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rtsundell/Desktop/GSAT_v05/"/>
    </mc:Choice>
  </mc:AlternateContent>
  <xr:revisionPtr revIDLastSave="0" documentId="13_ncr:1_{4FF30940-F98B-0A48-B480-C41A50D439EA}" xr6:coauthVersionLast="45" xr6:coauthVersionMax="45" xr10:uidLastSave="{00000000-0000-0000-0000-000000000000}"/>
  <bookViews>
    <workbookView xWindow="3600" yWindow="2580" windowWidth="40040" windowHeight="24940" xr2:uid="{00000000-000D-0000-FFFF-FFFF00000000}"/>
  </bookViews>
  <sheets>
    <sheet name="export_Tibet_Geochem_SrY_LaYb_A" sheetId="1" r:id="rId1"/>
    <sheet name="Latitude_Test_Plot" sheetId="4" r:id="rId2"/>
    <sheet name="Latitude_Te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195" i="1" l="1"/>
  <c r="BU195" i="1"/>
  <c r="BW195" i="1"/>
  <c r="BQ184" i="1" l="1"/>
  <c r="BQ181" i="1"/>
  <c r="BQ152" i="1"/>
  <c r="BQ54" i="1"/>
  <c r="BQ3" i="1"/>
  <c r="CG25" i="1" l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4" i="1"/>
  <c r="CG5" i="1"/>
  <c r="CG3" i="1"/>
  <c r="CH183" i="1" l="1"/>
  <c r="CH171" i="1"/>
  <c r="CH159" i="1"/>
  <c r="CH147" i="1"/>
  <c r="CH135" i="1"/>
  <c r="CH123" i="1"/>
  <c r="CH111" i="1"/>
  <c r="CH99" i="1"/>
  <c r="CH87" i="1"/>
  <c r="CH75" i="1"/>
  <c r="CH63" i="1"/>
  <c r="CH51" i="1"/>
  <c r="CH39" i="1"/>
  <c r="CH27" i="1"/>
  <c r="CH15" i="1"/>
  <c r="CH182" i="1"/>
  <c r="CH170" i="1"/>
  <c r="CH158" i="1"/>
  <c r="CH146" i="1"/>
  <c r="CH134" i="1"/>
  <c r="CH122" i="1"/>
  <c r="CH110" i="1"/>
  <c r="CH98" i="1"/>
  <c r="CH86" i="1"/>
  <c r="CH74" i="1"/>
  <c r="CH62" i="1"/>
  <c r="CH50" i="1"/>
  <c r="CH38" i="1"/>
  <c r="CH26" i="1"/>
  <c r="CH14" i="1"/>
  <c r="CH3" i="1"/>
  <c r="CH181" i="1"/>
  <c r="CH169" i="1"/>
  <c r="CH157" i="1"/>
  <c r="CH145" i="1"/>
  <c r="CH133" i="1"/>
  <c r="CH121" i="1"/>
  <c r="CH109" i="1"/>
  <c r="CH97" i="1"/>
  <c r="CH85" i="1"/>
  <c r="CH73" i="1"/>
  <c r="CH61" i="1"/>
  <c r="CH49" i="1"/>
  <c r="CH37" i="1"/>
  <c r="CH25" i="1"/>
  <c r="CH13" i="1"/>
  <c r="CH192" i="1"/>
  <c r="CH180" i="1"/>
  <c r="CH168" i="1"/>
  <c r="CH156" i="1"/>
  <c r="CH144" i="1"/>
  <c r="CH132" i="1"/>
  <c r="CH120" i="1"/>
  <c r="CH108" i="1"/>
  <c r="CH96" i="1"/>
  <c r="CH84" i="1"/>
  <c r="CH72" i="1"/>
  <c r="CH60" i="1"/>
  <c r="CH48" i="1"/>
  <c r="CH36" i="1"/>
  <c r="CH24" i="1"/>
  <c r="CH12" i="1"/>
  <c r="CH191" i="1"/>
  <c r="CH179" i="1"/>
  <c r="CH167" i="1"/>
  <c r="CH155" i="1"/>
  <c r="CH143" i="1"/>
  <c r="CH131" i="1"/>
  <c r="CH119" i="1"/>
  <c r="CH107" i="1"/>
  <c r="CH95" i="1"/>
  <c r="CH83" i="1"/>
  <c r="CH71" i="1"/>
  <c r="CH59" i="1"/>
  <c r="CH47" i="1"/>
  <c r="CH35" i="1"/>
  <c r="CH23" i="1"/>
  <c r="CH11" i="1"/>
  <c r="CH190" i="1"/>
  <c r="CH178" i="1"/>
  <c r="CH166" i="1"/>
  <c r="CH154" i="1"/>
  <c r="CH142" i="1"/>
  <c r="CH130" i="1"/>
  <c r="CH118" i="1"/>
  <c r="CH106" i="1"/>
  <c r="CH94" i="1"/>
  <c r="CH82" i="1"/>
  <c r="CH70" i="1"/>
  <c r="CH58" i="1"/>
  <c r="CH46" i="1"/>
  <c r="CH34" i="1"/>
  <c r="CH22" i="1"/>
  <c r="CH10" i="1"/>
  <c r="CH189" i="1"/>
  <c r="CH177" i="1"/>
  <c r="CH165" i="1"/>
  <c r="CH153" i="1"/>
  <c r="CH141" i="1"/>
  <c r="CH129" i="1"/>
  <c r="CH117" i="1"/>
  <c r="CH105" i="1"/>
  <c r="CH93" i="1"/>
  <c r="CH81" i="1"/>
  <c r="CH69" i="1"/>
  <c r="CH57" i="1"/>
  <c r="CH45" i="1"/>
  <c r="CH33" i="1"/>
  <c r="CH21" i="1"/>
  <c r="CH9" i="1"/>
  <c r="CH188" i="1"/>
  <c r="CH176" i="1"/>
  <c r="CH164" i="1"/>
  <c r="CH152" i="1"/>
  <c r="CH140" i="1"/>
  <c r="CH128" i="1"/>
  <c r="CH116" i="1"/>
  <c r="CH104" i="1"/>
  <c r="CH92" i="1"/>
  <c r="CH80" i="1"/>
  <c r="CH68" i="1"/>
  <c r="CH56" i="1"/>
  <c r="CH44" i="1"/>
  <c r="CH32" i="1"/>
  <c r="CH20" i="1"/>
  <c r="CH8" i="1"/>
  <c r="CH187" i="1"/>
  <c r="CH175" i="1"/>
  <c r="CH163" i="1"/>
  <c r="CH151" i="1"/>
  <c r="CH139" i="1"/>
  <c r="CH127" i="1"/>
  <c r="CH115" i="1"/>
  <c r="CH103" i="1"/>
  <c r="CH91" i="1"/>
  <c r="CH79" i="1"/>
  <c r="CH67" i="1"/>
  <c r="CH55" i="1"/>
  <c r="CH43" i="1"/>
  <c r="CH31" i="1"/>
  <c r="CH19" i="1"/>
  <c r="CH7" i="1"/>
  <c r="CH186" i="1"/>
  <c r="CH174" i="1"/>
  <c r="CH162" i="1"/>
  <c r="CH150" i="1"/>
  <c r="CH138" i="1"/>
  <c r="CH126" i="1"/>
  <c r="CH114" i="1"/>
  <c r="CH102" i="1"/>
  <c r="CH90" i="1"/>
  <c r="CH78" i="1"/>
  <c r="CH66" i="1"/>
  <c r="CH54" i="1"/>
  <c r="CH42" i="1"/>
  <c r="CH30" i="1"/>
  <c r="CH18" i="1"/>
  <c r="CH6" i="1"/>
  <c r="CH185" i="1"/>
  <c r="CH173" i="1"/>
  <c r="CH161" i="1"/>
  <c r="CH149" i="1"/>
  <c r="CH137" i="1"/>
  <c r="CH125" i="1"/>
  <c r="CH113" i="1"/>
  <c r="CH101" i="1"/>
  <c r="CH89" i="1"/>
  <c r="CH77" i="1"/>
  <c r="CH65" i="1"/>
  <c r="CH53" i="1"/>
  <c r="CH41" i="1"/>
  <c r="CH29" i="1"/>
  <c r="CH17" i="1"/>
  <c r="CH5" i="1"/>
  <c r="CH184" i="1"/>
  <c r="CH172" i="1"/>
  <c r="CH160" i="1"/>
  <c r="CH148" i="1"/>
  <c r="CH136" i="1"/>
  <c r="CH124" i="1"/>
  <c r="CH112" i="1"/>
  <c r="CH100" i="1"/>
  <c r="CH88" i="1"/>
  <c r="CH76" i="1"/>
  <c r="CH64" i="1"/>
  <c r="CH52" i="1"/>
  <c r="CH40" i="1"/>
  <c r="CH28" i="1"/>
  <c r="CH16" i="1"/>
  <c r="CH4" i="1"/>
  <c r="BX20" i="3"/>
  <c r="BU20" i="3"/>
  <c r="BT20" i="3"/>
  <c r="BQ20" i="3"/>
  <c r="BP20" i="3"/>
  <c r="BX91" i="3"/>
  <c r="BU91" i="3"/>
  <c r="BT91" i="3"/>
  <c r="BQ91" i="3"/>
  <c r="BP91" i="3"/>
  <c r="BX90" i="3"/>
  <c r="BU90" i="3"/>
  <c r="BZ90" i="3" s="1"/>
  <c r="BT90" i="3"/>
  <c r="BQ90" i="3"/>
  <c r="BP90" i="3"/>
  <c r="BX89" i="3"/>
  <c r="BU89" i="3"/>
  <c r="BT89" i="3"/>
  <c r="BQ89" i="3"/>
  <c r="BP89" i="3"/>
  <c r="BX88" i="3"/>
  <c r="BU88" i="3"/>
  <c r="BZ88" i="3" s="1"/>
  <c r="BT88" i="3"/>
  <c r="BQ88" i="3"/>
  <c r="BP88" i="3"/>
  <c r="BX87" i="3"/>
  <c r="BU87" i="3"/>
  <c r="BT87" i="3"/>
  <c r="BQ87" i="3"/>
  <c r="BP87" i="3"/>
  <c r="BX28" i="3"/>
  <c r="BU28" i="3"/>
  <c r="BT28" i="3"/>
  <c r="BY28" i="3" s="1"/>
  <c r="BQ28" i="3"/>
  <c r="BP28" i="3"/>
  <c r="BX29" i="3"/>
  <c r="BU29" i="3"/>
  <c r="BT29" i="3"/>
  <c r="BQ29" i="3"/>
  <c r="BP29" i="3"/>
  <c r="BX30" i="3"/>
  <c r="BU30" i="3"/>
  <c r="BT30" i="3"/>
  <c r="BY30" i="3" s="1"/>
  <c r="BQ30" i="3"/>
  <c r="BP30" i="3"/>
  <c r="BX55" i="3"/>
  <c r="BU55" i="3"/>
  <c r="BT55" i="3"/>
  <c r="BQ55" i="3"/>
  <c r="BP55" i="3"/>
  <c r="BX84" i="3"/>
  <c r="BU84" i="3"/>
  <c r="BT84" i="3"/>
  <c r="BQ84" i="3"/>
  <c r="BP84" i="3"/>
  <c r="BX85" i="3"/>
  <c r="BU85" i="3"/>
  <c r="BT85" i="3"/>
  <c r="BQ85" i="3"/>
  <c r="BP85" i="3"/>
  <c r="BX193" i="3"/>
  <c r="BU193" i="3"/>
  <c r="BT193" i="3"/>
  <c r="BQ193" i="3"/>
  <c r="BP193" i="3"/>
  <c r="BX137" i="3"/>
  <c r="BU137" i="3"/>
  <c r="BT137" i="3"/>
  <c r="BQ137" i="3"/>
  <c r="BP137" i="3"/>
  <c r="BX141" i="3"/>
  <c r="BU141" i="3"/>
  <c r="BT141" i="3"/>
  <c r="BQ141" i="3"/>
  <c r="BP141" i="3"/>
  <c r="BX140" i="3"/>
  <c r="BU140" i="3"/>
  <c r="BT140" i="3"/>
  <c r="BQ140" i="3"/>
  <c r="BP140" i="3"/>
  <c r="BX136" i="3"/>
  <c r="BU136" i="3"/>
  <c r="BT136" i="3"/>
  <c r="BQ136" i="3"/>
  <c r="BP136" i="3"/>
  <c r="BX139" i="3"/>
  <c r="BU139" i="3"/>
  <c r="BT139" i="3"/>
  <c r="BQ139" i="3"/>
  <c r="BP139" i="3"/>
  <c r="BX191" i="3"/>
  <c r="BU191" i="3"/>
  <c r="BT191" i="3"/>
  <c r="BY191" i="3" s="1"/>
  <c r="BQ191" i="3"/>
  <c r="BP191" i="3"/>
  <c r="BR191" i="3" s="1"/>
  <c r="BX190" i="3"/>
  <c r="BU190" i="3"/>
  <c r="BT190" i="3"/>
  <c r="BQ190" i="3"/>
  <c r="BP190" i="3"/>
  <c r="BX189" i="3"/>
  <c r="BU189" i="3"/>
  <c r="BT189" i="3"/>
  <c r="BQ189" i="3"/>
  <c r="BP189" i="3"/>
  <c r="BR189" i="3" s="1"/>
  <c r="BX188" i="3"/>
  <c r="BU188" i="3"/>
  <c r="BT188" i="3"/>
  <c r="BQ188" i="3"/>
  <c r="BP188" i="3"/>
  <c r="BX187" i="3"/>
  <c r="BU187" i="3"/>
  <c r="BT187" i="3"/>
  <c r="BQ187" i="3"/>
  <c r="BP187" i="3"/>
  <c r="BX186" i="3"/>
  <c r="BU186" i="3"/>
  <c r="BT186" i="3"/>
  <c r="BQ186" i="3"/>
  <c r="BP186" i="3"/>
  <c r="BX125" i="3"/>
  <c r="BU125" i="3"/>
  <c r="BT125" i="3"/>
  <c r="BQ125" i="3"/>
  <c r="BP125" i="3"/>
  <c r="BX124" i="3"/>
  <c r="BU124" i="3"/>
  <c r="BT124" i="3"/>
  <c r="BQ124" i="3"/>
  <c r="BP124" i="3"/>
  <c r="BX123" i="3"/>
  <c r="BV123" i="3"/>
  <c r="BU123" i="3"/>
  <c r="BT123" i="3"/>
  <c r="BQ123" i="3"/>
  <c r="BP123" i="3"/>
  <c r="BX122" i="3"/>
  <c r="BU122" i="3"/>
  <c r="BT122" i="3"/>
  <c r="BQ122" i="3"/>
  <c r="BP122" i="3"/>
  <c r="BX83" i="3"/>
  <c r="BU83" i="3"/>
  <c r="BT83" i="3"/>
  <c r="BQ83" i="3"/>
  <c r="BP83" i="3"/>
  <c r="BX116" i="3"/>
  <c r="BU116" i="3"/>
  <c r="BT116" i="3"/>
  <c r="BQ116" i="3"/>
  <c r="BP116" i="3"/>
  <c r="BX115" i="3"/>
  <c r="BU115" i="3"/>
  <c r="BT115" i="3"/>
  <c r="BV115" i="3" s="1"/>
  <c r="BQ115" i="3"/>
  <c r="BP115" i="3"/>
  <c r="BX114" i="3"/>
  <c r="BU114" i="3"/>
  <c r="BT114" i="3"/>
  <c r="BQ114" i="3"/>
  <c r="BP114" i="3"/>
  <c r="BX151" i="3"/>
  <c r="BU151" i="3"/>
  <c r="BT151" i="3"/>
  <c r="BQ151" i="3"/>
  <c r="BP151" i="3"/>
  <c r="BX134" i="3"/>
  <c r="BU134" i="3"/>
  <c r="BT134" i="3"/>
  <c r="BQ134" i="3"/>
  <c r="BP134" i="3"/>
  <c r="BX135" i="3"/>
  <c r="BU135" i="3"/>
  <c r="BT135" i="3"/>
  <c r="BQ135" i="3"/>
  <c r="BP135" i="3"/>
  <c r="BX113" i="3"/>
  <c r="BU113" i="3"/>
  <c r="BT113" i="3"/>
  <c r="BQ113" i="3"/>
  <c r="BP113" i="3"/>
  <c r="BX133" i="3"/>
  <c r="BU133" i="3"/>
  <c r="BT133" i="3"/>
  <c r="BQ133" i="3"/>
  <c r="BP133" i="3"/>
  <c r="BX109" i="3"/>
  <c r="BU109" i="3"/>
  <c r="BT109" i="3"/>
  <c r="BQ109" i="3"/>
  <c r="BP109" i="3"/>
  <c r="BX108" i="3"/>
  <c r="BZ108" i="3" s="1"/>
  <c r="BU108" i="3"/>
  <c r="BT108" i="3"/>
  <c r="BQ108" i="3"/>
  <c r="BP108" i="3"/>
  <c r="BX132" i="3"/>
  <c r="BU132" i="3"/>
  <c r="BT132" i="3"/>
  <c r="BQ132" i="3"/>
  <c r="BP132" i="3"/>
  <c r="BX131" i="3"/>
  <c r="BU131" i="3"/>
  <c r="BT131" i="3"/>
  <c r="BQ131" i="3"/>
  <c r="BP131" i="3"/>
  <c r="BX81" i="3"/>
  <c r="BU81" i="3"/>
  <c r="BT81" i="3"/>
  <c r="BY81" i="3" s="1"/>
  <c r="BQ81" i="3"/>
  <c r="BP81" i="3"/>
  <c r="BX80" i="3"/>
  <c r="BU80" i="3"/>
  <c r="BT80" i="3"/>
  <c r="BY80" i="3" s="1"/>
  <c r="BQ80" i="3"/>
  <c r="BP80" i="3"/>
  <c r="BX79" i="3"/>
  <c r="BU79" i="3"/>
  <c r="BT79" i="3"/>
  <c r="BQ79" i="3"/>
  <c r="BP79" i="3"/>
  <c r="BX76" i="3"/>
  <c r="BU76" i="3"/>
  <c r="BZ76" i="3" s="1"/>
  <c r="BT76" i="3"/>
  <c r="BQ76" i="3"/>
  <c r="BP76" i="3"/>
  <c r="BX75" i="3"/>
  <c r="BU75" i="3"/>
  <c r="BT75" i="3"/>
  <c r="BQ75" i="3"/>
  <c r="BP75" i="3"/>
  <c r="BX74" i="3"/>
  <c r="BU74" i="3"/>
  <c r="BT74" i="3"/>
  <c r="BQ74" i="3"/>
  <c r="BP74" i="3"/>
  <c r="BX177" i="3"/>
  <c r="BU177" i="3"/>
  <c r="BT177" i="3"/>
  <c r="BQ177" i="3"/>
  <c r="BP177" i="3"/>
  <c r="BX174" i="3"/>
  <c r="BU174" i="3"/>
  <c r="BT174" i="3"/>
  <c r="BQ174" i="3"/>
  <c r="BP174" i="3"/>
  <c r="BX178" i="3"/>
  <c r="BU178" i="3"/>
  <c r="BT178" i="3"/>
  <c r="BQ178" i="3"/>
  <c r="BP178" i="3"/>
  <c r="BX176" i="3"/>
  <c r="BU176" i="3"/>
  <c r="BT176" i="3"/>
  <c r="BQ176" i="3"/>
  <c r="BP176" i="3"/>
  <c r="BX173" i="3"/>
  <c r="BU173" i="3"/>
  <c r="BT173" i="3"/>
  <c r="BQ173" i="3"/>
  <c r="BP173" i="3"/>
  <c r="BX175" i="3"/>
  <c r="BU175" i="3"/>
  <c r="BT175" i="3"/>
  <c r="BQ175" i="3"/>
  <c r="BP175" i="3"/>
  <c r="BX129" i="3"/>
  <c r="BU129" i="3"/>
  <c r="BT129" i="3"/>
  <c r="BQ129" i="3"/>
  <c r="BP129" i="3"/>
  <c r="BX153" i="3"/>
  <c r="BU153" i="3"/>
  <c r="BT153" i="3"/>
  <c r="BQ153" i="3"/>
  <c r="BP153" i="3"/>
  <c r="BR153" i="3" s="1"/>
  <c r="BX6" i="3"/>
  <c r="BU6" i="3"/>
  <c r="BT6" i="3"/>
  <c r="BQ6" i="3"/>
  <c r="BP6" i="3"/>
  <c r="BX5" i="3"/>
  <c r="BU5" i="3"/>
  <c r="BT5" i="3"/>
  <c r="BQ5" i="3"/>
  <c r="BP5" i="3"/>
  <c r="BX12" i="3"/>
  <c r="BU12" i="3"/>
  <c r="BT12" i="3"/>
  <c r="BQ12" i="3"/>
  <c r="BP12" i="3"/>
  <c r="BX158" i="3"/>
  <c r="BU158" i="3"/>
  <c r="BT158" i="3"/>
  <c r="BQ158" i="3"/>
  <c r="BP158" i="3"/>
  <c r="BX162" i="3"/>
  <c r="BU162" i="3"/>
  <c r="BT162" i="3"/>
  <c r="BV162" i="3" s="1"/>
  <c r="BQ162" i="3"/>
  <c r="BP162" i="3"/>
  <c r="BX10" i="3"/>
  <c r="BU10" i="3"/>
  <c r="BT10" i="3"/>
  <c r="BQ10" i="3"/>
  <c r="BP10" i="3"/>
  <c r="BX159" i="3"/>
  <c r="BU159" i="3"/>
  <c r="BT159" i="3"/>
  <c r="BV159" i="3" s="1"/>
  <c r="BQ159" i="3"/>
  <c r="BP159" i="3"/>
  <c r="BX9" i="3"/>
  <c r="BU9" i="3"/>
  <c r="BT9" i="3"/>
  <c r="BQ9" i="3"/>
  <c r="BP9" i="3"/>
  <c r="BX7" i="3"/>
  <c r="BU7" i="3"/>
  <c r="BT7" i="3"/>
  <c r="BQ7" i="3"/>
  <c r="BP7" i="3"/>
  <c r="BX13" i="3"/>
  <c r="BU13" i="3"/>
  <c r="BT13" i="3"/>
  <c r="BQ13" i="3"/>
  <c r="BP13" i="3"/>
  <c r="BX11" i="3"/>
  <c r="BU11" i="3"/>
  <c r="BZ11" i="3" s="1"/>
  <c r="BT11" i="3"/>
  <c r="BQ11" i="3"/>
  <c r="BP11" i="3"/>
  <c r="BX8" i="3"/>
  <c r="BU8" i="3"/>
  <c r="BT8" i="3"/>
  <c r="BQ8" i="3"/>
  <c r="BP8" i="3"/>
  <c r="BX96" i="3"/>
  <c r="BU96" i="3"/>
  <c r="BT96" i="3"/>
  <c r="BQ96" i="3"/>
  <c r="BP96" i="3"/>
  <c r="BX110" i="3"/>
  <c r="BU110" i="3"/>
  <c r="BZ110" i="3" s="1"/>
  <c r="BT110" i="3"/>
  <c r="BQ110" i="3"/>
  <c r="BP110" i="3"/>
  <c r="BX100" i="3"/>
  <c r="BU100" i="3"/>
  <c r="BT100" i="3"/>
  <c r="BQ100" i="3"/>
  <c r="BP100" i="3"/>
  <c r="BX98" i="3"/>
  <c r="BU98" i="3"/>
  <c r="BT98" i="3"/>
  <c r="BQ98" i="3"/>
  <c r="BP98" i="3"/>
  <c r="BX97" i="3"/>
  <c r="BU97" i="3"/>
  <c r="BT97" i="3"/>
  <c r="BQ97" i="3"/>
  <c r="BP97" i="3"/>
  <c r="BX99" i="3"/>
  <c r="BU99" i="3"/>
  <c r="BT99" i="3"/>
  <c r="BQ99" i="3"/>
  <c r="BP99" i="3"/>
  <c r="BX95" i="3"/>
  <c r="BU95" i="3"/>
  <c r="BT95" i="3"/>
  <c r="BQ95" i="3"/>
  <c r="BP95" i="3"/>
  <c r="BR95" i="3" s="1"/>
  <c r="BX160" i="3"/>
  <c r="BU160" i="3"/>
  <c r="BT160" i="3"/>
  <c r="BQ160" i="3"/>
  <c r="BP160" i="3"/>
  <c r="BX157" i="3"/>
  <c r="BU157" i="3"/>
  <c r="BT157" i="3"/>
  <c r="BQ157" i="3"/>
  <c r="BP157" i="3"/>
  <c r="BX161" i="3"/>
  <c r="BU161" i="3"/>
  <c r="BT161" i="3"/>
  <c r="BQ161" i="3"/>
  <c r="BP161" i="3"/>
  <c r="BX4" i="3"/>
  <c r="BU4" i="3"/>
  <c r="BT4" i="3"/>
  <c r="BY4" i="3" s="1"/>
  <c r="BQ4" i="3"/>
  <c r="BP4" i="3"/>
  <c r="BX3" i="3"/>
  <c r="BU3" i="3"/>
  <c r="BT3" i="3"/>
  <c r="BQ3" i="3"/>
  <c r="BP3" i="3"/>
  <c r="BX51" i="3"/>
  <c r="BU51" i="3"/>
  <c r="BT51" i="3"/>
  <c r="BQ51" i="3"/>
  <c r="BP51" i="3"/>
  <c r="BR51" i="3" s="1"/>
  <c r="BX50" i="3"/>
  <c r="BU50" i="3"/>
  <c r="BT50" i="3"/>
  <c r="BQ50" i="3"/>
  <c r="BP50" i="3"/>
  <c r="BX49" i="3"/>
  <c r="BU49" i="3"/>
  <c r="BT49" i="3"/>
  <c r="BQ49" i="3"/>
  <c r="BP49" i="3"/>
  <c r="BX185" i="3"/>
  <c r="BU185" i="3"/>
  <c r="BT185" i="3"/>
  <c r="BQ185" i="3"/>
  <c r="BP185" i="3"/>
  <c r="BX184" i="3"/>
  <c r="BU184" i="3"/>
  <c r="BT184" i="3"/>
  <c r="BV184" i="3" s="1"/>
  <c r="BQ184" i="3"/>
  <c r="BP184" i="3"/>
  <c r="BX183" i="3"/>
  <c r="BU183" i="3"/>
  <c r="BT183" i="3"/>
  <c r="BQ183" i="3"/>
  <c r="BP183" i="3"/>
  <c r="BX46" i="3"/>
  <c r="BU46" i="3"/>
  <c r="BT46" i="3"/>
  <c r="BQ46" i="3"/>
  <c r="BP46" i="3"/>
  <c r="BR46" i="3" s="1"/>
  <c r="BX128" i="3"/>
  <c r="BZ128" i="3" s="1"/>
  <c r="BU128" i="3"/>
  <c r="BT128" i="3"/>
  <c r="BQ128" i="3"/>
  <c r="BP128" i="3"/>
  <c r="BX94" i="3"/>
  <c r="BU94" i="3"/>
  <c r="BT94" i="3"/>
  <c r="BV94" i="3" s="1"/>
  <c r="BQ94" i="3"/>
  <c r="BP94" i="3"/>
  <c r="BR94" i="3" s="1"/>
  <c r="BX180" i="3"/>
  <c r="BU180" i="3"/>
  <c r="BT180" i="3"/>
  <c r="BQ180" i="3"/>
  <c r="BP180" i="3"/>
  <c r="BX67" i="3"/>
  <c r="BU67" i="3"/>
  <c r="BT67" i="3"/>
  <c r="BQ67" i="3"/>
  <c r="BP67" i="3"/>
  <c r="BX179" i="3"/>
  <c r="BU179" i="3"/>
  <c r="BT179" i="3"/>
  <c r="BY179" i="3" s="1"/>
  <c r="BQ179" i="3"/>
  <c r="BP179" i="3"/>
  <c r="BX172" i="3"/>
  <c r="BU172" i="3"/>
  <c r="BT172" i="3"/>
  <c r="BQ172" i="3"/>
  <c r="BP172" i="3"/>
  <c r="BX2" i="3"/>
  <c r="BU2" i="3"/>
  <c r="BT2" i="3"/>
  <c r="BQ2" i="3"/>
  <c r="BP2" i="3"/>
  <c r="BX63" i="3"/>
  <c r="BU63" i="3"/>
  <c r="BT63" i="3"/>
  <c r="BQ63" i="3"/>
  <c r="BP63" i="3"/>
  <c r="BX73" i="3"/>
  <c r="BU73" i="3"/>
  <c r="BT73" i="3"/>
  <c r="BQ73" i="3"/>
  <c r="BP73" i="3"/>
  <c r="BX127" i="3"/>
  <c r="BU127" i="3"/>
  <c r="BT127" i="3"/>
  <c r="BQ127" i="3"/>
  <c r="BP127" i="3"/>
  <c r="BX120" i="3"/>
  <c r="BU120" i="3"/>
  <c r="BT120" i="3"/>
  <c r="BQ120" i="3"/>
  <c r="BP120" i="3"/>
  <c r="BX119" i="3"/>
  <c r="BU119" i="3"/>
  <c r="BT119" i="3"/>
  <c r="BV119" i="3" s="1"/>
  <c r="BQ119" i="3"/>
  <c r="BP119" i="3"/>
  <c r="BR119" i="3" s="1"/>
  <c r="BX118" i="3"/>
  <c r="BU118" i="3"/>
  <c r="BT118" i="3"/>
  <c r="BQ118" i="3"/>
  <c r="BP118" i="3"/>
  <c r="BX86" i="3"/>
  <c r="BU86" i="3"/>
  <c r="BT86" i="3"/>
  <c r="BQ86" i="3"/>
  <c r="BP86" i="3"/>
  <c r="BX93" i="3"/>
  <c r="BU93" i="3"/>
  <c r="BT93" i="3"/>
  <c r="BQ93" i="3"/>
  <c r="BP93" i="3"/>
  <c r="BR93" i="3" s="1"/>
  <c r="BX92" i="3"/>
  <c r="BU92" i="3"/>
  <c r="BT92" i="3"/>
  <c r="BY92" i="3" s="1"/>
  <c r="BQ92" i="3"/>
  <c r="BP92" i="3"/>
  <c r="BX82" i="3"/>
  <c r="BU82" i="3"/>
  <c r="BT82" i="3"/>
  <c r="BY82" i="3" s="1"/>
  <c r="BQ82" i="3"/>
  <c r="BP82" i="3"/>
  <c r="BX117" i="3"/>
  <c r="BU117" i="3"/>
  <c r="BT117" i="3"/>
  <c r="BQ117" i="3"/>
  <c r="BP117" i="3"/>
  <c r="BX52" i="3"/>
  <c r="BU52" i="3"/>
  <c r="BT52" i="3"/>
  <c r="BQ52" i="3"/>
  <c r="BP52" i="3"/>
  <c r="BX78" i="3"/>
  <c r="BU78" i="3"/>
  <c r="BT78" i="3"/>
  <c r="BQ78" i="3"/>
  <c r="BP78" i="3"/>
  <c r="BX111" i="3"/>
  <c r="BU111" i="3"/>
  <c r="BT111" i="3"/>
  <c r="BQ111" i="3"/>
  <c r="BP111" i="3"/>
  <c r="BX72" i="3"/>
  <c r="BU72" i="3"/>
  <c r="BT72" i="3"/>
  <c r="BY72" i="3" s="1"/>
  <c r="BQ72" i="3"/>
  <c r="BP72" i="3"/>
  <c r="BX71" i="3"/>
  <c r="BU71" i="3"/>
  <c r="BT71" i="3"/>
  <c r="BV71" i="3" s="1"/>
  <c r="BQ71" i="3"/>
  <c r="BP71" i="3"/>
  <c r="BX121" i="3"/>
  <c r="BU121" i="3"/>
  <c r="BT121" i="3"/>
  <c r="BQ121" i="3"/>
  <c r="BP121" i="3"/>
  <c r="BX77" i="3"/>
  <c r="BU77" i="3"/>
  <c r="BT77" i="3"/>
  <c r="BQ77" i="3"/>
  <c r="BP77" i="3"/>
  <c r="BX138" i="3"/>
  <c r="BU138" i="3"/>
  <c r="BT138" i="3"/>
  <c r="BQ138" i="3"/>
  <c r="BP138" i="3"/>
  <c r="BX70" i="3"/>
  <c r="BU70" i="3"/>
  <c r="BT70" i="3"/>
  <c r="BQ70" i="3"/>
  <c r="BP70" i="3"/>
  <c r="BX66" i="3"/>
  <c r="BU66" i="3"/>
  <c r="BT66" i="3"/>
  <c r="BQ66" i="3"/>
  <c r="BP66" i="3"/>
  <c r="BX65" i="3"/>
  <c r="BU65" i="3"/>
  <c r="BT65" i="3"/>
  <c r="BQ65" i="3"/>
  <c r="BP65" i="3"/>
  <c r="BX64" i="3"/>
  <c r="BU64" i="3"/>
  <c r="BT64" i="3"/>
  <c r="BQ64" i="3"/>
  <c r="BP64" i="3"/>
  <c r="BX62" i="3"/>
  <c r="BU62" i="3"/>
  <c r="BT62" i="3"/>
  <c r="BQ62" i="3"/>
  <c r="BP62" i="3"/>
  <c r="BX61" i="3"/>
  <c r="BU61" i="3"/>
  <c r="BT61" i="3"/>
  <c r="BQ61" i="3"/>
  <c r="BP61" i="3"/>
  <c r="BX60" i="3"/>
  <c r="BU60" i="3"/>
  <c r="BT60" i="3"/>
  <c r="BQ60" i="3"/>
  <c r="BP60" i="3"/>
  <c r="BX59" i="3"/>
  <c r="BU59" i="3"/>
  <c r="BT59" i="3"/>
  <c r="BQ59" i="3"/>
  <c r="BP59" i="3"/>
  <c r="BX58" i="3"/>
  <c r="BU58" i="3"/>
  <c r="BT58" i="3"/>
  <c r="BQ58" i="3"/>
  <c r="BP58" i="3"/>
  <c r="BX57" i="3"/>
  <c r="BU57" i="3"/>
  <c r="BT57" i="3"/>
  <c r="BY57" i="3" s="1"/>
  <c r="BQ57" i="3"/>
  <c r="BP57" i="3"/>
  <c r="BX56" i="3"/>
  <c r="BU56" i="3"/>
  <c r="BT56" i="3"/>
  <c r="BQ56" i="3"/>
  <c r="BP56" i="3"/>
  <c r="BX112" i="3"/>
  <c r="BU112" i="3"/>
  <c r="BT112" i="3"/>
  <c r="BQ112" i="3"/>
  <c r="BP112" i="3"/>
  <c r="BX54" i="3"/>
  <c r="BU54" i="3"/>
  <c r="BT54" i="3"/>
  <c r="BQ54" i="3"/>
  <c r="BP54" i="3"/>
  <c r="BR54" i="3" s="1"/>
  <c r="BX16" i="3"/>
  <c r="BU16" i="3"/>
  <c r="BT16" i="3"/>
  <c r="BV16" i="3" s="1"/>
  <c r="BQ16" i="3"/>
  <c r="BP16" i="3"/>
  <c r="BX126" i="3"/>
  <c r="BU126" i="3"/>
  <c r="BT126" i="3"/>
  <c r="BQ126" i="3"/>
  <c r="BP126" i="3"/>
  <c r="BX53" i="3"/>
  <c r="BU53" i="3"/>
  <c r="BT53" i="3"/>
  <c r="BV53" i="3" s="1"/>
  <c r="BQ53" i="3"/>
  <c r="BP53" i="3"/>
  <c r="BX130" i="3"/>
  <c r="BU130" i="3"/>
  <c r="BZ130" i="3" s="1"/>
  <c r="BT130" i="3"/>
  <c r="BY130" i="3" s="1"/>
  <c r="BQ130" i="3"/>
  <c r="BP130" i="3"/>
  <c r="BX21" i="3"/>
  <c r="BU21" i="3"/>
  <c r="BT21" i="3"/>
  <c r="BQ21" i="3"/>
  <c r="BP21" i="3"/>
  <c r="BX19" i="3"/>
  <c r="BU19" i="3"/>
  <c r="BT19" i="3"/>
  <c r="BQ19" i="3"/>
  <c r="BP19" i="3"/>
  <c r="BX18" i="3"/>
  <c r="BU18" i="3"/>
  <c r="BT18" i="3"/>
  <c r="BQ18" i="3"/>
  <c r="BP18" i="3"/>
  <c r="BX27" i="3"/>
  <c r="BU27" i="3"/>
  <c r="BT27" i="3"/>
  <c r="BQ27" i="3"/>
  <c r="BP27" i="3"/>
  <c r="BX39" i="3"/>
  <c r="BU39" i="3"/>
  <c r="BT39" i="3"/>
  <c r="BQ39" i="3"/>
  <c r="BP39" i="3"/>
  <c r="BX26" i="3"/>
  <c r="BU26" i="3"/>
  <c r="BT26" i="3"/>
  <c r="BQ26" i="3"/>
  <c r="BP26" i="3"/>
  <c r="BR26" i="3" s="1"/>
  <c r="BX25" i="3"/>
  <c r="BU25" i="3"/>
  <c r="BT25" i="3"/>
  <c r="BQ25" i="3"/>
  <c r="BP25" i="3"/>
  <c r="BX24" i="3"/>
  <c r="BU24" i="3"/>
  <c r="BT24" i="3"/>
  <c r="BQ24" i="3"/>
  <c r="BP24" i="3"/>
  <c r="BX23" i="3"/>
  <c r="BU23" i="3"/>
  <c r="BT23" i="3"/>
  <c r="BQ23" i="3"/>
  <c r="BP23" i="3"/>
  <c r="BX38" i="3"/>
  <c r="BU38" i="3"/>
  <c r="BT38" i="3"/>
  <c r="BQ38" i="3"/>
  <c r="BP38" i="3"/>
  <c r="BX33" i="3"/>
  <c r="BU33" i="3"/>
  <c r="BT33" i="3"/>
  <c r="BQ33" i="3"/>
  <c r="BP33" i="3"/>
  <c r="BX107" i="3"/>
  <c r="BU107" i="3"/>
  <c r="BT107" i="3"/>
  <c r="BQ107" i="3"/>
  <c r="BP107" i="3"/>
  <c r="BX106" i="3"/>
  <c r="BU106" i="3"/>
  <c r="BT106" i="3"/>
  <c r="BQ106" i="3"/>
  <c r="BP106" i="3"/>
  <c r="BX105" i="3"/>
  <c r="BU105" i="3"/>
  <c r="BT105" i="3"/>
  <c r="BQ105" i="3"/>
  <c r="BP105" i="3"/>
  <c r="BR105" i="3" s="1"/>
  <c r="BX104" i="3"/>
  <c r="BU104" i="3"/>
  <c r="BT104" i="3"/>
  <c r="BQ104" i="3"/>
  <c r="BP104" i="3"/>
  <c r="BX103" i="3"/>
  <c r="BU103" i="3"/>
  <c r="BT103" i="3"/>
  <c r="BQ103" i="3"/>
  <c r="BP103" i="3"/>
  <c r="BX102" i="3"/>
  <c r="BU102" i="3"/>
  <c r="BZ102" i="3" s="1"/>
  <c r="BT102" i="3"/>
  <c r="BQ102" i="3"/>
  <c r="BP102" i="3"/>
  <c r="BX101" i="3"/>
  <c r="BU101" i="3"/>
  <c r="BT101" i="3"/>
  <c r="BY101" i="3" s="1"/>
  <c r="BQ101" i="3"/>
  <c r="BP101" i="3"/>
  <c r="BX192" i="3"/>
  <c r="BU192" i="3"/>
  <c r="BT192" i="3"/>
  <c r="BQ192" i="3"/>
  <c r="BP192" i="3"/>
  <c r="BX152" i="3"/>
  <c r="BU152" i="3"/>
  <c r="BZ152" i="3" s="1"/>
  <c r="BT152" i="3"/>
  <c r="BQ152" i="3"/>
  <c r="BP152" i="3"/>
  <c r="BX182" i="3"/>
  <c r="BU182" i="3"/>
  <c r="BT182" i="3"/>
  <c r="BQ182" i="3"/>
  <c r="BP182" i="3"/>
  <c r="BX156" i="3"/>
  <c r="BU156" i="3"/>
  <c r="BT156" i="3"/>
  <c r="BQ156" i="3"/>
  <c r="BP156" i="3"/>
  <c r="BX154" i="3"/>
  <c r="BU154" i="3"/>
  <c r="BT154" i="3"/>
  <c r="BQ154" i="3"/>
  <c r="BP154" i="3"/>
  <c r="BX150" i="3"/>
  <c r="BU150" i="3"/>
  <c r="BT150" i="3"/>
  <c r="BV150" i="3" s="1"/>
  <c r="BQ150" i="3"/>
  <c r="BP150" i="3"/>
  <c r="BX149" i="3"/>
  <c r="BU149" i="3"/>
  <c r="BT149" i="3"/>
  <c r="BQ149" i="3"/>
  <c r="BP149" i="3"/>
  <c r="BX148" i="3"/>
  <c r="BU148" i="3"/>
  <c r="BT148" i="3"/>
  <c r="BQ148" i="3"/>
  <c r="BP148" i="3"/>
  <c r="BR148" i="3" s="1"/>
  <c r="BX147" i="3"/>
  <c r="BU147" i="3"/>
  <c r="BT147" i="3"/>
  <c r="BQ147" i="3"/>
  <c r="BP147" i="3"/>
  <c r="BR147" i="3" s="1"/>
  <c r="BX146" i="3"/>
  <c r="BU146" i="3"/>
  <c r="BT146" i="3"/>
  <c r="BY146" i="3" s="1"/>
  <c r="BQ146" i="3"/>
  <c r="BP146" i="3"/>
  <c r="BX145" i="3"/>
  <c r="BU145" i="3"/>
  <c r="BT145" i="3"/>
  <c r="BQ145" i="3"/>
  <c r="BP145" i="3"/>
  <c r="BX144" i="3"/>
  <c r="BU144" i="3"/>
  <c r="BZ144" i="3" s="1"/>
  <c r="BT144" i="3"/>
  <c r="BQ144" i="3"/>
  <c r="BP144" i="3"/>
  <c r="BX143" i="3"/>
  <c r="BU143" i="3"/>
  <c r="BZ143" i="3" s="1"/>
  <c r="BT143" i="3"/>
  <c r="BY143" i="3" s="1"/>
  <c r="BQ143" i="3"/>
  <c r="BP143" i="3"/>
  <c r="BX142" i="3"/>
  <c r="BU142" i="3"/>
  <c r="BZ142" i="3" s="1"/>
  <c r="BT142" i="3"/>
  <c r="BQ142" i="3"/>
  <c r="BP142" i="3"/>
  <c r="BX181" i="3"/>
  <c r="BU181" i="3"/>
  <c r="BZ181" i="3" s="1"/>
  <c r="BT181" i="3"/>
  <c r="BQ181" i="3"/>
  <c r="BP181" i="3"/>
  <c r="BX155" i="3"/>
  <c r="BU155" i="3"/>
  <c r="BT155" i="3"/>
  <c r="BQ155" i="3"/>
  <c r="BP155" i="3"/>
  <c r="BX171" i="3"/>
  <c r="BU171" i="3"/>
  <c r="BT171" i="3"/>
  <c r="BQ171" i="3"/>
  <c r="BP171" i="3"/>
  <c r="BX170" i="3"/>
  <c r="BU170" i="3"/>
  <c r="BT170" i="3"/>
  <c r="BQ170" i="3"/>
  <c r="BP170" i="3"/>
  <c r="BR170" i="3" s="1"/>
  <c r="BX169" i="3"/>
  <c r="BU169" i="3"/>
  <c r="BT169" i="3"/>
  <c r="BQ169" i="3"/>
  <c r="BP169" i="3"/>
  <c r="BR169" i="3" s="1"/>
  <c r="BX168" i="3"/>
  <c r="BU168" i="3"/>
  <c r="BT168" i="3"/>
  <c r="BQ168" i="3"/>
  <c r="BP168" i="3"/>
  <c r="BX167" i="3"/>
  <c r="BU167" i="3"/>
  <c r="BT167" i="3"/>
  <c r="BQ167" i="3"/>
  <c r="BP167" i="3"/>
  <c r="BX166" i="3"/>
  <c r="BU166" i="3"/>
  <c r="BZ166" i="3" s="1"/>
  <c r="BT166" i="3"/>
  <c r="BQ166" i="3"/>
  <c r="BP166" i="3"/>
  <c r="BX165" i="3"/>
  <c r="BU165" i="3"/>
  <c r="BZ165" i="3" s="1"/>
  <c r="BT165" i="3"/>
  <c r="BQ165" i="3"/>
  <c r="BP165" i="3"/>
  <c r="BX164" i="3"/>
  <c r="BU164" i="3"/>
  <c r="BT164" i="3"/>
  <c r="BV164" i="3" s="1"/>
  <c r="BQ164" i="3"/>
  <c r="BP164" i="3"/>
  <c r="BX163" i="3"/>
  <c r="BU163" i="3"/>
  <c r="BT163" i="3"/>
  <c r="BQ163" i="3"/>
  <c r="BP163" i="3"/>
  <c r="BX32" i="3"/>
  <c r="BU32" i="3"/>
  <c r="BT32" i="3"/>
  <c r="BQ32" i="3"/>
  <c r="BP32" i="3"/>
  <c r="BR32" i="3" s="1"/>
  <c r="BX36" i="3"/>
  <c r="BU36" i="3"/>
  <c r="BZ36" i="3" s="1"/>
  <c r="BT36" i="3"/>
  <c r="BY36" i="3" s="1"/>
  <c r="BQ36" i="3"/>
  <c r="BP36" i="3"/>
  <c r="BX37" i="3"/>
  <c r="BU37" i="3"/>
  <c r="BT37" i="3"/>
  <c r="BQ37" i="3"/>
  <c r="BP37" i="3"/>
  <c r="BR37" i="3" s="1"/>
  <c r="BX34" i="3"/>
  <c r="BU34" i="3"/>
  <c r="BT34" i="3"/>
  <c r="BQ34" i="3"/>
  <c r="BP34" i="3"/>
  <c r="BX35" i="3"/>
  <c r="BU35" i="3"/>
  <c r="BZ35" i="3" s="1"/>
  <c r="BT35" i="3"/>
  <c r="BQ35" i="3"/>
  <c r="BP35" i="3"/>
  <c r="BR35" i="3" s="1"/>
  <c r="BX44" i="3"/>
  <c r="BU44" i="3"/>
  <c r="BZ44" i="3" s="1"/>
  <c r="BT44" i="3"/>
  <c r="BQ44" i="3"/>
  <c r="BP44" i="3"/>
  <c r="BX31" i="3"/>
  <c r="BU31" i="3"/>
  <c r="BT31" i="3"/>
  <c r="BQ31" i="3"/>
  <c r="BP31" i="3"/>
  <c r="BX40" i="3"/>
  <c r="BU40" i="3"/>
  <c r="BZ40" i="3" s="1"/>
  <c r="BT40" i="3"/>
  <c r="BQ40" i="3"/>
  <c r="BP40" i="3"/>
  <c r="BX43" i="3"/>
  <c r="BU43" i="3"/>
  <c r="BT43" i="3"/>
  <c r="BQ43" i="3"/>
  <c r="BP43" i="3"/>
  <c r="BR43" i="3" s="1"/>
  <c r="BX42" i="3"/>
  <c r="BU42" i="3"/>
  <c r="BT42" i="3"/>
  <c r="BQ42" i="3"/>
  <c r="BP42" i="3"/>
  <c r="BX41" i="3"/>
  <c r="BU41" i="3"/>
  <c r="BT41" i="3"/>
  <c r="BQ41" i="3"/>
  <c r="BP41" i="3"/>
  <c r="BR41" i="3" s="1"/>
  <c r="BX48" i="3"/>
  <c r="BU48" i="3"/>
  <c r="BT48" i="3"/>
  <c r="BQ48" i="3"/>
  <c r="BP48" i="3"/>
  <c r="BX69" i="3"/>
  <c r="BU69" i="3"/>
  <c r="BT69" i="3"/>
  <c r="BQ69" i="3"/>
  <c r="BP69" i="3"/>
  <c r="BX68" i="3"/>
  <c r="BU68" i="3"/>
  <c r="BZ68" i="3" s="1"/>
  <c r="BT68" i="3"/>
  <c r="BQ68" i="3"/>
  <c r="BP68" i="3"/>
  <c r="BX45" i="3"/>
  <c r="BU45" i="3"/>
  <c r="BT45" i="3"/>
  <c r="BY45" i="3" s="1"/>
  <c r="BQ45" i="3"/>
  <c r="BP45" i="3"/>
  <c r="BX47" i="3"/>
  <c r="BU47" i="3"/>
  <c r="BT47" i="3"/>
  <c r="BQ47" i="3"/>
  <c r="BP47" i="3"/>
  <c r="BX17" i="3"/>
  <c r="BU17" i="3"/>
  <c r="BT17" i="3"/>
  <c r="BQ17" i="3"/>
  <c r="BP17" i="3"/>
  <c r="BR17" i="3" s="1"/>
  <c r="BX22" i="3"/>
  <c r="BU22" i="3"/>
  <c r="BT22" i="3"/>
  <c r="BQ22" i="3"/>
  <c r="BP22" i="3"/>
  <c r="BZ95" i="3" l="1"/>
  <c r="BZ178" i="3"/>
  <c r="BZ91" i="3"/>
  <c r="BY105" i="3"/>
  <c r="BY47" i="3"/>
  <c r="BR55" i="3"/>
  <c r="BZ180" i="3"/>
  <c r="BZ175" i="3"/>
  <c r="BZ131" i="3"/>
  <c r="BY83" i="3"/>
  <c r="BR62" i="3"/>
  <c r="BR52" i="3"/>
  <c r="BV153" i="3"/>
  <c r="BV46" i="3"/>
  <c r="BV68" i="3"/>
  <c r="BY157" i="3"/>
  <c r="BY7" i="3"/>
  <c r="BY122" i="3"/>
  <c r="BR65" i="3"/>
  <c r="BZ168" i="3"/>
  <c r="BR171" i="3"/>
  <c r="BZ112" i="3"/>
  <c r="BR120" i="3"/>
  <c r="BV73" i="3"/>
  <c r="BR183" i="3"/>
  <c r="BZ157" i="3"/>
  <c r="BV158" i="3"/>
  <c r="BR133" i="3"/>
  <c r="BY135" i="3"/>
  <c r="BR193" i="3"/>
  <c r="BY171" i="3"/>
  <c r="BZ92" i="3"/>
  <c r="BZ158" i="3"/>
  <c r="BY18" i="3"/>
  <c r="BZ171" i="3"/>
  <c r="BV172" i="3"/>
  <c r="BR160" i="3"/>
  <c r="BY79" i="3"/>
  <c r="BY114" i="3"/>
  <c r="BY20" i="3"/>
  <c r="BY106" i="3"/>
  <c r="BY118" i="3"/>
  <c r="BR180" i="3"/>
  <c r="BY160" i="3"/>
  <c r="BY176" i="3"/>
  <c r="BY108" i="3"/>
  <c r="BZ106" i="3"/>
  <c r="BR72" i="3"/>
  <c r="BV49" i="3"/>
  <c r="BR97" i="3"/>
  <c r="BR177" i="3"/>
  <c r="BY75" i="3"/>
  <c r="BY103" i="3"/>
  <c r="BZ153" i="3"/>
  <c r="BR124" i="3"/>
  <c r="BR137" i="3"/>
  <c r="BR91" i="3"/>
  <c r="BY154" i="3"/>
  <c r="BZ26" i="3"/>
  <c r="BR18" i="3"/>
  <c r="BV21" i="3"/>
  <c r="BZ16" i="3"/>
  <c r="BZ58" i="3"/>
  <c r="BZ71" i="3"/>
  <c r="BZ120" i="3"/>
  <c r="BZ67" i="3"/>
  <c r="BV183" i="3"/>
  <c r="BY186" i="3"/>
  <c r="BR6" i="3"/>
  <c r="BZ173" i="3"/>
  <c r="BR174" i="3"/>
  <c r="BR187" i="3"/>
  <c r="BR89" i="3"/>
  <c r="BV91" i="3"/>
  <c r="BY151" i="3"/>
  <c r="BR116" i="3"/>
  <c r="BZ164" i="3"/>
  <c r="BR163" i="3"/>
  <c r="BZ147" i="3"/>
  <c r="BR107" i="3"/>
  <c r="BZ61" i="3"/>
  <c r="BR127" i="3"/>
  <c r="BV63" i="3"/>
  <c r="BR100" i="3"/>
  <c r="BZ81" i="3"/>
  <c r="BR192" i="3"/>
  <c r="BZ70" i="3"/>
  <c r="BZ127" i="3"/>
  <c r="BV12" i="3"/>
  <c r="BZ116" i="3"/>
  <c r="BR76" i="3"/>
  <c r="BR47" i="3"/>
  <c r="BY170" i="3"/>
  <c r="BY145" i="3"/>
  <c r="BZ100" i="3"/>
  <c r="BY175" i="3"/>
  <c r="BR22" i="3"/>
  <c r="BV47" i="3"/>
  <c r="BZ43" i="3"/>
  <c r="BV182" i="3"/>
  <c r="BZ62" i="3"/>
  <c r="BR110" i="3"/>
  <c r="BY8" i="3"/>
  <c r="BR115" i="3"/>
  <c r="BR186" i="3"/>
  <c r="BZ148" i="3"/>
  <c r="BR154" i="3"/>
  <c r="BZ182" i="3"/>
  <c r="BR27" i="3"/>
  <c r="BY59" i="3"/>
  <c r="BZ77" i="3"/>
  <c r="BY78" i="3"/>
  <c r="BR172" i="3"/>
  <c r="BY3" i="3"/>
  <c r="BY97" i="3"/>
  <c r="BZ9" i="3"/>
  <c r="BR162" i="3"/>
  <c r="BR12" i="3"/>
  <c r="BY129" i="3"/>
  <c r="BV74" i="3"/>
  <c r="BZ115" i="3"/>
  <c r="BZ69" i="3"/>
  <c r="BR42" i="3"/>
  <c r="BY40" i="3"/>
  <c r="BR149" i="3"/>
  <c r="BV154" i="3"/>
  <c r="BR33" i="3"/>
  <c r="BY23" i="3"/>
  <c r="BZ59" i="3"/>
  <c r="BZ78" i="3"/>
  <c r="BY93" i="3"/>
  <c r="BR63" i="3"/>
  <c r="BZ46" i="3"/>
  <c r="BR185" i="3"/>
  <c r="BV95" i="3"/>
  <c r="BZ97" i="3"/>
  <c r="BR159" i="3"/>
  <c r="BV6" i="3"/>
  <c r="BZ129" i="3"/>
  <c r="BV174" i="3"/>
  <c r="BR122" i="3"/>
  <c r="BZ55" i="3"/>
  <c r="BR28" i="3"/>
  <c r="BV88" i="3"/>
  <c r="BZ45" i="3"/>
  <c r="BV42" i="3"/>
  <c r="BR165" i="3"/>
  <c r="BV167" i="3"/>
  <c r="BR155" i="3"/>
  <c r="BV142" i="3"/>
  <c r="BZ101" i="3"/>
  <c r="BR16" i="3"/>
  <c r="BR112" i="3"/>
  <c r="BR60" i="3"/>
  <c r="BZ65" i="3"/>
  <c r="BR138" i="3"/>
  <c r="BV121" i="3"/>
  <c r="BZ72" i="3"/>
  <c r="BV185" i="3"/>
  <c r="BR7" i="3"/>
  <c r="BY6" i="3"/>
  <c r="BR175" i="3"/>
  <c r="BR114" i="3"/>
  <c r="BZ191" i="3"/>
  <c r="BR140" i="3"/>
  <c r="BY172" i="3"/>
  <c r="BZ185" i="3"/>
  <c r="BZ176" i="3"/>
  <c r="BR131" i="3"/>
  <c r="BY85" i="3"/>
  <c r="BY31" i="3"/>
  <c r="BY35" i="3"/>
  <c r="BY156" i="3"/>
  <c r="BZ60" i="3"/>
  <c r="BR49" i="3"/>
  <c r="BZ4" i="3"/>
  <c r="BV99" i="3"/>
  <c r="BV98" i="3"/>
  <c r="BZ7" i="3"/>
  <c r="BZ159" i="3"/>
  <c r="BR158" i="3"/>
  <c r="BZ75" i="3"/>
  <c r="BY133" i="3"/>
  <c r="BR134" i="3"/>
  <c r="BR125" i="3"/>
  <c r="BY187" i="3"/>
  <c r="BR139" i="3"/>
  <c r="BR87" i="3"/>
  <c r="BY89" i="3"/>
  <c r="BY48" i="3"/>
  <c r="BZ31" i="3"/>
  <c r="BR34" i="3"/>
  <c r="BZ145" i="3"/>
  <c r="BZ156" i="3"/>
  <c r="BZ24" i="3"/>
  <c r="BY60" i="3"/>
  <c r="BR64" i="3"/>
  <c r="BV111" i="3"/>
  <c r="BZ86" i="3"/>
  <c r="BZ119" i="3"/>
  <c r="BR73" i="3"/>
  <c r="BR2" i="3"/>
  <c r="BR184" i="3"/>
  <c r="BV51" i="3"/>
  <c r="BZ99" i="3"/>
  <c r="BY98" i="3"/>
  <c r="BR96" i="3"/>
  <c r="BY11" i="3"/>
  <c r="BR10" i="3"/>
  <c r="BY177" i="3"/>
  <c r="BR123" i="3"/>
  <c r="BZ187" i="3"/>
  <c r="BR190" i="3"/>
  <c r="BY140" i="3"/>
  <c r="BV178" i="3"/>
  <c r="BZ177" i="3"/>
  <c r="BR83" i="3"/>
  <c r="BR141" i="3"/>
  <c r="BZ84" i="3"/>
  <c r="BR29" i="3"/>
  <c r="BV87" i="3"/>
  <c r="BR145" i="3"/>
  <c r="BR166" i="3"/>
  <c r="BY192" i="3"/>
  <c r="BZ111" i="3"/>
  <c r="BY96" i="3"/>
  <c r="BR9" i="3"/>
  <c r="BY113" i="3"/>
  <c r="BY123" i="3"/>
  <c r="BR164" i="3"/>
  <c r="BV166" i="3"/>
  <c r="BV181" i="3"/>
  <c r="BZ192" i="3"/>
  <c r="BZ38" i="3"/>
  <c r="BR19" i="3"/>
  <c r="BV117" i="3"/>
  <c r="BR118" i="3"/>
  <c r="BZ2" i="3"/>
  <c r="BY161" i="3"/>
  <c r="BY100" i="3"/>
  <c r="BY173" i="3"/>
  <c r="BZ80" i="3"/>
  <c r="BZ113" i="3"/>
  <c r="BR151" i="3"/>
  <c r="BZ123" i="3"/>
  <c r="BR188" i="3"/>
  <c r="BR136" i="3"/>
  <c r="BY141" i="3"/>
  <c r="BZ20" i="3"/>
  <c r="BY190" i="3"/>
  <c r="BZ141" i="3"/>
  <c r="BR150" i="3"/>
  <c r="BR106" i="3"/>
  <c r="BR130" i="3"/>
  <c r="BV56" i="3"/>
  <c r="BV86" i="3"/>
  <c r="BR50" i="3"/>
  <c r="BZ13" i="3"/>
  <c r="BR109" i="3"/>
  <c r="BZ134" i="3"/>
  <c r="BZ124" i="3"/>
  <c r="BZ188" i="3"/>
  <c r="BZ139" i="3"/>
  <c r="BY152" i="3"/>
  <c r="BV23" i="3"/>
  <c r="BR126" i="3"/>
  <c r="BY56" i="3"/>
  <c r="BY138" i="3"/>
  <c r="BR128" i="3"/>
  <c r="BZ161" i="3"/>
  <c r="BZ160" i="3"/>
  <c r="BV8" i="3"/>
  <c r="BV75" i="3"/>
  <c r="BV79" i="3"/>
  <c r="BZ137" i="3"/>
  <c r="BR48" i="3"/>
  <c r="BZ42" i="3"/>
  <c r="BY37" i="3"/>
  <c r="BY32" i="3"/>
  <c r="BR167" i="3"/>
  <c r="BR144" i="3"/>
  <c r="BR146" i="3"/>
  <c r="BZ150" i="3"/>
  <c r="BR102" i="3"/>
  <c r="BR104" i="3"/>
  <c r="BY33" i="3"/>
  <c r="BY19" i="3"/>
  <c r="BY126" i="3"/>
  <c r="BZ54" i="3"/>
  <c r="BZ56" i="3"/>
  <c r="BR59" i="3"/>
  <c r="BR61" i="3"/>
  <c r="BV72" i="3"/>
  <c r="BV78" i="3"/>
  <c r="BY117" i="3"/>
  <c r="BY128" i="3"/>
  <c r="BZ183" i="3"/>
  <c r="BZ50" i="3"/>
  <c r="BV3" i="3"/>
  <c r="BZ8" i="3"/>
  <c r="BY162" i="3"/>
  <c r="BY12" i="3"/>
  <c r="BV173" i="3"/>
  <c r="BY115" i="3"/>
  <c r="BZ28" i="3"/>
  <c r="BY88" i="3"/>
  <c r="BZ17" i="3"/>
  <c r="BR68" i="3"/>
  <c r="BV48" i="3"/>
  <c r="BR31" i="3"/>
  <c r="BV35" i="3"/>
  <c r="BZ37" i="3"/>
  <c r="BV169" i="3"/>
  <c r="BR142" i="3"/>
  <c r="BV148" i="3"/>
  <c r="BY104" i="3"/>
  <c r="BZ33" i="3"/>
  <c r="BR24" i="3"/>
  <c r="BV26" i="3"/>
  <c r="BV27" i="3"/>
  <c r="BZ126" i="3"/>
  <c r="BR57" i="3"/>
  <c r="BY66" i="3"/>
  <c r="BV138" i="3"/>
  <c r="BZ121" i="3"/>
  <c r="BR82" i="3"/>
  <c r="BZ3" i="3"/>
  <c r="BR157" i="3"/>
  <c r="BR11" i="3"/>
  <c r="BZ162" i="3"/>
  <c r="BZ12" i="3"/>
  <c r="BR74" i="3"/>
  <c r="BR108" i="3"/>
  <c r="BZ109" i="3"/>
  <c r="BR135" i="3"/>
  <c r="BZ169" i="3"/>
  <c r="BV144" i="3"/>
  <c r="BR182" i="3"/>
  <c r="BV102" i="3"/>
  <c r="BZ104" i="3"/>
  <c r="BZ27" i="3"/>
  <c r="BV64" i="3"/>
  <c r="BZ66" i="3"/>
  <c r="BR71" i="3"/>
  <c r="BR111" i="3"/>
  <c r="BV120" i="3"/>
  <c r="BV7" i="3"/>
  <c r="BR176" i="3"/>
  <c r="BV187" i="3"/>
  <c r="BV191" i="3"/>
  <c r="BV141" i="3"/>
  <c r="BR36" i="3"/>
  <c r="BR38" i="3"/>
  <c r="BV57" i="3"/>
  <c r="BR77" i="3"/>
  <c r="BZ93" i="3"/>
  <c r="BZ118" i="3"/>
  <c r="BY73" i="3"/>
  <c r="BV179" i="3"/>
  <c r="BV100" i="3"/>
  <c r="BV96" i="3"/>
  <c r="BY125" i="3"/>
  <c r="BY189" i="3"/>
  <c r="BY136" i="3"/>
  <c r="BZ89" i="3"/>
  <c r="BZ167" i="3"/>
  <c r="BY155" i="3"/>
  <c r="BR103" i="3"/>
  <c r="BR39" i="3"/>
  <c r="BY64" i="3"/>
  <c r="BR70" i="3"/>
  <c r="BY77" i="3"/>
  <c r="BZ52" i="3"/>
  <c r="BV82" i="3"/>
  <c r="BZ179" i="3"/>
  <c r="BY184" i="3"/>
  <c r="BY49" i="3"/>
  <c r="BV157" i="3"/>
  <c r="BR5" i="3"/>
  <c r="BY153" i="3"/>
  <c r="BZ174" i="3"/>
  <c r="BV108" i="3"/>
  <c r="BZ135" i="3"/>
  <c r="BY193" i="3"/>
  <c r="BR20" i="3"/>
  <c r="BR69" i="3"/>
  <c r="BY41" i="3"/>
  <c r="BY43" i="3"/>
  <c r="BR44" i="3"/>
  <c r="BY163" i="3"/>
  <c r="BR168" i="3"/>
  <c r="BZ155" i="3"/>
  <c r="BY142" i="3"/>
  <c r="BR101" i="3"/>
  <c r="BY107" i="3"/>
  <c r="BR25" i="3"/>
  <c r="BY53" i="3"/>
  <c r="BR58" i="3"/>
  <c r="BZ82" i="3"/>
  <c r="BR86" i="3"/>
  <c r="BR67" i="3"/>
  <c r="BY94" i="3"/>
  <c r="BZ184" i="3"/>
  <c r="BZ49" i="3"/>
  <c r="BR98" i="3"/>
  <c r="BR13" i="3"/>
  <c r="BV10" i="3"/>
  <c r="BY74" i="3"/>
  <c r="BV80" i="3"/>
  <c r="BY29" i="3"/>
  <c r="BR90" i="3"/>
  <c r="BV22" i="3"/>
  <c r="BZ41" i="3"/>
  <c r="BR40" i="3"/>
  <c r="BY34" i="3"/>
  <c r="BZ163" i="3"/>
  <c r="BZ170" i="3"/>
  <c r="BR143" i="3"/>
  <c r="BZ149" i="3"/>
  <c r="BR152" i="3"/>
  <c r="BV103" i="3"/>
  <c r="BZ105" i="3"/>
  <c r="BZ107" i="3"/>
  <c r="BV39" i="3"/>
  <c r="BV18" i="3"/>
  <c r="BR56" i="3"/>
  <c r="BV60" i="3"/>
  <c r="BR117" i="3"/>
  <c r="BY63" i="3"/>
  <c r="BZ94" i="3"/>
  <c r="BY51" i="3"/>
  <c r="BR161" i="3"/>
  <c r="BR99" i="3"/>
  <c r="BY9" i="3"/>
  <c r="BZ10" i="3"/>
  <c r="BZ5" i="3"/>
  <c r="BR178" i="3"/>
  <c r="BR75" i="3"/>
  <c r="BR79" i="3"/>
  <c r="BZ114" i="3"/>
  <c r="BZ29" i="3"/>
  <c r="BR88" i="3"/>
  <c r="BR45" i="3"/>
  <c r="BY69" i="3"/>
  <c r="BV44" i="3"/>
  <c r="BZ34" i="3"/>
  <c r="BY168" i="3"/>
  <c r="BR181" i="3"/>
  <c r="BY147" i="3"/>
  <c r="BR156" i="3"/>
  <c r="BZ103" i="3"/>
  <c r="BR23" i="3"/>
  <c r="BY25" i="3"/>
  <c r="BZ39" i="3"/>
  <c r="BV62" i="3"/>
  <c r="BY65" i="3"/>
  <c r="BR121" i="3"/>
  <c r="BR78" i="3"/>
  <c r="BY86" i="3"/>
  <c r="BY127" i="3"/>
  <c r="BZ63" i="3"/>
  <c r="BY67" i="3"/>
  <c r="BR3" i="3"/>
  <c r="BR173" i="3"/>
  <c r="BR81" i="3"/>
  <c r="BR113" i="3"/>
  <c r="BZ186" i="3"/>
  <c r="BZ190" i="3"/>
  <c r="BV85" i="3"/>
  <c r="BY55" i="3"/>
  <c r="BY90" i="3"/>
  <c r="BV105" i="3"/>
  <c r="BZ154" i="3"/>
  <c r="BY102" i="3"/>
  <c r="BV33" i="3"/>
  <c r="BY26" i="3"/>
  <c r="BY62" i="3"/>
  <c r="BV92" i="3"/>
  <c r="BZ73" i="3"/>
  <c r="BV4" i="3"/>
  <c r="BZ98" i="3"/>
  <c r="BV129" i="3"/>
  <c r="BZ74" i="3"/>
  <c r="BY132" i="3"/>
  <c r="BV132" i="3"/>
  <c r="BY148" i="3"/>
  <c r="BV2" i="3"/>
  <c r="BY2" i="3"/>
  <c r="BZ47" i="3"/>
  <c r="BY112" i="3"/>
  <c r="BV112" i="3"/>
  <c r="BY44" i="3"/>
  <c r="BY16" i="3"/>
  <c r="BY70" i="3"/>
  <c r="BY180" i="3"/>
  <c r="BY13" i="3"/>
  <c r="BZ132" i="3"/>
  <c r="BV114" i="3"/>
  <c r="BY116" i="3"/>
  <c r="BV116" i="3"/>
  <c r="BR132" i="3"/>
  <c r="BY27" i="3"/>
  <c r="BV77" i="3"/>
  <c r="BV128" i="3"/>
  <c r="BV9" i="3"/>
  <c r="BZ122" i="3"/>
  <c r="BV122" i="3"/>
  <c r="BZ193" i="3"/>
  <c r="BV193" i="3"/>
  <c r="BV170" i="3"/>
  <c r="BV69" i="3"/>
  <c r="BV163" i="3"/>
  <c r="BV147" i="3"/>
  <c r="BY17" i="3"/>
  <c r="BY144" i="3"/>
  <c r="BZ22" i="3"/>
  <c r="BY42" i="3"/>
  <c r="BV34" i="3"/>
  <c r="BZ32" i="3"/>
  <c r="BV165" i="3"/>
  <c r="BY166" i="3"/>
  <c r="BY169" i="3"/>
  <c r="BV143" i="3"/>
  <c r="BZ146" i="3"/>
  <c r="BV149" i="3"/>
  <c r="BY150" i="3"/>
  <c r="BY182" i="3"/>
  <c r="BV104" i="3"/>
  <c r="BV38" i="3"/>
  <c r="BZ25" i="3"/>
  <c r="BZ19" i="3"/>
  <c r="BZ57" i="3"/>
  <c r="BV59" i="3"/>
  <c r="BY61" i="3"/>
  <c r="BV61" i="3"/>
  <c r="BV127" i="3"/>
  <c r="BV97" i="3"/>
  <c r="BV177" i="3"/>
  <c r="BV43" i="3"/>
  <c r="BZ125" i="3"/>
  <c r="BV125" i="3"/>
  <c r="BV17" i="3"/>
  <c r="BV37" i="3"/>
  <c r="BY181" i="3"/>
  <c r="BV31" i="3"/>
  <c r="BV155" i="3"/>
  <c r="BV146" i="3"/>
  <c r="BV107" i="3"/>
  <c r="BZ23" i="3"/>
  <c r="BV25" i="3"/>
  <c r="BV52" i="3"/>
  <c r="BY52" i="3"/>
  <c r="BV50" i="3"/>
  <c r="BY50" i="3"/>
  <c r="BV5" i="3"/>
  <c r="BY5" i="3"/>
  <c r="BY167" i="3"/>
  <c r="BV101" i="3"/>
  <c r="BV32" i="3"/>
  <c r="BV156" i="3"/>
  <c r="BV126" i="3"/>
  <c r="BY111" i="3"/>
  <c r="BY185" i="3"/>
  <c r="BY158" i="3"/>
  <c r="BY131" i="3"/>
  <c r="BV131" i="3"/>
  <c r="BV190" i="3"/>
  <c r="BY139" i="3"/>
  <c r="BV139" i="3"/>
  <c r="BV152" i="3"/>
  <c r="BY22" i="3"/>
  <c r="BY68" i="3"/>
  <c r="BV168" i="3"/>
  <c r="BV40" i="3"/>
  <c r="BV36" i="3"/>
  <c r="BY165" i="3"/>
  <c r="BV171" i="3"/>
  <c r="BV145" i="3"/>
  <c r="BY149" i="3"/>
  <c r="BV192" i="3"/>
  <c r="BV106" i="3"/>
  <c r="BR53" i="3"/>
  <c r="BV66" i="3"/>
  <c r="BV67" i="3"/>
  <c r="BV11" i="3"/>
  <c r="BV81" i="3"/>
  <c r="BZ140" i="3"/>
  <c r="BV140" i="3"/>
  <c r="BY164" i="3"/>
  <c r="BV110" i="3"/>
  <c r="BY110" i="3"/>
  <c r="BZ48" i="3"/>
  <c r="BY38" i="3"/>
  <c r="BY39" i="3"/>
  <c r="BY21" i="3"/>
  <c r="BV58" i="3"/>
  <c r="BY58" i="3"/>
  <c r="BV135" i="3"/>
  <c r="BV76" i="3"/>
  <c r="BY76" i="3"/>
  <c r="BZ85" i="3"/>
  <c r="BV45" i="3"/>
  <c r="BV41" i="3"/>
  <c r="BV24" i="3"/>
  <c r="BY24" i="3"/>
  <c r="BZ21" i="3"/>
  <c r="BR92" i="3"/>
  <c r="BV118" i="3"/>
  <c r="BR179" i="3"/>
  <c r="BR4" i="3"/>
  <c r="BV160" i="3"/>
  <c r="BR8" i="3"/>
  <c r="BR129" i="3"/>
  <c r="BV176" i="3"/>
  <c r="BR80" i="3"/>
  <c r="BZ133" i="3"/>
  <c r="BV133" i="3"/>
  <c r="BY109" i="3"/>
  <c r="BV109" i="3"/>
  <c r="BZ151" i="3"/>
  <c r="BV151" i="3"/>
  <c r="BY124" i="3"/>
  <c r="BV124" i="3"/>
  <c r="BZ189" i="3"/>
  <c r="BV189" i="3"/>
  <c r="BY137" i="3"/>
  <c r="BV137" i="3"/>
  <c r="BV19" i="3"/>
  <c r="BZ53" i="3"/>
  <c r="BV54" i="3"/>
  <c r="BV65" i="3"/>
  <c r="BZ138" i="3"/>
  <c r="BR84" i="3"/>
  <c r="BR85" i="3"/>
  <c r="BY71" i="3"/>
  <c r="BY120" i="3"/>
  <c r="BY183" i="3"/>
  <c r="BY99" i="3"/>
  <c r="BY10" i="3"/>
  <c r="BY174" i="3"/>
  <c r="BV113" i="3"/>
  <c r="BV186" i="3"/>
  <c r="BY84" i="3"/>
  <c r="BV84" i="3"/>
  <c r="BZ18" i="3"/>
  <c r="BV130" i="3"/>
  <c r="BY54" i="3"/>
  <c r="BZ64" i="3"/>
  <c r="BV70" i="3"/>
  <c r="BY121" i="3"/>
  <c r="BV93" i="3"/>
  <c r="BY119" i="3"/>
  <c r="BV180" i="3"/>
  <c r="BY46" i="3"/>
  <c r="BV161" i="3"/>
  <c r="BY95" i="3"/>
  <c r="BV13" i="3"/>
  <c r="BY159" i="3"/>
  <c r="BV175" i="3"/>
  <c r="BY178" i="3"/>
  <c r="BY134" i="3"/>
  <c r="BV134" i="3"/>
  <c r="BZ83" i="3"/>
  <c r="BV83" i="3"/>
  <c r="BY188" i="3"/>
  <c r="BV188" i="3"/>
  <c r="BZ136" i="3"/>
  <c r="BV136" i="3"/>
  <c r="BR30" i="3"/>
  <c r="BR21" i="3"/>
  <c r="BR66" i="3"/>
  <c r="BZ117" i="3"/>
  <c r="BZ172" i="3"/>
  <c r="BZ51" i="3"/>
  <c r="BZ96" i="3"/>
  <c r="BZ6" i="3"/>
  <c r="BZ79" i="3"/>
  <c r="BY87" i="3"/>
  <c r="BY91" i="3"/>
  <c r="BV30" i="3"/>
  <c r="BV28" i="3"/>
  <c r="BZ87" i="3"/>
  <c r="BV90" i="3"/>
  <c r="BV29" i="3"/>
  <c r="BV89" i="3"/>
  <c r="BV20" i="3"/>
  <c r="BV55" i="3"/>
  <c r="BZ30" i="3"/>
  <c r="BS184" i="1"/>
  <c r="BR184" i="1"/>
  <c r="BP184" i="1"/>
  <c r="BO184" i="1"/>
  <c r="BS181" i="1"/>
  <c r="BR181" i="1"/>
  <c r="BP181" i="1"/>
  <c r="BO181" i="1"/>
  <c r="BS152" i="1"/>
  <c r="BR152" i="1"/>
  <c r="BP152" i="1"/>
  <c r="BO152" i="1"/>
  <c r="BS54" i="1"/>
  <c r="BR54" i="1"/>
  <c r="BP54" i="1"/>
  <c r="BO54" i="1"/>
  <c r="BS3" i="1"/>
  <c r="BR3" i="1"/>
  <c r="BP3" i="1"/>
  <c r="BO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3" i="1"/>
  <c r="BW57" i="1" l="1"/>
  <c r="BW95" i="1"/>
  <c r="BW71" i="1"/>
  <c r="BW47" i="1"/>
  <c r="BW23" i="1"/>
  <c r="BW143" i="1"/>
  <c r="BW157" i="1"/>
  <c r="BW85" i="1"/>
  <c r="BW25" i="1"/>
  <c r="BW181" i="1"/>
  <c r="BW121" i="1"/>
  <c r="BW73" i="1"/>
  <c r="BW144" i="1"/>
  <c r="BW96" i="1"/>
  <c r="BW72" i="1"/>
  <c r="BW48" i="1"/>
  <c r="BW24" i="1"/>
  <c r="BW145" i="1"/>
  <c r="BW37" i="1"/>
  <c r="BW3" i="1"/>
  <c r="BW109" i="1"/>
  <c r="BW13" i="1"/>
  <c r="BW167" i="1"/>
  <c r="BW169" i="1"/>
  <c r="BW97" i="1"/>
  <c r="BW49" i="1"/>
  <c r="BW192" i="1"/>
  <c r="BW133" i="1"/>
  <c r="BW61" i="1"/>
  <c r="BW168" i="1"/>
  <c r="BW191" i="1"/>
  <c r="BW117" i="1"/>
  <c r="BW9" i="1"/>
  <c r="BW177" i="1"/>
  <c r="BW189" i="1"/>
  <c r="BW69" i="1"/>
  <c r="BW190" i="1"/>
  <c r="BW166" i="1"/>
  <c r="BW142" i="1"/>
  <c r="BW118" i="1"/>
  <c r="BW94" i="1"/>
  <c r="BW70" i="1"/>
  <c r="BW46" i="1"/>
  <c r="BW22" i="1"/>
  <c r="BW105" i="1"/>
  <c r="BW129" i="1"/>
  <c r="BW165" i="1"/>
  <c r="BW45" i="1"/>
  <c r="BW141" i="1"/>
  <c r="BW81" i="1"/>
  <c r="BW21" i="1"/>
  <c r="BW120" i="1"/>
  <c r="BW153" i="1"/>
  <c r="BW93" i="1"/>
  <c r="BW33" i="1"/>
  <c r="BW119" i="1"/>
  <c r="BW83" i="1"/>
  <c r="BW130" i="1"/>
  <c r="BW58" i="1"/>
  <c r="BW34" i="1"/>
  <c r="BW10" i="1"/>
  <c r="BW180" i="1"/>
  <c r="BW35" i="1"/>
  <c r="BW178" i="1"/>
  <c r="BW36" i="1"/>
  <c r="BW132" i="1"/>
  <c r="BW60" i="1"/>
  <c r="BW179" i="1"/>
  <c r="BW186" i="1"/>
  <c r="BW138" i="1"/>
  <c r="BW126" i="1"/>
  <c r="BW114" i="1"/>
  <c r="BW102" i="1"/>
  <c r="BW90" i="1"/>
  <c r="BW78" i="1"/>
  <c r="BW66" i="1"/>
  <c r="BW54" i="1"/>
  <c r="BW42" i="1"/>
  <c r="BW30" i="1"/>
  <c r="BW18" i="1"/>
  <c r="BW6" i="1"/>
  <c r="BW156" i="1"/>
  <c r="BW84" i="1"/>
  <c r="BW155" i="1"/>
  <c r="BW154" i="1"/>
  <c r="BW174" i="1"/>
  <c r="BW12" i="1"/>
  <c r="BW107" i="1"/>
  <c r="BW11" i="1"/>
  <c r="BW106" i="1"/>
  <c r="BW162" i="1"/>
  <c r="BW108" i="1"/>
  <c r="BW131" i="1"/>
  <c r="BW59" i="1"/>
  <c r="BW82" i="1"/>
  <c r="BW150" i="1"/>
  <c r="BW137" i="1"/>
  <c r="BW29" i="1"/>
  <c r="BW88" i="1"/>
  <c r="BW159" i="1"/>
  <c r="BW63" i="1"/>
  <c r="BW182" i="1"/>
  <c r="BW122" i="1"/>
  <c r="BW98" i="1"/>
  <c r="BW50" i="1"/>
  <c r="BW38" i="1"/>
  <c r="BW26" i="1"/>
  <c r="BW14" i="1"/>
  <c r="BW125" i="1"/>
  <c r="BW148" i="1"/>
  <c r="BW40" i="1"/>
  <c r="BW75" i="1"/>
  <c r="BW74" i="1"/>
  <c r="BW173" i="1"/>
  <c r="BW101" i="1"/>
  <c r="BW17" i="1"/>
  <c r="BW124" i="1"/>
  <c r="BW183" i="1"/>
  <c r="BW51" i="1"/>
  <c r="BW146" i="1"/>
  <c r="BW65" i="1"/>
  <c r="BW184" i="1"/>
  <c r="BW52" i="1"/>
  <c r="BW171" i="1"/>
  <c r="BW111" i="1"/>
  <c r="BW158" i="1"/>
  <c r="BW62" i="1"/>
  <c r="BW185" i="1"/>
  <c r="BW113" i="1"/>
  <c r="BW5" i="1"/>
  <c r="BW100" i="1"/>
  <c r="BW4" i="1"/>
  <c r="BW123" i="1"/>
  <c r="BW15" i="1"/>
  <c r="BW134" i="1"/>
  <c r="BW188" i="1"/>
  <c r="BW176" i="1"/>
  <c r="BW164" i="1"/>
  <c r="BW152" i="1"/>
  <c r="BW140" i="1"/>
  <c r="BW128" i="1"/>
  <c r="BW116" i="1"/>
  <c r="BW104" i="1"/>
  <c r="BW92" i="1"/>
  <c r="BW80" i="1"/>
  <c r="BW68" i="1"/>
  <c r="BW56" i="1"/>
  <c r="BW44" i="1"/>
  <c r="BW32" i="1"/>
  <c r="BW20" i="1"/>
  <c r="BW8" i="1"/>
  <c r="BW149" i="1"/>
  <c r="BW77" i="1"/>
  <c r="BW41" i="1"/>
  <c r="BW160" i="1"/>
  <c r="BW112" i="1"/>
  <c r="BW64" i="1"/>
  <c r="BW28" i="1"/>
  <c r="BW135" i="1"/>
  <c r="BW87" i="1"/>
  <c r="BW27" i="1"/>
  <c r="BW170" i="1"/>
  <c r="BW86" i="1"/>
  <c r="BW187" i="1"/>
  <c r="BW175" i="1"/>
  <c r="BW163" i="1"/>
  <c r="BW151" i="1"/>
  <c r="BW139" i="1"/>
  <c r="BW127" i="1"/>
  <c r="BW115" i="1"/>
  <c r="BW103" i="1"/>
  <c r="BW91" i="1"/>
  <c r="BW79" i="1"/>
  <c r="BW67" i="1"/>
  <c r="BW55" i="1"/>
  <c r="BW43" i="1"/>
  <c r="BW31" i="1"/>
  <c r="BW19" i="1"/>
  <c r="BW7" i="1"/>
  <c r="BW161" i="1"/>
  <c r="BW89" i="1"/>
  <c r="BW53" i="1"/>
  <c r="BW172" i="1"/>
  <c r="BW136" i="1"/>
  <c r="BW76" i="1"/>
  <c r="BW16" i="1"/>
  <c r="BW147" i="1"/>
  <c r="BW99" i="1"/>
  <c r="BW39" i="1"/>
  <c r="BW110" i="1"/>
  <c r="BW194" i="1" l="1"/>
  <c r="BZ4" i="1"/>
  <c r="CE4" i="1" s="1"/>
  <c r="BZ5" i="1"/>
  <c r="CE5" i="1" s="1"/>
  <c r="BZ6" i="1"/>
  <c r="CE6" i="1" s="1"/>
  <c r="BZ7" i="1"/>
  <c r="CE7" i="1" s="1"/>
  <c r="BZ8" i="1"/>
  <c r="CE8" i="1" s="1"/>
  <c r="BZ9" i="1"/>
  <c r="CE9" i="1" s="1"/>
  <c r="BZ10" i="1"/>
  <c r="CE10" i="1" s="1"/>
  <c r="BZ11" i="1"/>
  <c r="CE11" i="1" s="1"/>
  <c r="BZ12" i="1"/>
  <c r="CE12" i="1" s="1"/>
  <c r="BZ13" i="1"/>
  <c r="CE13" i="1" s="1"/>
  <c r="BZ14" i="1"/>
  <c r="CE14" i="1" s="1"/>
  <c r="BZ15" i="1"/>
  <c r="CE15" i="1" s="1"/>
  <c r="BZ16" i="1"/>
  <c r="CE16" i="1" s="1"/>
  <c r="BZ17" i="1"/>
  <c r="CE17" i="1" s="1"/>
  <c r="BZ18" i="1"/>
  <c r="CE18" i="1" s="1"/>
  <c r="BZ19" i="1"/>
  <c r="CE19" i="1" s="1"/>
  <c r="BZ20" i="1"/>
  <c r="CE20" i="1" s="1"/>
  <c r="BZ21" i="1"/>
  <c r="CE21" i="1" s="1"/>
  <c r="BZ22" i="1"/>
  <c r="CE22" i="1" s="1"/>
  <c r="BZ23" i="1"/>
  <c r="CE23" i="1" s="1"/>
  <c r="BZ24" i="1"/>
  <c r="CE24" i="1" s="1"/>
  <c r="BZ25" i="1"/>
  <c r="CE25" i="1" s="1"/>
  <c r="BZ26" i="1"/>
  <c r="CE26" i="1" s="1"/>
  <c r="BZ27" i="1"/>
  <c r="CE27" i="1" s="1"/>
  <c r="BZ28" i="1"/>
  <c r="CE28" i="1" s="1"/>
  <c r="BZ29" i="1"/>
  <c r="CE29" i="1" s="1"/>
  <c r="BZ30" i="1"/>
  <c r="CE30" i="1" s="1"/>
  <c r="BZ31" i="1"/>
  <c r="CE31" i="1" s="1"/>
  <c r="BZ32" i="1"/>
  <c r="CE32" i="1" s="1"/>
  <c r="BZ33" i="1"/>
  <c r="CE33" i="1" s="1"/>
  <c r="BZ34" i="1"/>
  <c r="CE34" i="1" s="1"/>
  <c r="BZ35" i="1"/>
  <c r="CE35" i="1" s="1"/>
  <c r="BZ36" i="1"/>
  <c r="CE36" i="1" s="1"/>
  <c r="BZ37" i="1"/>
  <c r="CE37" i="1" s="1"/>
  <c r="BZ38" i="1"/>
  <c r="CE38" i="1" s="1"/>
  <c r="BZ39" i="1"/>
  <c r="CE39" i="1" s="1"/>
  <c r="BZ40" i="1"/>
  <c r="CE40" i="1" s="1"/>
  <c r="BZ41" i="1"/>
  <c r="CE41" i="1" s="1"/>
  <c r="BZ42" i="1"/>
  <c r="CE42" i="1" s="1"/>
  <c r="BZ43" i="1"/>
  <c r="CE43" i="1" s="1"/>
  <c r="BZ44" i="1"/>
  <c r="CE44" i="1" s="1"/>
  <c r="BZ45" i="1"/>
  <c r="CE45" i="1" s="1"/>
  <c r="BZ46" i="1"/>
  <c r="CE46" i="1" s="1"/>
  <c r="BZ47" i="1"/>
  <c r="CE47" i="1" s="1"/>
  <c r="BZ48" i="1"/>
  <c r="CE48" i="1" s="1"/>
  <c r="BZ49" i="1"/>
  <c r="CE49" i="1" s="1"/>
  <c r="BZ50" i="1"/>
  <c r="CE50" i="1" s="1"/>
  <c r="BZ51" i="1"/>
  <c r="CE51" i="1" s="1"/>
  <c r="BZ52" i="1"/>
  <c r="CE52" i="1" s="1"/>
  <c r="BZ53" i="1"/>
  <c r="CE53" i="1" s="1"/>
  <c r="BZ54" i="1"/>
  <c r="BZ55" i="1"/>
  <c r="CE55" i="1" s="1"/>
  <c r="BZ56" i="1"/>
  <c r="CE56" i="1" s="1"/>
  <c r="BZ57" i="1"/>
  <c r="CE57" i="1" s="1"/>
  <c r="BZ58" i="1"/>
  <c r="CE58" i="1" s="1"/>
  <c r="BZ59" i="1"/>
  <c r="CE59" i="1" s="1"/>
  <c r="BZ60" i="1"/>
  <c r="CE60" i="1" s="1"/>
  <c r="BZ61" i="1"/>
  <c r="CE61" i="1" s="1"/>
  <c r="BZ62" i="1"/>
  <c r="CE62" i="1" s="1"/>
  <c r="BZ63" i="1"/>
  <c r="CE63" i="1" s="1"/>
  <c r="BZ64" i="1"/>
  <c r="CE64" i="1" s="1"/>
  <c r="BZ65" i="1"/>
  <c r="CE65" i="1" s="1"/>
  <c r="BZ66" i="1"/>
  <c r="CE66" i="1" s="1"/>
  <c r="BZ67" i="1"/>
  <c r="CE67" i="1" s="1"/>
  <c r="BZ68" i="1"/>
  <c r="CE68" i="1" s="1"/>
  <c r="BZ69" i="1"/>
  <c r="CE69" i="1" s="1"/>
  <c r="BZ70" i="1"/>
  <c r="CE70" i="1" s="1"/>
  <c r="BZ71" i="1"/>
  <c r="CE71" i="1" s="1"/>
  <c r="BZ72" i="1"/>
  <c r="CE72" i="1" s="1"/>
  <c r="BZ73" i="1"/>
  <c r="CE73" i="1" s="1"/>
  <c r="BZ74" i="1"/>
  <c r="CE74" i="1" s="1"/>
  <c r="BZ75" i="1"/>
  <c r="CE75" i="1" s="1"/>
  <c r="BZ76" i="1"/>
  <c r="CE76" i="1" s="1"/>
  <c r="BZ77" i="1"/>
  <c r="CE77" i="1" s="1"/>
  <c r="BZ78" i="1"/>
  <c r="CE78" i="1" s="1"/>
  <c r="BZ79" i="1"/>
  <c r="CE79" i="1" s="1"/>
  <c r="BZ80" i="1"/>
  <c r="CE80" i="1" s="1"/>
  <c r="BZ81" i="1"/>
  <c r="CE81" i="1" s="1"/>
  <c r="BZ82" i="1"/>
  <c r="CE82" i="1" s="1"/>
  <c r="BZ83" i="1"/>
  <c r="CE83" i="1" s="1"/>
  <c r="BZ84" i="1"/>
  <c r="CE84" i="1" s="1"/>
  <c r="BZ85" i="1"/>
  <c r="CE85" i="1" s="1"/>
  <c r="BZ86" i="1"/>
  <c r="CE86" i="1" s="1"/>
  <c r="BZ87" i="1"/>
  <c r="CE87" i="1" s="1"/>
  <c r="BZ88" i="1"/>
  <c r="CE88" i="1" s="1"/>
  <c r="BZ89" i="1"/>
  <c r="CE89" i="1" s="1"/>
  <c r="BZ90" i="1"/>
  <c r="CE90" i="1" s="1"/>
  <c r="BZ91" i="1"/>
  <c r="CE91" i="1" s="1"/>
  <c r="BZ92" i="1"/>
  <c r="CE92" i="1" s="1"/>
  <c r="BZ93" i="1"/>
  <c r="CE93" i="1" s="1"/>
  <c r="BZ94" i="1"/>
  <c r="CE94" i="1" s="1"/>
  <c r="BZ95" i="1"/>
  <c r="CE95" i="1" s="1"/>
  <c r="BZ96" i="1"/>
  <c r="CE96" i="1" s="1"/>
  <c r="BZ97" i="1"/>
  <c r="CE97" i="1" s="1"/>
  <c r="BZ98" i="1"/>
  <c r="CE98" i="1" s="1"/>
  <c r="BZ99" i="1"/>
  <c r="CE99" i="1" s="1"/>
  <c r="BZ100" i="1"/>
  <c r="CE100" i="1" s="1"/>
  <c r="BZ101" i="1"/>
  <c r="CE101" i="1" s="1"/>
  <c r="BZ102" i="1"/>
  <c r="CE102" i="1" s="1"/>
  <c r="BZ103" i="1"/>
  <c r="CE103" i="1" s="1"/>
  <c r="BZ104" i="1"/>
  <c r="CE104" i="1" s="1"/>
  <c r="BZ105" i="1"/>
  <c r="CE105" i="1" s="1"/>
  <c r="BZ106" i="1"/>
  <c r="CE106" i="1" s="1"/>
  <c r="BZ107" i="1"/>
  <c r="CE107" i="1" s="1"/>
  <c r="BZ108" i="1"/>
  <c r="CE108" i="1" s="1"/>
  <c r="BZ109" i="1"/>
  <c r="CE109" i="1" s="1"/>
  <c r="BZ110" i="1"/>
  <c r="CE110" i="1" s="1"/>
  <c r="BZ111" i="1"/>
  <c r="CE111" i="1" s="1"/>
  <c r="BZ112" i="1"/>
  <c r="CE112" i="1" s="1"/>
  <c r="BZ113" i="1"/>
  <c r="CE113" i="1" s="1"/>
  <c r="BZ114" i="1"/>
  <c r="CE114" i="1" s="1"/>
  <c r="BZ115" i="1"/>
  <c r="CE115" i="1" s="1"/>
  <c r="BZ116" i="1"/>
  <c r="CE116" i="1" s="1"/>
  <c r="BZ117" i="1"/>
  <c r="CE117" i="1" s="1"/>
  <c r="BZ118" i="1"/>
  <c r="CE118" i="1" s="1"/>
  <c r="BZ119" i="1"/>
  <c r="CE119" i="1" s="1"/>
  <c r="BZ120" i="1"/>
  <c r="CE120" i="1" s="1"/>
  <c r="BZ121" i="1"/>
  <c r="CE121" i="1" s="1"/>
  <c r="BZ122" i="1"/>
  <c r="CE122" i="1" s="1"/>
  <c r="BZ123" i="1"/>
  <c r="CE123" i="1" s="1"/>
  <c r="BZ124" i="1"/>
  <c r="CE124" i="1" s="1"/>
  <c r="BZ125" i="1"/>
  <c r="CE125" i="1" s="1"/>
  <c r="BZ126" i="1"/>
  <c r="CE126" i="1" s="1"/>
  <c r="BZ127" i="1"/>
  <c r="CE127" i="1" s="1"/>
  <c r="BZ128" i="1"/>
  <c r="CE128" i="1" s="1"/>
  <c r="BZ129" i="1"/>
  <c r="CE129" i="1" s="1"/>
  <c r="BZ130" i="1"/>
  <c r="CE130" i="1" s="1"/>
  <c r="BZ131" i="1"/>
  <c r="CE131" i="1" s="1"/>
  <c r="BZ132" i="1"/>
  <c r="CE132" i="1" s="1"/>
  <c r="BZ133" i="1"/>
  <c r="CE133" i="1" s="1"/>
  <c r="BZ134" i="1"/>
  <c r="CE134" i="1" s="1"/>
  <c r="BZ135" i="1"/>
  <c r="CE135" i="1" s="1"/>
  <c r="BZ136" i="1"/>
  <c r="CE136" i="1" s="1"/>
  <c r="BZ137" i="1"/>
  <c r="CE137" i="1" s="1"/>
  <c r="BZ138" i="1"/>
  <c r="CE138" i="1" s="1"/>
  <c r="BZ139" i="1"/>
  <c r="CE139" i="1" s="1"/>
  <c r="BZ140" i="1"/>
  <c r="CE140" i="1" s="1"/>
  <c r="BZ141" i="1"/>
  <c r="CE141" i="1" s="1"/>
  <c r="BZ142" i="1"/>
  <c r="CE142" i="1" s="1"/>
  <c r="BZ143" i="1"/>
  <c r="CE143" i="1" s="1"/>
  <c r="BZ144" i="1"/>
  <c r="CE144" i="1" s="1"/>
  <c r="BZ145" i="1"/>
  <c r="CE145" i="1" s="1"/>
  <c r="BZ146" i="1"/>
  <c r="CE146" i="1" s="1"/>
  <c r="BZ147" i="1"/>
  <c r="CE147" i="1" s="1"/>
  <c r="BZ148" i="1"/>
  <c r="CE148" i="1" s="1"/>
  <c r="BZ149" i="1"/>
  <c r="CE149" i="1" s="1"/>
  <c r="BZ150" i="1"/>
  <c r="CE150" i="1" s="1"/>
  <c r="BZ151" i="1"/>
  <c r="CE151" i="1" s="1"/>
  <c r="BZ152" i="1"/>
  <c r="BZ153" i="1"/>
  <c r="CE153" i="1" s="1"/>
  <c r="BZ154" i="1"/>
  <c r="CE154" i="1" s="1"/>
  <c r="BZ155" i="1"/>
  <c r="CE155" i="1" s="1"/>
  <c r="BZ156" i="1"/>
  <c r="CE156" i="1" s="1"/>
  <c r="BZ157" i="1"/>
  <c r="CE157" i="1" s="1"/>
  <c r="BZ158" i="1"/>
  <c r="CE158" i="1" s="1"/>
  <c r="BZ159" i="1"/>
  <c r="CE159" i="1" s="1"/>
  <c r="BZ160" i="1"/>
  <c r="CE160" i="1" s="1"/>
  <c r="BZ161" i="1"/>
  <c r="CE161" i="1" s="1"/>
  <c r="BZ162" i="1"/>
  <c r="CE162" i="1" s="1"/>
  <c r="BZ163" i="1"/>
  <c r="CE163" i="1" s="1"/>
  <c r="BZ164" i="1"/>
  <c r="CE164" i="1" s="1"/>
  <c r="BZ165" i="1"/>
  <c r="CE165" i="1" s="1"/>
  <c r="BZ166" i="1"/>
  <c r="CE166" i="1" s="1"/>
  <c r="BZ167" i="1"/>
  <c r="CE167" i="1" s="1"/>
  <c r="BZ168" i="1"/>
  <c r="CE168" i="1" s="1"/>
  <c r="BZ169" i="1"/>
  <c r="CE169" i="1" s="1"/>
  <c r="BZ170" i="1"/>
  <c r="CE170" i="1" s="1"/>
  <c r="BZ171" i="1"/>
  <c r="CE171" i="1" s="1"/>
  <c r="BZ172" i="1"/>
  <c r="CE172" i="1" s="1"/>
  <c r="BZ173" i="1"/>
  <c r="CE173" i="1" s="1"/>
  <c r="BZ174" i="1"/>
  <c r="CE174" i="1" s="1"/>
  <c r="BZ175" i="1"/>
  <c r="CE175" i="1" s="1"/>
  <c r="BZ176" i="1"/>
  <c r="CE176" i="1" s="1"/>
  <c r="BZ177" i="1"/>
  <c r="CE177" i="1" s="1"/>
  <c r="BZ178" i="1"/>
  <c r="CE178" i="1" s="1"/>
  <c r="BZ179" i="1"/>
  <c r="CE179" i="1" s="1"/>
  <c r="BZ180" i="1"/>
  <c r="CE180" i="1" s="1"/>
  <c r="BZ181" i="1"/>
  <c r="BZ182" i="1"/>
  <c r="CE182" i="1" s="1"/>
  <c r="BZ183" i="1"/>
  <c r="CE183" i="1" s="1"/>
  <c r="BZ184" i="1"/>
  <c r="BZ185" i="1"/>
  <c r="CE185" i="1" s="1"/>
  <c r="BZ186" i="1"/>
  <c r="CE186" i="1" s="1"/>
  <c r="BZ187" i="1"/>
  <c r="CE187" i="1" s="1"/>
  <c r="BZ188" i="1"/>
  <c r="CE188" i="1" s="1"/>
  <c r="BZ189" i="1"/>
  <c r="CE189" i="1" s="1"/>
  <c r="BZ190" i="1"/>
  <c r="CE190" i="1" s="1"/>
  <c r="BZ191" i="1"/>
  <c r="CE191" i="1" s="1"/>
  <c r="BZ192" i="1"/>
  <c r="CE192" i="1" s="1"/>
  <c r="BZ3" i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CE181" i="1" l="1"/>
  <c r="CE3" i="1"/>
  <c r="CE152" i="1"/>
  <c r="CE54" i="1"/>
  <c r="CE184" i="1"/>
  <c r="CD147" i="1"/>
  <c r="CD87" i="1"/>
  <c r="CD122" i="1"/>
  <c r="CD74" i="1"/>
  <c r="CD157" i="1"/>
  <c r="CD97" i="1"/>
  <c r="CD49" i="1"/>
  <c r="CD180" i="1"/>
  <c r="CD120" i="1"/>
  <c r="CD60" i="1"/>
  <c r="CD24" i="1"/>
  <c r="CD167" i="1"/>
  <c r="CD107" i="1"/>
  <c r="CD35" i="1"/>
  <c r="CD178" i="1"/>
  <c r="CD154" i="1"/>
  <c r="CD142" i="1"/>
  <c r="CD130" i="1"/>
  <c r="CD118" i="1"/>
  <c r="CD106" i="1"/>
  <c r="CD94" i="1"/>
  <c r="CD82" i="1"/>
  <c r="CD70" i="1"/>
  <c r="CD58" i="1"/>
  <c r="CD46" i="1"/>
  <c r="CD34" i="1"/>
  <c r="CD22" i="1"/>
  <c r="CD10" i="1"/>
  <c r="CD135" i="1"/>
  <c r="CD15" i="1"/>
  <c r="CD86" i="1"/>
  <c r="CD133" i="1"/>
  <c r="CD13" i="1"/>
  <c r="CD132" i="1"/>
  <c r="CD119" i="1"/>
  <c r="CD165" i="1"/>
  <c r="CD117" i="1"/>
  <c r="CD105" i="1"/>
  <c r="CD93" i="1"/>
  <c r="CD81" i="1"/>
  <c r="CD69" i="1"/>
  <c r="CD57" i="1"/>
  <c r="CD45" i="1"/>
  <c r="CD33" i="1"/>
  <c r="CD21" i="1"/>
  <c r="CD9" i="1"/>
  <c r="CD99" i="1"/>
  <c r="CD27" i="1"/>
  <c r="CD182" i="1"/>
  <c r="CD26" i="1"/>
  <c r="CD61" i="1"/>
  <c r="CD84" i="1"/>
  <c r="CD131" i="1"/>
  <c r="CD83" i="1"/>
  <c r="CD23" i="1"/>
  <c r="CD129" i="1"/>
  <c r="CD176" i="1"/>
  <c r="CD152" i="1"/>
  <c r="CD116" i="1"/>
  <c r="CD104" i="1"/>
  <c r="CD92" i="1"/>
  <c r="CD80" i="1"/>
  <c r="CD68" i="1"/>
  <c r="CD56" i="1"/>
  <c r="CD44" i="1"/>
  <c r="CD32" i="1"/>
  <c r="CD20" i="1"/>
  <c r="CD8" i="1"/>
  <c r="CD75" i="1"/>
  <c r="CD134" i="1"/>
  <c r="CD14" i="1"/>
  <c r="CD181" i="1"/>
  <c r="CD73" i="1"/>
  <c r="CD168" i="1"/>
  <c r="CD48" i="1"/>
  <c r="CD143" i="1"/>
  <c r="CD47" i="1"/>
  <c r="CD166" i="1"/>
  <c r="CD189" i="1"/>
  <c r="CD177" i="1"/>
  <c r="CD128" i="1"/>
  <c r="CD175" i="1"/>
  <c r="CD139" i="1"/>
  <c r="CD115" i="1"/>
  <c r="CD91" i="1"/>
  <c r="CD55" i="1"/>
  <c r="CD43" i="1"/>
  <c r="CD31" i="1"/>
  <c r="CD7" i="1"/>
  <c r="CD159" i="1"/>
  <c r="CD51" i="1"/>
  <c r="CD146" i="1"/>
  <c r="CD38" i="1"/>
  <c r="CD121" i="1"/>
  <c r="CD25" i="1"/>
  <c r="CD108" i="1"/>
  <c r="CD155" i="1"/>
  <c r="CD59" i="1"/>
  <c r="CD190" i="1"/>
  <c r="CD153" i="1"/>
  <c r="CD188" i="1"/>
  <c r="CD164" i="1"/>
  <c r="CD187" i="1"/>
  <c r="CD151" i="1"/>
  <c r="CD79" i="1"/>
  <c r="CD174" i="1"/>
  <c r="CD150" i="1"/>
  <c r="CD114" i="1"/>
  <c r="CD90" i="1"/>
  <c r="CD66" i="1"/>
  <c r="CD18" i="1"/>
  <c r="CD171" i="1"/>
  <c r="CD111" i="1"/>
  <c r="CD39" i="1"/>
  <c r="CD170" i="1"/>
  <c r="CD98" i="1"/>
  <c r="CD50" i="1"/>
  <c r="CD145" i="1"/>
  <c r="CD85" i="1"/>
  <c r="CD192" i="1"/>
  <c r="CD144" i="1"/>
  <c r="CD72" i="1"/>
  <c r="CD12" i="1"/>
  <c r="CD179" i="1"/>
  <c r="CD95" i="1"/>
  <c r="CD11" i="1"/>
  <c r="CD141" i="1"/>
  <c r="CD140" i="1"/>
  <c r="CD163" i="1"/>
  <c r="CD127" i="1"/>
  <c r="CD103" i="1"/>
  <c r="CD67" i="1"/>
  <c r="CD19" i="1"/>
  <c r="CD186" i="1"/>
  <c r="CD162" i="1"/>
  <c r="CD138" i="1"/>
  <c r="CD126" i="1"/>
  <c r="CD102" i="1"/>
  <c r="CD78" i="1"/>
  <c r="CD54" i="1"/>
  <c r="CD42" i="1"/>
  <c r="CD30" i="1"/>
  <c r="CD6" i="1"/>
  <c r="CD185" i="1"/>
  <c r="CD173" i="1"/>
  <c r="CD161" i="1"/>
  <c r="CD149" i="1"/>
  <c r="CD137" i="1"/>
  <c r="CD125" i="1"/>
  <c r="CD113" i="1"/>
  <c r="CD101" i="1"/>
  <c r="CD89" i="1"/>
  <c r="CD77" i="1"/>
  <c r="CD65" i="1"/>
  <c r="CD53" i="1"/>
  <c r="CD41" i="1"/>
  <c r="CD29" i="1"/>
  <c r="CD17" i="1"/>
  <c r="CD5" i="1"/>
  <c r="CD183" i="1"/>
  <c r="CD123" i="1"/>
  <c r="CD63" i="1"/>
  <c r="CD158" i="1"/>
  <c r="CD110" i="1"/>
  <c r="CD62" i="1"/>
  <c r="CD169" i="1"/>
  <c r="CD109" i="1"/>
  <c r="CD37" i="1"/>
  <c r="CD156" i="1"/>
  <c r="CD96" i="1"/>
  <c r="CD36" i="1"/>
  <c r="CD191" i="1"/>
  <c r="CD71" i="1"/>
  <c r="CD184" i="1"/>
  <c r="CD172" i="1"/>
  <c r="CD160" i="1"/>
  <c r="CD148" i="1"/>
  <c r="CD136" i="1"/>
  <c r="CD124" i="1"/>
  <c r="CD112" i="1"/>
  <c r="CD100" i="1"/>
  <c r="CD88" i="1"/>
  <c r="CD76" i="1"/>
  <c r="CD64" i="1"/>
  <c r="CD52" i="1"/>
  <c r="CD40" i="1"/>
  <c r="CD28" i="1"/>
  <c r="CD16" i="1"/>
  <c r="CD4" i="1"/>
  <c r="CD3" i="1"/>
  <c r="CA3" i="1"/>
  <c r="CA32" i="1"/>
  <c r="CA20" i="1"/>
  <c r="CA8" i="1"/>
  <c r="CA7" i="1"/>
  <c r="CA185" i="1"/>
  <c r="CA173" i="1"/>
  <c r="CA161" i="1"/>
  <c r="CA149" i="1"/>
  <c r="CA137" i="1"/>
  <c r="CA125" i="1"/>
  <c r="CA113" i="1"/>
  <c r="CA101" i="1"/>
  <c r="CA89" i="1"/>
  <c r="CA77" i="1"/>
  <c r="CA65" i="1"/>
  <c r="CA53" i="1"/>
  <c r="CA41" i="1"/>
  <c r="CA29" i="1"/>
  <c r="CA17" i="1"/>
  <c r="CA5" i="1"/>
  <c r="CA184" i="1"/>
  <c r="CA172" i="1"/>
  <c r="CA160" i="1"/>
  <c r="CA148" i="1"/>
  <c r="CA136" i="1"/>
  <c r="CA124" i="1"/>
  <c r="CA112" i="1"/>
  <c r="CA100" i="1"/>
  <c r="CA88" i="1"/>
  <c r="CA76" i="1"/>
  <c r="CA64" i="1"/>
  <c r="CA52" i="1"/>
  <c r="CA40" i="1"/>
  <c r="CA28" i="1"/>
  <c r="CA16" i="1"/>
  <c r="CA4" i="1"/>
  <c r="CA189" i="1"/>
  <c r="CA177" i="1"/>
  <c r="CA165" i="1"/>
  <c r="CA153" i="1"/>
  <c r="CA141" i="1"/>
  <c r="CA129" i="1"/>
  <c r="CA117" i="1"/>
  <c r="CA105" i="1"/>
  <c r="CA93" i="1"/>
  <c r="CA81" i="1"/>
  <c r="CA69" i="1"/>
  <c r="CA57" i="1"/>
  <c r="CA45" i="1"/>
  <c r="CA33" i="1"/>
  <c r="CA21" i="1"/>
  <c r="CA9" i="1"/>
  <c r="CA151" i="1"/>
  <c r="CA103" i="1"/>
  <c r="CA43" i="1"/>
  <c r="CA187" i="1"/>
  <c r="CA163" i="1"/>
  <c r="CA127" i="1"/>
  <c r="CA79" i="1"/>
  <c r="CA31" i="1"/>
  <c r="CA175" i="1"/>
  <c r="CA139" i="1"/>
  <c r="CA115" i="1"/>
  <c r="CA91" i="1"/>
  <c r="CA67" i="1"/>
  <c r="CA55" i="1"/>
  <c r="CA19" i="1"/>
  <c r="CA159" i="1"/>
  <c r="CA63" i="1"/>
  <c r="CA15" i="1"/>
  <c r="CA146" i="1"/>
  <c r="CA74" i="1"/>
  <c r="CA14" i="1"/>
  <c r="CA157" i="1"/>
  <c r="CA13" i="1"/>
  <c r="CA171" i="1"/>
  <c r="CA170" i="1"/>
  <c r="CA145" i="1"/>
  <c r="CA111" i="1"/>
  <c r="CA51" i="1"/>
  <c r="CA158" i="1"/>
  <c r="CA62" i="1"/>
  <c r="CA73" i="1"/>
  <c r="CA144" i="1"/>
  <c r="CA36" i="1"/>
  <c r="CA155" i="1"/>
  <c r="CA11" i="1"/>
  <c r="CA123" i="1"/>
  <c r="CA27" i="1"/>
  <c r="CA134" i="1"/>
  <c r="CA26" i="1"/>
  <c r="CA121" i="1"/>
  <c r="CA25" i="1"/>
  <c r="CA132" i="1"/>
  <c r="CA60" i="1"/>
  <c r="CA167" i="1"/>
  <c r="CA119" i="1"/>
  <c r="CA71" i="1"/>
  <c r="CA178" i="1"/>
  <c r="CA166" i="1"/>
  <c r="CA154" i="1"/>
  <c r="CA142" i="1"/>
  <c r="CA130" i="1"/>
  <c r="CA118" i="1"/>
  <c r="CA106" i="1"/>
  <c r="CA94" i="1"/>
  <c r="CA82" i="1"/>
  <c r="CA70" i="1"/>
  <c r="CA58" i="1"/>
  <c r="CA46" i="1"/>
  <c r="CA34" i="1"/>
  <c r="CA22" i="1"/>
  <c r="CA10" i="1"/>
  <c r="CA147" i="1"/>
  <c r="CA98" i="1"/>
  <c r="CA38" i="1"/>
  <c r="CA181" i="1"/>
  <c r="CA109" i="1"/>
  <c r="CA37" i="1"/>
  <c r="CA168" i="1"/>
  <c r="CA96" i="1"/>
  <c r="CA24" i="1"/>
  <c r="CA191" i="1"/>
  <c r="CA83" i="1"/>
  <c r="CA35" i="1"/>
  <c r="CA183" i="1"/>
  <c r="CA87" i="1"/>
  <c r="CA110" i="1"/>
  <c r="CA85" i="1"/>
  <c r="CA156" i="1"/>
  <c r="CA84" i="1"/>
  <c r="CA131" i="1"/>
  <c r="CA47" i="1"/>
  <c r="CA188" i="1"/>
  <c r="CA176" i="1"/>
  <c r="CA164" i="1"/>
  <c r="CA152" i="1"/>
  <c r="CA140" i="1"/>
  <c r="CA128" i="1"/>
  <c r="CA116" i="1"/>
  <c r="CA104" i="1"/>
  <c r="CA92" i="1"/>
  <c r="CA80" i="1"/>
  <c r="CA68" i="1"/>
  <c r="CA56" i="1"/>
  <c r="CA44" i="1"/>
  <c r="CA99" i="1"/>
  <c r="CA86" i="1"/>
  <c r="CA133" i="1"/>
  <c r="CA49" i="1"/>
  <c r="CA180" i="1"/>
  <c r="CA108" i="1"/>
  <c r="CA12" i="1"/>
  <c r="CA95" i="1"/>
  <c r="CA23" i="1"/>
  <c r="CA135" i="1"/>
  <c r="CA75" i="1"/>
  <c r="CA39" i="1"/>
  <c r="CA122" i="1"/>
  <c r="CA50" i="1"/>
  <c r="CA169" i="1"/>
  <c r="CA61" i="1"/>
  <c r="CA192" i="1"/>
  <c r="CA120" i="1"/>
  <c r="CA48" i="1"/>
  <c r="CA179" i="1"/>
  <c r="CA107" i="1"/>
  <c r="CA59" i="1"/>
  <c r="CA190" i="1"/>
  <c r="CA186" i="1"/>
  <c r="CA162" i="1"/>
  <c r="CA138" i="1"/>
  <c r="CA126" i="1"/>
  <c r="CA114" i="1"/>
  <c r="CA102" i="1"/>
  <c r="CA90" i="1"/>
  <c r="CA78" i="1"/>
  <c r="CA66" i="1"/>
  <c r="CA54" i="1"/>
  <c r="CA42" i="1"/>
  <c r="CA30" i="1"/>
  <c r="CA18" i="1"/>
  <c r="CA6" i="1"/>
  <c r="CA182" i="1"/>
  <c r="CA97" i="1"/>
  <c r="CA72" i="1"/>
  <c r="CA143" i="1"/>
  <c r="CA174" i="1"/>
  <c r="CA150" i="1"/>
  <c r="CA194" i="1" l="1"/>
  <c r="CD194" i="1"/>
  <c r="CE194" i="1"/>
</calcChain>
</file>

<file path=xl/sharedStrings.xml><?xml version="1.0" encoding="utf-8"?>
<sst xmlns="http://schemas.openxmlformats.org/spreadsheetml/2006/main" count="924" uniqueCount="315">
  <si>
    <t>Data source</t>
  </si>
  <si>
    <t>sample</t>
  </si>
  <si>
    <t>Age</t>
  </si>
  <si>
    <t>Age error</t>
  </si>
  <si>
    <t>Lat</t>
  </si>
  <si>
    <t>Long</t>
  </si>
  <si>
    <t>87Sr/86Sr(i)</t>
  </si>
  <si>
    <t>ŒµNd(t)</t>
  </si>
  <si>
    <t>ŒµHf(t)</t>
  </si>
  <si>
    <t>Œ¥18O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</si>
  <si>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</si>
  <si>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</si>
  <si>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</si>
  <si>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</si>
  <si>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</si>
  <si>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</si>
  <si>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</si>
  <si>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</si>
  <si>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</si>
  <si>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</si>
  <si>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</si>
  <si>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Sc</t>
  </si>
  <si>
    <t>V</t>
  </si>
  <si>
    <t>Cr</t>
  </si>
  <si>
    <t>Co</t>
  </si>
  <si>
    <t>Ni</t>
  </si>
  <si>
    <t>Cu</t>
  </si>
  <si>
    <t>Mo</t>
  </si>
  <si>
    <t>Zn</t>
  </si>
  <si>
    <t>Ga</t>
  </si>
  <si>
    <t>Ge</t>
  </si>
  <si>
    <t>Rb</t>
  </si>
  <si>
    <t>Sr</t>
  </si>
  <si>
    <t>Rb/Sr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</si>
  <si>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</si>
  <si>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</si>
  <si>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</si>
  <si>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</si>
  <si>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</si>
  <si>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</si>
  <si>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</si>
  <si>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</si>
  <si>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</si>
  <si>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</si>
  <si>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</si>
  <si>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</si>
  <si>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</si>
  <si>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</si>
  <si>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</si>
  <si>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</si>
  <si>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</si>
  <si>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</si>
  <si>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</si>
  <si>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L/H</t>
  </si>
  <si>
    <t>Hf</t>
  </si>
  <si>
    <t>Li</t>
  </si>
  <si>
    <t>Be</t>
  </si>
  <si>
    <t>Ta</t>
  </si>
  <si>
    <t>Pb</t>
  </si>
  <si>
    <t>Th</t>
  </si>
  <si>
    <t>U</t>
  </si>
  <si>
    <t>Sr/Y</t>
  </si>
  <si>
    <t>La/Yb(n)</t>
  </si>
  <si>
    <t>Mg#</t>
  </si>
  <si>
    <t>A/CNK</t>
  </si>
  <si>
    <t>Zhang, L., et al., 2017</t>
  </si>
  <si>
    <t>YY-11</t>
  </si>
  <si>
    <t>Chung et al., 2003</t>
  </si>
  <si>
    <t>T065C</t>
  </si>
  <si>
    <t>Huang, F., et al., 2016</t>
  </si>
  <si>
    <t>11DZ-22</t>
  </si>
  <si>
    <t>Xu et al., 2010</t>
  </si>
  <si>
    <t>T379</t>
  </si>
  <si>
    <t>ET026D</t>
  </si>
  <si>
    <t>ET026C</t>
  </si>
  <si>
    <t>13DZ-08</t>
  </si>
  <si>
    <t>Xu, J., et al., 2016</t>
  </si>
  <si>
    <t>Z2014-3</t>
  </si>
  <si>
    <t>Z4705-1</t>
  </si>
  <si>
    <t>Z4705-3</t>
  </si>
  <si>
    <t>Chung et al., 2009</t>
  </si>
  <si>
    <t>ET023</t>
  </si>
  <si>
    <t>Tafti, 2011</t>
  </si>
  <si>
    <t>RT06-06-R8</t>
  </si>
  <si>
    <t>Z4705-2</t>
  </si>
  <si>
    <t>Yang et al., 2015</t>
  </si>
  <si>
    <t>QL02-15</t>
  </si>
  <si>
    <t>QL02-10</t>
  </si>
  <si>
    <t>QL02-26</t>
  </si>
  <si>
    <t>QL02-13</t>
  </si>
  <si>
    <t>RT06-11</t>
  </si>
  <si>
    <t>Zheng et al., 2012</t>
  </si>
  <si>
    <t>CMD-18</t>
  </si>
  <si>
    <t>CMD-20</t>
  </si>
  <si>
    <t>CMD-31</t>
  </si>
  <si>
    <t>CMD-17</t>
  </si>
  <si>
    <t>CMD-30</t>
  </si>
  <si>
    <t>CMD-32</t>
  </si>
  <si>
    <t>CMD-33</t>
  </si>
  <si>
    <t>CMD-1</t>
  </si>
  <si>
    <t>CMD-10</t>
  </si>
  <si>
    <t>Zhang, L., et al., 2014a</t>
  </si>
  <si>
    <t>Wang, R., et al., 2014a</t>
  </si>
  <si>
    <t>CB-1</t>
  </si>
  <si>
    <t>Hou et al., 2012</t>
  </si>
  <si>
    <t>Jiang, Z., et al., 2014</t>
  </si>
  <si>
    <t>07TB11</t>
  </si>
  <si>
    <t>07TB12</t>
  </si>
  <si>
    <t>07TB04</t>
  </si>
  <si>
    <t>07TB15a</t>
  </si>
  <si>
    <t>07TB03</t>
  </si>
  <si>
    <t>Ma et al., 2016</t>
  </si>
  <si>
    <t>1079-7</t>
  </si>
  <si>
    <t>1079-5</t>
  </si>
  <si>
    <t>1077-4</t>
  </si>
  <si>
    <t>1077-6</t>
  </si>
  <si>
    <t>1077-7</t>
  </si>
  <si>
    <t>1079-3</t>
  </si>
  <si>
    <t>1079-2</t>
  </si>
  <si>
    <t>WR-12-21</t>
  </si>
  <si>
    <t>Lee et al., 2012</t>
  </si>
  <si>
    <t>T056B</t>
  </si>
  <si>
    <t>T054A</t>
  </si>
  <si>
    <t>T046A</t>
  </si>
  <si>
    <t>T049C</t>
  </si>
  <si>
    <t>T049B</t>
  </si>
  <si>
    <t>T055B</t>
  </si>
  <si>
    <t>T048B</t>
  </si>
  <si>
    <t>T063</t>
  </si>
  <si>
    <t>T064A</t>
  </si>
  <si>
    <t>T070A</t>
  </si>
  <si>
    <t>09TB129</t>
  </si>
  <si>
    <t>QS-2</t>
  </si>
  <si>
    <t>QS-10</t>
  </si>
  <si>
    <t>QS-9</t>
  </si>
  <si>
    <t>Ma et al., 2014b</t>
  </si>
  <si>
    <t>D0182</t>
  </si>
  <si>
    <t>RT06-04-R15</t>
  </si>
  <si>
    <t>Ma, X., et al., 2017</t>
  </si>
  <si>
    <t>xm58-3</t>
  </si>
  <si>
    <t>xm58-13</t>
  </si>
  <si>
    <t>xm58-12</t>
  </si>
  <si>
    <t>xm58-11</t>
  </si>
  <si>
    <t>xm57-3</t>
  </si>
  <si>
    <t>xm57-2</t>
  </si>
  <si>
    <t>xm57-4</t>
  </si>
  <si>
    <t>xm63-4</t>
  </si>
  <si>
    <t>xm63-3</t>
  </si>
  <si>
    <t>xm63-2</t>
  </si>
  <si>
    <t>xm62-10</t>
  </si>
  <si>
    <t>Zhou et al., 2018</t>
  </si>
  <si>
    <t>XG-12-9</t>
  </si>
  <si>
    <t>xm65-3</t>
  </si>
  <si>
    <t>XG-12-5B</t>
  </si>
  <si>
    <t>xm62-7</t>
  </si>
  <si>
    <t>xm62-9</t>
  </si>
  <si>
    <t>Ji et al., 2012b</t>
  </si>
  <si>
    <t>06FW174</t>
  </si>
  <si>
    <t>06FW111</t>
  </si>
  <si>
    <t>06FW162</t>
  </si>
  <si>
    <t>Wang, R., et al., 2019</t>
  </si>
  <si>
    <t>16TB-37</t>
  </si>
  <si>
    <t>GZ-12-1</t>
  </si>
  <si>
    <t>06FW147</t>
  </si>
  <si>
    <t>16TB-43</t>
  </si>
  <si>
    <t>16TB-36</t>
  </si>
  <si>
    <t>16TB-45</t>
  </si>
  <si>
    <t>16TB-47</t>
  </si>
  <si>
    <t>16TB-44</t>
  </si>
  <si>
    <t>NR-7</t>
  </si>
  <si>
    <t>06FW129</t>
  </si>
  <si>
    <t>06FW112</t>
  </si>
  <si>
    <t>Kapp, J., et al., 2005</t>
  </si>
  <si>
    <t>202‚Äì22</t>
  </si>
  <si>
    <t>ZD-3</t>
  </si>
  <si>
    <t>ZD-1</t>
  </si>
  <si>
    <t>06FW126</t>
  </si>
  <si>
    <t>Wang, R., et al., 2014b</t>
  </si>
  <si>
    <t>ZD-2</t>
  </si>
  <si>
    <t>06FW151</t>
  </si>
  <si>
    <t>Chen, L., et al., 2015</t>
  </si>
  <si>
    <t>08ND-15b</t>
  </si>
  <si>
    <t>RT06-S53</t>
  </si>
  <si>
    <t>Yanhong_etal_2015</t>
  </si>
  <si>
    <t>13YZ-29-S</t>
  </si>
  <si>
    <t>13YZ-29-3</t>
  </si>
  <si>
    <t>13YZ-29-4</t>
  </si>
  <si>
    <t>12DZ-12</t>
  </si>
  <si>
    <t>13DZ-12</t>
  </si>
  <si>
    <t>12DZ-13</t>
  </si>
  <si>
    <t>Wang, L., et al., 2016b</t>
  </si>
  <si>
    <t>LYT-2</t>
  </si>
  <si>
    <t>LYT-8</t>
  </si>
  <si>
    <t>07TB25b</t>
  </si>
  <si>
    <t>07TB27</t>
  </si>
  <si>
    <t>07TB26a</t>
  </si>
  <si>
    <t>07TB28a</t>
  </si>
  <si>
    <t>07TB30b</t>
  </si>
  <si>
    <t>07TB29b</t>
  </si>
  <si>
    <t>07TB29a</t>
  </si>
  <si>
    <t>07TB30a</t>
  </si>
  <si>
    <t>07TB32</t>
  </si>
  <si>
    <t>07TB28b</t>
  </si>
  <si>
    <t>Mo et al., 2008</t>
  </si>
  <si>
    <t>BD-151</t>
  </si>
  <si>
    <t>D-2</t>
  </si>
  <si>
    <t>Mo et al., 2007</t>
  </si>
  <si>
    <t>BD-123</t>
  </si>
  <si>
    <t>BD-160</t>
  </si>
  <si>
    <t>D-15</t>
  </si>
  <si>
    <t>07TB24c</t>
  </si>
  <si>
    <t>BD-145</t>
  </si>
  <si>
    <t>07TB25a</t>
  </si>
  <si>
    <t>07TB22a</t>
  </si>
  <si>
    <t>T239</t>
  </si>
  <si>
    <t>T233B</t>
  </si>
  <si>
    <t>T233A</t>
  </si>
  <si>
    <t>XG-12-2</t>
  </si>
  <si>
    <t>XG-12-4</t>
  </si>
  <si>
    <t>07TB16</t>
  </si>
  <si>
    <t>07TB21</t>
  </si>
  <si>
    <t>07TB17</t>
  </si>
  <si>
    <t>07TB18</t>
  </si>
  <si>
    <t>07TB20a</t>
  </si>
  <si>
    <t>07TB19</t>
  </si>
  <si>
    <t>Meng et al., 2019</t>
  </si>
  <si>
    <t>CT911</t>
  </si>
  <si>
    <t>CT918</t>
  </si>
  <si>
    <t>CT917</t>
  </si>
  <si>
    <t>Xu et al., 2015</t>
  </si>
  <si>
    <t>T370</t>
  </si>
  <si>
    <t>T371</t>
  </si>
  <si>
    <t>T372</t>
  </si>
  <si>
    <t>09NDS-17b</t>
  </si>
  <si>
    <t>09NDS-17a</t>
  </si>
  <si>
    <t>09TB119</t>
  </si>
  <si>
    <t>09TB120</t>
  </si>
  <si>
    <t>09NDS-17c</t>
  </si>
  <si>
    <t>Jiang, Z., et al., 2012</t>
  </si>
  <si>
    <t>07TB33a-1</t>
  </si>
  <si>
    <t>09TB125</t>
  </si>
  <si>
    <t>09TB123-1</t>
  </si>
  <si>
    <t>Jiang et al., 2015</t>
  </si>
  <si>
    <t>09TB84</t>
  </si>
  <si>
    <t>07TB33e</t>
  </si>
  <si>
    <t>07TB33b-1</t>
  </si>
  <si>
    <t>07TB33b-2</t>
  </si>
  <si>
    <t>T435</t>
  </si>
  <si>
    <t>Zhang et al., 2018</t>
  </si>
  <si>
    <t>SY05</t>
  </si>
  <si>
    <t>SY01</t>
  </si>
  <si>
    <t>SY04</t>
  </si>
  <si>
    <t>SY02</t>
  </si>
  <si>
    <t>13YZ-28-9-7</t>
  </si>
  <si>
    <t>13YZ-28-9-5</t>
  </si>
  <si>
    <t>13YZ-28-9-8</t>
  </si>
  <si>
    <t>13YZ-28-9-1</t>
  </si>
  <si>
    <t>13YZ-28-9-2</t>
  </si>
  <si>
    <t>13YZ-28-9-6</t>
  </si>
  <si>
    <t>Zheng et al., 2014</t>
  </si>
  <si>
    <t>cb-70</t>
  </si>
  <si>
    <t>08ND-4b</t>
  </si>
  <si>
    <t>NR-16</t>
  </si>
  <si>
    <t>ZK45-711</t>
  </si>
  <si>
    <t>08ND-4a/8</t>
  </si>
  <si>
    <t>Zhu et al., 2009a</t>
  </si>
  <si>
    <t>MM02-4</t>
  </si>
  <si>
    <t>Chen et al., 2019</t>
  </si>
  <si>
    <t>15XC-43-3</t>
  </si>
  <si>
    <t>15XC-43-10</t>
  </si>
  <si>
    <t>Guo et al., 2013</t>
  </si>
  <si>
    <t>XN-8</t>
  </si>
  <si>
    <t>Zhu et al., 2008</t>
  </si>
  <si>
    <t>DZ01-2</t>
  </si>
  <si>
    <t>DZ03-2</t>
  </si>
  <si>
    <t>DZ03-3</t>
  </si>
  <si>
    <t>Xie et al., 2018</t>
  </si>
  <si>
    <t>EGD_2</t>
  </si>
  <si>
    <t>EGD_3</t>
  </si>
  <si>
    <t>EGD_4</t>
  </si>
  <si>
    <t>EGD_5</t>
  </si>
  <si>
    <t>EGD_RKNM02</t>
  </si>
  <si>
    <t>Wei, Y., et al., 2017</t>
  </si>
  <si>
    <t>YB1315</t>
  </si>
  <si>
    <t>diff</t>
  </si>
  <si>
    <t>Sr/Y_T Profeta</t>
  </si>
  <si>
    <t>La/Yb(n)_T Profeta</t>
  </si>
  <si>
    <t>diff Sr/Y</t>
  </si>
  <si>
    <t>diff La/Yb</t>
  </si>
  <si>
    <t>La/Yb_T New</t>
  </si>
  <si>
    <t>Sr/Y_T New</t>
  </si>
  <si>
    <t>Paired_T New</t>
  </si>
  <si>
    <t>median Sr/Y</t>
  </si>
  <si>
    <t>median La/Yb</t>
  </si>
  <si>
    <t>Crustal Thickness Estimates (km) using Equations from Profeta et al. (2015)</t>
  </si>
  <si>
    <t>Crustal Thickness Estimates (km) using New Equations 1 and 2 for Sr/Y and La/Yb</t>
  </si>
  <si>
    <t>Crustal Thickness Estimates (km) using New Equation 3 from paired Sr/Y and La/Yb</t>
  </si>
  <si>
    <t>ln(Sr/Y)*ln(La/Yb)</t>
  </si>
  <si>
    <t>La/Yb(n)_T Profeta (km)</t>
  </si>
  <si>
    <t>diff (km)</t>
  </si>
  <si>
    <t>Sr/Y_T New (km)</t>
  </si>
  <si>
    <t>La/Yb_T New (km)</t>
  </si>
  <si>
    <t>Paired_T New (km)</t>
  </si>
  <si>
    <t>diff Sr/Y (km)</t>
  </si>
  <si>
    <t>diff La/Yb (km)</t>
  </si>
  <si>
    <t>T (km)</t>
  </si>
  <si>
    <t>Filtered data</t>
  </si>
  <si>
    <t>Crustal Thickness Estimates (km) alternative approach recommended by Reviewer A. Glazner from ln(Sr/Y)*ln(La/Yb)</t>
  </si>
  <si>
    <t>Sr/Y_T Profeta (km)</t>
  </si>
  <si>
    <t>2 s</t>
  </si>
  <si>
    <t>mean La/Yb</t>
  </si>
  <si>
    <t>Mean difference</t>
  </si>
  <si>
    <t>Mean differences</t>
  </si>
  <si>
    <t>Max absolute difference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</si>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</sst>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33" borderId="0" xfId="0" applyFill="1"/>
    <xf numFmtId="164" fontId="0" fillId="33" borderId="0" xfId="0" applyNumberFormat="1" applyFill="1"/>
    <xf numFmtId="0" fontId="0" fillId="34" borderId="0" xfId="0" applyFill="1"/>
    <xf numFmtId="164" fontId="0" fillId="34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35" borderId="0" xfId="0" applyFill="1"/>
    <xf numFmtId="164" fontId="0" fillId="35" borderId="0" xfId="0" applyNumberFormat="1" applyFill="1"/>
    <xf numFmtId="0" fontId="0" fillId="36" borderId="0" xfId="0" applyFill="1"/>
    <xf numFmtId="164" fontId="0" fillId="36" borderId="0" xfId="0" applyNumberFormat="1" applyFill="1"/>
    <xf numFmtId="0" fontId="0" fillId="37" borderId="0" xfId="0" applyFill="1"/>
    <xf numFmtId="164" fontId="0" fillId="37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164" fontId="0" fillId="33" borderId="0" xfId="0" applyNumberFormat="1" applyFill="1" applyBorder="1" applyAlignment="1">
      <alignment horizontal="center" vertical="center"/>
    </xf>
    <xf numFmtId="164" fontId="0" fillId="34" borderId="0" xfId="0" applyNumberFormat="1" applyFill="1" applyBorder="1" applyAlignment="1">
      <alignment horizontal="center" vertical="center"/>
    </xf>
    <xf numFmtId="164" fontId="0" fillId="36" borderId="0" xfId="0" applyNumberFormat="1" applyFill="1" applyBorder="1" applyAlignment="1">
      <alignment horizontal="center" vertical="center"/>
    </xf>
    <xf numFmtId="164" fontId="0" fillId="35" borderId="0" xfId="0" applyNumberFormat="1" applyFill="1" applyBorder="1" applyAlignment="1">
      <alignment horizontal="center" vertical="center"/>
    </xf>
    <xf numFmtId="164" fontId="0" fillId="37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/>
    <xf numFmtId="164" fontId="0" fillId="0" borderId="1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ill="1" applyBorder="1"/>
    <xf numFmtId="165" fontId="0" fillId="0" borderId="0" xfId="0" applyNumberFormat="1" applyFont="1" applyFill="1"/>
    <xf numFmtId="165" fontId="0" fillId="33" borderId="0" xfId="0" applyNumberFormat="1" applyFill="1"/>
    <xf numFmtId="165" fontId="0" fillId="34" borderId="0" xfId="0" applyNumberFormat="1" applyFill="1"/>
    <xf numFmtId="165" fontId="0" fillId="36" borderId="0" xfId="0" applyNumberFormat="1" applyFill="1"/>
    <xf numFmtId="165" fontId="0" fillId="35" borderId="0" xfId="0" applyNumberFormat="1" applyFill="1"/>
    <xf numFmtId="165" fontId="0" fillId="37" borderId="0" xfId="0" applyNumberFormat="1" applyFill="1"/>
    <xf numFmtId="164" fontId="0" fillId="34" borderId="0" xfId="0" applyNumberFormat="1" applyFill="1" applyBorder="1" applyAlignment="1"/>
    <xf numFmtId="164" fontId="0" fillId="34" borderId="10" xfId="0" applyNumberForma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Latitude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South of 29.9 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Latitude_Test!$C$16:$C$193</c:f>
              <c:numCache>
                <c:formatCode>General</c:formatCode>
                <c:ptCount val="178"/>
                <c:pt idx="0">
                  <c:v>48</c:v>
                </c:pt>
                <c:pt idx="1">
                  <c:v>13</c:v>
                </c:pt>
                <c:pt idx="2">
                  <c:v>47.8</c:v>
                </c:pt>
                <c:pt idx="3">
                  <c:v>47.8</c:v>
                </c:pt>
                <c:pt idx="4">
                  <c:v>178</c:v>
                </c:pt>
                <c:pt idx="5">
                  <c:v>47.8</c:v>
                </c:pt>
                <c:pt idx="6">
                  <c:v>10.6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</c:v>
                </c:pt>
                <c:pt idx="16">
                  <c:v>19</c:v>
                </c:pt>
                <c:pt idx="17">
                  <c:v>42.67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44</c:v>
                </c:pt>
                <c:pt idx="23">
                  <c:v>44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14.3</c:v>
                </c:pt>
                <c:pt idx="30">
                  <c:v>60</c:v>
                </c:pt>
                <c:pt idx="31">
                  <c:v>13.2</c:v>
                </c:pt>
                <c:pt idx="32">
                  <c:v>16.7</c:v>
                </c:pt>
                <c:pt idx="33">
                  <c:v>60.7</c:v>
                </c:pt>
                <c:pt idx="34">
                  <c:v>60.7</c:v>
                </c:pt>
                <c:pt idx="35">
                  <c:v>60.7</c:v>
                </c:pt>
                <c:pt idx="36">
                  <c:v>50.9</c:v>
                </c:pt>
                <c:pt idx="37">
                  <c:v>48</c:v>
                </c:pt>
                <c:pt idx="38">
                  <c:v>48.2</c:v>
                </c:pt>
                <c:pt idx="39">
                  <c:v>170</c:v>
                </c:pt>
                <c:pt idx="40">
                  <c:v>48.9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53.4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55.3</c:v>
                </c:pt>
                <c:pt idx="52">
                  <c:v>16.399999999999999</c:v>
                </c:pt>
                <c:pt idx="53">
                  <c:v>16.600000000000001</c:v>
                </c:pt>
                <c:pt idx="54">
                  <c:v>49.1</c:v>
                </c:pt>
                <c:pt idx="55">
                  <c:v>50</c:v>
                </c:pt>
                <c:pt idx="56">
                  <c:v>50</c:v>
                </c:pt>
                <c:pt idx="57">
                  <c:v>52.9</c:v>
                </c:pt>
                <c:pt idx="58">
                  <c:v>87</c:v>
                </c:pt>
                <c:pt idx="59">
                  <c:v>87</c:v>
                </c:pt>
                <c:pt idx="60">
                  <c:v>87</c:v>
                </c:pt>
                <c:pt idx="61">
                  <c:v>49.7</c:v>
                </c:pt>
                <c:pt idx="62">
                  <c:v>50.6</c:v>
                </c:pt>
                <c:pt idx="63">
                  <c:v>88</c:v>
                </c:pt>
                <c:pt idx="64">
                  <c:v>88</c:v>
                </c:pt>
                <c:pt idx="65">
                  <c:v>88.4</c:v>
                </c:pt>
                <c:pt idx="66">
                  <c:v>51.42</c:v>
                </c:pt>
                <c:pt idx="67">
                  <c:v>94</c:v>
                </c:pt>
                <c:pt idx="68">
                  <c:v>168</c:v>
                </c:pt>
                <c:pt idx="69">
                  <c:v>168</c:v>
                </c:pt>
                <c:pt idx="70">
                  <c:v>52</c:v>
                </c:pt>
                <c:pt idx="71">
                  <c:v>176</c:v>
                </c:pt>
                <c:pt idx="72">
                  <c:v>176</c:v>
                </c:pt>
                <c:pt idx="73">
                  <c:v>176</c:v>
                </c:pt>
                <c:pt idx="74">
                  <c:v>176</c:v>
                </c:pt>
                <c:pt idx="75">
                  <c:v>176.2</c:v>
                </c:pt>
                <c:pt idx="76">
                  <c:v>51.5</c:v>
                </c:pt>
                <c:pt idx="77">
                  <c:v>52</c:v>
                </c:pt>
                <c:pt idx="78">
                  <c:v>55.5</c:v>
                </c:pt>
                <c:pt idx="79">
                  <c:v>61.5</c:v>
                </c:pt>
                <c:pt idx="80">
                  <c:v>61.7</c:v>
                </c:pt>
                <c:pt idx="81">
                  <c:v>61.5</c:v>
                </c:pt>
                <c:pt idx="82">
                  <c:v>61.5</c:v>
                </c:pt>
                <c:pt idx="83">
                  <c:v>61.5</c:v>
                </c:pt>
                <c:pt idx="84">
                  <c:v>61.5</c:v>
                </c:pt>
                <c:pt idx="85">
                  <c:v>41</c:v>
                </c:pt>
                <c:pt idx="86">
                  <c:v>41</c:v>
                </c:pt>
                <c:pt idx="87">
                  <c:v>41</c:v>
                </c:pt>
                <c:pt idx="88">
                  <c:v>41</c:v>
                </c:pt>
                <c:pt idx="89">
                  <c:v>41</c:v>
                </c:pt>
                <c:pt idx="90">
                  <c:v>41.2</c:v>
                </c:pt>
                <c:pt idx="91">
                  <c:v>41.2</c:v>
                </c:pt>
                <c:pt idx="92">
                  <c:v>91.1</c:v>
                </c:pt>
                <c:pt idx="93">
                  <c:v>91.1</c:v>
                </c:pt>
                <c:pt idx="94">
                  <c:v>61.5</c:v>
                </c:pt>
                <c:pt idx="95">
                  <c:v>50.2</c:v>
                </c:pt>
                <c:pt idx="96">
                  <c:v>48.6</c:v>
                </c:pt>
                <c:pt idx="97">
                  <c:v>91.3</c:v>
                </c:pt>
                <c:pt idx="98">
                  <c:v>92</c:v>
                </c:pt>
                <c:pt idx="99">
                  <c:v>92</c:v>
                </c:pt>
                <c:pt idx="100">
                  <c:v>93.3</c:v>
                </c:pt>
                <c:pt idx="101">
                  <c:v>51.1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49.93</c:v>
                </c:pt>
                <c:pt idx="106">
                  <c:v>95</c:v>
                </c:pt>
                <c:pt idx="107">
                  <c:v>95</c:v>
                </c:pt>
                <c:pt idx="108">
                  <c:v>95</c:v>
                </c:pt>
                <c:pt idx="109">
                  <c:v>95</c:v>
                </c:pt>
                <c:pt idx="110">
                  <c:v>48</c:v>
                </c:pt>
                <c:pt idx="111">
                  <c:v>52</c:v>
                </c:pt>
                <c:pt idx="112">
                  <c:v>56.3</c:v>
                </c:pt>
                <c:pt idx="113">
                  <c:v>67.45</c:v>
                </c:pt>
                <c:pt idx="114">
                  <c:v>48</c:v>
                </c:pt>
                <c:pt idx="115">
                  <c:v>91.1</c:v>
                </c:pt>
                <c:pt idx="116">
                  <c:v>91.1</c:v>
                </c:pt>
                <c:pt idx="117">
                  <c:v>91.1</c:v>
                </c:pt>
                <c:pt idx="118">
                  <c:v>91.8</c:v>
                </c:pt>
                <c:pt idx="119">
                  <c:v>91.8</c:v>
                </c:pt>
                <c:pt idx="120">
                  <c:v>96</c:v>
                </c:pt>
                <c:pt idx="121">
                  <c:v>96</c:v>
                </c:pt>
                <c:pt idx="122">
                  <c:v>49.68</c:v>
                </c:pt>
                <c:pt idx="123">
                  <c:v>96</c:v>
                </c:pt>
                <c:pt idx="124">
                  <c:v>96</c:v>
                </c:pt>
                <c:pt idx="125">
                  <c:v>96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92</c:v>
                </c:pt>
                <c:pt idx="136">
                  <c:v>31</c:v>
                </c:pt>
                <c:pt idx="137">
                  <c:v>64.77</c:v>
                </c:pt>
                <c:pt idx="138">
                  <c:v>30.2</c:v>
                </c:pt>
                <c:pt idx="139">
                  <c:v>29.6</c:v>
                </c:pt>
                <c:pt idx="140">
                  <c:v>31</c:v>
                </c:pt>
                <c:pt idx="141">
                  <c:v>61.3</c:v>
                </c:pt>
                <c:pt idx="142">
                  <c:v>62</c:v>
                </c:pt>
                <c:pt idx="143">
                  <c:v>62</c:v>
                </c:pt>
                <c:pt idx="144">
                  <c:v>61.3</c:v>
                </c:pt>
                <c:pt idx="145">
                  <c:v>61.3</c:v>
                </c:pt>
                <c:pt idx="146">
                  <c:v>62</c:v>
                </c:pt>
                <c:pt idx="147">
                  <c:v>29</c:v>
                </c:pt>
                <c:pt idx="148">
                  <c:v>29</c:v>
                </c:pt>
                <c:pt idx="149">
                  <c:v>29</c:v>
                </c:pt>
                <c:pt idx="150">
                  <c:v>29</c:v>
                </c:pt>
                <c:pt idx="151">
                  <c:v>29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29</c:v>
                </c:pt>
                <c:pt idx="156">
                  <c:v>54</c:v>
                </c:pt>
                <c:pt idx="157">
                  <c:v>76.5</c:v>
                </c:pt>
                <c:pt idx="158">
                  <c:v>76.5</c:v>
                </c:pt>
                <c:pt idx="159">
                  <c:v>76.5</c:v>
                </c:pt>
                <c:pt idx="160">
                  <c:v>76.5</c:v>
                </c:pt>
                <c:pt idx="161">
                  <c:v>76.5</c:v>
                </c:pt>
                <c:pt idx="162">
                  <c:v>76.5</c:v>
                </c:pt>
                <c:pt idx="163">
                  <c:v>54</c:v>
                </c:pt>
                <c:pt idx="164">
                  <c:v>55.42</c:v>
                </c:pt>
                <c:pt idx="165">
                  <c:v>29.8</c:v>
                </c:pt>
                <c:pt idx="166">
                  <c:v>31</c:v>
                </c:pt>
                <c:pt idx="167">
                  <c:v>60.6</c:v>
                </c:pt>
                <c:pt idx="168">
                  <c:v>60.6</c:v>
                </c:pt>
                <c:pt idx="169">
                  <c:v>60.6</c:v>
                </c:pt>
                <c:pt idx="170">
                  <c:v>95.4</c:v>
                </c:pt>
                <c:pt idx="171">
                  <c:v>95.4</c:v>
                </c:pt>
                <c:pt idx="172">
                  <c:v>95.4</c:v>
                </c:pt>
                <c:pt idx="173">
                  <c:v>95.4</c:v>
                </c:pt>
                <c:pt idx="174">
                  <c:v>95.4</c:v>
                </c:pt>
                <c:pt idx="175">
                  <c:v>95.4</c:v>
                </c:pt>
                <c:pt idx="176">
                  <c:v>31</c:v>
                </c:pt>
                <c:pt idx="177">
                  <c:v>136.5</c:v>
                </c:pt>
              </c:numCache>
            </c:numRef>
          </c:xVal>
          <c:yVal>
            <c:numRef>
              <c:f>Latitude_Test!$BX$16:$BX$193</c:f>
              <c:numCache>
                <c:formatCode>0.0</c:formatCode>
                <c:ptCount val="178"/>
                <c:pt idx="0">
                  <c:v>36.115073800265932</c:v>
                </c:pt>
                <c:pt idx="1">
                  <c:v>71.877165367308493</c:v>
                </c:pt>
                <c:pt idx="2">
                  <c:v>45.303006071789042</c:v>
                </c:pt>
                <c:pt idx="3">
                  <c:v>44.18154332997895</c:v>
                </c:pt>
                <c:pt idx="4">
                  <c:v>32.132169955519153</c:v>
                </c:pt>
                <c:pt idx="5">
                  <c:v>41.298891290100471</c:v>
                </c:pt>
                <c:pt idx="6">
                  <c:v>68.17533632611547</c:v>
                </c:pt>
                <c:pt idx="7">
                  <c:v>34.089873016953021</c:v>
                </c:pt>
                <c:pt idx="8">
                  <c:v>36.304308421627901</c:v>
                </c:pt>
                <c:pt idx="9">
                  <c:v>50.778942976982847</c:v>
                </c:pt>
                <c:pt idx="10">
                  <c:v>50.119721965378019</c:v>
                </c:pt>
                <c:pt idx="11">
                  <c:v>41.873313168087492</c:v>
                </c:pt>
                <c:pt idx="12">
                  <c:v>35.817954939709615</c:v>
                </c:pt>
                <c:pt idx="13">
                  <c:v>36.679279489709984</c:v>
                </c:pt>
                <c:pt idx="14">
                  <c:v>32.509089785382713</c:v>
                </c:pt>
                <c:pt idx="15">
                  <c:v>62.360469547212169</c:v>
                </c:pt>
                <c:pt idx="16">
                  <c:v>67.698347388731605</c:v>
                </c:pt>
                <c:pt idx="17">
                  <c:v>62.39018448015436</c:v>
                </c:pt>
                <c:pt idx="18">
                  <c:v>68.142686547918245</c:v>
                </c:pt>
                <c:pt idx="19">
                  <c:v>66.585455476352678</c:v>
                </c:pt>
                <c:pt idx="20">
                  <c:v>66.79793264237756</c:v>
                </c:pt>
                <c:pt idx="21">
                  <c:v>65.414425549579533</c:v>
                </c:pt>
                <c:pt idx="22">
                  <c:v>26.187518421729717</c:v>
                </c:pt>
                <c:pt idx="23">
                  <c:v>29.441752713914092</c:v>
                </c:pt>
                <c:pt idx="24">
                  <c:v>66.627917997143413</c:v>
                </c:pt>
                <c:pt idx="25">
                  <c:v>68.594616221868122</c:v>
                </c:pt>
                <c:pt idx="26">
                  <c:v>67.441364703928244</c:v>
                </c:pt>
                <c:pt idx="27">
                  <c:v>66.83158564337802</c:v>
                </c:pt>
                <c:pt idx="28">
                  <c:v>66.902030738012456</c:v>
                </c:pt>
                <c:pt idx="29">
                  <c:v>67.884478283869399</c:v>
                </c:pt>
                <c:pt idx="30">
                  <c:v>42.139726737467967</c:v>
                </c:pt>
                <c:pt idx="31">
                  <c:v>65.22203340217709</c:v>
                </c:pt>
                <c:pt idx="32">
                  <c:v>60.683140644775314</c:v>
                </c:pt>
                <c:pt idx="33">
                  <c:v>36.373153144617099</c:v>
                </c:pt>
                <c:pt idx="34">
                  <c:v>37.172486282482964</c:v>
                </c:pt>
                <c:pt idx="35">
                  <c:v>36.121030196308766</c:v>
                </c:pt>
                <c:pt idx="36">
                  <c:v>33.419496932506284</c:v>
                </c:pt>
                <c:pt idx="37">
                  <c:v>43.344259106502165</c:v>
                </c:pt>
                <c:pt idx="38">
                  <c:v>51.746924512174061</c:v>
                </c:pt>
                <c:pt idx="39">
                  <c:v>33.245916609065262</c:v>
                </c:pt>
                <c:pt idx="40">
                  <c:v>46.787612796374063</c:v>
                </c:pt>
                <c:pt idx="41">
                  <c:v>44.12068020150528</c:v>
                </c:pt>
                <c:pt idx="42">
                  <c:v>46.649074603002106</c:v>
                </c:pt>
                <c:pt idx="43">
                  <c:v>47.563987466000022</c:v>
                </c:pt>
                <c:pt idx="44">
                  <c:v>46.614485061241709</c:v>
                </c:pt>
                <c:pt idx="45">
                  <c:v>47.181907955853504</c:v>
                </c:pt>
                <c:pt idx="46">
                  <c:v>47.009575019803911</c:v>
                </c:pt>
                <c:pt idx="47">
                  <c:v>29.970761614605735</c:v>
                </c:pt>
                <c:pt idx="48">
                  <c:v>44.81336114305374</c:v>
                </c:pt>
                <c:pt idx="49">
                  <c:v>41.665406373113015</c:v>
                </c:pt>
                <c:pt idx="50">
                  <c:v>39.113255058277673</c:v>
                </c:pt>
                <c:pt idx="51">
                  <c:v>44.720548927034415</c:v>
                </c:pt>
                <c:pt idx="52">
                  <c:v>75.146076163090285</c:v>
                </c:pt>
                <c:pt idx="53">
                  <c:v>70.881495290984489</c:v>
                </c:pt>
                <c:pt idx="54">
                  <c:v>45.134616347772294</c:v>
                </c:pt>
                <c:pt idx="55">
                  <c:v>45.353904067141741</c:v>
                </c:pt>
                <c:pt idx="56">
                  <c:v>47.962958194892934</c:v>
                </c:pt>
                <c:pt idx="57">
                  <c:v>49.23977691595789</c:v>
                </c:pt>
                <c:pt idx="58">
                  <c:v>66.335486735999382</c:v>
                </c:pt>
                <c:pt idx="59">
                  <c:v>56.081525663949733</c:v>
                </c:pt>
                <c:pt idx="60">
                  <c:v>55.386970826748389</c:v>
                </c:pt>
                <c:pt idx="61">
                  <c:v>38.839308264323883</c:v>
                </c:pt>
                <c:pt idx="62">
                  <c:v>44.139731392827883</c:v>
                </c:pt>
                <c:pt idx="63">
                  <c:v>51.051154415589153</c:v>
                </c:pt>
                <c:pt idx="64">
                  <c:v>47.746242723905354</c:v>
                </c:pt>
                <c:pt idx="65">
                  <c:v>48.682270580440786</c:v>
                </c:pt>
                <c:pt idx="66">
                  <c:v>41.32711873594355</c:v>
                </c:pt>
                <c:pt idx="67">
                  <c:v>45.375001549747473</c:v>
                </c:pt>
                <c:pt idx="68">
                  <c:v>29.302630251128551</c:v>
                </c:pt>
                <c:pt idx="69">
                  <c:v>27.717428514846262</c:v>
                </c:pt>
                <c:pt idx="70">
                  <c:v>36.829049297839056</c:v>
                </c:pt>
                <c:pt idx="71">
                  <c:v>37.659425740365407</c:v>
                </c:pt>
                <c:pt idx="72">
                  <c:v>37.75985410357751</c:v>
                </c:pt>
                <c:pt idx="73">
                  <c:v>34.600838025873948</c:v>
                </c:pt>
                <c:pt idx="74">
                  <c:v>31.358601925909952</c:v>
                </c:pt>
                <c:pt idx="75">
                  <c:v>38.512793167694497</c:v>
                </c:pt>
                <c:pt idx="76">
                  <c:v>41.038516062605979</c:v>
                </c:pt>
                <c:pt idx="77">
                  <c:v>41.038862506024358</c:v>
                </c:pt>
                <c:pt idx="78">
                  <c:v>39.675969368239052</c:v>
                </c:pt>
                <c:pt idx="79">
                  <c:v>41.904799933230201</c:v>
                </c:pt>
                <c:pt idx="80">
                  <c:v>34.040173611139529</c:v>
                </c:pt>
                <c:pt idx="81">
                  <c:v>34.278197376829809</c:v>
                </c:pt>
                <c:pt idx="82">
                  <c:v>42.214689262492413</c:v>
                </c:pt>
                <c:pt idx="83">
                  <c:v>42.665091076878113</c:v>
                </c:pt>
                <c:pt idx="84">
                  <c:v>43.971995947371695</c:v>
                </c:pt>
                <c:pt idx="85">
                  <c:v>71.421547487897428</c:v>
                </c:pt>
                <c:pt idx="86">
                  <c:v>69.90381430971604</c:v>
                </c:pt>
                <c:pt idx="87">
                  <c:v>64.59463583979371</c:v>
                </c:pt>
                <c:pt idx="88">
                  <c:v>65.35303207746567</c:v>
                </c:pt>
                <c:pt idx="89">
                  <c:v>64.359732118704727</c:v>
                </c:pt>
                <c:pt idx="90">
                  <c:v>72.108950261878448</c:v>
                </c:pt>
                <c:pt idx="91">
                  <c:v>71.344131733211128</c:v>
                </c:pt>
                <c:pt idx="92">
                  <c:v>34.472360587229218</c:v>
                </c:pt>
                <c:pt idx="93">
                  <c:v>36.153932227651218</c:v>
                </c:pt>
                <c:pt idx="94">
                  <c:v>43.391057943770221</c:v>
                </c:pt>
                <c:pt idx="95">
                  <c:v>34.554938374108694</c:v>
                </c:pt>
                <c:pt idx="96">
                  <c:v>46.653974361868514</c:v>
                </c:pt>
                <c:pt idx="97">
                  <c:v>51.478457599632691</c:v>
                </c:pt>
                <c:pt idx="98">
                  <c:v>52.058491555644395</c:v>
                </c:pt>
                <c:pt idx="99">
                  <c:v>50.201178079524404</c:v>
                </c:pt>
                <c:pt idx="100">
                  <c:v>51.50328494905294</c:v>
                </c:pt>
                <c:pt idx="101">
                  <c:v>45.860207357009223</c:v>
                </c:pt>
                <c:pt idx="102">
                  <c:v>41.481832477520285</c:v>
                </c:pt>
                <c:pt idx="103">
                  <c:v>40.155785474756939</c:v>
                </c:pt>
                <c:pt idx="104">
                  <c:v>41.06264739245465</c:v>
                </c:pt>
                <c:pt idx="105">
                  <c:v>41.602929041694125</c:v>
                </c:pt>
                <c:pt idx="106">
                  <c:v>42.328015137511343</c:v>
                </c:pt>
                <c:pt idx="107">
                  <c:v>45.576164079277021</c:v>
                </c:pt>
                <c:pt idx="108">
                  <c:v>55.992633591617334</c:v>
                </c:pt>
                <c:pt idx="109">
                  <c:v>57.458325183716084</c:v>
                </c:pt>
                <c:pt idx="110">
                  <c:v>39.448067517196279</c:v>
                </c:pt>
                <c:pt idx="111">
                  <c:v>62.261486436437053</c:v>
                </c:pt>
                <c:pt idx="112">
                  <c:v>44.375443347469805</c:v>
                </c:pt>
                <c:pt idx="113">
                  <c:v>40.077804522142429</c:v>
                </c:pt>
                <c:pt idx="114">
                  <c:v>39.654778908400033</c:v>
                </c:pt>
                <c:pt idx="115">
                  <c:v>68.84121159763049</c:v>
                </c:pt>
                <c:pt idx="116">
                  <c:v>61.536531430503871</c:v>
                </c:pt>
                <c:pt idx="117">
                  <c:v>57.305263886967936</c:v>
                </c:pt>
                <c:pt idx="118">
                  <c:v>55.191958236693921</c:v>
                </c:pt>
                <c:pt idx="119">
                  <c:v>53.643258265003794</c:v>
                </c:pt>
                <c:pt idx="120">
                  <c:v>61.525155921391431</c:v>
                </c:pt>
                <c:pt idx="121">
                  <c:v>52.688427239409137</c:v>
                </c:pt>
                <c:pt idx="122">
                  <c:v>40.467061612762606</c:v>
                </c:pt>
                <c:pt idx="123">
                  <c:v>57.871598833621874</c:v>
                </c:pt>
                <c:pt idx="124">
                  <c:v>58.8723594330597</c:v>
                </c:pt>
                <c:pt idx="125">
                  <c:v>55.25339516706056</c:v>
                </c:pt>
                <c:pt idx="126">
                  <c:v>67.903138981070938</c:v>
                </c:pt>
                <c:pt idx="127">
                  <c:v>67.649827742649222</c:v>
                </c:pt>
                <c:pt idx="128">
                  <c:v>67.89378852801255</c:v>
                </c:pt>
                <c:pt idx="129">
                  <c:v>67.455085771316035</c:v>
                </c:pt>
                <c:pt idx="130">
                  <c:v>67.162023066809823</c:v>
                </c:pt>
                <c:pt idx="131">
                  <c:v>65.596359293941802</c:v>
                </c:pt>
                <c:pt idx="132">
                  <c:v>67.417833106551143</c:v>
                </c:pt>
                <c:pt idx="133">
                  <c:v>66.000799355705823</c:v>
                </c:pt>
                <c:pt idx="134">
                  <c:v>66.40833013961128</c:v>
                </c:pt>
                <c:pt idx="135">
                  <c:v>67.86281437685426</c:v>
                </c:pt>
                <c:pt idx="136">
                  <c:v>66.066821424551065</c:v>
                </c:pt>
                <c:pt idx="137">
                  <c:v>47.428512680667552</c:v>
                </c:pt>
                <c:pt idx="138">
                  <c:v>66.844344429987615</c:v>
                </c:pt>
                <c:pt idx="139">
                  <c:v>66.844329440042969</c:v>
                </c:pt>
                <c:pt idx="140">
                  <c:v>67.283951314758554</c:v>
                </c:pt>
                <c:pt idx="141">
                  <c:v>46.64047423877993</c:v>
                </c:pt>
                <c:pt idx="142">
                  <c:v>41.922897617129351</c:v>
                </c:pt>
                <c:pt idx="143">
                  <c:v>49.388926348810223</c:v>
                </c:pt>
                <c:pt idx="144">
                  <c:v>42.055648184227252</c:v>
                </c:pt>
                <c:pt idx="145">
                  <c:v>35.085940967745366</c:v>
                </c:pt>
                <c:pt idx="146">
                  <c:v>41.92430220154111</c:v>
                </c:pt>
                <c:pt idx="147">
                  <c:v>67.903138981070938</c:v>
                </c:pt>
                <c:pt idx="148">
                  <c:v>67.649827742649222</c:v>
                </c:pt>
                <c:pt idx="149">
                  <c:v>67.89378852801255</c:v>
                </c:pt>
                <c:pt idx="150">
                  <c:v>67.455085771316035</c:v>
                </c:pt>
                <c:pt idx="151">
                  <c:v>67.162023066809823</c:v>
                </c:pt>
                <c:pt idx="152">
                  <c:v>65.596359293941802</c:v>
                </c:pt>
                <c:pt idx="153">
                  <c:v>67.417833106551143</c:v>
                </c:pt>
                <c:pt idx="154">
                  <c:v>65.987291427998628</c:v>
                </c:pt>
                <c:pt idx="155">
                  <c:v>66.40833013961128</c:v>
                </c:pt>
                <c:pt idx="156">
                  <c:v>40.838018936719415</c:v>
                </c:pt>
                <c:pt idx="157">
                  <c:v>37.380198537403238</c:v>
                </c:pt>
                <c:pt idx="158">
                  <c:v>34.941323617325438</c:v>
                </c:pt>
                <c:pt idx="159">
                  <c:v>38.706276163051164</c:v>
                </c:pt>
                <c:pt idx="160">
                  <c:v>41.01963966516864</c:v>
                </c:pt>
                <c:pt idx="161">
                  <c:v>39.595553018104368</c:v>
                </c:pt>
                <c:pt idx="162">
                  <c:v>37.253145174020815</c:v>
                </c:pt>
                <c:pt idx="163">
                  <c:v>44.266988593084285</c:v>
                </c:pt>
                <c:pt idx="164">
                  <c:v>28.294599639648325</c:v>
                </c:pt>
                <c:pt idx="165">
                  <c:v>69.260271093897202</c:v>
                </c:pt>
                <c:pt idx="166">
                  <c:v>68.213139223492021</c:v>
                </c:pt>
                <c:pt idx="167">
                  <c:v>49.738630657865656</c:v>
                </c:pt>
                <c:pt idx="168">
                  <c:v>43.904693497755616</c:v>
                </c:pt>
                <c:pt idx="169">
                  <c:v>43.807848305038434</c:v>
                </c:pt>
                <c:pt idx="170">
                  <c:v>55.737124267645001</c:v>
                </c:pt>
                <c:pt idx="171">
                  <c:v>57.939386250337563</c:v>
                </c:pt>
                <c:pt idx="172">
                  <c:v>56.241018327704587</c:v>
                </c:pt>
                <c:pt idx="173">
                  <c:v>57.107738708064616</c:v>
                </c:pt>
                <c:pt idx="174">
                  <c:v>55.296488335162792</c:v>
                </c:pt>
                <c:pt idx="175">
                  <c:v>56.021303435454243</c:v>
                </c:pt>
                <c:pt idx="176">
                  <c:v>67.870731263913456</c:v>
                </c:pt>
                <c:pt idx="177">
                  <c:v>55.611385910676788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41-8148-AFA8-5FE9DE0B1573}"/>
            </c:ext>
          </c:extLst>
        </c:ser>
        <c:ser>
          <c:idx val="1"/>
          <c:order val="1"/>
          <c:tx>
            <c:v>North of 29.9 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Latitude_Test!$C$2:$C$13</c:f>
              <c:numCache>
                <c:formatCode>General</c:formatCode>
                <c:ptCount val="12"/>
                <c:pt idx="0">
                  <c:v>53.9</c:v>
                </c:pt>
                <c:pt idx="1">
                  <c:v>60.8</c:v>
                </c:pt>
                <c:pt idx="2">
                  <c:v>61</c:v>
                </c:pt>
                <c:pt idx="3">
                  <c:v>62.5</c:v>
                </c:pt>
                <c:pt idx="4">
                  <c:v>62.5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62.5</c:v>
                </c:pt>
                <c:pt idx="11">
                  <c:v>62</c:v>
                </c:pt>
              </c:numCache>
            </c:numRef>
          </c:xVal>
          <c:yVal>
            <c:numRef>
              <c:f>Latitude_Test!$BX$2:$BX$13</c:f>
              <c:numCache>
                <c:formatCode>0.0</c:formatCode>
                <c:ptCount val="12"/>
                <c:pt idx="0">
                  <c:v>44.670087353340911</c:v>
                </c:pt>
                <c:pt idx="1">
                  <c:v>25.425371409754156</c:v>
                </c:pt>
                <c:pt idx="2">
                  <c:v>33.26305102051581</c:v>
                </c:pt>
                <c:pt idx="3">
                  <c:v>39.682549319601733</c:v>
                </c:pt>
                <c:pt idx="4">
                  <c:v>29.531889325796328</c:v>
                </c:pt>
                <c:pt idx="5">
                  <c:v>39.430910911652262</c:v>
                </c:pt>
                <c:pt idx="6">
                  <c:v>36.899497766687873</c:v>
                </c:pt>
                <c:pt idx="7">
                  <c:v>35.693508857667041</c:v>
                </c:pt>
                <c:pt idx="8">
                  <c:v>36.106986964884463</c:v>
                </c:pt>
                <c:pt idx="9">
                  <c:v>38.095807236052032</c:v>
                </c:pt>
                <c:pt idx="10">
                  <c:v>39.163313596776391</c:v>
                </c:pt>
                <c:pt idx="11">
                  <c:v>36.369638998239168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41-8148-AFA8-5FE9DE0B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066191"/>
        <c:axId val="1181067823"/>
      </c:scatterChart>
      <c:valAx>
        <c:axId val="1181066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067823"/>
        <c:crosses val="autoZero"/>
        <c:crossBetween val="midCat"/>
      </c:valAx>
      <c:valAx>
        <c:axId val="118106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Crustal Thickness from</a:t>
                </a:r>
                <a:r>
                  <a:rPr lang="en-US" baseline="0"/>
                  <a:t> Paired Sr/YlLa/Yb Proxy Calibration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0661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B122CC-6EB4-E647-AE67-897400246776}">
  <sheetPr/>
  <sheetViews>
    <sheetView zoomScale="2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238" cy="62871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D7EE9C-C75C-E74B-85EB-BC2DBCA4B0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96"/>
  <sheetViews>
    <sheetView tabSelected="1" workbookViewId="0">
      <pane xSplit="3" ySplit="2" topLeftCell="BT3" activePane="bottomRight" state="frozen"/>
      <selection pane="topRight" activeCell="D1" sqref="D1"/>
      <selection pane="bottomLeft" activeCell="A2" sqref="A2"/>
      <selection pane="bottomRight" activeCell="CA194" sqref="CA194"/>
    </sheetView>
  </sheetViews>
  <sheetFormatPr baseColWidth="10" defaultRowHeight="16" x14ac:dyDescent="0.2"/>
  <cols>
    <col min="1" max="4" width="10.83203125" style="14"/>
    <col min="5" max="6" width="10.83203125" style="29"/>
    <col min="7" max="84" width="10.83203125" style="14"/>
    <col min="85" max="85" width="10.83203125" style="24"/>
    <col min="86" max="16384" width="10.83203125" style="14"/>
  </cols>
  <sheetData>
    <row r="1" spans="1:87" x14ac:dyDescent="0.2">
      <c r="BM1" s="42" t="s">
        <v>306</v>
      </c>
      <c r="BN1" s="42"/>
      <c r="BO1" s="42"/>
      <c r="BP1" s="42"/>
      <c r="BQ1" s="42"/>
      <c r="BR1" s="42"/>
      <c r="BS1" s="42"/>
      <c r="BU1" s="43" t="s">
        <v>294</v>
      </c>
      <c r="BV1" s="43"/>
      <c r="BW1" s="43"/>
      <c r="BX1" s="23"/>
      <c r="BY1" s="43" t="s">
        <v>295</v>
      </c>
      <c r="BZ1" s="43"/>
      <c r="CA1" s="43"/>
      <c r="CC1" s="43" t="s">
        <v>296</v>
      </c>
      <c r="CD1" s="43"/>
      <c r="CE1" s="43"/>
      <c r="CF1" s="22"/>
      <c r="CG1" s="43" t="s">
        <v>307</v>
      </c>
      <c r="CH1" s="43"/>
      <c r="CI1" s="36"/>
    </row>
    <row r="2" spans="1:87" s="27" customFormat="1" x14ac:dyDescent="0.2">
      <c r="A2" s="27" t="s">
        <v>0</v>
      </c>
      <c r="B2" s="27" t="s">
        <v>1</v>
      </c>
      <c r="C2" s="27" t="s">
        <v>2</v>
      </c>
      <c r="D2" s="27" t="s">
        <v>3</v>
      </c>
      <c r="E2" s="30" t="s">
        <v>4</v>
      </c>
      <c r="F2" s="30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21</v>
      </c>
      <c r="W2" s="27" t="s">
        <v>22</v>
      </c>
      <c r="X2" s="27" t="s">
        <v>23</v>
      </c>
      <c r="Y2" s="27" t="s">
        <v>24</v>
      </c>
      <c r="Z2" s="27" t="s">
        <v>25</v>
      </c>
      <c r="AA2" s="27" t="s">
        <v>26</v>
      </c>
      <c r="AB2" s="27" t="s">
        <v>27</v>
      </c>
      <c r="AC2" s="27" t="s">
        <v>28</v>
      </c>
      <c r="AD2" s="27" t="s">
        <v>29</v>
      </c>
      <c r="AE2" s="27" t="s">
        <v>30</v>
      </c>
      <c r="AF2" s="27" t="s">
        <v>31</v>
      </c>
      <c r="AG2" s="27" t="s">
        <v>32</v>
      </c>
      <c r="AH2" s="27" t="s">
        <v>33</v>
      </c>
      <c r="AI2" s="27" t="s">
        <v>34</v>
      </c>
      <c r="AJ2" s="27" t="s">
        <v>35</v>
      </c>
      <c r="AK2" s="27" t="s">
        <v>36</v>
      </c>
      <c r="AL2" s="27" t="s">
        <v>37</v>
      </c>
      <c r="AM2" s="27" t="s">
        <v>38</v>
      </c>
      <c r="AN2" s="27" t="s">
        <v>39</v>
      </c>
      <c r="AO2" s="27" t="s">
        <v>40</v>
      </c>
      <c r="AP2" s="27" t="s">
        <v>41</v>
      </c>
      <c r="AQ2" s="27" t="s">
        <v>42</v>
      </c>
      <c r="AR2" s="27" t="s">
        <v>43</v>
      </c>
      <c r="AS2" s="27" t="s">
        <v>44</v>
      </c>
      <c r="AT2" s="27" t="s">
        <v>45</v>
      </c>
      <c r="AU2" s="27" t="s">
        <v>46</v>
      </c>
      <c r="AV2" s="27" t="s">
        <v>47</v>
      </c>
      <c r="AW2" s="27" t="s">
        <v>48</v>
      </c>
      <c r="AX2" s="27" t="s">
        <v>49</v>
      </c>
      <c r="AY2" s="27" t="s">
        <v>50</v>
      </c>
      <c r="AZ2" s="27" t="s">
        <v>51</v>
      </c>
      <c r="BA2" s="27" t="s">
        <v>52</v>
      </c>
      <c r="BB2" s="27" t="s">
        <v>53</v>
      </c>
      <c r="BC2" s="27" t="s">
        <v>54</v>
      </c>
      <c r="BD2" s="27" t="s">
        <v>55</v>
      </c>
      <c r="BE2" s="27" t="s">
        <v>56</v>
      </c>
      <c r="BF2" s="27" t="s">
        <v>57</v>
      </c>
      <c r="BG2" s="27" t="s">
        <v>58</v>
      </c>
      <c r="BH2" s="27" t="s">
        <v>59</v>
      </c>
      <c r="BI2" s="27" t="s">
        <v>60</v>
      </c>
      <c r="BJ2" s="27" t="s">
        <v>63</v>
      </c>
      <c r="BK2" s="27" t="s">
        <v>64</v>
      </c>
      <c r="BM2" s="27" t="s">
        <v>61</v>
      </c>
      <c r="BN2" s="27" t="s">
        <v>62</v>
      </c>
      <c r="BO2" s="25" t="s">
        <v>292</v>
      </c>
      <c r="BP2" s="25" t="s">
        <v>309</v>
      </c>
      <c r="BQ2" s="25" t="s">
        <v>310</v>
      </c>
      <c r="BR2" s="25" t="s">
        <v>293</v>
      </c>
      <c r="BS2" s="25" t="s">
        <v>309</v>
      </c>
      <c r="BT2" s="26"/>
      <c r="BU2" s="27" t="s">
        <v>308</v>
      </c>
      <c r="BV2" s="27" t="s">
        <v>298</v>
      </c>
      <c r="BW2" s="27" t="s">
        <v>299</v>
      </c>
      <c r="BX2" s="26"/>
      <c r="BY2" s="27" t="s">
        <v>300</v>
      </c>
      <c r="BZ2" s="27" t="s">
        <v>301</v>
      </c>
      <c r="CA2" s="27" t="s">
        <v>299</v>
      </c>
      <c r="CC2" s="27" t="s">
        <v>302</v>
      </c>
      <c r="CD2" s="27" t="s">
        <v>303</v>
      </c>
      <c r="CE2" s="27" t="s">
        <v>304</v>
      </c>
      <c r="CG2" s="28" t="s">
        <v>297</v>
      </c>
      <c r="CH2" s="27" t="s">
        <v>305</v>
      </c>
    </row>
    <row r="3" spans="1:87" s="2" customFormat="1" x14ac:dyDescent="0.2">
      <c r="A3" s="2" t="s">
        <v>65</v>
      </c>
      <c r="B3" s="2" t="s">
        <v>66</v>
      </c>
      <c r="C3" s="2">
        <v>10.6</v>
      </c>
      <c r="E3" s="31">
        <v>29.713673</v>
      </c>
      <c r="F3" s="31">
        <v>90.341977</v>
      </c>
      <c r="K3" s="2">
        <v>60.84</v>
      </c>
      <c r="L3" s="2">
        <v>0.8</v>
      </c>
      <c r="M3" s="2">
        <v>15.93</v>
      </c>
      <c r="N3" s="2">
        <v>4.26</v>
      </c>
      <c r="O3" s="2">
        <v>0.98</v>
      </c>
      <c r="P3" s="2">
        <v>0.04</v>
      </c>
      <c r="Q3" s="2">
        <v>1.83</v>
      </c>
      <c r="R3" s="2">
        <v>3.3</v>
      </c>
      <c r="S3" s="2">
        <v>4.08</v>
      </c>
      <c r="T3" s="2">
        <v>5.64</v>
      </c>
      <c r="U3" s="2">
        <v>0.64</v>
      </c>
      <c r="V3" s="2">
        <v>11</v>
      </c>
      <c r="W3" s="2">
        <v>99.9</v>
      </c>
      <c r="X3" s="2">
        <v>68</v>
      </c>
      <c r="Y3" s="2">
        <v>15.5</v>
      </c>
      <c r="Z3" s="2">
        <v>34.700000000000003</v>
      </c>
      <c r="AA3" s="2">
        <v>49.9</v>
      </c>
      <c r="AC3" s="2">
        <v>439</v>
      </c>
      <c r="AD3" s="2">
        <v>22.7</v>
      </c>
      <c r="AF3" s="2">
        <v>270</v>
      </c>
      <c r="AG3" s="2">
        <v>1325</v>
      </c>
      <c r="AH3" s="2">
        <v>0.2</v>
      </c>
      <c r="AI3" s="2">
        <v>19.399999999999999</v>
      </c>
      <c r="AJ3" s="2">
        <v>776</v>
      </c>
      <c r="AK3" s="2">
        <v>20.2</v>
      </c>
      <c r="AM3" s="2">
        <v>2849</v>
      </c>
      <c r="AN3" s="2">
        <v>113</v>
      </c>
      <c r="AO3" s="2">
        <v>195</v>
      </c>
      <c r="AP3" s="2">
        <v>23.9</v>
      </c>
      <c r="AQ3" s="2">
        <v>89.4</v>
      </c>
      <c r="AR3" s="2">
        <v>13.5</v>
      </c>
      <c r="AS3" s="2">
        <v>2.4700000000000002</v>
      </c>
      <c r="AT3" s="2">
        <v>12.1</v>
      </c>
      <c r="AU3" s="2">
        <v>1.33</v>
      </c>
      <c r="AV3" s="2">
        <v>3.99</v>
      </c>
      <c r="AW3" s="2">
        <v>0.65</v>
      </c>
      <c r="AX3" s="2">
        <v>2.0499999999999998</v>
      </c>
      <c r="AY3" s="2">
        <v>0.23</v>
      </c>
      <c r="AZ3" s="2">
        <v>1.44</v>
      </c>
      <c r="BA3" s="2">
        <v>0.18</v>
      </c>
      <c r="BB3" s="2">
        <v>17.8</v>
      </c>
      <c r="BC3" s="2">
        <v>15.4</v>
      </c>
      <c r="BF3" s="2">
        <v>0.84</v>
      </c>
      <c r="BG3" s="2">
        <v>123</v>
      </c>
      <c r="BH3" s="2">
        <v>70.900000000000006</v>
      </c>
      <c r="BI3" s="2">
        <v>9.69</v>
      </c>
      <c r="BK3" s="2">
        <v>0.92</v>
      </c>
      <c r="BM3" s="2">
        <v>68.3</v>
      </c>
      <c r="BN3" s="2">
        <v>53.3</v>
      </c>
      <c r="BO3" s="41">
        <f>MEDIAN(BM3:BM53)</f>
        <v>100.8</v>
      </c>
      <c r="BP3" s="41">
        <f>2*_xlfn.STDEV.P(BM3:BM53)</f>
        <v>60.608043465518342</v>
      </c>
      <c r="BQ3" s="41">
        <f>AVERAGE(BM3:BM53)</f>
        <v>103.78039215686279</v>
      </c>
      <c r="BR3" s="41">
        <f>MEDIAN(BN3:BN53)</f>
        <v>38.1</v>
      </c>
      <c r="BS3" s="41">
        <f>2*_xlfn.STDEV.P(BN3:BN53)</f>
        <v>17.588645808049503</v>
      </c>
      <c r="BT3" s="16"/>
      <c r="BU3" s="2">
        <f t="shared" ref="BU3:BU34" si="0" xml:space="preserve"> 1.11*BM3 + 8.05</f>
        <v>83.863</v>
      </c>
      <c r="BV3" s="2">
        <f t="shared" ref="BV3:BV34" si="1">21.277*LN(1.0204*BN3)</f>
        <v>85.025680105256356</v>
      </c>
      <c r="BW3" s="2">
        <f t="shared" ref="BW3:BW34" si="2">ABS(BU3-BV3)</f>
        <v>1.1626801052563565</v>
      </c>
      <c r="BX3" s="16"/>
      <c r="BY3" s="2">
        <f>19*LN(BM3)-22.3</f>
        <v>57.954285564958141</v>
      </c>
      <c r="BZ3" s="2">
        <f>16.6*LN(BN3)+7.6</f>
        <v>73.600543097451862</v>
      </c>
      <c r="CA3" s="2">
        <f>ABS(BY3-BZ3)</f>
        <v>15.646257532493721</v>
      </c>
      <c r="CC3" s="2">
        <f>-9.4+9.8*LN(BM3)+9.1*LN(BN3)</f>
        <v>68.17533632611547</v>
      </c>
      <c r="CD3" s="2">
        <f>ABS(BY3-CC3)</f>
        <v>10.221050761157329</v>
      </c>
      <c r="CE3" s="2">
        <f>ABS(BZ3-CC3)</f>
        <v>5.4252067713363914</v>
      </c>
      <c r="CG3" s="2">
        <f>LN(BM3)*LN(BN3)</f>
        <v>16.793996300523869</v>
      </c>
      <c r="CH3" s="2">
        <f>4.2*CG3+13</f>
        <v>83.53478446220025</v>
      </c>
    </row>
    <row r="4" spans="1:87" s="2" customFormat="1" x14ac:dyDescent="0.2">
      <c r="A4" s="2" t="s">
        <v>67</v>
      </c>
      <c r="B4" s="2" t="s">
        <v>68</v>
      </c>
      <c r="C4" s="2">
        <v>13</v>
      </c>
      <c r="D4" s="2">
        <v>3</v>
      </c>
      <c r="E4" s="31">
        <v>29.74</v>
      </c>
      <c r="F4" s="31">
        <v>89.88</v>
      </c>
      <c r="K4" s="2">
        <v>57.47</v>
      </c>
      <c r="L4" s="2">
        <v>0.66</v>
      </c>
      <c r="M4" s="2">
        <v>15.41</v>
      </c>
      <c r="N4" s="2">
        <v>4.67</v>
      </c>
      <c r="P4" s="2">
        <v>0.05</v>
      </c>
      <c r="Q4" s="2">
        <v>2.39</v>
      </c>
      <c r="R4" s="2">
        <v>5.29</v>
      </c>
      <c r="S4" s="2">
        <v>3.6</v>
      </c>
      <c r="T4" s="2">
        <v>2.71</v>
      </c>
      <c r="U4" s="2">
        <v>0.26</v>
      </c>
      <c r="AF4" s="2">
        <v>81.3</v>
      </c>
      <c r="AG4" s="2">
        <v>1121</v>
      </c>
      <c r="AH4" s="2">
        <v>7.0000000000000007E-2</v>
      </c>
      <c r="AI4" s="2">
        <v>9</v>
      </c>
      <c r="AJ4" s="2">
        <v>123</v>
      </c>
      <c r="AK4" s="2">
        <v>4.66</v>
      </c>
      <c r="AM4" s="2">
        <v>1008</v>
      </c>
      <c r="AN4" s="2">
        <v>37.6</v>
      </c>
      <c r="AO4" s="2">
        <v>75.8</v>
      </c>
      <c r="AP4" s="2">
        <v>8.93</v>
      </c>
      <c r="AQ4" s="2">
        <v>35</v>
      </c>
      <c r="AR4" s="2">
        <v>5.79</v>
      </c>
      <c r="AS4" s="2">
        <v>1.58</v>
      </c>
      <c r="AT4" s="2">
        <v>4.3600000000000003</v>
      </c>
      <c r="AU4" s="2">
        <v>0.45</v>
      </c>
      <c r="AV4" s="2">
        <v>1.95</v>
      </c>
      <c r="AW4" s="2">
        <v>0.31</v>
      </c>
      <c r="AX4" s="2">
        <v>0.82</v>
      </c>
      <c r="AY4" s="2">
        <v>9.7000000000000003E-2</v>
      </c>
      <c r="AZ4" s="2">
        <v>0.61</v>
      </c>
      <c r="BA4" s="2">
        <v>8.5999999999999993E-2</v>
      </c>
      <c r="BB4" s="2">
        <v>15.9</v>
      </c>
      <c r="BC4" s="2">
        <v>3.22</v>
      </c>
      <c r="BF4" s="2">
        <v>0.31</v>
      </c>
      <c r="BG4" s="2">
        <v>47.9</v>
      </c>
      <c r="BH4" s="2">
        <v>17.899999999999999</v>
      </c>
      <c r="BI4" s="2">
        <v>4.0199999999999996</v>
      </c>
      <c r="BJ4" s="2">
        <v>50.3</v>
      </c>
      <c r="BK4" s="2">
        <v>0.86</v>
      </c>
      <c r="BM4" s="2">
        <v>124.6</v>
      </c>
      <c r="BN4" s="2">
        <v>41.9</v>
      </c>
      <c r="BO4" s="41"/>
      <c r="BP4" s="41"/>
      <c r="BQ4" s="41"/>
      <c r="BR4" s="41"/>
      <c r="BS4" s="41"/>
      <c r="BT4" s="16"/>
      <c r="BU4" s="2">
        <f t="shared" si="0"/>
        <v>146.35600000000002</v>
      </c>
      <c r="BV4" s="2">
        <f t="shared" si="1"/>
        <v>79.905359326463</v>
      </c>
      <c r="BW4" s="2">
        <f t="shared" si="2"/>
        <v>66.450640673537023</v>
      </c>
      <c r="BX4" s="16"/>
      <c r="BY4" s="2">
        <f>19*LN(BM4)-22.3</f>
        <v>69.377063520713705</v>
      </c>
      <c r="BZ4" s="2">
        <f>16.6*LN(BN4)+7.6</f>
        <v>69.605744727006325</v>
      </c>
      <c r="CA4" s="2">
        <f>ABS(BY4-BZ4)</f>
        <v>0.22868120629262023</v>
      </c>
      <c r="CC4" s="2">
        <f>-9.4+9.8*LN(BM4)+9.1*LN(BN4)</f>
        <v>71.877165367308493</v>
      </c>
      <c r="CD4" s="2">
        <f>ABS(BY4-CC4)</f>
        <v>2.500101846594788</v>
      </c>
      <c r="CE4" s="2">
        <f>ABS(BZ4-CC4)</f>
        <v>2.2714206403021677</v>
      </c>
      <c r="CG4" s="2">
        <f>LN(BM4)*LN(BN4)</f>
        <v>18.023159790700436</v>
      </c>
      <c r="CH4" s="2">
        <f t="shared" ref="CH4:CH67" si="3">4.2*CG4+13</f>
        <v>88.697271120941835</v>
      </c>
    </row>
    <row r="5" spans="1:87" s="2" customFormat="1" x14ac:dyDescent="0.2">
      <c r="A5" s="2" t="s">
        <v>69</v>
      </c>
      <c r="B5" s="2" t="s">
        <v>70</v>
      </c>
      <c r="C5" s="2">
        <v>13.2</v>
      </c>
      <c r="D5" s="2">
        <v>0.4</v>
      </c>
      <c r="E5" s="31">
        <v>29.541667</v>
      </c>
      <c r="F5" s="31">
        <v>91.32</v>
      </c>
      <c r="K5" s="2">
        <v>65.31</v>
      </c>
      <c r="L5" s="2">
        <v>0.66</v>
      </c>
      <c r="M5" s="2">
        <v>16.75</v>
      </c>
      <c r="N5" s="2">
        <v>3.99</v>
      </c>
      <c r="P5" s="2">
        <v>0.05</v>
      </c>
      <c r="Q5" s="2">
        <v>2.54</v>
      </c>
      <c r="R5" s="2">
        <v>2.59</v>
      </c>
      <c r="S5" s="2">
        <v>4.3600000000000003</v>
      </c>
      <c r="T5" s="2">
        <v>3.1</v>
      </c>
      <c r="U5" s="2">
        <v>0.16</v>
      </c>
      <c r="V5" s="2">
        <v>7.4</v>
      </c>
      <c r="W5" s="2">
        <v>88.6</v>
      </c>
      <c r="X5" s="2">
        <v>81.900000000000006</v>
      </c>
      <c r="Y5" s="2">
        <v>12.5</v>
      </c>
      <c r="Z5" s="2">
        <v>30.2</v>
      </c>
      <c r="AD5" s="2">
        <v>20.7</v>
      </c>
      <c r="AF5" s="2">
        <v>68.099999999999994</v>
      </c>
      <c r="AG5" s="2">
        <v>822.1</v>
      </c>
      <c r="AH5" s="2">
        <v>0.08</v>
      </c>
      <c r="AI5" s="2">
        <v>7</v>
      </c>
      <c r="AJ5" s="2">
        <v>113.6</v>
      </c>
      <c r="AK5" s="2">
        <v>3.5</v>
      </c>
      <c r="AM5" s="2">
        <v>744</v>
      </c>
      <c r="AN5" s="2">
        <v>23.71</v>
      </c>
      <c r="AO5" s="2">
        <v>48.09</v>
      </c>
      <c r="AP5" s="2">
        <v>5.83</v>
      </c>
      <c r="AQ5" s="2">
        <v>23.13</v>
      </c>
      <c r="AR5" s="2">
        <v>3.96</v>
      </c>
      <c r="AS5" s="2">
        <v>0.99</v>
      </c>
      <c r="AT5" s="2">
        <v>2.2799999999999998</v>
      </c>
      <c r="AU5" s="2">
        <v>0.33</v>
      </c>
      <c r="AV5" s="2">
        <v>1.61</v>
      </c>
      <c r="AW5" s="2">
        <v>0.3</v>
      </c>
      <c r="AX5" s="2">
        <v>0.79</v>
      </c>
      <c r="AY5" s="2">
        <v>0.11</v>
      </c>
      <c r="AZ5" s="2">
        <v>0.75</v>
      </c>
      <c r="BA5" s="2">
        <v>0.1</v>
      </c>
      <c r="BB5" s="2">
        <v>14.4</v>
      </c>
      <c r="BC5" s="2">
        <v>2.9</v>
      </c>
      <c r="BF5" s="2">
        <v>0.2</v>
      </c>
      <c r="BG5" s="2">
        <v>29.1</v>
      </c>
      <c r="BH5" s="2">
        <v>7.1</v>
      </c>
      <c r="BI5" s="2">
        <v>2.8</v>
      </c>
      <c r="BJ5" s="2">
        <v>55.8</v>
      </c>
      <c r="BK5" s="2">
        <v>1.1299999999999999</v>
      </c>
      <c r="BM5" s="2">
        <v>117.4</v>
      </c>
      <c r="BN5" s="2">
        <v>21.5</v>
      </c>
      <c r="BO5" s="41"/>
      <c r="BP5" s="41"/>
      <c r="BQ5" s="41"/>
      <c r="BR5" s="41"/>
      <c r="BS5" s="41"/>
      <c r="BT5" s="16"/>
      <c r="BU5" s="2">
        <f t="shared" si="0"/>
        <v>138.36400000000003</v>
      </c>
      <c r="BV5" s="2">
        <f t="shared" si="1"/>
        <v>65.708645087751975</v>
      </c>
      <c r="BW5" s="2">
        <f t="shared" si="2"/>
        <v>72.655354912248058</v>
      </c>
      <c r="BX5" s="16"/>
      <c r="BY5" s="2">
        <f>19*LN(BM5)-22.3</f>
        <v>68.246151240485929</v>
      </c>
      <c r="BZ5" s="2">
        <f>16.6*LN(BN5)+7.6</f>
        <v>58.529678723218048</v>
      </c>
      <c r="CA5" s="2">
        <f>ABS(BY5-BZ5)</f>
        <v>9.7164725172678814</v>
      </c>
      <c r="CC5" s="2">
        <f>-9.4+9.8*LN(BM5)+9.1*LN(BN5)</f>
        <v>65.22203340217709</v>
      </c>
      <c r="CD5" s="2">
        <f>ABS(BY5-CC5)</f>
        <v>3.0241178383088396</v>
      </c>
      <c r="CE5" s="2">
        <f>ABS(BZ5-CC5)</f>
        <v>6.6923546789590418</v>
      </c>
      <c r="CG5" s="2">
        <f>LN(BM5)*LN(BN5)</f>
        <v>14.621072898864487</v>
      </c>
      <c r="CH5" s="2">
        <f t="shared" si="3"/>
        <v>74.408506175230855</v>
      </c>
    </row>
    <row r="6" spans="1:87" s="2" customFormat="1" x14ac:dyDescent="0.2">
      <c r="A6" s="2" t="s">
        <v>71</v>
      </c>
      <c r="B6" s="2" t="s">
        <v>72</v>
      </c>
      <c r="C6" s="2">
        <v>14.3</v>
      </c>
      <c r="D6" s="2">
        <v>1</v>
      </c>
      <c r="E6" s="31">
        <v>29.583300000000001</v>
      </c>
      <c r="F6" s="31">
        <v>90.000010000000003</v>
      </c>
      <c r="G6" s="2">
        <v>0.70601000000000003</v>
      </c>
      <c r="H6" s="2">
        <v>-3.8</v>
      </c>
      <c r="K6" s="2">
        <v>67.63</v>
      </c>
      <c r="L6" s="2">
        <v>0.38</v>
      </c>
      <c r="M6" s="2">
        <v>15.53</v>
      </c>
      <c r="N6" s="2">
        <v>3.12</v>
      </c>
      <c r="P6" s="2">
        <v>0.05</v>
      </c>
      <c r="Q6" s="2">
        <v>1.37</v>
      </c>
      <c r="R6" s="2">
        <v>3.04</v>
      </c>
      <c r="S6" s="2">
        <v>4.03</v>
      </c>
      <c r="T6" s="2">
        <v>3.67</v>
      </c>
      <c r="U6" s="2">
        <v>0.19</v>
      </c>
      <c r="V6" s="2">
        <v>5.44</v>
      </c>
      <c r="W6" s="2">
        <v>58.8</v>
      </c>
      <c r="X6" s="2">
        <v>23.5</v>
      </c>
      <c r="Y6" s="2">
        <v>118</v>
      </c>
      <c r="Z6" s="2">
        <v>10.4</v>
      </c>
      <c r="AA6" s="2">
        <v>7</v>
      </c>
      <c r="AC6" s="2">
        <v>41.1</v>
      </c>
      <c r="AD6" s="2">
        <v>19.8</v>
      </c>
      <c r="AF6" s="2">
        <v>153</v>
      </c>
      <c r="AG6" s="2">
        <v>766</v>
      </c>
      <c r="AH6" s="2">
        <v>0.2</v>
      </c>
      <c r="AI6" s="2">
        <v>8.42</v>
      </c>
      <c r="AJ6" s="2">
        <v>90.8</v>
      </c>
      <c r="AK6" s="2">
        <v>7.83</v>
      </c>
      <c r="AM6" s="2">
        <v>845</v>
      </c>
      <c r="AN6" s="2">
        <v>32.9</v>
      </c>
      <c r="AO6" s="2">
        <v>68.900000000000006</v>
      </c>
      <c r="AP6" s="2">
        <v>7.58</v>
      </c>
      <c r="AQ6" s="2">
        <v>27</v>
      </c>
      <c r="AR6" s="2">
        <v>4.37</v>
      </c>
      <c r="AS6" s="2">
        <v>1.08</v>
      </c>
      <c r="AT6" s="2">
        <v>2.82</v>
      </c>
      <c r="AU6" s="2">
        <v>0.34</v>
      </c>
      <c r="AV6" s="2">
        <v>1.55</v>
      </c>
      <c r="AW6" s="2">
        <v>0.28000000000000003</v>
      </c>
      <c r="AX6" s="2">
        <v>0.77</v>
      </c>
      <c r="AY6" s="2">
        <v>0.1</v>
      </c>
      <c r="AZ6" s="2">
        <v>0.59</v>
      </c>
      <c r="BA6" s="2">
        <v>0.1</v>
      </c>
      <c r="BB6" s="2">
        <v>18.399999999999999</v>
      </c>
      <c r="BC6" s="2">
        <v>2.77</v>
      </c>
      <c r="BF6" s="2">
        <v>0.67</v>
      </c>
      <c r="BG6" s="2">
        <v>33.5</v>
      </c>
      <c r="BH6" s="2">
        <v>31.9</v>
      </c>
      <c r="BI6" s="2">
        <v>6.19</v>
      </c>
      <c r="BJ6" s="2">
        <v>47</v>
      </c>
      <c r="BK6" s="2">
        <v>0.99</v>
      </c>
      <c r="BM6" s="2">
        <v>91</v>
      </c>
      <c r="BN6" s="2">
        <v>37.9</v>
      </c>
      <c r="BO6" s="41"/>
      <c r="BP6" s="41"/>
      <c r="BQ6" s="41"/>
      <c r="BR6" s="41"/>
      <c r="BS6" s="41"/>
      <c r="BT6" s="16"/>
      <c r="BU6" s="2">
        <f t="shared" si="0"/>
        <v>109.06</v>
      </c>
      <c r="BV6" s="2">
        <f t="shared" si="1"/>
        <v>77.770537598818478</v>
      </c>
      <c r="BW6" s="2">
        <f t="shared" si="2"/>
        <v>31.289462401181524</v>
      </c>
      <c r="BX6" s="16"/>
      <c r="BY6" s="2">
        <f>19*LN(BM6)-22.3</f>
        <v>63.406330623820153</v>
      </c>
      <c r="BZ6" s="2">
        <f>16.6*LN(BN6)+7.6</f>
        <v>67.94018846066713</v>
      </c>
      <c r="CA6" s="2">
        <f>ABS(BY6-BZ6)</f>
        <v>4.5338578368469769</v>
      </c>
      <c r="CC6" s="2">
        <f>-9.4+9.8*LN(BM6)+9.1*LN(BN6)</f>
        <v>67.884478283869399</v>
      </c>
      <c r="CD6" s="2">
        <f>ABS(BY6-CC6)</f>
        <v>4.4781476600492454</v>
      </c>
      <c r="CE6" s="2">
        <f>ABS(BZ6-CC6)</f>
        <v>5.5710176797731492E-2</v>
      </c>
      <c r="CG6" s="2">
        <f>LN(BM6)*LN(BN6)</f>
        <v>16.396753779687867</v>
      </c>
      <c r="CH6" s="2">
        <f t="shared" si="3"/>
        <v>81.866365874689038</v>
      </c>
    </row>
    <row r="7" spans="1:87" s="2" customFormat="1" x14ac:dyDescent="0.2">
      <c r="A7" s="2" t="s">
        <v>67</v>
      </c>
      <c r="B7" s="2" t="s">
        <v>73</v>
      </c>
      <c r="C7" s="2">
        <v>16.399999999999999</v>
      </c>
      <c r="D7" s="2">
        <v>1.8</v>
      </c>
      <c r="E7" s="31">
        <v>29.48</v>
      </c>
      <c r="F7" s="31">
        <v>90.87</v>
      </c>
      <c r="K7" s="2">
        <v>63.62</v>
      </c>
      <c r="L7" s="2">
        <v>0.55000000000000004</v>
      </c>
      <c r="M7" s="2">
        <v>16.32</v>
      </c>
      <c r="N7" s="2">
        <v>2.75</v>
      </c>
      <c r="P7" s="2">
        <v>0.03</v>
      </c>
      <c r="Q7" s="2">
        <v>1.04</v>
      </c>
      <c r="R7" s="2">
        <v>3.4</v>
      </c>
      <c r="S7" s="2">
        <v>4.6100000000000003</v>
      </c>
      <c r="T7" s="2">
        <v>2.71</v>
      </c>
      <c r="U7" s="2">
        <v>0.21</v>
      </c>
      <c r="AF7" s="2">
        <v>61.4</v>
      </c>
      <c r="AG7" s="2">
        <v>1051</v>
      </c>
      <c r="AH7" s="2">
        <v>0.06</v>
      </c>
      <c r="AI7" s="2">
        <v>5.6</v>
      </c>
      <c r="AJ7" s="2">
        <v>85</v>
      </c>
      <c r="AK7" s="2">
        <v>3.1</v>
      </c>
      <c r="AM7" s="2">
        <v>1032</v>
      </c>
      <c r="AN7" s="2">
        <v>21.6</v>
      </c>
      <c r="AO7" s="2">
        <v>46.7</v>
      </c>
      <c r="AP7" s="2">
        <v>5.64</v>
      </c>
      <c r="AQ7" s="2">
        <v>22.4</v>
      </c>
      <c r="AR7" s="2">
        <v>3.67</v>
      </c>
      <c r="AS7" s="2">
        <v>1.06</v>
      </c>
      <c r="AT7" s="2">
        <v>2.59</v>
      </c>
      <c r="AU7" s="2">
        <v>0.27</v>
      </c>
      <c r="AV7" s="2">
        <v>1.1299999999999999</v>
      </c>
      <c r="AW7" s="2">
        <v>0.19</v>
      </c>
      <c r="AX7" s="2">
        <v>0.52</v>
      </c>
      <c r="AY7" s="2">
        <v>0.06</v>
      </c>
      <c r="AZ7" s="2">
        <v>0.38</v>
      </c>
      <c r="BA7" s="2">
        <v>5.1999999999999998E-2</v>
      </c>
      <c r="BB7" s="2">
        <v>16</v>
      </c>
      <c r="BC7" s="2">
        <v>2.64</v>
      </c>
      <c r="BF7" s="2">
        <v>0.18</v>
      </c>
      <c r="BG7" s="2">
        <v>22.8</v>
      </c>
      <c r="BH7" s="2">
        <v>8.86</v>
      </c>
      <c r="BI7" s="2">
        <v>2.34</v>
      </c>
      <c r="BJ7" s="2">
        <v>42.8</v>
      </c>
      <c r="BK7" s="2">
        <v>1.01</v>
      </c>
      <c r="BM7" s="2">
        <v>187.7</v>
      </c>
      <c r="BN7" s="2">
        <v>38.6</v>
      </c>
      <c r="BO7" s="41"/>
      <c r="BP7" s="41"/>
      <c r="BQ7" s="41"/>
      <c r="BR7" s="41"/>
      <c r="BS7" s="41"/>
      <c r="BT7" s="16"/>
      <c r="BU7" s="2">
        <f t="shared" si="0"/>
        <v>216.39700000000002</v>
      </c>
      <c r="BV7" s="2">
        <f t="shared" si="1"/>
        <v>78.159931473382883</v>
      </c>
      <c r="BW7" s="2">
        <f t="shared" si="2"/>
        <v>138.23706852661712</v>
      </c>
      <c r="BX7" s="16"/>
      <c r="BY7" s="2">
        <f>19*LN(BM7)-22.3</f>
        <v>77.162053928256796</v>
      </c>
      <c r="BZ7" s="2">
        <f>16.6*LN(BN7)+7.6</f>
        <v>68.24398778941503</v>
      </c>
      <c r="CA7" s="2">
        <f>ABS(BY7-BZ7)</f>
        <v>8.9180661388417661</v>
      </c>
      <c r="CC7" s="2">
        <f>-9.4+9.8*LN(BM7)+9.1*LN(BN7)</f>
        <v>75.146076163090285</v>
      </c>
      <c r="CD7" s="2">
        <f>ABS(BY7-CC7)</f>
        <v>2.0159777651665109</v>
      </c>
      <c r="CE7" s="2">
        <f>ABS(BZ7-CC7)</f>
        <v>6.9020883736752552</v>
      </c>
      <c r="CG7" s="2">
        <f>LN(BM7)*LN(BN7)</f>
        <v>19.124209207150741</v>
      </c>
      <c r="CH7" s="2">
        <f t="shared" si="3"/>
        <v>93.321678670033123</v>
      </c>
    </row>
    <row r="8" spans="1:87" s="2" customFormat="1" x14ac:dyDescent="0.2">
      <c r="A8" s="2" t="s">
        <v>67</v>
      </c>
      <c r="B8" s="2" t="s">
        <v>74</v>
      </c>
      <c r="C8" s="2">
        <v>16.600000000000001</v>
      </c>
      <c r="D8" s="2">
        <v>0.4</v>
      </c>
      <c r="E8" s="31">
        <v>29.48</v>
      </c>
      <c r="F8" s="31">
        <v>90.87</v>
      </c>
      <c r="K8" s="2">
        <v>65.41</v>
      </c>
      <c r="L8" s="2">
        <v>0.51</v>
      </c>
      <c r="M8" s="2">
        <v>16.25</v>
      </c>
      <c r="N8" s="2">
        <v>3.19</v>
      </c>
      <c r="P8" s="2">
        <v>0.05</v>
      </c>
      <c r="Q8" s="2">
        <v>1.29</v>
      </c>
      <c r="R8" s="2">
        <v>3.47</v>
      </c>
      <c r="S8" s="2">
        <v>4.25</v>
      </c>
      <c r="T8" s="2">
        <v>2.78</v>
      </c>
      <c r="U8" s="2">
        <v>0.17</v>
      </c>
      <c r="AF8" s="2">
        <v>66.8</v>
      </c>
      <c r="AG8" s="2">
        <v>902</v>
      </c>
      <c r="AH8" s="2">
        <v>7.0000000000000007E-2</v>
      </c>
      <c r="AI8" s="2">
        <v>6.4</v>
      </c>
      <c r="AJ8" s="2">
        <v>108</v>
      </c>
      <c r="AK8" s="2">
        <v>2.93</v>
      </c>
      <c r="AM8" s="2">
        <v>713</v>
      </c>
      <c r="AN8" s="2">
        <v>21.3</v>
      </c>
      <c r="AO8" s="2">
        <v>43.8</v>
      </c>
      <c r="AP8" s="2">
        <v>5.08</v>
      </c>
      <c r="AQ8" s="2">
        <v>19.899999999999999</v>
      </c>
      <c r="AR8" s="2">
        <v>3.35</v>
      </c>
      <c r="AS8" s="2">
        <v>0.95</v>
      </c>
      <c r="AT8" s="2">
        <v>2.5299999999999998</v>
      </c>
      <c r="AU8" s="2">
        <v>0.28000000000000003</v>
      </c>
      <c r="AV8" s="2">
        <v>1.24</v>
      </c>
      <c r="AW8" s="2">
        <v>0.2</v>
      </c>
      <c r="AX8" s="2">
        <v>0.54</v>
      </c>
      <c r="AY8" s="2">
        <v>6.6000000000000003E-2</v>
      </c>
      <c r="AZ8" s="2">
        <v>0.44</v>
      </c>
      <c r="BA8" s="2">
        <v>6.3E-2</v>
      </c>
      <c r="BB8" s="2">
        <v>14.8</v>
      </c>
      <c r="BC8" s="2">
        <v>3.11</v>
      </c>
      <c r="BF8" s="2">
        <v>0.18</v>
      </c>
      <c r="BG8" s="2">
        <v>18.399999999999999</v>
      </c>
      <c r="BH8" s="2">
        <v>7.49</v>
      </c>
      <c r="BI8" s="2">
        <v>2.65</v>
      </c>
      <c r="BJ8" s="2">
        <v>44.4</v>
      </c>
      <c r="BK8" s="2">
        <v>1.02</v>
      </c>
      <c r="BM8" s="2">
        <v>140.9</v>
      </c>
      <c r="BN8" s="2">
        <v>32.9</v>
      </c>
      <c r="BO8" s="41"/>
      <c r="BP8" s="41"/>
      <c r="BQ8" s="41"/>
      <c r="BR8" s="41"/>
      <c r="BS8" s="41"/>
      <c r="BT8" s="16"/>
      <c r="BU8" s="2">
        <f t="shared" si="0"/>
        <v>164.44900000000004</v>
      </c>
      <c r="BV8" s="2">
        <f t="shared" si="1"/>
        <v>74.760300526314509</v>
      </c>
      <c r="BW8" s="2">
        <f t="shared" si="2"/>
        <v>89.688699473685531</v>
      </c>
      <c r="BX8" s="16"/>
      <c r="BY8" s="2">
        <f>19*LN(BM8)-22.3</f>
        <v>71.71295795918806</v>
      </c>
      <c r="BZ8" s="2">
        <f>16.6*LN(BN8)+7.6</f>
        <v>65.591646119004011</v>
      </c>
      <c r="CA8" s="2">
        <f>ABS(BY8-BZ8)</f>
        <v>6.1213118401840489</v>
      </c>
      <c r="CC8" s="2">
        <f>-9.4+9.8*LN(BM8)+9.1*LN(BN8)</f>
        <v>70.881495290984489</v>
      </c>
      <c r="CD8" s="2">
        <f>ABS(BY8-CC8)</f>
        <v>0.83146266820357084</v>
      </c>
      <c r="CE8" s="2">
        <f>ABS(BZ8-CC8)</f>
        <v>5.2898491719804781</v>
      </c>
      <c r="CG8" s="2">
        <f>LN(BM8)*LN(BN8)</f>
        <v>17.285878847717296</v>
      </c>
      <c r="CH8" s="2">
        <f t="shared" si="3"/>
        <v>85.600691160412651</v>
      </c>
    </row>
    <row r="9" spans="1:87" s="2" customFormat="1" x14ac:dyDescent="0.2">
      <c r="A9" s="2" t="s">
        <v>69</v>
      </c>
      <c r="B9" s="2" t="s">
        <v>75</v>
      </c>
      <c r="C9" s="2">
        <v>16.7</v>
      </c>
      <c r="D9" s="2">
        <v>0.4</v>
      </c>
      <c r="E9" s="31">
        <v>29.541667</v>
      </c>
      <c r="F9" s="31">
        <v>91.32</v>
      </c>
      <c r="I9" s="2">
        <v>8.8445775569999991</v>
      </c>
      <c r="K9" s="2">
        <v>62.03</v>
      </c>
      <c r="L9" s="2">
        <v>0.72</v>
      </c>
      <c r="M9" s="2">
        <v>16.649999999999999</v>
      </c>
      <c r="N9" s="2">
        <v>5.78</v>
      </c>
      <c r="P9" s="2">
        <v>0.13</v>
      </c>
      <c r="Q9" s="2">
        <v>2.27</v>
      </c>
      <c r="R9" s="2">
        <v>2.33</v>
      </c>
      <c r="S9" s="2">
        <v>4.59</v>
      </c>
      <c r="T9" s="2">
        <v>2.8</v>
      </c>
      <c r="U9" s="2">
        <v>0.26</v>
      </c>
      <c r="V9" s="2">
        <v>10.199999999999999</v>
      </c>
      <c r="W9" s="2">
        <v>132.6</v>
      </c>
      <c r="X9" s="2">
        <v>62.7</v>
      </c>
      <c r="Y9" s="2">
        <v>15.4</v>
      </c>
      <c r="Z9" s="2">
        <v>17.3</v>
      </c>
      <c r="AD9" s="2">
        <v>20</v>
      </c>
      <c r="AF9" s="2">
        <v>61</v>
      </c>
      <c r="AG9" s="2">
        <v>929.9</v>
      </c>
      <c r="AH9" s="2">
        <v>7.0000000000000007E-2</v>
      </c>
      <c r="AI9" s="2">
        <v>8.9</v>
      </c>
      <c r="AJ9" s="2">
        <v>76.400000000000006</v>
      </c>
      <c r="AK9" s="2">
        <v>3.6</v>
      </c>
      <c r="AM9" s="2">
        <v>749.5</v>
      </c>
      <c r="AN9" s="2">
        <v>17.190000000000001</v>
      </c>
      <c r="AO9" s="2">
        <v>39.28</v>
      </c>
      <c r="AP9" s="2">
        <v>5.26</v>
      </c>
      <c r="AQ9" s="2">
        <v>21.47</v>
      </c>
      <c r="AR9" s="2">
        <v>3.97</v>
      </c>
      <c r="AS9" s="2">
        <v>1.06</v>
      </c>
      <c r="AT9" s="2">
        <v>3</v>
      </c>
      <c r="AU9" s="2">
        <v>0.35</v>
      </c>
      <c r="AV9" s="2">
        <v>1.85</v>
      </c>
      <c r="AW9" s="2">
        <v>0.34</v>
      </c>
      <c r="AX9" s="2">
        <v>0.88</v>
      </c>
      <c r="AY9" s="2">
        <v>0.12</v>
      </c>
      <c r="AZ9" s="2">
        <v>0.79</v>
      </c>
      <c r="BA9" s="2">
        <v>0.12</v>
      </c>
      <c r="BB9" s="2">
        <v>10.199999999999999</v>
      </c>
      <c r="BC9" s="2">
        <v>2.5</v>
      </c>
      <c r="BF9" s="2">
        <v>0.2</v>
      </c>
      <c r="BG9" s="2">
        <v>12.6</v>
      </c>
      <c r="BH9" s="2">
        <v>4.5999999999999996</v>
      </c>
      <c r="BI9" s="2">
        <v>1.3</v>
      </c>
      <c r="BJ9" s="2">
        <v>43.7</v>
      </c>
      <c r="BK9" s="2">
        <v>1.17</v>
      </c>
      <c r="BM9" s="2">
        <v>104.5</v>
      </c>
      <c r="BN9" s="2">
        <v>14.8</v>
      </c>
      <c r="BO9" s="41"/>
      <c r="BP9" s="41"/>
      <c r="BQ9" s="41"/>
      <c r="BR9" s="41"/>
      <c r="BS9" s="41"/>
      <c r="BT9" s="16"/>
      <c r="BU9" s="2">
        <f t="shared" si="0"/>
        <v>124.045</v>
      </c>
      <c r="BV9" s="2">
        <f t="shared" si="1"/>
        <v>57.763265312158765</v>
      </c>
      <c r="BW9" s="2">
        <f t="shared" si="2"/>
        <v>66.281734687841237</v>
      </c>
      <c r="BX9" s="16"/>
      <c r="BY9" s="2">
        <f>19*LN(BM9)-22.3</f>
        <v>66.034554356692453</v>
      </c>
      <c r="BZ9" s="2">
        <f>16.6*LN(BN9)+7.6</f>
        <v>52.330811200783153</v>
      </c>
      <c r="CA9" s="2">
        <f>ABS(BY9-BZ9)</f>
        <v>13.703743155909301</v>
      </c>
      <c r="CC9" s="2">
        <f>-9.4+9.8*LN(BM9)+9.1*LN(BN9)</f>
        <v>60.683140644775314</v>
      </c>
      <c r="CD9" s="2">
        <f>ABS(BY9-CC9)</f>
        <v>5.3514137119171394</v>
      </c>
      <c r="CE9" s="2">
        <f>ABS(BZ9-CC9)</f>
        <v>8.3523294439921614</v>
      </c>
      <c r="CG9" s="2">
        <f>LN(BM9)*LN(BN9)</f>
        <v>12.527825851092347</v>
      </c>
      <c r="CH9" s="2">
        <f t="shared" si="3"/>
        <v>65.616868574587869</v>
      </c>
    </row>
    <row r="10" spans="1:87" s="2" customFormat="1" x14ac:dyDescent="0.2">
      <c r="A10" s="2" t="s">
        <v>76</v>
      </c>
      <c r="B10" s="2" t="s">
        <v>77</v>
      </c>
      <c r="C10" s="2">
        <v>17</v>
      </c>
      <c r="E10" s="31">
        <v>29.586099999999998</v>
      </c>
      <c r="F10" s="31">
        <v>91.616669999999999</v>
      </c>
      <c r="K10" s="2">
        <v>65.7</v>
      </c>
      <c r="L10" s="2">
        <v>0.53</v>
      </c>
      <c r="M10" s="2">
        <v>16.71</v>
      </c>
      <c r="N10" s="2">
        <v>0.56000000000000005</v>
      </c>
      <c r="O10" s="2">
        <v>1.34</v>
      </c>
      <c r="P10" s="2">
        <v>0.04</v>
      </c>
      <c r="Q10" s="2">
        <v>1.62</v>
      </c>
      <c r="R10" s="2">
        <v>4.8899999999999997</v>
      </c>
      <c r="S10" s="2">
        <v>4.51</v>
      </c>
      <c r="T10" s="2">
        <v>3.23</v>
      </c>
      <c r="U10" s="2">
        <v>0.21</v>
      </c>
      <c r="V10" s="2">
        <v>7.02</v>
      </c>
      <c r="W10" s="2">
        <v>85.4</v>
      </c>
      <c r="X10" s="2">
        <v>12.9</v>
      </c>
      <c r="Y10" s="2">
        <v>7.8</v>
      </c>
      <c r="Z10" s="2">
        <v>12.8</v>
      </c>
      <c r="AA10" s="2">
        <v>23.3</v>
      </c>
      <c r="AC10" s="2">
        <v>34.4</v>
      </c>
      <c r="AD10" s="2">
        <v>22.92</v>
      </c>
      <c r="AF10" s="2">
        <v>61.9</v>
      </c>
      <c r="AG10" s="2">
        <v>1106</v>
      </c>
      <c r="AH10" s="2">
        <v>0.06</v>
      </c>
      <c r="AI10" s="2">
        <v>7.31</v>
      </c>
      <c r="AJ10" s="2">
        <v>91.3</v>
      </c>
      <c r="AK10" s="2">
        <v>4.82</v>
      </c>
      <c r="AL10" s="2">
        <v>1.22</v>
      </c>
      <c r="AM10" s="2">
        <v>799.7</v>
      </c>
      <c r="AN10" s="2">
        <v>25.13</v>
      </c>
      <c r="AO10" s="2">
        <v>50.43</v>
      </c>
      <c r="AP10" s="2">
        <v>6.14</v>
      </c>
      <c r="AQ10" s="2">
        <v>23.42</v>
      </c>
      <c r="AR10" s="2">
        <v>3.88</v>
      </c>
      <c r="AS10" s="2">
        <v>1.0900000000000001</v>
      </c>
      <c r="AT10" s="2">
        <v>2.86</v>
      </c>
      <c r="AU10" s="2">
        <v>0.35</v>
      </c>
      <c r="AV10" s="2">
        <v>1.52</v>
      </c>
      <c r="AW10" s="2">
        <v>0.28000000000000003</v>
      </c>
      <c r="AX10" s="2">
        <v>0.76</v>
      </c>
      <c r="AY10" s="2">
        <v>0.11</v>
      </c>
      <c r="AZ10" s="2">
        <v>0.72</v>
      </c>
      <c r="BA10" s="2">
        <v>0.13</v>
      </c>
      <c r="BB10" s="2">
        <v>13.9</v>
      </c>
      <c r="BC10" s="2">
        <v>5.53</v>
      </c>
      <c r="BD10" s="2">
        <v>3.94</v>
      </c>
      <c r="BE10" s="2">
        <v>1.74</v>
      </c>
      <c r="BF10" s="2">
        <v>0.4</v>
      </c>
      <c r="BG10" s="2">
        <v>17</v>
      </c>
      <c r="BH10" s="2">
        <v>7.62</v>
      </c>
      <c r="BI10" s="2">
        <v>2.4900000000000002</v>
      </c>
      <c r="BJ10" s="2">
        <v>61.13</v>
      </c>
      <c r="BK10" s="2">
        <v>0.87</v>
      </c>
      <c r="BM10" s="2">
        <v>151.30000000000001</v>
      </c>
      <c r="BN10" s="2">
        <v>23.7</v>
      </c>
      <c r="BO10" s="41"/>
      <c r="BP10" s="41"/>
      <c r="BQ10" s="41"/>
      <c r="BR10" s="41"/>
      <c r="BS10" s="41"/>
      <c r="BT10" s="16"/>
      <c r="BU10" s="2">
        <f t="shared" si="0"/>
        <v>175.99300000000005</v>
      </c>
      <c r="BV10" s="2">
        <f t="shared" si="1"/>
        <v>67.781495386211873</v>
      </c>
      <c r="BW10" s="2">
        <f t="shared" si="2"/>
        <v>108.21150461378818</v>
      </c>
      <c r="BX10" s="16"/>
      <c r="BY10" s="2">
        <f>19*LN(BM10)-22.3</f>
        <v>73.066027795091898</v>
      </c>
      <c r="BZ10" s="2">
        <f>16.6*LN(BN10)+7.6</f>
        <v>60.146885799142026</v>
      </c>
      <c r="CA10" s="2">
        <f>ABS(BY10-BZ10)</f>
        <v>12.919141995949872</v>
      </c>
      <c r="CC10" s="2">
        <f>-9.4+9.8*LN(BM10)+9.1*LN(BN10)</f>
        <v>68.594616221868122</v>
      </c>
      <c r="CD10" s="2">
        <f>ABS(BY10-CC10)</f>
        <v>4.4714115732237758</v>
      </c>
      <c r="CE10" s="2">
        <f>ABS(BZ10-CC10)</f>
        <v>8.4477304227260959</v>
      </c>
      <c r="CG10" s="2">
        <f>LN(BM10)*LN(BN10)</f>
        <v>15.888356917141715</v>
      </c>
      <c r="CH10" s="2">
        <f t="shared" si="3"/>
        <v>79.731099051995201</v>
      </c>
    </row>
    <row r="11" spans="1:87" s="2" customFormat="1" x14ac:dyDescent="0.2">
      <c r="A11" s="2" t="s">
        <v>76</v>
      </c>
      <c r="B11" s="2" t="s">
        <v>78</v>
      </c>
      <c r="C11" s="2">
        <v>17</v>
      </c>
      <c r="E11" s="31">
        <v>29.586099999999998</v>
      </c>
      <c r="F11" s="31">
        <v>91.616669999999999</v>
      </c>
      <c r="K11" s="2">
        <v>65.94</v>
      </c>
      <c r="L11" s="2">
        <v>0.49</v>
      </c>
      <c r="M11" s="2">
        <v>16.309999999999999</v>
      </c>
      <c r="N11" s="2">
        <v>1.63</v>
      </c>
      <c r="O11" s="2">
        <v>1.7</v>
      </c>
      <c r="P11" s="2">
        <v>4.49</v>
      </c>
      <c r="Q11" s="2">
        <v>3.91</v>
      </c>
      <c r="R11" s="2">
        <v>3.15</v>
      </c>
      <c r="S11" s="2">
        <v>2.85</v>
      </c>
      <c r="T11" s="2">
        <v>1.46</v>
      </c>
      <c r="U11" s="2">
        <v>0.04</v>
      </c>
      <c r="V11" s="2">
        <v>5.69</v>
      </c>
      <c r="W11" s="2">
        <v>79.900000000000006</v>
      </c>
      <c r="X11" s="2">
        <v>13</v>
      </c>
      <c r="Y11" s="2">
        <v>7.6</v>
      </c>
      <c r="Z11" s="2">
        <v>10.4</v>
      </c>
      <c r="AA11" s="2">
        <v>16.399999999999999</v>
      </c>
      <c r="AC11" s="2">
        <v>39.1</v>
      </c>
      <c r="AD11" s="2">
        <v>19.850000000000001</v>
      </c>
      <c r="AF11" s="2">
        <v>65.8</v>
      </c>
      <c r="AG11" s="2">
        <v>918</v>
      </c>
      <c r="AH11" s="2">
        <v>7.0000000000000007E-2</v>
      </c>
      <c r="AI11" s="2">
        <v>6.64</v>
      </c>
      <c r="AJ11" s="2">
        <v>98.8</v>
      </c>
      <c r="AK11" s="2">
        <v>3.54</v>
      </c>
      <c r="AL11" s="2">
        <v>3.33</v>
      </c>
      <c r="AM11" s="2">
        <v>644</v>
      </c>
      <c r="AN11" s="2">
        <v>20.309999999999999</v>
      </c>
      <c r="AO11" s="2">
        <v>42.79</v>
      </c>
      <c r="AP11" s="2">
        <v>5.45</v>
      </c>
      <c r="AQ11" s="2">
        <v>21.08</v>
      </c>
      <c r="AR11" s="2">
        <v>3.52</v>
      </c>
      <c r="AS11" s="2">
        <v>1.01</v>
      </c>
      <c r="AT11" s="2">
        <v>2.6</v>
      </c>
      <c r="AU11" s="2">
        <v>0.32</v>
      </c>
      <c r="AV11" s="2">
        <v>1.35</v>
      </c>
      <c r="AW11" s="2">
        <v>0.25</v>
      </c>
      <c r="AX11" s="2">
        <v>0.66</v>
      </c>
      <c r="AY11" s="2">
        <v>0.11</v>
      </c>
      <c r="AZ11" s="2">
        <v>0.6</v>
      </c>
      <c r="BA11" s="2">
        <v>0.1</v>
      </c>
      <c r="BB11" s="2">
        <v>13.3</v>
      </c>
      <c r="BC11" s="2">
        <v>6.82</v>
      </c>
      <c r="BD11" s="2">
        <v>6.83</v>
      </c>
      <c r="BE11" s="2">
        <v>1.41</v>
      </c>
      <c r="BF11" s="2">
        <v>0.35</v>
      </c>
      <c r="BG11" s="2">
        <v>16.5</v>
      </c>
      <c r="BH11" s="2">
        <v>5.72</v>
      </c>
      <c r="BI11" s="2">
        <v>1.65</v>
      </c>
      <c r="BJ11" s="2">
        <v>45.18</v>
      </c>
      <c r="BK11" s="2">
        <v>1.37</v>
      </c>
      <c r="BM11" s="2">
        <v>138.30000000000001</v>
      </c>
      <c r="BN11" s="2">
        <v>23</v>
      </c>
      <c r="BO11" s="41"/>
      <c r="BP11" s="41"/>
      <c r="BQ11" s="41"/>
      <c r="BR11" s="41"/>
      <c r="BS11" s="41"/>
      <c r="BT11" s="16"/>
      <c r="BU11" s="2">
        <f t="shared" si="0"/>
        <v>161.56300000000005</v>
      </c>
      <c r="BV11" s="2">
        <f t="shared" si="1"/>
        <v>67.143593219238525</v>
      </c>
      <c r="BW11" s="2">
        <f t="shared" si="2"/>
        <v>94.41940678076152</v>
      </c>
      <c r="BX11" s="16"/>
      <c r="BY11" s="2">
        <f>19*LN(BM11)-22.3</f>
        <v>71.359079534743543</v>
      </c>
      <c r="BZ11" s="2">
        <f>16.6*LN(BN11)+7.6</f>
        <v>59.649203984423892</v>
      </c>
      <c r="CA11" s="2">
        <f>ABS(BY11-BZ11)</f>
        <v>11.709875550319651</v>
      </c>
      <c r="CC11" s="2">
        <f>-9.4+9.8*LN(BM11)+9.1*LN(BN11)</f>
        <v>67.441364703928244</v>
      </c>
      <c r="CD11" s="2">
        <f>ABS(BY11-CC11)</f>
        <v>3.9177148308152994</v>
      </c>
      <c r="CE11" s="2">
        <f>ABS(BZ11-CC11)</f>
        <v>7.7921607195043521</v>
      </c>
      <c r="CG11" s="2">
        <f>LN(BM11)*LN(BN11)</f>
        <v>15.456184323707188</v>
      </c>
      <c r="CH11" s="2">
        <f t="shared" si="3"/>
        <v>77.915974159570197</v>
      </c>
    </row>
    <row r="12" spans="1:87" s="2" customFormat="1" x14ac:dyDescent="0.2">
      <c r="A12" s="2" t="s">
        <v>76</v>
      </c>
      <c r="B12" s="2" t="s">
        <v>79</v>
      </c>
      <c r="C12" s="2">
        <v>17</v>
      </c>
      <c r="E12" s="31">
        <v>29.586099999999998</v>
      </c>
      <c r="F12" s="31">
        <v>91.616669999999999</v>
      </c>
      <c r="K12" s="2">
        <v>66.099999999999994</v>
      </c>
      <c r="L12" s="2">
        <v>0.49</v>
      </c>
      <c r="M12" s="2">
        <v>16.239999999999998</v>
      </c>
      <c r="N12" s="2">
        <v>1.51</v>
      </c>
      <c r="O12" s="2">
        <v>1.82</v>
      </c>
      <c r="P12" s="2">
        <v>4.42</v>
      </c>
      <c r="Q12" s="2">
        <v>3.83</v>
      </c>
      <c r="R12" s="2">
        <v>3.16</v>
      </c>
      <c r="S12" s="2">
        <v>3.05</v>
      </c>
      <c r="T12" s="2">
        <v>1.46</v>
      </c>
      <c r="U12" s="2">
        <v>0.04</v>
      </c>
      <c r="V12" s="2">
        <v>5.84</v>
      </c>
      <c r="W12" s="2">
        <v>80.599999999999994</v>
      </c>
      <c r="X12" s="2">
        <v>14.1</v>
      </c>
      <c r="Y12" s="2">
        <v>8.1</v>
      </c>
      <c r="Z12" s="2">
        <v>10.9</v>
      </c>
      <c r="AA12" s="2">
        <v>28.2</v>
      </c>
      <c r="AC12" s="2">
        <v>36.4</v>
      </c>
      <c r="AD12" s="2">
        <v>20.41</v>
      </c>
      <c r="AF12" s="2">
        <v>76.099999999999994</v>
      </c>
      <c r="AG12" s="2">
        <v>963</v>
      </c>
      <c r="AH12" s="2">
        <v>0.08</v>
      </c>
      <c r="AI12" s="2">
        <v>7.17</v>
      </c>
      <c r="AJ12" s="2">
        <v>100.3</v>
      </c>
      <c r="AK12" s="2">
        <v>3.42</v>
      </c>
      <c r="AL12" s="2">
        <v>3.52</v>
      </c>
      <c r="AM12" s="2">
        <v>722</v>
      </c>
      <c r="AN12" s="2">
        <v>21.94</v>
      </c>
      <c r="AO12" s="2">
        <v>46.64</v>
      </c>
      <c r="AP12" s="2">
        <v>5.94</v>
      </c>
      <c r="AQ12" s="2">
        <v>23.04</v>
      </c>
      <c r="AR12" s="2">
        <v>3.85</v>
      </c>
      <c r="AS12" s="2">
        <v>1.1000000000000001</v>
      </c>
      <c r="AT12" s="2">
        <v>2.81</v>
      </c>
      <c r="AU12" s="2">
        <v>0.35</v>
      </c>
      <c r="AV12" s="2">
        <v>1.51</v>
      </c>
      <c r="AW12" s="2">
        <v>0.27</v>
      </c>
      <c r="AX12" s="2">
        <v>0.73</v>
      </c>
      <c r="AY12" s="2">
        <v>0.11</v>
      </c>
      <c r="AZ12" s="2">
        <v>0.67</v>
      </c>
      <c r="BA12" s="2">
        <v>0.11</v>
      </c>
      <c r="BB12" s="2">
        <v>13.2</v>
      </c>
      <c r="BC12" s="2">
        <v>7.6</v>
      </c>
      <c r="BD12" s="2">
        <v>7.02</v>
      </c>
      <c r="BE12" s="2">
        <v>1.58</v>
      </c>
      <c r="BF12" s="2">
        <v>0.27</v>
      </c>
      <c r="BG12" s="2">
        <v>16.7</v>
      </c>
      <c r="BH12" s="2">
        <v>6.17</v>
      </c>
      <c r="BI12" s="2">
        <v>1.89</v>
      </c>
      <c r="BJ12" s="2">
        <v>45.1</v>
      </c>
      <c r="BK12" s="2">
        <v>1.33</v>
      </c>
      <c r="BM12" s="2">
        <v>134.30000000000001</v>
      </c>
      <c r="BN12" s="2">
        <v>22.2</v>
      </c>
      <c r="BO12" s="41"/>
      <c r="BP12" s="41"/>
      <c r="BQ12" s="41"/>
      <c r="BR12" s="41"/>
      <c r="BS12" s="41"/>
      <c r="BT12" s="16"/>
      <c r="BU12" s="2">
        <f t="shared" si="0"/>
        <v>157.12300000000005</v>
      </c>
      <c r="BV12" s="2">
        <f t="shared" si="1"/>
        <v>66.390346417376179</v>
      </c>
      <c r="BW12" s="2">
        <f t="shared" si="2"/>
        <v>90.732653582623868</v>
      </c>
      <c r="BX12" s="16"/>
      <c r="BY12" s="2">
        <f>19*LN(BM12)-22.3</f>
        <v>70.801445967054647</v>
      </c>
      <c r="BZ12" s="2">
        <f>16.6*LN(BN12)+7.6</f>
        <v>59.061531995378687</v>
      </c>
      <c r="CA12" s="2">
        <f>ABS(BY12-BZ12)</f>
        <v>11.739913971675961</v>
      </c>
      <c r="CC12" s="2">
        <f>-9.4+9.8*LN(BM12)+9.1*LN(BN12)</f>
        <v>66.83158564337802</v>
      </c>
      <c r="CD12" s="2">
        <f>ABS(BY12-CC12)</f>
        <v>3.9698603236766274</v>
      </c>
      <c r="CE12" s="2">
        <f>ABS(BZ12-CC12)</f>
        <v>7.7700536479993332</v>
      </c>
      <c r="CG12" s="2">
        <f>LN(BM12)*LN(BN12)</f>
        <v>15.19068814346735</v>
      </c>
      <c r="CH12" s="2">
        <f t="shared" si="3"/>
        <v>76.800890202562869</v>
      </c>
    </row>
    <row r="13" spans="1:87" s="2" customFormat="1" x14ac:dyDescent="0.2">
      <c r="A13" s="2" t="s">
        <v>80</v>
      </c>
      <c r="B13" s="2" t="s">
        <v>81</v>
      </c>
      <c r="C13" s="2">
        <v>17</v>
      </c>
      <c r="D13" s="2">
        <v>0.5</v>
      </c>
      <c r="E13" s="31">
        <v>29.61</v>
      </c>
      <c r="F13" s="31">
        <v>91.6</v>
      </c>
      <c r="I13" s="2">
        <v>9.24</v>
      </c>
      <c r="K13" s="2">
        <v>65.27</v>
      </c>
      <c r="L13" s="2">
        <v>0.53</v>
      </c>
      <c r="M13" s="2">
        <v>16.809999999999999</v>
      </c>
      <c r="N13" s="2">
        <v>3.52</v>
      </c>
      <c r="P13" s="2">
        <v>0.03</v>
      </c>
      <c r="Q13" s="2">
        <v>1.53</v>
      </c>
      <c r="R13" s="2">
        <v>3.53</v>
      </c>
      <c r="S13" s="2">
        <v>4.1900000000000004</v>
      </c>
      <c r="T13" s="2">
        <v>2.95</v>
      </c>
      <c r="U13" s="2">
        <v>0.19</v>
      </c>
      <c r="AF13" s="2">
        <v>85.9</v>
      </c>
      <c r="AG13" s="2">
        <v>1048</v>
      </c>
      <c r="AH13" s="2">
        <v>0.08</v>
      </c>
      <c r="AI13" s="2">
        <v>8.1999999999999993</v>
      </c>
      <c r="AJ13" s="2">
        <v>89</v>
      </c>
      <c r="AK13" s="2">
        <v>3.67</v>
      </c>
      <c r="AM13" s="2">
        <v>755</v>
      </c>
      <c r="AN13" s="2">
        <v>21.9</v>
      </c>
      <c r="AO13" s="2">
        <v>45.9</v>
      </c>
      <c r="AP13" s="2">
        <v>5.51</v>
      </c>
      <c r="AQ13" s="2">
        <v>22.5</v>
      </c>
      <c r="AR13" s="2">
        <v>3.96</v>
      </c>
      <c r="AS13" s="2">
        <v>0.99</v>
      </c>
      <c r="AT13" s="2">
        <v>2.81</v>
      </c>
      <c r="AU13" s="2">
        <v>0.31</v>
      </c>
      <c r="AV13" s="2">
        <v>1.56</v>
      </c>
      <c r="AW13" s="2">
        <v>0.27</v>
      </c>
      <c r="AX13" s="2">
        <v>0.72</v>
      </c>
      <c r="AY13" s="2">
        <v>9.7000000000000003E-2</v>
      </c>
      <c r="AZ13" s="2">
        <v>0.65</v>
      </c>
      <c r="BA13" s="2">
        <v>9.4E-2</v>
      </c>
      <c r="BB13" s="2">
        <v>13.3</v>
      </c>
      <c r="BC13" s="2">
        <v>2.54</v>
      </c>
      <c r="BF13" s="2">
        <v>0.3</v>
      </c>
      <c r="BG13" s="2">
        <v>12.6</v>
      </c>
      <c r="BH13" s="2">
        <v>8.83</v>
      </c>
      <c r="BI13" s="2">
        <v>2.52</v>
      </c>
      <c r="BJ13" s="2">
        <v>49.1</v>
      </c>
      <c r="BK13" s="2">
        <v>1.05</v>
      </c>
      <c r="BM13" s="2">
        <v>127.8</v>
      </c>
      <c r="BN13" s="2">
        <v>22.9</v>
      </c>
      <c r="BO13" s="41"/>
      <c r="BP13" s="41"/>
      <c r="BQ13" s="41"/>
      <c r="BR13" s="41"/>
      <c r="BS13" s="41"/>
      <c r="BT13" s="16"/>
      <c r="BU13" s="2">
        <f t="shared" si="0"/>
        <v>149.90800000000002</v>
      </c>
      <c r="BV13" s="2">
        <f t="shared" si="1"/>
        <v>67.050882832903241</v>
      </c>
      <c r="BW13" s="2">
        <f t="shared" si="2"/>
        <v>82.857117167096774</v>
      </c>
      <c r="BX13" s="16"/>
      <c r="BY13" s="2">
        <f>19*LN(BM13)-22.3</f>
        <v>69.858864296925248</v>
      </c>
      <c r="BZ13" s="2">
        <f>16.6*LN(BN13)+7.6</f>
        <v>59.576872715299224</v>
      </c>
      <c r="CA13" s="2">
        <f>ABS(BY13-BZ13)</f>
        <v>10.281991581626023</v>
      </c>
      <c r="CC13" s="2">
        <f>-9.4+9.8*LN(BM13)+9.1*LN(BN13)</f>
        <v>66.627917997143413</v>
      </c>
      <c r="CD13" s="2">
        <f>ABS(BY13-CC13)</f>
        <v>3.2309462997818343</v>
      </c>
      <c r="CE13" s="2">
        <f>ABS(BZ13-CC13)</f>
        <v>7.0510452818441891</v>
      </c>
      <c r="CG13" s="2">
        <f>LN(BM13)*LN(BN13)</f>
        <v>15.187474822916352</v>
      </c>
      <c r="CH13" s="2">
        <f t="shared" si="3"/>
        <v>76.787394256248689</v>
      </c>
    </row>
    <row r="14" spans="1:87" s="2" customFormat="1" x14ac:dyDescent="0.2">
      <c r="A14" s="2" t="s">
        <v>82</v>
      </c>
      <c r="B14" s="2" t="s">
        <v>83</v>
      </c>
      <c r="C14" s="2">
        <v>17</v>
      </c>
      <c r="D14" s="2">
        <v>0.1</v>
      </c>
      <c r="E14" s="31">
        <v>29.628204</v>
      </c>
      <c r="F14" s="31">
        <v>91.602759599999999</v>
      </c>
      <c r="H14" s="2">
        <v>0.1</v>
      </c>
      <c r="K14" s="2">
        <v>67.64</v>
      </c>
      <c r="L14" s="2">
        <v>0.42</v>
      </c>
      <c r="M14" s="2">
        <v>16.36</v>
      </c>
      <c r="O14" s="2">
        <v>2.29</v>
      </c>
      <c r="P14" s="2">
        <v>0.01</v>
      </c>
      <c r="Q14" s="2">
        <v>1.19</v>
      </c>
      <c r="R14" s="2">
        <v>2.56</v>
      </c>
      <c r="S14" s="2">
        <v>4.1900000000000004</v>
      </c>
      <c r="T14" s="2">
        <v>3.05</v>
      </c>
      <c r="U14" s="2">
        <v>0.16</v>
      </c>
      <c r="W14" s="2">
        <v>64</v>
      </c>
      <c r="X14" s="2">
        <v>10</v>
      </c>
      <c r="Y14" s="2">
        <v>7</v>
      </c>
      <c r="Z14" s="2">
        <v>11</v>
      </c>
      <c r="AA14" s="2">
        <v>618</v>
      </c>
      <c r="AC14" s="2">
        <v>31</v>
      </c>
      <c r="AD14" s="2">
        <v>20</v>
      </c>
      <c r="AF14" s="2">
        <v>93</v>
      </c>
      <c r="AG14" s="2">
        <v>937</v>
      </c>
      <c r="AH14" s="2">
        <v>0.1</v>
      </c>
      <c r="AI14" s="2">
        <v>9.3000000000000007</v>
      </c>
      <c r="AJ14" s="2">
        <v>191</v>
      </c>
      <c r="AK14" s="2">
        <v>4.5999999999999996</v>
      </c>
      <c r="AL14" s="2">
        <v>2.82</v>
      </c>
      <c r="AM14" s="2">
        <v>743</v>
      </c>
      <c r="AN14" s="2">
        <v>22.3</v>
      </c>
      <c r="AO14" s="2">
        <v>47.8</v>
      </c>
      <c r="AP14" s="2">
        <v>6.08</v>
      </c>
      <c r="AQ14" s="2">
        <v>23.6</v>
      </c>
      <c r="AR14" s="2">
        <v>4.08</v>
      </c>
      <c r="AS14" s="2">
        <v>0.91</v>
      </c>
      <c r="AT14" s="2">
        <v>3.3</v>
      </c>
      <c r="AU14" s="2">
        <v>0.38</v>
      </c>
      <c r="AV14" s="2">
        <v>1.9</v>
      </c>
      <c r="AW14" s="2">
        <v>0.32</v>
      </c>
      <c r="AX14" s="2">
        <v>0.96</v>
      </c>
      <c r="AY14" s="2">
        <v>0.08</v>
      </c>
      <c r="AZ14" s="2">
        <v>0.82</v>
      </c>
      <c r="BA14" s="2">
        <v>0.1</v>
      </c>
      <c r="BB14" s="2">
        <v>11.8</v>
      </c>
      <c r="BC14" s="2">
        <v>4.9000000000000004</v>
      </c>
      <c r="BK14" s="2">
        <v>1.1299999999999999</v>
      </c>
      <c r="BM14" s="2">
        <v>100.8</v>
      </c>
      <c r="BN14" s="2">
        <v>18.5</v>
      </c>
      <c r="BO14" s="41"/>
      <c r="BP14" s="41"/>
      <c r="BQ14" s="41"/>
      <c r="BR14" s="41"/>
      <c r="BS14" s="41"/>
      <c r="BT14" s="16"/>
      <c r="BU14" s="2">
        <f t="shared" si="0"/>
        <v>119.938</v>
      </c>
      <c r="BV14" s="2">
        <f t="shared" si="1"/>
        <v>62.511090653471207</v>
      </c>
      <c r="BW14" s="2">
        <f t="shared" si="2"/>
        <v>57.426909346528795</v>
      </c>
      <c r="BX14" s="16"/>
      <c r="BY14" s="2">
        <f>19*LN(BM14)-22.3</f>
        <v>65.349628757108107</v>
      </c>
      <c r="BZ14" s="2">
        <f>16.6*LN(BN14)+7.6</f>
        <v>56.034994152599033</v>
      </c>
      <c r="CA14" s="2">
        <f>ABS(BY14-BZ14)</f>
        <v>9.3146346045090738</v>
      </c>
      <c r="CC14" s="2">
        <f>-9.4+9.8*LN(BM14)+9.1*LN(BN14)</f>
        <v>62.360469547212169</v>
      </c>
      <c r="CD14" s="2">
        <f>ABS(BY14-CC14)</f>
        <v>2.9891592098959379</v>
      </c>
      <c r="CE14" s="2">
        <f>ABS(BZ14-CC14)</f>
        <v>6.3254753946131359</v>
      </c>
      <c r="CG14" s="2">
        <f>LN(BM14)*LN(BN14)</f>
        <v>13.460080077133819</v>
      </c>
      <c r="CH14" s="2">
        <f t="shared" si="3"/>
        <v>69.532336323962042</v>
      </c>
    </row>
    <row r="15" spans="1:87" s="2" customFormat="1" x14ac:dyDescent="0.2">
      <c r="A15" s="2" t="s">
        <v>76</v>
      </c>
      <c r="B15" s="2" t="s">
        <v>84</v>
      </c>
      <c r="C15" s="2">
        <v>17</v>
      </c>
      <c r="E15" s="31">
        <v>29.586099999999998</v>
      </c>
      <c r="F15" s="31">
        <v>91.616669999999999</v>
      </c>
      <c r="K15" s="2">
        <v>64.819999999999993</v>
      </c>
      <c r="L15" s="2">
        <v>0.52</v>
      </c>
      <c r="M15" s="2">
        <v>16.07</v>
      </c>
      <c r="N15" s="2">
        <v>1.18</v>
      </c>
      <c r="O15" s="2">
        <v>2.4</v>
      </c>
      <c r="P15" s="2">
        <v>4.24</v>
      </c>
      <c r="Q15" s="2">
        <v>3.42</v>
      </c>
      <c r="R15" s="2">
        <v>3.44</v>
      </c>
      <c r="S15" s="2">
        <v>2.77</v>
      </c>
      <c r="T15" s="2">
        <v>1.6</v>
      </c>
      <c r="U15" s="2">
        <v>0.05</v>
      </c>
      <c r="V15" s="2">
        <v>6.51</v>
      </c>
      <c r="W15" s="2">
        <v>91.9</v>
      </c>
      <c r="X15" s="2">
        <v>14.3</v>
      </c>
      <c r="Y15" s="2">
        <v>11.4</v>
      </c>
      <c r="Z15" s="2">
        <v>12.3</v>
      </c>
      <c r="AC15" s="2">
        <v>72.7</v>
      </c>
      <c r="AD15" s="2">
        <v>22.66</v>
      </c>
      <c r="AF15" s="2">
        <v>109.1</v>
      </c>
      <c r="AG15" s="2">
        <v>971</v>
      </c>
      <c r="AH15" s="2">
        <v>0.11</v>
      </c>
      <c r="AI15" s="2">
        <v>7.33</v>
      </c>
      <c r="AJ15" s="2">
        <v>105</v>
      </c>
      <c r="AK15" s="2">
        <v>3.91</v>
      </c>
      <c r="AL15" s="2">
        <v>6.71</v>
      </c>
      <c r="AM15" s="2">
        <v>658</v>
      </c>
      <c r="AN15" s="2">
        <v>22.75</v>
      </c>
      <c r="AO15" s="2">
        <v>47.12</v>
      </c>
      <c r="AP15" s="2">
        <v>5.95</v>
      </c>
      <c r="AQ15" s="2">
        <v>22.91</v>
      </c>
      <c r="AR15" s="2">
        <v>3.85</v>
      </c>
      <c r="AS15" s="2">
        <v>1.0900000000000001</v>
      </c>
      <c r="AT15" s="2">
        <v>2.8</v>
      </c>
      <c r="AU15" s="2">
        <v>0.35</v>
      </c>
      <c r="AV15" s="2">
        <v>1.51</v>
      </c>
      <c r="AW15" s="2">
        <v>0.27</v>
      </c>
      <c r="AX15" s="2">
        <v>0.74</v>
      </c>
      <c r="AY15" s="2">
        <v>0.11</v>
      </c>
      <c r="AZ15" s="2">
        <v>0.68</v>
      </c>
      <c r="BA15" s="2">
        <v>0.11</v>
      </c>
      <c r="BB15" s="2">
        <v>13.4</v>
      </c>
      <c r="BC15" s="2">
        <v>7.4</v>
      </c>
      <c r="BD15" s="2">
        <v>12.89</v>
      </c>
      <c r="BE15" s="2">
        <v>1.54</v>
      </c>
      <c r="BF15" s="2">
        <v>0.39</v>
      </c>
      <c r="BG15" s="2">
        <v>42.3</v>
      </c>
      <c r="BH15" s="2">
        <v>8.39</v>
      </c>
      <c r="BI15" s="2">
        <v>2.2799999999999998</v>
      </c>
      <c r="BJ15" s="2">
        <v>45.31</v>
      </c>
      <c r="BK15" s="2">
        <v>1.29</v>
      </c>
      <c r="BM15" s="2">
        <v>132.5</v>
      </c>
      <c r="BN15" s="2">
        <v>22.7</v>
      </c>
      <c r="BO15" s="41"/>
      <c r="BP15" s="41"/>
      <c r="BQ15" s="41"/>
      <c r="BR15" s="41"/>
      <c r="BS15" s="41"/>
      <c r="BT15" s="16"/>
      <c r="BU15" s="2">
        <f t="shared" si="0"/>
        <v>155.12500000000003</v>
      </c>
      <c r="BV15" s="2">
        <f t="shared" si="1"/>
        <v>66.864241285231486</v>
      </c>
      <c r="BW15" s="2">
        <f t="shared" si="2"/>
        <v>88.260758714768542</v>
      </c>
      <c r="BX15" s="16"/>
      <c r="BY15" s="2">
        <f>19*LN(BM15)-22.3</f>
        <v>70.545070263099262</v>
      </c>
      <c r="BZ15" s="2">
        <f>16.6*LN(BN15)+7.6</f>
        <v>59.431257746490132</v>
      </c>
      <c r="CA15" s="2">
        <f>ABS(BY15-BZ15)</f>
        <v>11.11381251660913</v>
      </c>
      <c r="CC15" s="2">
        <f>-9.4+9.8*LN(BM15)+9.1*LN(BN15)</f>
        <v>66.902030738012456</v>
      </c>
      <c r="CD15" s="2">
        <f>ABS(BY15-CC15)</f>
        <v>3.643039525086806</v>
      </c>
      <c r="CE15" s="2">
        <f>ABS(BZ15-CC15)</f>
        <v>7.470772991522324</v>
      </c>
      <c r="CG15" s="2">
        <f>LN(BM15)*LN(BN15)</f>
        <v>15.257694252687646</v>
      </c>
      <c r="CH15" s="2">
        <f t="shared" si="3"/>
        <v>77.082315861288109</v>
      </c>
    </row>
    <row r="16" spans="1:87" s="2" customFormat="1" x14ac:dyDescent="0.2">
      <c r="A16" s="2" t="s">
        <v>85</v>
      </c>
      <c r="B16" s="2" t="s">
        <v>86</v>
      </c>
      <c r="C16" s="2">
        <v>18</v>
      </c>
      <c r="D16" s="2">
        <v>2</v>
      </c>
      <c r="E16" s="31">
        <v>29.623999999999999</v>
      </c>
      <c r="F16" s="31">
        <v>91.618449999999996</v>
      </c>
      <c r="K16" s="2">
        <v>66.3</v>
      </c>
      <c r="L16" s="2">
        <v>0.53</v>
      </c>
      <c r="M16" s="2">
        <v>16.8</v>
      </c>
      <c r="N16" s="2">
        <v>4</v>
      </c>
      <c r="P16" s="2">
        <v>0.09</v>
      </c>
      <c r="Q16" s="2">
        <v>1.69</v>
      </c>
      <c r="R16" s="2">
        <v>4.09</v>
      </c>
      <c r="S16" s="2">
        <v>4.75</v>
      </c>
      <c r="T16" s="2">
        <v>2.63</v>
      </c>
      <c r="U16" s="2">
        <v>0.23</v>
      </c>
      <c r="V16" s="2">
        <v>7.24</v>
      </c>
      <c r="W16" s="2">
        <v>99.9</v>
      </c>
      <c r="X16" s="2">
        <v>18.100000000000001</v>
      </c>
      <c r="Y16" s="2">
        <v>12.2</v>
      </c>
      <c r="Z16" s="2">
        <v>18.5</v>
      </c>
      <c r="AA16" s="2">
        <v>60.2</v>
      </c>
      <c r="AB16" s="2">
        <v>0.96</v>
      </c>
      <c r="AC16" s="2">
        <v>78</v>
      </c>
      <c r="AD16" s="2">
        <v>19.600000000000001</v>
      </c>
      <c r="AF16" s="2">
        <v>47</v>
      </c>
      <c r="AG16" s="2">
        <v>950</v>
      </c>
      <c r="AH16" s="2">
        <v>0.05</v>
      </c>
      <c r="AI16" s="2">
        <v>6.98</v>
      </c>
      <c r="AJ16" s="2">
        <v>66.599999999999994</v>
      </c>
      <c r="AK16" s="2">
        <v>3.26</v>
      </c>
      <c r="AM16" s="2">
        <v>754</v>
      </c>
      <c r="AN16" s="2">
        <v>19.100000000000001</v>
      </c>
      <c r="AO16" s="2">
        <v>40.799999999999997</v>
      </c>
      <c r="AP16" s="2">
        <v>4.95</v>
      </c>
      <c r="AQ16" s="2">
        <v>20.100000000000001</v>
      </c>
      <c r="AR16" s="2">
        <v>3.53</v>
      </c>
      <c r="AS16" s="2">
        <v>0.9</v>
      </c>
      <c r="AT16" s="2">
        <v>2.42</v>
      </c>
      <c r="AU16" s="2">
        <v>0.28000000000000003</v>
      </c>
      <c r="AV16" s="2">
        <v>1.49</v>
      </c>
      <c r="AW16" s="2">
        <v>0.26</v>
      </c>
      <c r="AX16" s="2">
        <v>0.7</v>
      </c>
      <c r="AY16" s="2">
        <v>0.09</v>
      </c>
      <c r="AZ16" s="2">
        <v>0.61</v>
      </c>
      <c r="BA16" s="2">
        <v>0.09</v>
      </c>
      <c r="BB16" s="2">
        <v>12.9</v>
      </c>
      <c r="BC16" s="2">
        <v>2.12</v>
      </c>
      <c r="BE16" s="2">
        <v>1.59</v>
      </c>
      <c r="BF16" s="2">
        <v>0.28999999999999998</v>
      </c>
      <c r="BG16" s="2">
        <v>28.1</v>
      </c>
      <c r="BH16" s="2">
        <v>5.2</v>
      </c>
      <c r="BI16" s="2">
        <v>1.18</v>
      </c>
      <c r="BJ16" s="2">
        <v>46</v>
      </c>
      <c r="BK16" s="2">
        <v>0.96</v>
      </c>
      <c r="BM16" s="2">
        <v>136.1</v>
      </c>
      <c r="BN16" s="2">
        <v>21.3</v>
      </c>
      <c r="BO16" s="41"/>
      <c r="BP16" s="41"/>
      <c r="BQ16" s="41"/>
      <c r="BR16" s="41"/>
      <c r="BS16" s="41"/>
      <c r="BT16" s="16"/>
      <c r="BU16" s="2">
        <f t="shared" si="0"/>
        <v>159.12100000000001</v>
      </c>
      <c r="BV16" s="2">
        <f t="shared" si="1"/>
        <v>65.509793173079117</v>
      </c>
      <c r="BW16" s="2">
        <f t="shared" si="2"/>
        <v>93.611206826920892</v>
      </c>
      <c r="BX16" s="16"/>
      <c r="BY16" s="2">
        <f>19*LN(BM16)-22.3</f>
        <v>71.054408283490986</v>
      </c>
      <c r="BZ16" s="2">
        <f>16.6*LN(BN16)+7.6</f>
        <v>58.374537407075309</v>
      </c>
      <c r="CA16" s="2">
        <f>ABS(BY16-BZ16)</f>
        <v>12.679870876415677</v>
      </c>
      <c r="CC16" s="2">
        <f>-9.4+9.8*LN(BM16)+9.1*LN(BN16)</f>
        <v>66.585455476352678</v>
      </c>
      <c r="CD16" s="2">
        <f>ABS(BY16-CC16)</f>
        <v>4.468952807138308</v>
      </c>
      <c r="CE16" s="2">
        <f>ABS(BZ16-CC16)</f>
        <v>8.2109180692773691</v>
      </c>
      <c r="CG16" s="2">
        <f>LN(BM16)*LN(BN16)</f>
        <v>15.028620467677531</v>
      </c>
      <c r="CH16" s="2">
        <f t="shared" si="3"/>
        <v>76.120205964245628</v>
      </c>
    </row>
    <row r="17" spans="1:86" s="2" customFormat="1" x14ac:dyDescent="0.2">
      <c r="A17" s="2" t="s">
        <v>85</v>
      </c>
      <c r="B17" s="2" t="s">
        <v>87</v>
      </c>
      <c r="C17" s="2">
        <v>18</v>
      </c>
      <c r="D17" s="2">
        <v>2</v>
      </c>
      <c r="E17" s="31">
        <v>29.624079999999999</v>
      </c>
      <c r="F17" s="31">
        <v>91.618769999999998</v>
      </c>
      <c r="K17" s="2">
        <v>66.8</v>
      </c>
      <c r="L17" s="2">
        <v>0.52</v>
      </c>
      <c r="M17" s="2">
        <v>16.8</v>
      </c>
      <c r="N17" s="2">
        <v>3.8</v>
      </c>
      <c r="P17" s="2">
        <v>0.09</v>
      </c>
      <c r="Q17" s="2">
        <v>1.58</v>
      </c>
      <c r="R17" s="2">
        <v>4.13</v>
      </c>
      <c r="S17" s="2">
        <v>4.84</v>
      </c>
      <c r="T17" s="2">
        <v>2.69</v>
      </c>
      <c r="U17" s="2">
        <v>0.22</v>
      </c>
      <c r="V17" s="2">
        <v>6.34</v>
      </c>
      <c r="W17" s="2">
        <v>92.8</v>
      </c>
      <c r="X17" s="2">
        <v>20.2</v>
      </c>
      <c r="Y17" s="2">
        <v>11.6</v>
      </c>
      <c r="Z17" s="2">
        <v>18.899999999999999</v>
      </c>
      <c r="AA17" s="2">
        <v>25.9</v>
      </c>
      <c r="AB17" s="2">
        <v>1</v>
      </c>
      <c r="AC17" s="2">
        <v>81.400000000000006</v>
      </c>
      <c r="AD17" s="2">
        <v>19.5</v>
      </c>
      <c r="AF17" s="2">
        <v>52</v>
      </c>
      <c r="AG17" s="2">
        <v>962</v>
      </c>
      <c r="AH17" s="2">
        <v>0.05</v>
      </c>
      <c r="AI17" s="2">
        <v>6.37</v>
      </c>
      <c r="AJ17" s="2">
        <v>65.7</v>
      </c>
      <c r="AK17" s="2">
        <v>2.95</v>
      </c>
      <c r="AM17" s="2">
        <v>772</v>
      </c>
      <c r="AN17" s="2">
        <v>19.600000000000001</v>
      </c>
      <c r="AO17" s="2">
        <v>42.2</v>
      </c>
      <c r="AP17" s="2">
        <v>5.0599999999999996</v>
      </c>
      <c r="AQ17" s="2">
        <v>20.5</v>
      </c>
      <c r="AR17" s="2">
        <v>3.6</v>
      </c>
      <c r="AS17" s="2">
        <v>0.94</v>
      </c>
      <c r="AT17" s="2">
        <v>2.4700000000000002</v>
      </c>
      <c r="AU17" s="2">
        <v>0.27</v>
      </c>
      <c r="AV17" s="2">
        <v>1.48</v>
      </c>
      <c r="AW17" s="2">
        <v>0.25</v>
      </c>
      <c r="AX17" s="2">
        <v>0.71</v>
      </c>
      <c r="AY17" s="2">
        <v>0.09</v>
      </c>
      <c r="AZ17" s="2">
        <v>0.59</v>
      </c>
      <c r="BA17" s="2">
        <v>0.08</v>
      </c>
      <c r="BB17" s="2">
        <v>13.2</v>
      </c>
      <c r="BC17" s="2">
        <v>1.98</v>
      </c>
      <c r="BE17" s="2">
        <v>1.61</v>
      </c>
      <c r="BF17" s="2">
        <v>0.25</v>
      </c>
      <c r="BG17" s="2">
        <v>35.6</v>
      </c>
      <c r="BH17" s="2">
        <v>4.0999999999999996</v>
      </c>
      <c r="BI17" s="2">
        <v>1.37</v>
      </c>
      <c r="BJ17" s="2">
        <v>45</v>
      </c>
      <c r="BK17" s="2">
        <v>0.94</v>
      </c>
      <c r="BM17" s="2">
        <v>151</v>
      </c>
      <c r="BN17" s="2">
        <v>22.6</v>
      </c>
      <c r="BO17" s="41"/>
      <c r="BP17" s="41"/>
      <c r="BQ17" s="41"/>
      <c r="BR17" s="41"/>
      <c r="BS17" s="41"/>
      <c r="BT17" s="16"/>
      <c r="BU17" s="2">
        <f t="shared" si="0"/>
        <v>175.66000000000003</v>
      </c>
      <c r="BV17" s="2">
        <f t="shared" si="1"/>
        <v>66.770302942796107</v>
      </c>
      <c r="BW17" s="2">
        <f t="shared" si="2"/>
        <v>108.88969705720392</v>
      </c>
      <c r="BX17" s="16"/>
      <c r="BY17" s="2">
        <f>19*LN(BM17)-22.3</f>
        <v>73.028316899483571</v>
      </c>
      <c r="BZ17" s="2">
        <f>16.6*LN(BN17)+7.6</f>
        <v>59.357968444218798</v>
      </c>
      <c r="CA17" s="2">
        <f>ABS(BY17-BZ17)</f>
        <v>13.670348455264772</v>
      </c>
      <c r="CC17" s="2">
        <f>-9.4+9.8*LN(BM17)+9.1*LN(BN17)</f>
        <v>68.142686547918245</v>
      </c>
      <c r="CD17" s="2">
        <f>ABS(BY17-CC17)</f>
        <v>4.8856303515653252</v>
      </c>
      <c r="CE17" s="2">
        <f>ABS(BZ17-CC17)</f>
        <v>8.7847181036994471</v>
      </c>
      <c r="CG17" s="2">
        <f>LN(BM17)*LN(BN17)</f>
        <v>15.643627196968797</v>
      </c>
      <c r="CH17" s="2">
        <f t="shared" si="3"/>
        <v>78.70323422726895</v>
      </c>
    </row>
    <row r="18" spans="1:86" s="2" customFormat="1" x14ac:dyDescent="0.2">
      <c r="A18" s="2" t="s">
        <v>85</v>
      </c>
      <c r="B18" s="2" t="s">
        <v>88</v>
      </c>
      <c r="C18" s="2">
        <v>18</v>
      </c>
      <c r="D18" s="2">
        <v>2</v>
      </c>
      <c r="E18" s="31">
        <v>29.623280000000001</v>
      </c>
      <c r="F18" s="31">
        <v>91.618920000000003</v>
      </c>
      <c r="K18" s="2">
        <v>66.599999999999994</v>
      </c>
      <c r="L18" s="2">
        <v>0.53</v>
      </c>
      <c r="M18" s="2">
        <v>17</v>
      </c>
      <c r="N18" s="2">
        <v>3.98</v>
      </c>
      <c r="P18" s="2">
        <v>0.08</v>
      </c>
      <c r="Q18" s="2">
        <v>1.61</v>
      </c>
      <c r="R18" s="2">
        <v>4.1900000000000004</v>
      </c>
      <c r="S18" s="2">
        <v>4.82</v>
      </c>
      <c r="T18" s="2">
        <v>2.6</v>
      </c>
      <c r="U18" s="2">
        <v>0.23</v>
      </c>
      <c r="V18" s="2">
        <v>6.59</v>
      </c>
      <c r="W18" s="2">
        <v>98.5</v>
      </c>
      <c r="X18" s="2">
        <v>15</v>
      </c>
      <c r="Y18" s="2">
        <v>11.3</v>
      </c>
      <c r="Z18" s="2">
        <v>17.100000000000001</v>
      </c>
      <c r="AA18" s="2">
        <v>106</v>
      </c>
      <c r="AB18" s="2">
        <v>1.1200000000000001</v>
      </c>
      <c r="AC18" s="2">
        <v>70.5</v>
      </c>
      <c r="AD18" s="2">
        <v>19.8</v>
      </c>
      <c r="AF18" s="2">
        <v>53.7</v>
      </c>
      <c r="AG18" s="2">
        <v>964</v>
      </c>
      <c r="AH18" s="2">
        <v>0.06</v>
      </c>
      <c r="AI18" s="2">
        <v>7.95</v>
      </c>
      <c r="AJ18" s="2">
        <v>69.8</v>
      </c>
      <c r="AK18" s="2">
        <v>4.18</v>
      </c>
      <c r="AM18" s="2">
        <v>797</v>
      </c>
      <c r="AN18" s="2">
        <v>20.3</v>
      </c>
      <c r="AO18" s="2">
        <v>43.3</v>
      </c>
      <c r="AP18" s="2">
        <v>5.22</v>
      </c>
      <c r="AQ18" s="2">
        <v>21.3</v>
      </c>
      <c r="AR18" s="2">
        <v>3.69</v>
      </c>
      <c r="AS18" s="2">
        <v>0.94</v>
      </c>
      <c r="AT18" s="2">
        <v>2.57</v>
      </c>
      <c r="AU18" s="2">
        <v>0.3</v>
      </c>
      <c r="AV18" s="2">
        <v>1.54</v>
      </c>
      <c r="AW18" s="2">
        <v>0.28000000000000003</v>
      </c>
      <c r="AX18" s="2">
        <v>0.7</v>
      </c>
      <c r="AY18" s="2">
        <v>0.09</v>
      </c>
      <c r="AZ18" s="2">
        <v>0.65</v>
      </c>
      <c r="BA18" s="2">
        <v>0.09</v>
      </c>
      <c r="BB18" s="2">
        <v>13.1</v>
      </c>
      <c r="BC18" s="2">
        <v>2.2000000000000002</v>
      </c>
      <c r="BE18" s="2">
        <v>1.72</v>
      </c>
      <c r="BF18" s="2">
        <v>0.39</v>
      </c>
      <c r="BG18" s="2">
        <v>23.9</v>
      </c>
      <c r="BH18" s="2">
        <v>6.4</v>
      </c>
      <c r="BI18" s="2">
        <v>1.83</v>
      </c>
      <c r="BJ18" s="2">
        <v>45</v>
      </c>
      <c r="BK18" s="2">
        <v>0.95</v>
      </c>
      <c r="BM18" s="2">
        <v>121.3</v>
      </c>
      <c r="BN18" s="2">
        <v>21.2</v>
      </c>
      <c r="BO18" s="41"/>
      <c r="BP18" s="41"/>
      <c r="BQ18" s="41"/>
      <c r="BR18" s="41"/>
      <c r="BS18" s="41"/>
      <c r="BT18" s="16"/>
      <c r="BU18" s="2">
        <f t="shared" si="0"/>
        <v>142.69300000000001</v>
      </c>
      <c r="BV18" s="2">
        <f t="shared" si="1"/>
        <v>65.409665929476091</v>
      </c>
      <c r="BW18" s="2">
        <f t="shared" si="2"/>
        <v>77.283334070523921</v>
      </c>
      <c r="BX18" s="16"/>
      <c r="BY18" s="2">
        <f>19*LN(BM18)-22.3</f>
        <v>68.867069503050089</v>
      </c>
      <c r="BZ18" s="2">
        <f>16.6*LN(BN18)+7.6</f>
        <v>58.296419615854255</v>
      </c>
      <c r="CA18" s="2">
        <f>ABS(BY18-BZ18)</f>
        <v>10.570649887195835</v>
      </c>
      <c r="CC18" s="2">
        <f>-9.4+9.8*LN(BM18)+9.1*LN(BN18)</f>
        <v>65.414425549579533</v>
      </c>
      <c r="CD18" s="2">
        <f>ABS(BY18-CC18)</f>
        <v>3.452643953470556</v>
      </c>
      <c r="CE18" s="2">
        <f>ABS(BZ18-CC18)</f>
        <v>7.1180059337252786</v>
      </c>
      <c r="CG18" s="2">
        <f>LN(BM18)*LN(BN18)</f>
        <v>14.653912525917489</v>
      </c>
      <c r="CH18" s="2">
        <f t="shared" si="3"/>
        <v>74.546432608853451</v>
      </c>
    </row>
    <row r="19" spans="1:86" s="2" customFormat="1" x14ac:dyDescent="0.2">
      <c r="A19" s="2" t="s">
        <v>85</v>
      </c>
      <c r="B19" s="2" t="s">
        <v>89</v>
      </c>
      <c r="C19" s="2">
        <v>18</v>
      </c>
      <c r="D19" s="2">
        <v>2</v>
      </c>
      <c r="E19" s="31">
        <v>29.62398</v>
      </c>
      <c r="F19" s="31">
        <v>91.618579999999994</v>
      </c>
      <c r="K19" s="2">
        <v>67</v>
      </c>
      <c r="L19" s="2">
        <v>0.5</v>
      </c>
      <c r="M19" s="2">
        <v>16.5</v>
      </c>
      <c r="N19" s="2">
        <v>3.83</v>
      </c>
      <c r="P19" s="2">
        <v>0.09</v>
      </c>
      <c r="Q19" s="2">
        <v>1.54</v>
      </c>
      <c r="R19" s="2">
        <v>3.84</v>
      </c>
      <c r="S19" s="2">
        <v>4.6500000000000004</v>
      </c>
      <c r="T19" s="2">
        <v>2.89</v>
      </c>
      <c r="U19" s="2">
        <v>0.21</v>
      </c>
      <c r="V19" s="2">
        <v>6.88</v>
      </c>
      <c r="W19" s="2">
        <v>89.1</v>
      </c>
      <c r="X19" s="2">
        <v>18</v>
      </c>
      <c r="Y19" s="2">
        <v>11.4</v>
      </c>
      <c r="Z19" s="2">
        <v>18</v>
      </c>
      <c r="AA19" s="2">
        <v>88.7</v>
      </c>
      <c r="AB19" s="2">
        <v>0.87</v>
      </c>
      <c r="AC19" s="2">
        <v>66</v>
      </c>
      <c r="AD19" s="2">
        <v>19.7</v>
      </c>
      <c r="AF19" s="2">
        <v>63.6</v>
      </c>
      <c r="AG19" s="2">
        <v>877</v>
      </c>
      <c r="AH19" s="2">
        <v>7.0000000000000007E-2</v>
      </c>
      <c r="AI19" s="2">
        <v>6.69</v>
      </c>
      <c r="AJ19" s="2">
        <v>78.8</v>
      </c>
      <c r="AK19" s="2">
        <v>3.52</v>
      </c>
      <c r="AM19" s="2">
        <v>789</v>
      </c>
      <c r="AN19" s="2">
        <v>19.7</v>
      </c>
      <c r="AO19" s="2">
        <v>42.1</v>
      </c>
      <c r="AP19" s="2">
        <v>5.0599999999999996</v>
      </c>
      <c r="AQ19" s="2">
        <v>20.399999999999999</v>
      </c>
      <c r="AR19" s="2">
        <v>3.55</v>
      </c>
      <c r="AS19" s="2">
        <v>0.93</v>
      </c>
      <c r="AT19" s="2">
        <v>2.54</v>
      </c>
      <c r="AU19" s="2">
        <v>0.28000000000000003</v>
      </c>
      <c r="AV19" s="2">
        <v>1.45</v>
      </c>
      <c r="AW19" s="2">
        <v>0.26</v>
      </c>
      <c r="AX19" s="2">
        <v>0.69</v>
      </c>
      <c r="AY19" s="2">
        <v>0.09</v>
      </c>
      <c r="AZ19" s="2">
        <v>0.59</v>
      </c>
      <c r="BA19" s="2">
        <v>0.09</v>
      </c>
      <c r="BB19" s="2">
        <v>13.1</v>
      </c>
      <c r="BC19" s="2">
        <v>2.39</v>
      </c>
      <c r="BE19" s="2">
        <v>1.65</v>
      </c>
      <c r="BF19" s="2">
        <v>0.31</v>
      </c>
      <c r="BG19" s="2">
        <v>20.6</v>
      </c>
      <c r="BH19" s="2">
        <v>6.5</v>
      </c>
      <c r="BI19" s="2">
        <v>1.64</v>
      </c>
      <c r="BJ19" s="2">
        <v>45</v>
      </c>
      <c r="BK19" s="2">
        <v>0.96</v>
      </c>
      <c r="BM19" s="2">
        <v>131.1</v>
      </c>
      <c r="BN19" s="2">
        <v>22.7</v>
      </c>
      <c r="BO19" s="41"/>
      <c r="BP19" s="41"/>
      <c r="BQ19" s="41"/>
      <c r="BR19" s="41"/>
      <c r="BS19" s="41"/>
      <c r="BT19" s="16"/>
      <c r="BU19" s="2">
        <f t="shared" si="0"/>
        <v>153.57100000000003</v>
      </c>
      <c r="BV19" s="2">
        <f t="shared" si="1"/>
        <v>66.864241285231486</v>
      </c>
      <c r="BW19" s="2">
        <f t="shared" si="2"/>
        <v>86.70675871476854</v>
      </c>
      <c r="BX19" s="16"/>
      <c r="BY19" s="2">
        <f>19*LN(BM19)-22.3</f>
        <v>70.343247424623428</v>
      </c>
      <c r="BZ19" s="2">
        <f>16.6*LN(BN19)+7.6</f>
        <v>59.431257746490132</v>
      </c>
      <c r="CA19" s="2">
        <f>ABS(BY19-BZ19)</f>
        <v>10.911989678133295</v>
      </c>
      <c r="CC19" s="2">
        <f>-9.4+9.8*LN(BM19)+9.1*LN(BN19)</f>
        <v>66.79793264237756</v>
      </c>
      <c r="CD19" s="2">
        <f>ABS(BY19-CC19)</f>
        <v>3.5453147822458675</v>
      </c>
      <c r="CE19" s="2">
        <f>ABS(BZ19-CC19)</f>
        <v>7.366674895887428</v>
      </c>
      <c r="CG19" s="2">
        <f>LN(BM19)*LN(BN19)</f>
        <v>15.224527697328835</v>
      </c>
      <c r="CH19" s="2">
        <f t="shared" si="3"/>
        <v>76.943016328781113</v>
      </c>
    </row>
    <row r="20" spans="1:86" s="2" customFormat="1" x14ac:dyDescent="0.2">
      <c r="A20" s="2" t="s">
        <v>82</v>
      </c>
      <c r="B20" s="2" t="s">
        <v>90</v>
      </c>
      <c r="C20" s="2">
        <v>19</v>
      </c>
      <c r="E20" s="31">
        <v>29.628204</v>
      </c>
      <c r="F20" s="31">
        <v>91.602759599999999</v>
      </c>
      <c r="K20" s="2">
        <v>66.260000000000005</v>
      </c>
      <c r="L20" s="2">
        <v>0.5</v>
      </c>
      <c r="M20" s="2">
        <v>17.04</v>
      </c>
      <c r="O20" s="2">
        <v>3.23</v>
      </c>
      <c r="P20" s="2">
        <v>0.01</v>
      </c>
      <c r="Q20" s="2">
        <v>1.43</v>
      </c>
      <c r="R20" s="2">
        <v>3.1</v>
      </c>
      <c r="S20" s="2">
        <v>4.24</v>
      </c>
      <c r="T20" s="2">
        <v>2.29</v>
      </c>
      <c r="U20" s="2">
        <v>0.2</v>
      </c>
      <c r="W20" s="2">
        <v>70</v>
      </c>
      <c r="X20" s="2">
        <v>10</v>
      </c>
      <c r="Y20" s="2">
        <v>9.1999999999999993</v>
      </c>
      <c r="Z20" s="2">
        <v>11</v>
      </c>
      <c r="AA20" s="2">
        <v>1030</v>
      </c>
      <c r="AC20" s="2">
        <v>29</v>
      </c>
      <c r="AD20" s="2">
        <v>20.2</v>
      </c>
      <c r="AF20" s="2">
        <v>70</v>
      </c>
      <c r="AG20" s="2">
        <v>948</v>
      </c>
      <c r="AH20" s="2">
        <v>7.0000000000000007E-2</v>
      </c>
      <c r="AI20" s="2">
        <v>6.3</v>
      </c>
      <c r="AJ20" s="2">
        <v>217</v>
      </c>
      <c r="AK20" s="2">
        <v>3.4</v>
      </c>
      <c r="AL20" s="2">
        <v>2.88</v>
      </c>
      <c r="AM20" s="2">
        <v>563</v>
      </c>
      <c r="AN20" s="2">
        <v>19.399999999999999</v>
      </c>
      <c r="AO20" s="2">
        <v>40.1</v>
      </c>
      <c r="AP20" s="2">
        <v>4.88</v>
      </c>
      <c r="AQ20" s="2">
        <v>18.399999999999999</v>
      </c>
      <c r="AR20" s="2">
        <v>3.24</v>
      </c>
      <c r="AS20" s="2">
        <v>0.81</v>
      </c>
      <c r="AT20" s="2">
        <v>2.58</v>
      </c>
      <c r="AU20" s="2">
        <v>0.3</v>
      </c>
      <c r="AV20" s="2">
        <v>1.26</v>
      </c>
      <c r="AW20" s="2">
        <v>0.23</v>
      </c>
      <c r="AX20" s="2">
        <v>0.64</v>
      </c>
      <c r="AY20" s="2">
        <v>0.1</v>
      </c>
      <c r="AZ20" s="2">
        <v>0.61</v>
      </c>
      <c r="BA20" s="2">
        <v>0.1</v>
      </c>
      <c r="BB20" s="2">
        <v>13</v>
      </c>
      <c r="BC20" s="2">
        <v>5.4</v>
      </c>
      <c r="BK20" s="2">
        <v>1.17</v>
      </c>
      <c r="BM20" s="2">
        <v>150.5</v>
      </c>
      <c r="BN20" s="2">
        <v>21.6</v>
      </c>
      <c r="BO20" s="41"/>
      <c r="BP20" s="41"/>
      <c r="BQ20" s="41"/>
      <c r="BR20" s="41"/>
      <c r="BS20" s="41"/>
      <c r="BT20" s="16"/>
      <c r="BU20" s="2">
        <f t="shared" si="0"/>
        <v>175.10500000000002</v>
      </c>
      <c r="BV20" s="2">
        <f t="shared" si="1"/>
        <v>65.807378443575658</v>
      </c>
      <c r="BW20" s="2">
        <f t="shared" si="2"/>
        <v>109.29762155642436</v>
      </c>
      <c r="BX20" s="16"/>
      <c r="BY20" s="2">
        <f>19*LN(BM20)-22.3</f>
        <v>72.965298599589673</v>
      </c>
      <c r="BZ20" s="2">
        <f>16.6*LN(BN20)+7.6</f>
        <v>58.606709023855991</v>
      </c>
      <c r="CA20" s="2">
        <f>ABS(BY20-BZ20)</f>
        <v>14.358589575733681</v>
      </c>
      <c r="CC20" s="2">
        <f>-9.4+9.8*LN(BM20)+9.1*LN(BN20)</f>
        <v>67.698347388731605</v>
      </c>
      <c r="CD20" s="2">
        <f>ABS(BY20-CC20)</f>
        <v>5.2669512108580676</v>
      </c>
      <c r="CE20" s="2">
        <f>ABS(BZ20-CC20)</f>
        <v>9.0916383648756138</v>
      </c>
      <c r="CG20" s="2">
        <f>LN(BM20)*LN(BN20)</f>
        <v>15.406370848890377</v>
      </c>
      <c r="CH20" s="2">
        <f t="shared" si="3"/>
        <v>77.706757565339586</v>
      </c>
    </row>
    <row r="21" spans="1:86" s="2" customFormat="1" x14ac:dyDescent="0.2">
      <c r="A21" s="2" t="s">
        <v>91</v>
      </c>
      <c r="B21" s="2" t="s">
        <v>92</v>
      </c>
      <c r="C21" s="2">
        <v>29</v>
      </c>
      <c r="D21" s="2">
        <v>2</v>
      </c>
      <c r="E21" s="31">
        <v>29.26</v>
      </c>
      <c r="F21" s="31">
        <v>91.9</v>
      </c>
      <c r="K21" s="2">
        <v>67.62</v>
      </c>
      <c r="L21" s="2">
        <v>0.43</v>
      </c>
      <c r="M21" s="2">
        <v>16.440000000000001</v>
      </c>
      <c r="N21" s="2">
        <v>2.48</v>
      </c>
      <c r="P21" s="2">
        <v>0.03</v>
      </c>
      <c r="Q21" s="2">
        <v>1.39</v>
      </c>
      <c r="R21" s="2">
        <v>3.43</v>
      </c>
      <c r="S21" s="2">
        <v>4.4800000000000004</v>
      </c>
      <c r="T21" s="2">
        <v>2.65</v>
      </c>
      <c r="U21" s="2">
        <v>0.17</v>
      </c>
      <c r="V21" s="2">
        <v>4.12</v>
      </c>
      <c r="W21" s="2">
        <v>49.4</v>
      </c>
      <c r="X21" s="2">
        <v>18.399999999999999</v>
      </c>
      <c r="Y21" s="2">
        <v>8.82</v>
      </c>
      <c r="Z21" s="2">
        <v>14.9</v>
      </c>
      <c r="AF21" s="2">
        <v>109</v>
      </c>
      <c r="AG21" s="2">
        <v>832</v>
      </c>
      <c r="AH21" s="2">
        <v>0.13</v>
      </c>
      <c r="AI21" s="2">
        <v>7.64</v>
      </c>
      <c r="AJ21" s="2">
        <v>82.5</v>
      </c>
      <c r="AK21" s="2">
        <v>10.199999999999999</v>
      </c>
      <c r="AL21" s="2">
        <v>10</v>
      </c>
      <c r="AM21" s="2">
        <v>648</v>
      </c>
      <c r="AN21" s="2">
        <v>34.6</v>
      </c>
      <c r="AO21" s="2">
        <v>59.9</v>
      </c>
      <c r="AP21" s="2">
        <v>5.88</v>
      </c>
      <c r="AQ21" s="2">
        <v>19.100000000000001</v>
      </c>
      <c r="AR21" s="2">
        <v>2.71</v>
      </c>
      <c r="AS21" s="2">
        <v>1</v>
      </c>
      <c r="AT21" s="2">
        <v>1.76</v>
      </c>
      <c r="AU21" s="2">
        <v>0.26</v>
      </c>
      <c r="AV21" s="2">
        <v>1.21</v>
      </c>
      <c r="AW21" s="2">
        <v>0.23</v>
      </c>
      <c r="AX21" s="2">
        <v>0.75</v>
      </c>
      <c r="AY21" s="2">
        <v>0.11</v>
      </c>
      <c r="AZ21" s="2">
        <v>0.75</v>
      </c>
      <c r="BA21" s="2">
        <v>0.12</v>
      </c>
      <c r="BB21" s="2">
        <v>19.7</v>
      </c>
      <c r="BC21" s="2">
        <v>2.1</v>
      </c>
      <c r="BD21" s="2">
        <v>34.5</v>
      </c>
      <c r="BF21" s="2">
        <v>0.86</v>
      </c>
      <c r="BG21" s="2">
        <v>26.9</v>
      </c>
      <c r="BH21" s="2">
        <v>25.8</v>
      </c>
      <c r="BI21" s="2">
        <v>9.57</v>
      </c>
      <c r="BJ21" s="2">
        <v>55.2</v>
      </c>
      <c r="BK21" s="2">
        <v>1.02</v>
      </c>
      <c r="BM21" s="2">
        <v>108.9</v>
      </c>
      <c r="BN21" s="2">
        <v>31.3</v>
      </c>
      <c r="BO21" s="41"/>
      <c r="BP21" s="41"/>
      <c r="BQ21" s="41"/>
      <c r="BR21" s="41"/>
      <c r="BS21" s="41"/>
      <c r="BT21" s="16"/>
      <c r="BU21" s="2">
        <f t="shared" si="0"/>
        <v>128.92900000000003</v>
      </c>
      <c r="BV21" s="2">
        <f t="shared" si="1"/>
        <v>73.699545048402527</v>
      </c>
      <c r="BW21" s="2">
        <f t="shared" si="2"/>
        <v>55.229454951597504</v>
      </c>
      <c r="BX21" s="16"/>
      <c r="BY21" s="2">
        <f>19*LN(BM21)-22.3</f>
        <v>66.818170568839378</v>
      </c>
      <c r="BZ21" s="2">
        <f>16.6*LN(BN21)+7.6</f>
        <v>64.764060419265391</v>
      </c>
      <c r="CA21" s="2">
        <f>ABS(BY21-BZ21)</f>
        <v>2.0541101495739866</v>
      </c>
      <c r="CC21" s="2">
        <f>-9.4+9.8*LN(BM21)+9.1*LN(BN21)</f>
        <v>67.903138981070938</v>
      </c>
      <c r="CD21" s="2">
        <f>ABS(BY21-CC21)</f>
        <v>1.0849684122315608</v>
      </c>
      <c r="CE21" s="2">
        <f>ABS(BZ21-CC21)</f>
        <v>3.1390785618055475</v>
      </c>
      <c r="CG21" s="2">
        <f>LN(BM21)*LN(BN21)</f>
        <v>16.152049736371378</v>
      </c>
      <c r="CH21" s="2">
        <f t="shared" si="3"/>
        <v>80.838608892759794</v>
      </c>
    </row>
    <row r="22" spans="1:86" s="2" customFormat="1" x14ac:dyDescent="0.2">
      <c r="A22" s="2" t="s">
        <v>91</v>
      </c>
      <c r="B22" s="2" t="s">
        <v>93</v>
      </c>
      <c r="C22" s="2">
        <v>29</v>
      </c>
      <c r="D22" s="2">
        <v>2</v>
      </c>
      <c r="E22" s="31">
        <v>29.26</v>
      </c>
      <c r="F22" s="31">
        <v>91.9</v>
      </c>
      <c r="G22" s="2">
        <v>0.70608199999999999</v>
      </c>
      <c r="H22" s="2">
        <v>-2.5</v>
      </c>
      <c r="K22" s="2">
        <v>66.27</v>
      </c>
      <c r="L22" s="2">
        <v>0.46</v>
      </c>
      <c r="M22" s="2">
        <v>17.14</v>
      </c>
      <c r="N22" s="2">
        <v>2.97</v>
      </c>
      <c r="P22" s="2">
        <v>0.03</v>
      </c>
      <c r="Q22" s="2">
        <v>1.53</v>
      </c>
      <c r="R22" s="2">
        <v>3.5</v>
      </c>
      <c r="S22" s="2">
        <v>4.2</v>
      </c>
      <c r="T22" s="2">
        <v>3.13</v>
      </c>
      <c r="U22" s="2">
        <v>0.2</v>
      </c>
      <c r="V22" s="2">
        <v>5.62</v>
      </c>
      <c r="W22" s="2">
        <v>56.4</v>
      </c>
      <c r="X22" s="2">
        <v>22.9</v>
      </c>
      <c r="Y22" s="2">
        <v>9.66</v>
      </c>
      <c r="Z22" s="2">
        <v>16.7</v>
      </c>
      <c r="AF22" s="2">
        <v>121</v>
      </c>
      <c r="AG22" s="2">
        <v>852</v>
      </c>
      <c r="AH22" s="2">
        <v>0.14000000000000001</v>
      </c>
      <c r="AI22" s="2">
        <v>6.66</v>
      </c>
      <c r="AJ22" s="2">
        <v>62.5</v>
      </c>
      <c r="AK22" s="2">
        <v>8.98</v>
      </c>
      <c r="AL22" s="2">
        <v>10.7</v>
      </c>
      <c r="AM22" s="2">
        <v>753</v>
      </c>
      <c r="AN22" s="2">
        <v>24.1</v>
      </c>
      <c r="AO22" s="2">
        <v>40.799999999999997</v>
      </c>
      <c r="AP22" s="2">
        <v>4.1500000000000004</v>
      </c>
      <c r="AQ22" s="2">
        <v>14.3</v>
      </c>
      <c r="AR22" s="2">
        <v>2.27</v>
      </c>
      <c r="AS22" s="2">
        <v>1.02</v>
      </c>
      <c r="AT22" s="2">
        <v>1.71</v>
      </c>
      <c r="AU22" s="2">
        <v>0.23</v>
      </c>
      <c r="AV22" s="2">
        <v>1.1499999999999999</v>
      </c>
      <c r="AW22" s="2">
        <v>0.23</v>
      </c>
      <c r="AX22" s="2">
        <v>0.67</v>
      </c>
      <c r="AY22" s="2">
        <v>0.1</v>
      </c>
      <c r="AZ22" s="2">
        <v>0.64</v>
      </c>
      <c r="BA22" s="2">
        <v>0.09</v>
      </c>
      <c r="BB22" s="2">
        <v>14.7</v>
      </c>
      <c r="BC22" s="2">
        <v>1.59</v>
      </c>
      <c r="BD22" s="2">
        <v>35.299999999999997</v>
      </c>
      <c r="BF22" s="2">
        <v>0.73</v>
      </c>
      <c r="BG22" s="2">
        <v>25.1</v>
      </c>
      <c r="BH22" s="2">
        <v>11.3</v>
      </c>
      <c r="BI22" s="2">
        <v>5.12</v>
      </c>
      <c r="BJ22" s="2">
        <v>53.1</v>
      </c>
      <c r="BK22" s="2">
        <v>1.06</v>
      </c>
      <c r="BM22" s="2">
        <v>127.9</v>
      </c>
      <c r="BN22" s="2">
        <v>25.6</v>
      </c>
      <c r="BO22" s="41"/>
      <c r="BP22" s="41"/>
      <c r="BQ22" s="41"/>
      <c r="BR22" s="41"/>
      <c r="BS22" s="41"/>
      <c r="BT22" s="16"/>
      <c r="BU22" s="2">
        <f t="shared" si="0"/>
        <v>150.01900000000003</v>
      </c>
      <c r="BV22" s="2">
        <f t="shared" si="1"/>
        <v>69.422320249471341</v>
      </c>
      <c r="BW22" s="2">
        <f t="shared" si="2"/>
        <v>80.596679750528693</v>
      </c>
      <c r="BX22" s="16"/>
      <c r="BY22" s="2">
        <f>19*LN(BM22)-22.3</f>
        <v>69.873725463111143</v>
      </c>
      <c r="BZ22" s="2">
        <f>16.6*LN(BN22)+7.6</f>
        <v>61.427033034659587</v>
      </c>
      <c r="CA22" s="2">
        <f>ABS(BY22-BZ22)</f>
        <v>8.4466924284515557</v>
      </c>
      <c r="CC22" s="2">
        <f>-9.4+9.8*LN(BM22)+9.1*LN(BN22)</f>
        <v>67.649827742649222</v>
      </c>
      <c r="CD22" s="2">
        <f>ABS(BY22-CC22)</f>
        <v>2.2238977204619204</v>
      </c>
      <c r="CE22" s="2">
        <f>ABS(BZ22-CC22)</f>
        <v>6.2227947079896353</v>
      </c>
      <c r="CG22" s="2">
        <f>LN(BM22)*LN(BN22)</f>
        <v>15.730621957611055</v>
      </c>
      <c r="CH22" s="2">
        <f t="shared" si="3"/>
        <v>79.068612221966433</v>
      </c>
    </row>
    <row r="23" spans="1:86" s="2" customFormat="1" x14ac:dyDescent="0.2">
      <c r="A23" s="2" t="s">
        <v>91</v>
      </c>
      <c r="B23" s="2" t="s">
        <v>94</v>
      </c>
      <c r="C23" s="2">
        <v>29</v>
      </c>
      <c r="D23" s="2">
        <v>2</v>
      </c>
      <c r="E23" s="31">
        <v>29.26</v>
      </c>
      <c r="F23" s="31">
        <v>91.9</v>
      </c>
      <c r="K23" s="2">
        <v>65.3</v>
      </c>
      <c r="L23" s="2">
        <v>0.48</v>
      </c>
      <c r="M23" s="2">
        <v>16.32</v>
      </c>
      <c r="N23" s="2">
        <v>3.61</v>
      </c>
      <c r="P23" s="2">
        <v>0.06</v>
      </c>
      <c r="Q23" s="2">
        <v>1.96</v>
      </c>
      <c r="R23" s="2">
        <v>3.81</v>
      </c>
      <c r="S23" s="2">
        <v>4.72</v>
      </c>
      <c r="T23" s="2">
        <v>3.49</v>
      </c>
      <c r="U23" s="2">
        <v>0.26</v>
      </c>
      <c r="V23" s="2">
        <v>6.43</v>
      </c>
      <c r="W23" s="2">
        <v>73.2</v>
      </c>
      <c r="X23" s="2">
        <v>27.7</v>
      </c>
      <c r="Y23" s="2">
        <v>10.4</v>
      </c>
      <c r="Z23" s="2">
        <v>19.5</v>
      </c>
      <c r="AF23" s="2">
        <v>126</v>
      </c>
      <c r="AG23" s="2">
        <v>886</v>
      </c>
      <c r="AH23" s="2">
        <v>0.14000000000000001</v>
      </c>
      <c r="AI23" s="2">
        <v>10.7</v>
      </c>
      <c r="AJ23" s="2">
        <v>133</v>
      </c>
      <c r="AK23" s="2">
        <v>11.7</v>
      </c>
      <c r="AL23" s="2">
        <v>6.9</v>
      </c>
      <c r="AM23" s="2">
        <v>949</v>
      </c>
      <c r="AN23" s="2">
        <v>52.5</v>
      </c>
      <c r="AO23" s="2">
        <v>101</v>
      </c>
      <c r="AP23" s="2">
        <v>10.4</v>
      </c>
      <c r="AQ23" s="2">
        <v>35.5</v>
      </c>
      <c r="AR23" s="2">
        <v>5.47</v>
      </c>
      <c r="AS23" s="2">
        <v>1.33</v>
      </c>
      <c r="AT23" s="2">
        <v>3.6</v>
      </c>
      <c r="AU23" s="2">
        <v>0.45</v>
      </c>
      <c r="AV23" s="2">
        <v>2.0099999999999998</v>
      </c>
      <c r="AW23" s="2">
        <v>0.35</v>
      </c>
      <c r="AX23" s="2">
        <v>1.03</v>
      </c>
      <c r="AY23" s="2">
        <v>0.14000000000000001</v>
      </c>
      <c r="AZ23" s="2">
        <v>0.85</v>
      </c>
      <c r="BA23" s="2">
        <v>0.13</v>
      </c>
      <c r="BB23" s="2">
        <v>20.7</v>
      </c>
      <c r="BC23" s="2">
        <v>3.19</v>
      </c>
      <c r="BD23" s="2">
        <v>28.2</v>
      </c>
      <c r="BF23" s="2">
        <v>1</v>
      </c>
      <c r="BG23" s="2">
        <v>23.5</v>
      </c>
      <c r="BH23" s="2">
        <v>31.3</v>
      </c>
      <c r="BI23" s="2">
        <v>7.66</v>
      </c>
      <c r="BJ23" s="2">
        <v>54.4</v>
      </c>
      <c r="BK23" s="2">
        <v>0.91</v>
      </c>
      <c r="BM23" s="2">
        <v>82.8</v>
      </c>
      <c r="BN23" s="2">
        <v>42</v>
      </c>
      <c r="BO23" s="41"/>
      <c r="BP23" s="41"/>
      <c r="BQ23" s="41"/>
      <c r="BR23" s="41"/>
      <c r="BS23" s="41"/>
      <c r="BT23" s="16"/>
      <c r="BU23" s="2">
        <f t="shared" si="0"/>
        <v>99.957999999999998</v>
      </c>
      <c r="BV23" s="2">
        <f t="shared" si="1"/>
        <v>79.956079255129225</v>
      </c>
      <c r="BW23" s="2">
        <f t="shared" si="2"/>
        <v>20.001920744870773</v>
      </c>
      <c r="BX23" s="16"/>
      <c r="BY23" s="2">
        <f>19*LN(BM23)-22.3</f>
        <v>61.612133166433068</v>
      </c>
      <c r="BZ23" s="2">
        <f>16.6*LN(BN23)+7.6</f>
        <v>69.645315663503922</v>
      </c>
      <c r="CA23" s="2">
        <f>ABS(BY23-BZ23)</f>
        <v>8.0331824970708539</v>
      </c>
      <c r="CC23" s="2">
        <f>-9.4+9.8*LN(BM23)+9.1*LN(BN23)</f>
        <v>67.89378852801255</v>
      </c>
      <c r="CD23" s="2">
        <f>ABS(BY23-CC23)</f>
        <v>6.2816553615794817</v>
      </c>
      <c r="CE23" s="2">
        <f>ABS(BZ23-CC23)</f>
        <v>1.7515271354913722</v>
      </c>
      <c r="CG23" s="2">
        <f>LN(BM23)*LN(BN23)</f>
        <v>16.507148986396054</v>
      </c>
      <c r="CH23" s="2">
        <f t="shared" si="3"/>
        <v>82.330025742863427</v>
      </c>
    </row>
    <row r="24" spans="1:86" s="2" customFormat="1" x14ac:dyDescent="0.2">
      <c r="A24" s="2" t="s">
        <v>91</v>
      </c>
      <c r="B24" s="2" t="s">
        <v>95</v>
      </c>
      <c r="C24" s="2">
        <v>29</v>
      </c>
      <c r="D24" s="2">
        <v>2</v>
      </c>
      <c r="E24" s="31">
        <v>29.26</v>
      </c>
      <c r="F24" s="31">
        <v>91.9</v>
      </c>
      <c r="G24" s="2">
        <v>0.706287</v>
      </c>
      <c r="H24" s="2">
        <v>-3.36</v>
      </c>
      <c r="K24" s="2">
        <v>63.97</v>
      </c>
      <c r="L24" s="2">
        <v>0.44</v>
      </c>
      <c r="M24" s="2">
        <v>17.7</v>
      </c>
      <c r="N24" s="2">
        <v>2.84</v>
      </c>
      <c r="P24" s="2">
        <v>0.03</v>
      </c>
      <c r="Q24" s="2">
        <v>1.52</v>
      </c>
      <c r="R24" s="2">
        <v>3.55</v>
      </c>
      <c r="S24" s="2">
        <v>4.57</v>
      </c>
      <c r="T24" s="2">
        <v>3.33</v>
      </c>
      <c r="U24" s="2">
        <v>0.21</v>
      </c>
      <c r="V24" s="2">
        <v>5.04</v>
      </c>
      <c r="W24" s="2">
        <v>54.7</v>
      </c>
      <c r="X24" s="2">
        <v>22.4</v>
      </c>
      <c r="Y24" s="2">
        <v>9.14</v>
      </c>
      <c r="Z24" s="2">
        <v>16.100000000000001</v>
      </c>
      <c r="AF24" s="2">
        <v>129</v>
      </c>
      <c r="AG24" s="2">
        <v>860</v>
      </c>
      <c r="AH24" s="2">
        <v>0.15</v>
      </c>
      <c r="AI24" s="2">
        <v>6.81</v>
      </c>
      <c r="AJ24" s="2">
        <v>58.1</v>
      </c>
      <c r="AK24" s="2">
        <v>8.76</v>
      </c>
      <c r="AL24" s="2">
        <v>10.3</v>
      </c>
      <c r="AM24" s="2">
        <v>769</v>
      </c>
      <c r="AN24" s="2">
        <v>24.7</v>
      </c>
      <c r="AO24" s="2">
        <v>42.5</v>
      </c>
      <c r="AP24" s="2">
        <v>4.29</v>
      </c>
      <c r="AQ24" s="2">
        <v>14.7</v>
      </c>
      <c r="AR24" s="2">
        <v>2.31</v>
      </c>
      <c r="AS24" s="2">
        <v>1.07</v>
      </c>
      <c r="AT24" s="2">
        <v>1.81</v>
      </c>
      <c r="AU24" s="2">
        <v>0.24</v>
      </c>
      <c r="AV24" s="2">
        <v>1.21</v>
      </c>
      <c r="AW24" s="2">
        <v>0.24</v>
      </c>
      <c r="AX24" s="2">
        <v>0.73</v>
      </c>
      <c r="AY24" s="2">
        <v>0.1</v>
      </c>
      <c r="AZ24" s="2">
        <v>0.66</v>
      </c>
      <c r="BA24" s="2">
        <v>0.11</v>
      </c>
      <c r="BB24" s="2">
        <v>14.3</v>
      </c>
      <c r="BC24" s="2">
        <v>1.65</v>
      </c>
      <c r="BD24" s="2">
        <v>31.7</v>
      </c>
      <c r="BF24" s="2">
        <v>0.76</v>
      </c>
      <c r="BG24" s="2">
        <v>27.4</v>
      </c>
      <c r="BH24" s="2">
        <v>9.77</v>
      </c>
      <c r="BI24" s="2">
        <v>5.79</v>
      </c>
      <c r="BJ24" s="2">
        <v>54.1</v>
      </c>
      <c r="BK24" s="2">
        <v>1.04</v>
      </c>
      <c r="BM24" s="2">
        <v>126.3</v>
      </c>
      <c r="BN24" s="2">
        <v>25.4</v>
      </c>
      <c r="BO24" s="41"/>
      <c r="BP24" s="41"/>
      <c r="BQ24" s="41"/>
      <c r="BR24" s="41"/>
      <c r="BS24" s="41"/>
      <c r="BT24" s="16"/>
      <c r="BU24" s="2">
        <f t="shared" si="0"/>
        <v>148.24300000000002</v>
      </c>
      <c r="BV24" s="2">
        <f t="shared" si="1"/>
        <v>69.255440962633088</v>
      </c>
      <c r="BW24" s="2">
        <f t="shared" si="2"/>
        <v>78.987559037366935</v>
      </c>
      <c r="BX24" s="16"/>
      <c r="BY24" s="2">
        <f>19*LN(BM24)-22.3</f>
        <v>69.634540557772468</v>
      </c>
      <c r="BZ24" s="2">
        <f>16.6*LN(BN24)+7.6</f>
        <v>61.296836288806553</v>
      </c>
      <c r="CA24" s="2">
        <f>ABS(BY24-BZ24)</f>
        <v>8.3377042689659149</v>
      </c>
      <c r="CC24" s="2">
        <f>-9.4+9.8*LN(BM24)+9.1*LN(BN24)</f>
        <v>67.455085771316035</v>
      </c>
      <c r="CD24" s="2">
        <f>ABS(BY24-CC24)</f>
        <v>2.1794547864564322</v>
      </c>
      <c r="CE24" s="2">
        <f>ABS(BZ24-CC24)</f>
        <v>6.1582494825094827</v>
      </c>
      <c r="CG24" s="2">
        <f>LN(BM24)*LN(BN24)</f>
        <v>15.651851533346079</v>
      </c>
      <c r="CH24" s="2">
        <f t="shared" si="3"/>
        <v>78.737776440053537</v>
      </c>
    </row>
    <row r="25" spans="1:86" s="2" customFormat="1" x14ac:dyDescent="0.2">
      <c r="A25" s="2" t="s">
        <v>91</v>
      </c>
      <c r="B25" s="2" t="s">
        <v>96</v>
      </c>
      <c r="C25" s="2">
        <v>29</v>
      </c>
      <c r="D25" s="2">
        <v>2</v>
      </c>
      <c r="E25" s="31">
        <v>29.26</v>
      </c>
      <c r="F25" s="31">
        <v>91.9</v>
      </c>
      <c r="K25" s="2">
        <v>65.22</v>
      </c>
      <c r="L25" s="2">
        <v>0.47</v>
      </c>
      <c r="M25" s="2">
        <v>16</v>
      </c>
      <c r="N25" s="2">
        <v>3.79</v>
      </c>
      <c r="P25" s="2">
        <v>0.06</v>
      </c>
      <c r="Q25" s="2">
        <v>1.93</v>
      </c>
      <c r="R25" s="2">
        <v>3.79</v>
      </c>
      <c r="S25" s="2">
        <v>4.83</v>
      </c>
      <c r="T25" s="2">
        <v>3.58</v>
      </c>
      <c r="U25" s="2">
        <v>0.27</v>
      </c>
      <c r="V25" s="2">
        <v>6.51</v>
      </c>
      <c r="W25" s="2">
        <v>72.7</v>
      </c>
      <c r="X25" s="2">
        <v>27.9</v>
      </c>
      <c r="Y25" s="2">
        <v>10.199999999999999</v>
      </c>
      <c r="Z25" s="2">
        <v>18.8</v>
      </c>
      <c r="AF25" s="2">
        <v>133</v>
      </c>
      <c r="AG25" s="2">
        <v>841</v>
      </c>
      <c r="AH25" s="2">
        <v>0.16</v>
      </c>
      <c r="AI25" s="2">
        <v>10.6</v>
      </c>
      <c r="AJ25" s="2">
        <v>130</v>
      </c>
      <c r="AK25" s="2">
        <v>11.5</v>
      </c>
      <c r="AL25" s="2">
        <v>8.08</v>
      </c>
      <c r="AM25" s="2">
        <v>915</v>
      </c>
      <c r="AN25" s="2">
        <v>51.4</v>
      </c>
      <c r="AO25" s="2">
        <v>98.7</v>
      </c>
      <c r="AP25" s="2">
        <v>10.1</v>
      </c>
      <c r="AQ25" s="2">
        <v>34.299999999999997</v>
      </c>
      <c r="AR25" s="2">
        <v>5.31</v>
      </c>
      <c r="AS25" s="2">
        <v>1.26</v>
      </c>
      <c r="AT25" s="2">
        <v>3.46</v>
      </c>
      <c r="AU25" s="2">
        <v>0.45</v>
      </c>
      <c r="AV25" s="2">
        <v>1.94</v>
      </c>
      <c r="AW25" s="2">
        <v>0.36</v>
      </c>
      <c r="AX25" s="2">
        <v>0.98</v>
      </c>
      <c r="AY25" s="2">
        <v>0.14000000000000001</v>
      </c>
      <c r="AZ25" s="2">
        <v>0.86</v>
      </c>
      <c r="BA25" s="2">
        <v>0.13</v>
      </c>
      <c r="BB25" s="2">
        <v>20.9</v>
      </c>
      <c r="BC25" s="2">
        <v>3.18</v>
      </c>
      <c r="BD25" s="2">
        <v>24.5</v>
      </c>
      <c r="BF25" s="2">
        <v>0.98</v>
      </c>
      <c r="BG25" s="2">
        <v>21.9</v>
      </c>
      <c r="BH25" s="2">
        <v>36.299999999999997</v>
      </c>
      <c r="BI25" s="2">
        <v>8.02</v>
      </c>
      <c r="BJ25" s="2">
        <v>52.9</v>
      </c>
      <c r="BK25" s="2">
        <v>0.89</v>
      </c>
      <c r="BM25" s="2">
        <v>79.3</v>
      </c>
      <c r="BN25" s="2">
        <v>40.6</v>
      </c>
      <c r="BO25" s="41"/>
      <c r="BP25" s="41"/>
      <c r="BQ25" s="41"/>
      <c r="BR25" s="41"/>
      <c r="BS25" s="41"/>
      <c r="BT25" s="16"/>
      <c r="BU25" s="2">
        <f t="shared" si="0"/>
        <v>96.073000000000008</v>
      </c>
      <c r="BV25" s="2">
        <f t="shared" si="1"/>
        <v>79.234755940125751</v>
      </c>
      <c r="BW25" s="2">
        <f t="shared" si="2"/>
        <v>16.838244059874256</v>
      </c>
      <c r="BX25" s="16"/>
      <c r="BY25" s="2">
        <f>19*LN(BM25)-22.3</f>
        <v>60.791524444175252</v>
      </c>
      <c r="BZ25" s="2">
        <f>16.6*LN(BN25)+7.6</f>
        <v>69.082549905687614</v>
      </c>
      <c r="CA25" s="2">
        <f>ABS(BY25-BZ25)</f>
        <v>8.291025461512362</v>
      </c>
      <c r="CC25" s="2">
        <f>-9.4+9.8*LN(BM25)+9.1*LN(BN25)</f>
        <v>67.162023066809823</v>
      </c>
      <c r="CD25" s="2">
        <f>ABS(BY25-CC25)</f>
        <v>6.370498622634571</v>
      </c>
      <c r="CE25" s="2">
        <f>ABS(BZ25-CC25)</f>
        <v>1.920526838877791</v>
      </c>
      <c r="CG25" s="2">
        <f>LN(BM25)*LN(BN25)</f>
        <v>16.197459728530966</v>
      </c>
      <c r="CH25" s="2">
        <f t="shared" si="3"/>
        <v>81.029330859830054</v>
      </c>
    </row>
    <row r="26" spans="1:86" s="2" customFormat="1" x14ac:dyDescent="0.2">
      <c r="A26" s="2" t="s">
        <v>91</v>
      </c>
      <c r="B26" s="2" t="s">
        <v>97</v>
      </c>
      <c r="C26" s="2">
        <v>29</v>
      </c>
      <c r="D26" s="2">
        <v>2</v>
      </c>
      <c r="E26" s="31">
        <v>29.26</v>
      </c>
      <c r="F26" s="31">
        <v>91.9</v>
      </c>
      <c r="G26" s="2">
        <v>0.70618199999999998</v>
      </c>
      <c r="H26" s="2">
        <v>-3.05</v>
      </c>
      <c r="K26" s="2">
        <v>65.98</v>
      </c>
      <c r="L26" s="2">
        <v>0.51</v>
      </c>
      <c r="M26" s="2">
        <v>15.78</v>
      </c>
      <c r="N26" s="2">
        <v>3.77</v>
      </c>
      <c r="P26" s="2">
        <v>0.06</v>
      </c>
      <c r="Q26" s="2">
        <v>1.81</v>
      </c>
      <c r="R26" s="2">
        <v>3.64</v>
      </c>
      <c r="S26" s="2">
        <v>4.2</v>
      </c>
      <c r="T26" s="2">
        <v>3.81</v>
      </c>
      <c r="U26" s="2">
        <v>0.26</v>
      </c>
      <c r="V26" s="2">
        <v>6.18</v>
      </c>
      <c r="W26" s="2">
        <v>71.2</v>
      </c>
      <c r="X26" s="2">
        <v>25.2</v>
      </c>
      <c r="Y26" s="2">
        <v>9.66</v>
      </c>
      <c r="Z26" s="2">
        <v>17.5</v>
      </c>
      <c r="AF26" s="2">
        <v>130</v>
      </c>
      <c r="AG26" s="2">
        <v>803</v>
      </c>
      <c r="AH26" s="2">
        <v>0.16</v>
      </c>
      <c r="AI26" s="2">
        <v>11.2</v>
      </c>
      <c r="AJ26" s="2">
        <v>147</v>
      </c>
      <c r="AK26" s="2">
        <v>12.7</v>
      </c>
      <c r="AL26" s="2">
        <v>7.76</v>
      </c>
      <c r="AM26" s="2">
        <v>1005</v>
      </c>
      <c r="AN26" s="2">
        <v>53.3</v>
      </c>
      <c r="AO26" s="2">
        <v>106</v>
      </c>
      <c r="AP26" s="2">
        <v>11.1</v>
      </c>
      <c r="AQ26" s="2">
        <v>37.299999999999997</v>
      </c>
      <c r="AR26" s="2">
        <v>5.69</v>
      </c>
      <c r="AS26" s="2">
        <v>1.38</v>
      </c>
      <c r="AT26" s="2">
        <v>3.83</v>
      </c>
      <c r="AU26" s="2">
        <v>0.48</v>
      </c>
      <c r="AV26" s="2">
        <v>2.04</v>
      </c>
      <c r="AW26" s="2">
        <v>0.38</v>
      </c>
      <c r="AX26" s="2">
        <v>1.08</v>
      </c>
      <c r="AY26" s="2">
        <v>0.14000000000000001</v>
      </c>
      <c r="AZ26" s="2">
        <v>0.95</v>
      </c>
      <c r="BA26" s="2">
        <v>0.14000000000000001</v>
      </c>
      <c r="BB26" s="2">
        <v>20.5</v>
      </c>
      <c r="BC26" s="2">
        <v>3.61</v>
      </c>
      <c r="BD26" s="2">
        <v>23.1</v>
      </c>
      <c r="BF26" s="2">
        <v>1.1299999999999999</v>
      </c>
      <c r="BG26" s="2">
        <v>24.2</v>
      </c>
      <c r="BH26" s="2">
        <v>33.6</v>
      </c>
      <c r="BI26" s="2">
        <v>7.03</v>
      </c>
      <c r="BJ26" s="2">
        <v>51.4</v>
      </c>
      <c r="BK26" s="2">
        <v>0.93</v>
      </c>
      <c r="BM26" s="2">
        <v>71.7</v>
      </c>
      <c r="BN26" s="2">
        <v>38.1</v>
      </c>
      <c r="BO26" s="41"/>
      <c r="BP26" s="41"/>
      <c r="BQ26" s="41"/>
      <c r="BR26" s="41"/>
      <c r="BS26" s="41"/>
      <c r="BT26" s="16"/>
      <c r="BU26" s="2">
        <f t="shared" si="0"/>
        <v>87.637</v>
      </c>
      <c r="BV26" s="2">
        <f t="shared" si="1"/>
        <v>77.882522067850502</v>
      </c>
      <c r="BW26" s="2">
        <f t="shared" si="2"/>
        <v>9.7544779321494985</v>
      </c>
      <c r="BX26" s="16"/>
      <c r="BY26" s="2">
        <f>19*LN(BM26)-22.3</f>
        <v>58.877324204505925</v>
      </c>
      <c r="BZ26" s="2">
        <f>16.6*LN(BN26)+7.6</f>
        <v>68.027557083402087</v>
      </c>
      <c r="CA26" s="2">
        <f>ABS(BY26-BZ26)</f>
        <v>9.150232878896162</v>
      </c>
      <c r="CC26" s="2">
        <f>-9.4+9.8*LN(BM26)+9.1*LN(BN26)</f>
        <v>65.596359293941802</v>
      </c>
      <c r="CD26" s="2">
        <f>ABS(BY26-CC26)</f>
        <v>6.7190350894358772</v>
      </c>
      <c r="CE26" s="2">
        <f>ABS(BZ26-CC26)</f>
        <v>2.4311977894602848</v>
      </c>
      <c r="CG26" s="2">
        <f>LN(BM26)*LN(BN26)</f>
        <v>15.55278183971344</v>
      </c>
      <c r="CH26" s="2">
        <f t="shared" si="3"/>
        <v>78.321683726796451</v>
      </c>
    </row>
    <row r="27" spans="1:86" s="2" customFormat="1" x14ac:dyDescent="0.2">
      <c r="A27" s="2" t="s">
        <v>91</v>
      </c>
      <c r="B27" s="2" t="s">
        <v>98</v>
      </c>
      <c r="C27" s="2">
        <v>29</v>
      </c>
      <c r="D27" s="2">
        <v>2</v>
      </c>
      <c r="E27" s="31">
        <v>29.26</v>
      </c>
      <c r="F27" s="31">
        <v>91.9</v>
      </c>
      <c r="G27" s="2">
        <v>0.70622300000000005</v>
      </c>
      <c r="H27" s="2">
        <v>-3.22</v>
      </c>
      <c r="K27" s="2">
        <v>65.930000000000007</v>
      </c>
      <c r="L27" s="2">
        <v>0.48</v>
      </c>
      <c r="M27" s="2">
        <v>16.11</v>
      </c>
      <c r="N27" s="2">
        <v>3.55</v>
      </c>
      <c r="P27" s="2">
        <v>0.06</v>
      </c>
      <c r="Q27" s="2">
        <v>1.82</v>
      </c>
      <c r="R27" s="2">
        <v>3.44</v>
      </c>
      <c r="S27" s="2">
        <v>4.13</v>
      </c>
      <c r="T27" s="2">
        <v>4.0199999999999996</v>
      </c>
      <c r="U27" s="2">
        <v>0.26</v>
      </c>
      <c r="V27" s="2">
        <v>5.86</v>
      </c>
      <c r="W27" s="2">
        <v>66.400000000000006</v>
      </c>
      <c r="X27" s="2">
        <v>23.6</v>
      </c>
      <c r="Y27" s="2">
        <v>9.26</v>
      </c>
      <c r="Z27" s="2">
        <v>17.2</v>
      </c>
      <c r="AF27" s="2">
        <v>134</v>
      </c>
      <c r="AG27" s="2">
        <v>811</v>
      </c>
      <c r="AH27" s="2">
        <v>0.17</v>
      </c>
      <c r="AI27" s="2">
        <v>9.7100000000000009</v>
      </c>
      <c r="AJ27" s="2">
        <v>146</v>
      </c>
      <c r="AK27" s="2">
        <v>10.8</v>
      </c>
      <c r="AL27" s="2">
        <v>7.32</v>
      </c>
      <c r="AM27" s="2">
        <v>999</v>
      </c>
      <c r="AN27" s="2">
        <v>48.9</v>
      </c>
      <c r="AO27" s="2">
        <v>93</v>
      </c>
      <c r="AP27" s="2">
        <v>9.58</v>
      </c>
      <c r="AQ27" s="2">
        <v>32.5</v>
      </c>
      <c r="AR27" s="2">
        <v>4.87</v>
      </c>
      <c r="AS27" s="2">
        <v>1.22</v>
      </c>
      <c r="AT27" s="2">
        <v>3.32</v>
      </c>
      <c r="AU27" s="2">
        <v>0.41</v>
      </c>
      <c r="AV27" s="2">
        <v>1.85</v>
      </c>
      <c r="AW27" s="2">
        <v>0.34</v>
      </c>
      <c r="AX27" s="2">
        <v>0.94</v>
      </c>
      <c r="AY27" s="2">
        <v>0.12</v>
      </c>
      <c r="AZ27" s="2">
        <v>0.84</v>
      </c>
      <c r="BA27" s="2">
        <v>0.12</v>
      </c>
      <c r="BB27" s="2">
        <v>20.6</v>
      </c>
      <c r="BC27" s="2">
        <v>3.47</v>
      </c>
      <c r="BD27" s="2">
        <v>22.3</v>
      </c>
      <c r="BF27" s="2">
        <v>0.93</v>
      </c>
      <c r="BG27" s="2">
        <v>24.5</v>
      </c>
      <c r="BH27" s="2">
        <v>36.4</v>
      </c>
      <c r="BI27" s="2">
        <v>7.63</v>
      </c>
      <c r="BJ27" s="2">
        <v>53</v>
      </c>
      <c r="BK27" s="2">
        <v>0.96</v>
      </c>
      <c r="BM27" s="2">
        <v>83.5</v>
      </c>
      <c r="BN27" s="2">
        <v>39.5</v>
      </c>
      <c r="BO27" s="41"/>
      <c r="BP27" s="41"/>
      <c r="BQ27" s="41"/>
      <c r="BR27" s="41"/>
      <c r="BS27" s="41"/>
      <c r="BT27" s="16"/>
      <c r="BU27" s="2">
        <f t="shared" si="0"/>
        <v>100.735</v>
      </c>
      <c r="BV27" s="2">
        <f t="shared" si="1"/>
        <v>78.650332183080849</v>
      </c>
      <c r="BW27" s="2">
        <f t="shared" si="2"/>
        <v>22.084667816919151</v>
      </c>
      <c r="BX27" s="16"/>
      <c r="BY27" s="2">
        <f>19*LN(BM27)-22.3</f>
        <v>61.772086005279391</v>
      </c>
      <c r="BZ27" s="2">
        <f>16.6*LN(BN27)+7.6</f>
        <v>68.626591153657472</v>
      </c>
      <c r="CA27" s="2">
        <f>ABS(BY27-BZ27)</f>
        <v>6.854505148378081</v>
      </c>
      <c r="CC27" s="2">
        <f>-9.4+9.8*LN(BM27)+9.1*LN(BN27)</f>
        <v>67.417833106551143</v>
      </c>
      <c r="CD27" s="2">
        <f>ABS(BY27-CC27)</f>
        <v>5.6457471012717519</v>
      </c>
      <c r="CE27" s="2">
        <f>ABS(BZ27-CC27)</f>
        <v>1.2087580471063291</v>
      </c>
      <c r="CG27" s="2">
        <f>LN(BM27)*LN(BN27)</f>
        <v>16.267066645780954</v>
      </c>
      <c r="CH27" s="2">
        <f t="shared" si="3"/>
        <v>81.321679912280004</v>
      </c>
    </row>
    <row r="28" spans="1:86" s="2" customFormat="1" x14ac:dyDescent="0.2">
      <c r="A28" s="2" t="s">
        <v>91</v>
      </c>
      <c r="B28" s="2" t="s">
        <v>99</v>
      </c>
      <c r="C28" s="2">
        <v>29</v>
      </c>
      <c r="D28" s="2">
        <v>2</v>
      </c>
      <c r="E28" s="31">
        <v>29.26</v>
      </c>
      <c r="F28" s="31">
        <v>91.9</v>
      </c>
      <c r="K28" s="2">
        <v>65.98</v>
      </c>
      <c r="L28" s="2">
        <v>0.49</v>
      </c>
      <c r="M28" s="2">
        <v>15.28</v>
      </c>
      <c r="N28" s="2">
        <v>3.63</v>
      </c>
      <c r="P28" s="2">
        <v>0.05</v>
      </c>
      <c r="Q28" s="2">
        <v>1.77</v>
      </c>
      <c r="R28" s="2">
        <v>3.37</v>
      </c>
      <c r="S28" s="2">
        <v>4.22</v>
      </c>
      <c r="T28" s="2">
        <v>3.79</v>
      </c>
      <c r="U28" s="2">
        <v>0.26</v>
      </c>
      <c r="V28" s="2">
        <v>5.96</v>
      </c>
      <c r="W28" s="2">
        <v>66.7</v>
      </c>
      <c r="X28" s="2">
        <v>26.3</v>
      </c>
      <c r="Y28" s="2">
        <v>9.49</v>
      </c>
      <c r="Z28" s="2">
        <v>17.100000000000001</v>
      </c>
      <c r="AF28" s="2">
        <v>134</v>
      </c>
      <c r="AG28" s="2">
        <v>776</v>
      </c>
      <c r="AH28" s="2">
        <v>0.17</v>
      </c>
      <c r="AI28" s="2">
        <v>10.7</v>
      </c>
      <c r="AJ28" s="2">
        <v>115</v>
      </c>
      <c r="AK28" s="2">
        <v>12.2</v>
      </c>
      <c r="AL28" s="2">
        <v>8.15</v>
      </c>
      <c r="AM28" s="2">
        <v>1009</v>
      </c>
      <c r="AN28" s="2">
        <v>50.3</v>
      </c>
      <c r="AO28" s="2">
        <v>98.3</v>
      </c>
      <c r="AP28" s="2">
        <v>10.199999999999999</v>
      </c>
      <c r="AQ28" s="2">
        <v>34.799999999999997</v>
      </c>
      <c r="AR28" s="2">
        <v>5.17</v>
      </c>
      <c r="AS28" s="2">
        <v>1.25</v>
      </c>
      <c r="AT28" s="2">
        <v>3.51</v>
      </c>
      <c r="AU28" s="2">
        <v>0.45</v>
      </c>
      <c r="AV28" s="2">
        <v>1.99</v>
      </c>
      <c r="AW28" s="2">
        <v>0.37</v>
      </c>
      <c r="AX28" s="2">
        <v>1.03</v>
      </c>
      <c r="AY28" s="2">
        <v>0.14000000000000001</v>
      </c>
      <c r="AZ28" s="2">
        <v>0.87</v>
      </c>
      <c r="BA28" s="2">
        <v>0.13</v>
      </c>
      <c r="BB28" s="2">
        <v>20.399999999999999</v>
      </c>
      <c r="BC28" s="2">
        <v>2.95</v>
      </c>
      <c r="BD28" s="2">
        <v>12.9</v>
      </c>
      <c r="BF28" s="2">
        <v>1.1100000000000001</v>
      </c>
      <c r="BG28" s="2">
        <v>24.1</v>
      </c>
      <c r="BH28" s="2">
        <v>42.9</v>
      </c>
      <c r="BI28" s="2">
        <v>6.39</v>
      </c>
      <c r="BJ28" s="2">
        <v>51.8</v>
      </c>
      <c r="BK28" s="2">
        <v>0.92</v>
      </c>
      <c r="BM28" s="2">
        <v>72.5</v>
      </c>
      <c r="BN28" s="2">
        <v>39.299999999999997</v>
      </c>
      <c r="BO28" s="41"/>
      <c r="BP28" s="41"/>
      <c r="BQ28" s="41"/>
      <c r="BR28" s="41"/>
      <c r="BS28" s="41"/>
      <c r="BT28" s="16"/>
      <c r="BU28" s="2">
        <f t="shared" si="0"/>
        <v>88.525000000000006</v>
      </c>
      <c r="BV28" s="2">
        <f t="shared" si="1"/>
        <v>78.542326875021956</v>
      </c>
      <c r="BW28" s="2">
        <f t="shared" si="2"/>
        <v>9.9826731249780494</v>
      </c>
      <c r="BX28" s="16"/>
      <c r="BY28" s="2">
        <f>19*LN(BM28)-22.3</f>
        <v>59.088144675351955</v>
      </c>
      <c r="BZ28" s="2">
        <f>16.6*LN(BN28)+7.6</f>
        <v>68.542327013328574</v>
      </c>
      <c r="CA28" s="2">
        <f>ABS(BY28-BZ28)</f>
        <v>9.4541823379766186</v>
      </c>
      <c r="CC28" s="2">
        <f>-9.4+9.8*LN(BM28)+9.1*LN(BN28)</f>
        <v>65.987291427998628</v>
      </c>
      <c r="CD28" s="2">
        <f>ABS(BY28-CC28)</f>
        <v>6.8991467526466721</v>
      </c>
      <c r="CE28" s="2">
        <f>ABS(BZ28-CC28)</f>
        <v>2.5550355853299465</v>
      </c>
      <c r="CG28" s="2">
        <f>LN(BM28)*LN(BN28)</f>
        <v>15.726008014627125</v>
      </c>
      <c r="CH28" s="2">
        <f t="shared" si="3"/>
        <v>79.049233661433931</v>
      </c>
    </row>
    <row r="29" spans="1:86" s="2" customFormat="1" x14ac:dyDescent="0.2">
      <c r="A29" s="2" t="s">
        <v>91</v>
      </c>
      <c r="B29" s="2" t="s">
        <v>100</v>
      </c>
      <c r="C29" s="2">
        <v>29</v>
      </c>
      <c r="D29" s="2">
        <v>2</v>
      </c>
      <c r="E29" s="31">
        <v>29.26</v>
      </c>
      <c r="F29" s="31">
        <v>91.9</v>
      </c>
      <c r="G29" s="2">
        <v>0.70616599999999996</v>
      </c>
      <c r="H29" s="2">
        <v>-3.19</v>
      </c>
      <c r="K29" s="2">
        <v>66.52</v>
      </c>
      <c r="L29" s="2">
        <v>0.46</v>
      </c>
      <c r="M29" s="2">
        <v>15.52</v>
      </c>
      <c r="N29" s="2">
        <v>3.52</v>
      </c>
      <c r="P29" s="2">
        <v>0.06</v>
      </c>
      <c r="Q29" s="2">
        <v>1.69</v>
      </c>
      <c r="R29" s="2">
        <v>3.33</v>
      </c>
      <c r="S29" s="2">
        <v>3.91</v>
      </c>
      <c r="T29" s="2">
        <v>3.88</v>
      </c>
      <c r="U29" s="2">
        <v>0.23</v>
      </c>
      <c r="V29" s="2">
        <v>5.85</v>
      </c>
      <c r="W29" s="2">
        <v>68</v>
      </c>
      <c r="X29" s="2">
        <v>25.2</v>
      </c>
      <c r="Y29" s="2">
        <v>9.35</v>
      </c>
      <c r="Z29" s="2">
        <v>17</v>
      </c>
      <c r="AF29" s="2">
        <v>144</v>
      </c>
      <c r="AG29" s="2">
        <v>755</v>
      </c>
      <c r="AH29" s="2">
        <v>0.19</v>
      </c>
      <c r="AI29" s="2">
        <v>10.4</v>
      </c>
      <c r="AJ29" s="2">
        <v>118</v>
      </c>
      <c r="AK29" s="2">
        <v>12.1</v>
      </c>
      <c r="AL29" s="2">
        <v>6.1</v>
      </c>
      <c r="AM29" s="2">
        <v>837</v>
      </c>
      <c r="AN29" s="2">
        <v>50.2</v>
      </c>
      <c r="AO29" s="2">
        <v>94.4</v>
      </c>
      <c r="AP29" s="2">
        <v>9.65</v>
      </c>
      <c r="AQ29" s="2">
        <v>32.5</v>
      </c>
      <c r="AR29" s="2">
        <v>4.9800000000000004</v>
      </c>
      <c r="AS29" s="2">
        <v>1.2</v>
      </c>
      <c r="AT29" s="2">
        <v>3.23</v>
      </c>
      <c r="AU29" s="2">
        <v>0.42</v>
      </c>
      <c r="AV29" s="2">
        <v>1.82</v>
      </c>
      <c r="AW29" s="2">
        <v>0.34</v>
      </c>
      <c r="AX29" s="2">
        <v>0.96</v>
      </c>
      <c r="AY29" s="2">
        <v>0.13</v>
      </c>
      <c r="AZ29" s="2">
        <v>0.83</v>
      </c>
      <c r="BA29" s="2">
        <v>0.12</v>
      </c>
      <c r="BB29" s="2">
        <v>21.2</v>
      </c>
      <c r="BC29" s="2">
        <v>2.96</v>
      </c>
      <c r="BD29" s="2">
        <v>27.8</v>
      </c>
      <c r="BF29" s="2">
        <v>1.1000000000000001</v>
      </c>
      <c r="BG29" s="2">
        <v>25.7</v>
      </c>
      <c r="BH29" s="2">
        <v>30.8</v>
      </c>
      <c r="BI29" s="2">
        <v>6.07</v>
      </c>
      <c r="BJ29" s="2">
        <v>51.4</v>
      </c>
      <c r="BK29" s="2">
        <v>0.96</v>
      </c>
      <c r="BM29" s="2">
        <v>72.599999999999994</v>
      </c>
      <c r="BN29" s="2">
        <v>41.1</v>
      </c>
      <c r="BO29" s="41"/>
      <c r="BP29" s="41"/>
      <c r="BQ29" s="41"/>
      <c r="BR29" s="41"/>
      <c r="BS29" s="41"/>
      <c r="BT29" s="16"/>
      <c r="BU29" s="2">
        <f t="shared" si="0"/>
        <v>88.635999999999996</v>
      </c>
      <c r="BV29" s="2">
        <f t="shared" si="1"/>
        <v>79.495187588116067</v>
      </c>
      <c r="BW29" s="2">
        <f t="shared" si="2"/>
        <v>9.1408124118839282</v>
      </c>
      <c r="BX29" s="16"/>
      <c r="BY29" s="2">
        <f>19*LN(BM29)-22.3</f>
        <v>59.114333514784249</v>
      </c>
      <c r="BZ29" s="2">
        <f>16.6*LN(BN29)+7.6</f>
        <v>69.285734816936341</v>
      </c>
      <c r="CA29" s="2">
        <f>ABS(BY29-BZ29)</f>
        <v>10.171401302152091</v>
      </c>
      <c r="CC29" s="2">
        <f>-9.4+9.8*LN(BM29)+9.1*LN(BN29)</f>
        <v>66.40833013961128</v>
      </c>
      <c r="CD29" s="2">
        <f>ABS(BY29-CC29)</f>
        <v>7.2939966248270309</v>
      </c>
      <c r="CE29" s="2">
        <f>ABS(BZ29-CC29)</f>
        <v>2.8774046773250603</v>
      </c>
      <c r="CG29" s="2">
        <f>LN(BM29)*LN(BN29)</f>
        <v>15.92296444987506</v>
      </c>
      <c r="CH29" s="2">
        <f t="shared" si="3"/>
        <v>79.876450689475249</v>
      </c>
    </row>
    <row r="30" spans="1:86" s="2" customFormat="1" x14ac:dyDescent="0.2">
      <c r="A30" s="2" t="s">
        <v>101</v>
      </c>
      <c r="B30" s="2">
        <v>19</v>
      </c>
      <c r="C30" s="2">
        <v>29.6</v>
      </c>
      <c r="D30" s="2">
        <v>0.4</v>
      </c>
      <c r="E30" s="31">
        <v>29.268999999999998</v>
      </c>
      <c r="F30" s="31">
        <v>91.909199999999998</v>
      </c>
      <c r="G30" s="2">
        <v>0.70620000000000005</v>
      </c>
      <c r="H30" s="2">
        <v>-1</v>
      </c>
      <c r="I30" s="2">
        <v>4.3</v>
      </c>
      <c r="K30" s="2">
        <v>65.73</v>
      </c>
      <c r="L30" s="2">
        <v>0.5</v>
      </c>
      <c r="M30" s="2">
        <v>15.9</v>
      </c>
      <c r="N30" s="2">
        <v>3.81</v>
      </c>
      <c r="P30" s="2">
        <v>0.06</v>
      </c>
      <c r="Q30" s="2">
        <v>1.9</v>
      </c>
      <c r="R30" s="2">
        <v>3.72</v>
      </c>
      <c r="S30" s="2">
        <v>4.4400000000000004</v>
      </c>
      <c r="T30" s="2">
        <v>3.66</v>
      </c>
      <c r="U30" s="2">
        <v>0.28999999999999998</v>
      </c>
      <c r="V30" s="2">
        <v>6.6</v>
      </c>
      <c r="W30" s="2">
        <v>73.5</v>
      </c>
      <c r="X30" s="2">
        <v>32.1</v>
      </c>
      <c r="Y30" s="2">
        <v>9.5</v>
      </c>
      <c r="Z30" s="2">
        <v>25.5</v>
      </c>
      <c r="AA30" s="2">
        <v>7.6</v>
      </c>
      <c r="AC30" s="2">
        <v>35</v>
      </c>
      <c r="AD30" s="2">
        <v>21</v>
      </c>
      <c r="AF30" s="2">
        <v>144</v>
      </c>
      <c r="AG30" s="2">
        <v>807</v>
      </c>
      <c r="AH30" s="2">
        <v>0.18</v>
      </c>
      <c r="AI30" s="2">
        <v>12.2</v>
      </c>
      <c r="AJ30" s="2">
        <v>179</v>
      </c>
      <c r="AK30" s="2">
        <v>15.5</v>
      </c>
      <c r="AL30" s="2">
        <v>7.5</v>
      </c>
      <c r="AM30" s="2">
        <v>875</v>
      </c>
      <c r="AN30" s="2">
        <v>66</v>
      </c>
      <c r="AO30" s="2">
        <v>109</v>
      </c>
      <c r="AP30" s="2">
        <v>14</v>
      </c>
      <c r="AQ30" s="2">
        <v>41</v>
      </c>
      <c r="AR30" s="2">
        <v>6.07</v>
      </c>
      <c r="AS30" s="2">
        <v>1.38</v>
      </c>
      <c r="AT30" s="2">
        <v>4.87</v>
      </c>
      <c r="AU30" s="2">
        <v>0.51</v>
      </c>
      <c r="AV30" s="2">
        <v>2.25</v>
      </c>
      <c r="AW30" s="2">
        <v>0.39</v>
      </c>
      <c r="AX30" s="2">
        <v>1.1000000000000001</v>
      </c>
      <c r="AY30" s="2">
        <v>0.15</v>
      </c>
      <c r="AZ30" s="2">
        <v>0.94</v>
      </c>
      <c r="BA30" s="2">
        <v>0.13</v>
      </c>
      <c r="BB30" s="2">
        <v>20.100000000000001</v>
      </c>
      <c r="BC30" s="2">
        <v>0.69</v>
      </c>
      <c r="BF30" s="2">
        <v>1.1499999999999999</v>
      </c>
      <c r="BG30" s="2">
        <v>25.3</v>
      </c>
      <c r="BH30" s="2">
        <v>38.299999999999997</v>
      </c>
      <c r="BI30" s="2">
        <v>6.3</v>
      </c>
      <c r="BJ30" s="2">
        <v>50</v>
      </c>
      <c r="BK30" s="2">
        <v>0.92</v>
      </c>
      <c r="BM30" s="2">
        <v>66.099999999999994</v>
      </c>
      <c r="BN30" s="2">
        <v>47.7</v>
      </c>
      <c r="BO30" s="41"/>
      <c r="BP30" s="41"/>
      <c r="BQ30" s="41"/>
      <c r="BR30" s="41"/>
      <c r="BS30" s="41"/>
      <c r="BT30" s="16"/>
      <c r="BU30" s="2">
        <f t="shared" si="0"/>
        <v>81.420999999999992</v>
      </c>
      <c r="BV30" s="2">
        <f t="shared" si="1"/>
        <v>82.663828139910919</v>
      </c>
      <c r="BW30" s="2">
        <f t="shared" si="2"/>
        <v>1.2428281399109267</v>
      </c>
      <c r="BX30" s="16"/>
      <c r="BY30" s="2">
        <f>19*LN(BM30)-22.3</f>
        <v>57.332206190295182</v>
      </c>
      <c r="BZ30" s="2">
        <f>16.6*LN(BN30)+7.6</f>
        <v>71.757861205045302</v>
      </c>
      <c r="CA30" s="2">
        <f>ABS(BY30-BZ30)</f>
        <v>14.42565501475012</v>
      </c>
      <c r="CC30" s="2">
        <f>-9.4+9.8*LN(BM30)+9.1*LN(BN30)</f>
        <v>66.844329440042969</v>
      </c>
      <c r="CD30" s="2">
        <f>ABS(BY30-CC30)</f>
        <v>9.5121232497477877</v>
      </c>
      <c r="CE30" s="2">
        <f>ABS(BZ30-CC30)</f>
        <v>4.9135317650023325</v>
      </c>
      <c r="CG30" s="2">
        <f>LN(BM30)*LN(BN30)</f>
        <v>16.198579683603384</v>
      </c>
      <c r="CH30" s="2">
        <f t="shared" si="3"/>
        <v>81.034034671134222</v>
      </c>
    </row>
    <row r="31" spans="1:86" s="2" customFormat="1" x14ac:dyDescent="0.2">
      <c r="A31" s="2" t="s">
        <v>102</v>
      </c>
      <c r="B31" s="2" t="s">
        <v>103</v>
      </c>
      <c r="C31" s="2">
        <v>29.8</v>
      </c>
      <c r="D31" s="2">
        <v>0.307</v>
      </c>
      <c r="E31" s="31">
        <v>29.25333333</v>
      </c>
      <c r="F31" s="31">
        <v>91.886388890000006</v>
      </c>
      <c r="K31" s="2">
        <v>66.38</v>
      </c>
      <c r="L31" s="2">
        <v>0.45</v>
      </c>
      <c r="M31" s="2">
        <v>15.99</v>
      </c>
      <c r="N31" s="2">
        <v>3.33</v>
      </c>
      <c r="P31" s="2">
        <v>0.05</v>
      </c>
      <c r="Q31" s="2">
        <v>1.6</v>
      </c>
      <c r="R31" s="2">
        <v>3.94</v>
      </c>
      <c r="S31" s="2">
        <v>4.2699999999999996</v>
      </c>
      <c r="T31" s="2">
        <v>3.68</v>
      </c>
      <c r="U31" s="2">
        <v>0.22</v>
      </c>
      <c r="V31" s="2">
        <v>3.26</v>
      </c>
      <c r="W31" s="2">
        <v>73</v>
      </c>
      <c r="X31" s="2">
        <v>16.100000000000001</v>
      </c>
      <c r="Y31" s="2">
        <v>4.9000000000000004</v>
      </c>
      <c r="Z31" s="2">
        <v>17</v>
      </c>
      <c r="AF31" s="2">
        <v>136</v>
      </c>
      <c r="AG31" s="2">
        <v>859</v>
      </c>
      <c r="AH31" s="2">
        <v>0.16</v>
      </c>
      <c r="AI31" s="2">
        <v>9</v>
      </c>
      <c r="AJ31" s="2">
        <v>177</v>
      </c>
      <c r="AK31" s="2">
        <v>12.6</v>
      </c>
      <c r="AM31" s="2">
        <v>920</v>
      </c>
      <c r="AN31" s="2">
        <v>56.7</v>
      </c>
      <c r="AO31" s="2">
        <v>106</v>
      </c>
      <c r="AP31" s="2">
        <v>10.8</v>
      </c>
      <c r="AQ31" s="2">
        <v>35.5</v>
      </c>
      <c r="AR31" s="2">
        <v>5.26</v>
      </c>
      <c r="AS31" s="2">
        <v>1.1599999999999999</v>
      </c>
      <c r="AT31" s="2">
        <v>3.21</v>
      </c>
      <c r="AU31" s="2">
        <v>0.38</v>
      </c>
      <c r="AV31" s="2">
        <v>2</v>
      </c>
      <c r="AW31" s="2">
        <v>0.33</v>
      </c>
      <c r="AX31" s="2">
        <v>0.95</v>
      </c>
      <c r="AY31" s="2">
        <v>0.13700000000000001</v>
      </c>
      <c r="AZ31" s="2">
        <v>0.92</v>
      </c>
      <c r="BA31" s="2">
        <v>0.14799999999999999</v>
      </c>
      <c r="BB31" s="2">
        <v>23.2</v>
      </c>
      <c r="BC31" s="2">
        <v>4.3</v>
      </c>
      <c r="BF31" s="2">
        <v>1.2</v>
      </c>
      <c r="BG31" s="2">
        <v>44</v>
      </c>
      <c r="BH31" s="2">
        <v>36.200000000000003</v>
      </c>
      <c r="BI31" s="2">
        <v>5.44</v>
      </c>
      <c r="BK31" s="2">
        <v>0.91</v>
      </c>
      <c r="BM31" s="2">
        <v>95.4</v>
      </c>
      <c r="BN31" s="2">
        <v>41.9</v>
      </c>
      <c r="BO31" s="41"/>
      <c r="BP31" s="41"/>
      <c r="BQ31" s="41"/>
      <c r="BR31" s="41"/>
      <c r="BS31" s="41"/>
      <c r="BT31" s="16"/>
      <c r="BU31" s="2">
        <f t="shared" si="0"/>
        <v>113.94400000000002</v>
      </c>
      <c r="BV31" s="2">
        <f t="shared" si="1"/>
        <v>79.905359326463</v>
      </c>
      <c r="BW31" s="2">
        <f t="shared" si="2"/>
        <v>34.038640673537017</v>
      </c>
      <c r="BX31" s="16"/>
      <c r="BY31" s="2">
        <f>19*LN(BM31)-22.3</f>
        <v>64.303492990630588</v>
      </c>
      <c r="BZ31" s="2">
        <f>16.6*LN(BN31)+7.6</f>
        <v>69.605744727006325</v>
      </c>
      <c r="CA31" s="2">
        <f>ABS(BY31-BZ31)</f>
        <v>5.3022517363757373</v>
      </c>
      <c r="CC31" s="2">
        <f>-9.4+9.8*LN(BM31)+9.1*LN(BN31)</f>
        <v>69.260271093897202</v>
      </c>
      <c r="CD31" s="2">
        <f>ABS(BY31-CC31)</f>
        <v>4.9567781032666147</v>
      </c>
      <c r="CE31" s="2">
        <f>ABS(BZ31-CC31)</f>
        <v>0.3454736331091226</v>
      </c>
      <c r="CG31" s="2">
        <f>LN(BM31)*LN(BN31)</f>
        <v>17.025726312124672</v>
      </c>
      <c r="CH31" s="2">
        <f t="shared" si="3"/>
        <v>84.508050510923624</v>
      </c>
    </row>
    <row r="32" spans="1:86" s="2" customFormat="1" x14ac:dyDescent="0.2">
      <c r="A32" s="2" t="s">
        <v>104</v>
      </c>
      <c r="B32" s="2" t="s">
        <v>92</v>
      </c>
      <c r="C32" s="2">
        <v>30</v>
      </c>
      <c r="E32" s="31">
        <v>29.291516000000001</v>
      </c>
      <c r="F32" s="31">
        <v>91.785874000000007</v>
      </c>
      <c r="K32" s="2">
        <v>67.62</v>
      </c>
      <c r="L32" s="2">
        <v>0.43</v>
      </c>
      <c r="M32" s="2">
        <v>16.440000000000001</v>
      </c>
      <c r="N32" s="2">
        <v>2.48</v>
      </c>
      <c r="P32" s="2">
        <v>0.03</v>
      </c>
      <c r="Q32" s="2">
        <v>1.39</v>
      </c>
      <c r="R32" s="2">
        <v>3.43</v>
      </c>
      <c r="S32" s="2">
        <v>4.4800000000000004</v>
      </c>
      <c r="T32" s="2">
        <v>2.65</v>
      </c>
      <c r="U32" s="2">
        <v>0.17</v>
      </c>
      <c r="V32" s="2">
        <v>4.118181818</v>
      </c>
      <c r="W32" s="2">
        <v>49.4</v>
      </c>
      <c r="X32" s="2">
        <v>18.399999999999999</v>
      </c>
      <c r="Y32" s="2">
        <v>8.82</v>
      </c>
      <c r="Z32" s="2">
        <v>14.9</v>
      </c>
      <c r="AF32" s="2">
        <v>109</v>
      </c>
      <c r="AG32" s="2">
        <v>831.81818180000005</v>
      </c>
      <c r="AH32" s="2">
        <v>0.13</v>
      </c>
      <c r="AI32" s="2">
        <v>7.64</v>
      </c>
      <c r="AJ32" s="2">
        <v>82.5</v>
      </c>
      <c r="AK32" s="2">
        <v>10.199999999999999</v>
      </c>
      <c r="AM32" s="2">
        <v>648</v>
      </c>
      <c r="AN32" s="2">
        <v>34.6</v>
      </c>
      <c r="AO32" s="2">
        <v>59.9</v>
      </c>
      <c r="AP32" s="2">
        <v>5.88</v>
      </c>
      <c r="AQ32" s="2">
        <v>19.100000000000001</v>
      </c>
      <c r="AR32" s="2">
        <v>2.71</v>
      </c>
      <c r="AS32" s="2">
        <v>1</v>
      </c>
      <c r="AT32" s="2">
        <v>1.76</v>
      </c>
      <c r="AU32" s="2">
        <v>0.26</v>
      </c>
      <c r="AV32" s="2">
        <v>1.21</v>
      </c>
      <c r="AW32" s="2">
        <v>0.23</v>
      </c>
      <c r="AX32" s="2">
        <v>0.75</v>
      </c>
      <c r="AY32" s="2">
        <v>0.11</v>
      </c>
      <c r="AZ32" s="2">
        <v>0.75</v>
      </c>
      <c r="BA32" s="2">
        <v>0.12</v>
      </c>
      <c r="BB32" s="2">
        <v>19.7</v>
      </c>
      <c r="BC32" s="2">
        <v>2.1</v>
      </c>
      <c r="BF32" s="2">
        <v>0.86</v>
      </c>
      <c r="BH32" s="2">
        <v>25.8</v>
      </c>
      <c r="BI32" s="2">
        <v>9.57</v>
      </c>
      <c r="BJ32" s="2">
        <v>52.588756500000002</v>
      </c>
      <c r="BK32" s="2">
        <v>1.02</v>
      </c>
      <c r="BM32" s="2">
        <v>108.9</v>
      </c>
      <c r="BN32" s="2">
        <v>31.3</v>
      </c>
      <c r="BO32" s="41"/>
      <c r="BP32" s="41"/>
      <c r="BQ32" s="41"/>
      <c r="BR32" s="41"/>
      <c r="BS32" s="41"/>
      <c r="BT32" s="16"/>
      <c r="BU32" s="2">
        <f t="shared" si="0"/>
        <v>128.92900000000003</v>
      </c>
      <c r="BV32" s="2">
        <f t="shared" si="1"/>
        <v>73.699545048402527</v>
      </c>
      <c r="BW32" s="2">
        <f t="shared" si="2"/>
        <v>55.229454951597504</v>
      </c>
      <c r="BX32" s="16"/>
      <c r="BY32" s="2">
        <f>19*LN(BM32)-22.3</f>
        <v>66.818170568839378</v>
      </c>
      <c r="BZ32" s="2">
        <f>16.6*LN(BN32)+7.6</f>
        <v>64.764060419265391</v>
      </c>
      <c r="CA32" s="2">
        <f>ABS(BY32-BZ32)</f>
        <v>2.0541101495739866</v>
      </c>
      <c r="CC32" s="2">
        <f>-9.4+9.8*LN(BM32)+9.1*LN(BN32)</f>
        <v>67.903138981070938</v>
      </c>
      <c r="CD32" s="2">
        <f>ABS(BY32-CC32)</f>
        <v>1.0849684122315608</v>
      </c>
      <c r="CE32" s="2">
        <f>ABS(BZ32-CC32)</f>
        <v>3.1390785618055475</v>
      </c>
      <c r="CG32" s="2">
        <f>LN(BM32)*LN(BN32)</f>
        <v>16.152049736371378</v>
      </c>
      <c r="CH32" s="2">
        <f t="shared" si="3"/>
        <v>80.838608892759794</v>
      </c>
    </row>
    <row r="33" spans="1:86" s="2" customFormat="1" x14ac:dyDescent="0.2">
      <c r="A33" s="2" t="s">
        <v>104</v>
      </c>
      <c r="B33" s="2" t="s">
        <v>93</v>
      </c>
      <c r="C33" s="2">
        <v>30</v>
      </c>
      <c r="E33" s="31">
        <v>29.291516000000001</v>
      </c>
      <c r="F33" s="31">
        <v>91.785874000000007</v>
      </c>
      <c r="G33" s="2">
        <v>0.70608212599999998</v>
      </c>
      <c r="H33" s="2">
        <v>-2.501616147</v>
      </c>
      <c r="K33" s="2">
        <v>66.27</v>
      </c>
      <c r="L33" s="2">
        <v>0.46</v>
      </c>
      <c r="M33" s="2">
        <v>17.14</v>
      </c>
      <c r="N33" s="2">
        <v>2.97</v>
      </c>
      <c r="P33" s="2">
        <v>0.03</v>
      </c>
      <c r="Q33" s="2">
        <v>1.53</v>
      </c>
      <c r="R33" s="2">
        <v>3.5</v>
      </c>
      <c r="S33" s="2">
        <v>4.2</v>
      </c>
      <c r="T33" s="2">
        <v>3.13</v>
      </c>
      <c r="U33" s="2">
        <v>0.2</v>
      </c>
      <c r="V33" s="2">
        <v>5.618181818</v>
      </c>
      <c r="W33" s="2">
        <v>56.4</v>
      </c>
      <c r="X33" s="2">
        <v>22.9</v>
      </c>
      <c r="Y33" s="2">
        <v>9.66</v>
      </c>
      <c r="Z33" s="2">
        <v>16.7</v>
      </c>
      <c r="AF33" s="2">
        <v>121</v>
      </c>
      <c r="AG33" s="2">
        <v>851.81818180000005</v>
      </c>
      <c r="AH33" s="2">
        <v>0.14000000000000001</v>
      </c>
      <c r="AI33" s="2">
        <v>6.66</v>
      </c>
      <c r="AJ33" s="2">
        <v>62.5</v>
      </c>
      <c r="AK33" s="2">
        <v>8.98</v>
      </c>
      <c r="AM33" s="2">
        <v>753</v>
      </c>
      <c r="AN33" s="2">
        <v>24.1</v>
      </c>
      <c r="AO33" s="2">
        <v>40.799999999999997</v>
      </c>
      <c r="AP33" s="2">
        <v>4.1500000000000004</v>
      </c>
      <c r="AQ33" s="2">
        <v>14.3</v>
      </c>
      <c r="AR33" s="2">
        <v>2.27</v>
      </c>
      <c r="AS33" s="2">
        <v>1.02</v>
      </c>
      <c r="AT33" s="2">
        <v>1.71</v>
      </c>
      <c r="AU33" s="2">
        <v>0.23</v>
      </c>
      <c r="AV33" s="2">
        <v>1.1499999999999999</v>
      </c>
      <c r="AW33" s="2">
        <v>0.23</v>
      </c>
      <c r="AX33" s="2">
        <v>0.67</v>
      </c>
      <c r="AY33" s="2">
        <v>0.1</v>
      </c>
      <c r="AZ33" s="2">
        <v>0.64</v>
      </c>
      <c r="BA33" s="2">
        <v>0.09</v>
      </c>
      <c r="BB33" s="2">
        <v>14.7</v>
      </c>
      <c r="BC33" s="2">
        <v>1.59</v>
      </c>
      <c r="BF33" s="2">
        <v>0.73</v>
      </c>
      <c r="BH33" s="2">
        <v>11.3</v>
      </c>
      <c r="BI33" s="2">
        <v>5.12</v>
      </c>
      <c r="BJ33" s="2">
        <v>50.495596800000001</v>
      </c>
      <c r="BK33" s="2">
        <v>1.06</v>
      </c>
      <c r="BM33" s="2">
        <v>127.9</v>
      </c>
      <c r="BN33" s="2">
        <v>25.6</v>
      </c>
      <c r="BO33" s="41"/>
      <c r="BP33" s="41"/>
      <c r="BQ33" s="41"/>
      <c r="BR33" s="41"/>
      <c r="BS33" s="41"/>
      <c r="BT33" s="16"/>
      <c r="BU33" s="2">
        <f t="shared" si="0"/>
        <v>150.01900000000003</v>
      </c>
      <c r="BV33" s="2">
        <f t="shared" si="1"/>
        <v>69.422320249471341</v>
      </c>
      <c r="BW33" s="2">
        <f t="shared" si="2"/>
        <v>80.596679750528693</v>
      </c>
      <c r="BX33" s="16"/>
      <c r="BY33" s="2">
        <f>19*LN(BM33)-22.3</f>
        <v>69.873725463111143</v>
      </c>
      <c r="BZ33" s="2">
        <f>16.6*LN(BN33)+7.6</f>
        <v>61.427033034659587</v>
      </c>
      <c r="CA33" s="2">
        <f>ABS(BY33-BZ33)</f>
        <v>8.4466924284515557</v>
      </c>
      <c r="CC33" s="2">
        <f>-9.4+9.8*LN(BM33)+9.1*LN(BN33)</f>
        <v>67.649827742649222</v>
      </c>
      <c r="CD33" s="2">
        <f>ABS(BY33-CC33)</f>
        <v>2.2238977204619204</v>
      </c>
      <c r="CE33" s="2">
        <f>ABS(BZ33-CC33)</f>
        <v>6.2227947079896353</v>
      </c>
      <c r="CG33" s="2">
        <f>LN(BM33)*LN(BN33)</f>
        <v>15.730621957611055</v>
      </c>
      <c r="CH33" s="2">
        <f t="shared" si="3"/>
        <v>79.068612221966433</v>
      </c>
    </row>
    <row r="34" spans="1:86" s="2" customFormat="1" x14ac:dyDescent="0.2">
      <c r="A34" s="2" t="s">
        <v>104</v>
      </c>
      <c r="B34" s="2" t="s">
        <v>94</v>
      </c>
      <c r="C34" s="2">
        <v>30</v>
      </c>
      <c r="E34" s="31">
        <v>29.291516000000001</v>
      </c>
      <c r="F34" s="31">
        <v>91.785874000000007</v>
      </c>
      <c r="K34" s="2">
        <v>65.3</v>
      </c>
      <c r="L34" s="2">
        <v>0.48</v>
      </c>
      <c r="M34" s="2">
        <v>16.32</v>
      </c>
      <c r="N34" s="2">
        <v>3.61</v>
      </c>
      <c r="P34" s="2">
        <v>0.06</v>
      </c>
      <c r="Q34" s="2">
        <v>1.96</v>
      </c>
      <c r="R34" s="2">
        <v>3.81</v>
      </c>
      <c r="S34" s="2">
        <v>4.72</v>
      </c>
      <c r="T34" s="2">
        <v>3.49</v>
      </c>
      <c r="U34" s="2">
        <v>0.26</v>
      </c>
      <c r="V34" s="2">
        <v>6.4272727270000001</v>
      </c>
      <c r="W34" s="2">
        <v>73.2</v>
      </c>
      <c r="X34" s="2">
        <v>27.7</v>
      </c>
      <c r="Y34" s="2">
        <v>10.4</v>
      </c>
      <c r="Z34" s="2">
        <v>19.5</v>
      </c>
      <c r="AF34" s="2">
        <v>126</v>
      </c>
      <c r="AG34" s="2">
        <v>886.36363640000002</v>
      </c>
      <c r="AH34" s="2">
        <v>0.14000000000000001</v>
      </c>
      <c r="AI34" s="2">
        <v>10.7</v>
      </c>
      <c r="AJ34" s="2">
        <v>133</v>
      </c>
      <c r="AK34" s="2">
        <v>11.7</v>
      </c>
      <c r="AM34" s="2">
        <v>949</v>
      </c>
      <c r="AN34" s="2">
        <v>52.5</v>
      </c>
      <c r="AO34" s="2">
        <v>101</v>
      </c>
      <c r="AP34" s="2">
        <v>10.4</v>
      </c>
      <c r="AQ34" s="2">
        <v>35.5</v>
      </c>
      <c r="AR34" s="2">
        <v>5.47</v>
      </c>
      <c r="AS34" s="2">
        <v>1.33</v>
      </c>
      <c r="AT34" s="2">
        <v>3.6</v>
      </c>
      <c r="AU34" s="2">
        <v>0.45</v>
      </c>
      <c r="AV34" s="2">
        <v>2.0099999999999998</v>
      </c>
      <c r="AW34" s="2">
        <v>0.35</v>
      </c>
      <c r="AX34" s="2">
        <v>1.03</v>
      </c>
      <c r="AY34" s="2">
        <v>0.14000000000000001</v>
      </c>
      <c r="AZ34" s="2">
        <v>0.85</v>
      </c>
      <c r="BA34" s="2">
        <v>0.13</v>
      </c>
      <c r="BB34" s="2">
        <v>20.7</v>
      </c>
      <c r="BC34" s="2">
        <v>3.19</v>
      </c>
      <c r="BF34" s="2">
        <v>1</v>
      </c>
      <c r="BH34" s="2">
        <v>31.3</v>
      </c>
      <c r="BI34" s="2">
        <v>7.66</v>
      </c>
      <c r="BJ34" s="2">
        <v>51.847928400000001</v>
      </c>
      <c r="BK34" s="2">
        <v>0.91</v>
      </c>
      <c r="BM34" s="2">
        <v>82.8</v>
      </c>
      <c r="BN34" s="2">
        <v>42</v>
      </c>
      <c r="BO34" s="41"/>
      <c r="BP34" s="41"/>
      <c r="BQ34" s="41"/>
      <c r="BR34" s="41"/>
      <c r="BS34" s="41"/>
      <c r="BT34" s="16"/>
      <c r="BU34" s="2">
        <f t="shared" si="0"/>
        <v>99.957999999999998</v>
      </c>
      <c r="BV34" s="2">
        <f t="shared" si="1"/>
        <v>79.956079255129225</v>
      </c>
      <c r="BW34" s="2">
        <f t="shared" si="2"/>
        <v>20.001920744870773</v>
      </c>
      <c r="BX34" s="16"/>
      <c r="BY34" s="2">
        <f>19*LN(BM34)-22.3</f>
        <v>61.612133166433068</v>
      </c>
      <c r="BZ34" s="2">
        <f>16.6*LN(BN34)+7.6</f>
        <v>69.645315663503922</v>
      </c>
      <c r="CA34" s="2">
        <f>ABS(BY34-BZ34)</f>
        <v>8.0331824970708539</v>
      </c>
      <c r="CC34" s="2">
        <f>-9.4+9.8*LN(BM34)+9.1*LN(BN34)</f>
        <v>67.89378852801255</v>
      </c>
      <c r="CD34" s="2">
        <f>ABS(BY34-CC34)</f>
        <v>6.2816553615794817</v>
      </c>
      <c r="CE34" s="2">
        <f>ABS(BZ34-CC34)</f>
        <v>1.7515271354913722</v>
      </c>
      <c r="CG34" s="2">
        <f>LN(BM34)*LN(BN34)</f>
        <v>16.507148986396054</v>
      </c>
      <c r="CH34" s="2">
        <f t="shared" si="3"/>
        <v>82.330025742863427</v>
      </c>
    </row>
    <row r="35" spans="1:86" s="2" customFormat="1" x14ac:dyDescent="0.2">
      <c r="A35" s="2" t="s">
        <v>104</v>
      </c>
      <c r="B35" s="2" t="s">
        <v>95</v>
      </c>
      <c r="C35" s="2">
        <v>30</v>
      </c>
      <c r="E35" s="31">
        <v>29.291516000000001</v>
      </c>
      <c r="F35" s="31">
        <v>91.785874000000007</v>
      </c>
      <c r="G35" s="2">
        <v>0.70628668500000003</v>
      </c>
      <c r="H35" s="2">
        <v>-3.3562875729999999</v>
      </c>
      <c r="K35" s="2">
        <v>63.97</v>
      </c>
      <c r="L35" s="2">
        <v>0.44</v>
      </c>
      <c r="M35" s="2">
        <v>17.7</v>
      </c>
      <c r="N35" s="2">
        <v>2.84</v>
      </c>
      <c r="P35" s="2">
        <v>0.03</v>
      </c>
      <c r="Q35" s="2">
        <v>1.52</v>
      </c>
      <c r="R35" s="2">
        <v>3.55</v>
      </c>
      <c r="S35" s="2">
        <v>4.57</v>
      </c>
      <c r="T35" s="2">
        <v>3.33</v>
      </c>
      <c r="U35" s="2">
        <v>0.21</v>
      </c>
      <c r="V35" s="2">
        <v>5.0363636359999999</v>
      </c>
      <c r="W35" s="2">
        <v>54.7</v>
      </c>
      <c r="X35" s="2">
        <v>22.4</v>
      </c>
      <c r="Y35" s="2">
        <v>9.14</v>
      </c>
      <c r="Z35" s="2">
        <v>16.100000000000001</v>
      </c>
      <c r="AF35" s="2">
        <v>129</v>
      </c>
      <c r="AG35" s="2">
        <v>860</v>
      </c>
      <c r="AH35" s="2">
        <v>0.15</v>
      </c>
      <c r="AI35" s="2">
        <v>6.81</v>
      </c>
      <c r="AJ35" s="2">
        <v>58.1</v>
      </c>
      <c r="AK35" s="2">
        <v>8.76</v>
      </c>
      <c r="AM35" s="2">
        <v>769</v>
      </c>
      <c r="AN35" s="2">
        <v>24.7</v>
      </c>
      <c r="AO35" s="2">
        <v>42.5</v>
      </c>
      <c r="AP35" s="2">
        <v>4.29</v>
      </c>
      <c r="AQ35" s="2">
        <v>14.7</v>
      </c>
      <c r="AR35" s="2">
        <v>2.31</v>
      </c>
      <c r="AS35" s="2">
        <v>1.07</v>
      </c>
      <c r="AT35" s="2">
        <v>1.81</v>
      </c>
      <c r="AU35" s="2">
        <v>0.24</v>
      </c>
      <c r="AV35" s="2">
        <v>1.21</v>
      </c>
      <c r="AW35" s="2">
        <v>0.24</v>
      </c>
      <c r="AX35" s="2">
        <v>0.73</v>
      </c>
      <c r="AY35" s="2">
        <v>0.1</v>
      </c>
      <c r="AZ35" s="2">
        <v>0.66</v>
      </c>
      <c r="BA35" s="2">
        <v>0.11</v>
      </c>
      <c r="BB35" s="2">
        <v>14.3</v>
      </c>
      <c r="BC35" s="2">
        <v>1.65</v>
      </c>
      <c r="BF35" s="2">
        <v>0.76</v>
      </c>
      <c r="BH35" s="2">
        <v>9.77</v>
      </c>
      <c r="BI35" s="2">
        <v>5.79</v>
      </c>
      <c r="BJ35" s="2">
        <v>51.460189900000003</v>
      </c>
      <c r="BK35" s="2">
        <v>1.04</v>
      </c>
      <c r="BM35" s="2">
        <v>126.3</v>
      </c>
      <c r="BN35" s="2">
        <v>25.4</v>
      </c>
      <c r="BO35" s="41"/>
      <c r="BP35" s="41"/>
      <c r="BQ35" s="41"/>
      <c r="BR35" s="41"/>
      <c r="BS35" s="41"/>
      <c r="BT35" s="16"/>
      <c r="BU35" s="2">
        <f t="shared" ref="BU35:BU66" si="4" xml:space="preserve"> 1.11*BM35 + 8.05</f>
        <v>148.24300000000002</v>
      </c>
      <c r="BV35" s="2">
        <f t="shared" ref="BV35:BV66" si="5">21.277*LN(1.0204*BN35)</f>
        <v>69.255440962633088</v>
      </c>
      <c r="BW35" s="2">
        <f t="shared" ref="BW35:BW66" si="6">ABS(BU35-BV35)</f>
        <v>78.987559037366935</v>
      </c>
      <c r="BX35" s="16"/>
      <c r="BY35" s="2">
        <f>19*LN(BM35)-22.3</f>
        <v>69.634540557772468</v>
      </c>
      <c r="BZ35" s="2">
        <f>16.6*LN(BN35)+7.6</f>
        <v>61.296836288806553</v>
      </c>
      <c r="CA35" s="2">
        <f>ABS(BY35-BZ35)</f>
        <v>8.3377042689659149</v>
      </c>
      <c r="CC35" s="2">
        <f>-9.4+9.8*LN(BM35)+9.1*LN(BN35)</f>
        <v>67.455085771316035</v>
      </c>
      <c r="CD35" s="2">
        <f>ABS(BY35-CC35)</f>
        <v>2.1794547864564322</v>
      </c>
      <c r="CE35" s="2">
        <f>ABS(BZ35-CC35)</f>
        <v>6.1582494825094827</v>
      </c>
      <c r="CG35" s="2">
        <f>LN(BM35)*LN(BN35)</f>
        <v>15.651851533346079</v>
      </c>
      <c r="CH35" s="2">
        <f t="shared" si="3"/>
        <v>78.737776440053537</v>
      </c>
    </row>
    <row r="36" spans="1:86" s="2" customFormat="1" x14ac:dyDescent="0.2">
      <c r="A36" s="2" t="s">
        <v>104</v>
      </c>
      <c r="B36" s="2" t="s">
        <v>96</v>
      </c>
      <c r="C36" s="2">
        <v>30</v>
      </c>
      <c r="E36" s="31">
        <v>29.291516000000001</v>
      </c>
      <c r="F36" s="31">
        <v>91.785874000000007</v>
      </c>
      <c r="K36" s="2">
        <v>65.22</v>
      </c>
      <c r="L36" s="2">
        <v>0.47</v>
      </c>
      <c r="M36" s="2">
        <v>16</v>
      </c>
      <c r="N36" s="2">
        <v>3.66</v>
      </c>
      <c r="P36" s="2">
        <v>0.06</v>
      </c>
      <c r="Q36" s="2">
        <v>1.93</v>
      </c>
      <c r="R36" s="2">
        <v>3.79</v>
      </c>
      <c r="S36" s="2">
        <v>4.83</v>
      </c>
      <c r="T36" s="2">
        <v>3.58</v>
      </c>
      <c r="U36" s="2">
        <v>0.27</v>
      </c>
      <c r="V36" s="2">
        <v>6.5090909090000002</v>
      </c>
      <c r="W36" s="2">
        <v>72.7</v>
      </c>
      <c r="X36" s="2">
        <v>27.9</v>
      </c>
      <c r="Y36" s="2">
        <v>10.199999999999999</v>
      </c>
      <c r="Z36" s="2">
        <v>18.8</v>
      </c>
      <c r="AF36" s="2">
        <v>133</v>
      </c>
      <c r="AG36" s="2">
        <v>840.90909090000002</v>
      </c>
      <c r="AH36" s="2">
        <v>0.16</v>
      </c>
      <c r="AI36" s="2">
        <v>10.6</v>
      </c>
      <c r="AJ36" s="2">
        <v>130</v>
      </c>
      <c r="AK36" s="2">
        <v>11.5</v>
      </c>
      <c r="AM36" s="2">
        <v>915</v>
      </c>
      <c r="AN36" s="2">
        <v>51.4</v>
      </c>
      <c r="AO36" s="2">
        <v>98.7</v>
      </c>
      <c r="AP36" s="2">
        <v>10.1</v>
      </c>
      <c r="AQ36" s="2">
        <v>34.299999999999997</v>
      </c>
      <c r="AR36" s="2">
        <v>5.31</v>
      </c>
      <c r="AS36" s="2">
        <v>1.26</v>
      </c>
      <c r="AT36" s="2">
        <v>3.46</v>
      </c>
      <c r="AU36" s="2">
        <v>0.45</v>
      </c>
      <c r="AV36" s="2">
        <v>1.94</v>
      </c>
      <c r="AW36" s="2">
        <v>0.36</v>
      </c>
      <c r="AX36" s="2">
        <v>0.98</v>
      </c>
      <c r="AY36" s="2">
        <v>0.14000000000000001</v>
      </c>
      <c r="AZ36" s="2">
        <v>0.86</v>
      </c>
      <c r="BA36" s="2">
        <v>0.13</v>
      </c>
      <c r="BB36" s="2">
        <v>20.9</v>
      </c>
      <c r="BC36" s="2">
        <v>3.18</v>
      </c>
      <c r="BF36" s="2">
        <v>0.98</v>
      </c>
      <c r="BH36" s="2">
        <v>36.299999999999997</v>
      </c>
      <c r="BI36" s="2">
        <v>8.02</v>
      </c>
      <c r="BJ36" s="2">
        <v>51.119293999999996</v>
      </c>
      <c r="BK36" s="2">
        <v>0.89</v>
      </c>
      <c r="BM36" s="2">
        <v>79.3</v>
      </c>
      <c r="BN36" s="2">
        <v>40.6</v>
      </c>
      <c r="BO36" s="41"/>
      <c r="BP36" s="41"/>
      <c r="BQ36" s="41"/>
      <c r="BR36" s="41"/>
      <c r="BS36" s="41"/>
      <c r="BT36" s="16"/>
      <c r="BU36" s="2">
        <f t="shared" si="4"/>
        <v>96.073000000000008</v>
      </c>
      <c r="BV36" s="2">
        <f t="shared" si="5"/>
        <v>79.234755940125751</v>
      </c>
      <c r="BW36" s="2">
        <f t="shared" si="6"/>
        <v>16.838244059874256</v>
      </c>
      <c r="BX36" s="16"/>
      <c r="BY36" s="2">
        <f>19*LN(BM36)-22.3</f>
        <v>60.791524444175252</v>
      </c>
      <c r="BZ36" s="2">
        <f>16.6*LN(BN36)+7.6</f>
        <v>69.082549905687614</v>
      </c>
      <c r="CA36" s="2">
        <f>ABS(BY36-BZ36)</f>
        <v>8.291025461512362</v>
      </c>
      <c r="CC36" s="2">
        <f>-9.4+9.8*LN(BM36)+9.1*LN(BN36)</f>
        <v>67.162023066809823</v>
      </c>
      <c r="CD36" s="2">
        <f>ABS(BY36-CC36)</f>
        <v>6.370498622634571</v>
      </c>
      <c r="CE36" s="2">
        <f>ABS(BZ36-CC36)</f>
        <v>1.920526838877791</v>
      </c>
      <c r="CG36" s="2">
        <f>LN(BM36)*LN(BN36)</f>
        <v>16.197459728530966</v>
      </c>
      <c r="CH36" s="2">
        <f t="shared" si="3"/>
        <v>81.029330859830054</v>
      </c>
    </row>
    <row r="37" spans="1:86" s="2" customFormat="1" x14ac:dyDescent="0.2">
      <c r="A37" s="2" t="s">
        <v>104</v>
      </c>
      <c r="B37" s="2" t="s">
        <v>97</v>
      </c>
      <c r="C37" s="2">
        <v>30</v>
      </c>
      <c r="E37" s="31">
        <v>29.291516000000001</v>
      </c>
      <c r="F37" s="31">
        <v>91.785874000000007</v>
      </c>
      <c r="G37" s="2">
        <v>0.70618199299999995</v>
      </c>
      <c r="H37" s="2">
        <v>-3.0530264850000002</v>
      </c>
      <c r="K37" s="2">
        <v>65.98</v>
      </c>
      <c r="L37" s="2">
        <v>0.51</v>
      </c>
      <c r="M37" s="2">
        <v>15.78</v>
      </c>
      <c r="N37" s="2">
        <v>3.77</v>
      </c>
      <c r="P37" s="2">
        <v>0.06</v>
      </c>
      <c r="Q37" s="2">
        <v>1.81</v>
      </c>
      <c r="R37" s="2">
        <v>3.64</v>
      </c>
      <c r="S37" s="2">
        <v>4.2</v>
      </c>
      <c r="T37" s="2">
        <v>3.81</v>
      </c>
      <c r="U37" s="2">
        <v>0.26</v>
      </c>
      <c r="V37" s="2">
        <v>6.1818181819999998</v>
      </c>
      <c r="W37" s="2">
        <v>71.2</v>
      </c>
      <c r="X37" s="2">
        <v>25.2</v>
      </c>
      <c r="Y37" s="2">
        <v>9.66</v>
      </c>
      <c r="Z37" s="2">
        <v>17.5</v>
      </c>
      <c r="AF37" s="2">
        <v>130</v>
      </c>
      <c r="AG37" s="2">
        <v>802.72727269999996</v>
      </c>
      <c r="AH37" s="2">
        <v>0.16</v>
      </c>
      <c r="AI37" s="2">
        <v>11.2</v>
      </c>
      <c r="AJ37" s="2">
        <v>147</v>
      </c>
      <c r="AK37" s="2">
        <v>12.7</v>
      </c>
      <c r="AM37" s="2">
        <v>1005</v>
      </c>
      <c r="AN37" s="2">
        <v>53.3</v>
      </c>
      <c r="AO37" s="2">
        <v>106</v>
      </c>
      <c r="AP37" s="2">
        <v>11.1</v>
      </c>
      <c r="AQ37" s="2">
        <v>37.299999999999997</v>
      </c>
      <c r="AR37" s="2">
        <v>5.69</v>
      </c>
      <c r="AS37" s="2">
        <v>1.38</v>
      </c>
      <c r="AT37" s="2">
        <v>3.83</v>
      </c>
      <c r="AU37" s="2">
        <v>0.48</v>
      </c>
      <c r="AV37" s="2">
        <v>2.04</v>
      </c>
      <c r="AW37" s="2">
        <v>0.38</v>
      </c>
      <c r="AX37" s="2">
        <v>1.08</v>
      </c>
      <c r="AY37" s="2">
        <v>0.14000000000000001</v>
      </c>
      <c r="AZ37" s="2">
        <v>0.95</v>
      </c>
      <c r="BA37" s="2">
        <v>0.14000000000000001</v>
      </c>
      <c r="BB37" s="2">
        <v>20.5</v>
      </c>
      <c r="BC37" s="2">
        <v>3.61</v>
      </c>
      <c r="BF37" s="2">
        <v>1.1299999999999999</v>
      </c>
      <c r="BH37" s="2">
        <v>33.6</v>
      </c>
      <c r="BI37" s="2">
        <v>7.03</v>
      </c>
      <c r="BJ37" s="2">
        <v>48.7593058</v>
      </c>
      <c r="BK37" s="2">
        <v>0.93</v>
      </c>
      <c r="BM37" s="2">
        <v>71.7</v>
      </c>
      <c r="BN37" s="2">
        <v>38.1</v>
      </c>
      <c r="BO37" s="41"/>
      <c r="BP37" s="41"/>
      <c r="BQ37" s="41"/>
      <c r="BR37" s="41"/>
      <c r="BS37" s="41"/>
      <c r="BT37" s="16"/>
      <c r="BU37" s="2">
        <f t="shared" si="4"/>
        <v>87.637</v>
      </c>
      <c r="BV37" s="2">
        <f t="shared" si="5"/>
        <v>77.882522067850502</v>
      </c>
      <c r="BW37" s="2">
        <f t="shared" si="6"/>
        <v>9.7544779321494985</v>
      </c>
      <c r="BX37" s="16"/>
      <c r="BY37" s="2">
        <f>19*LN(BM37)-22.3</f>
        <v>58.877324204505925</v>
      </c>
      <c r="BZ37" s="2">
        <f>16.6*LN(BN37)+7.6</f>
        <v>68.027557083402087</v>
      </c>
      <c r="CA37" s="2">
        <f>ABS(BY37-BZ37)</f>
        <v>9.150232878896162</v>
      </c>
      <c r="CC37" s="2">
        <f>-9.4+9.8*LN(BM37)+9.1*LN(BN37)</f>
        <v>65.596359293941802</v>
      </c>
      <c r="CD37" s="2">
        <f>ABS(BY37-CC37)</f>
        <v>6.7190350894358772</v>
      </c>
      <c r="CE37" s="2">
        <f>ABS(BZ37-CC37)</f>
        <v>2.4311977894602848</v>
      </c>
      <c r="CG37" s="2">
        <f>LN(BM37)*LN(BN37)</f>
        <v>15.55278183971344</v>
      </c>
      <c r="CH37" s="2">
        <f t="shared" si="3"/>
        <v>78.321683726796451</v>
      </c>
    </row>
    <row r="38" spans="1:86" s="2" customFormat="1" x14ac:dyDescent="0.2">
      <c r="A38" s="2" t="s">
        <v>104</v>
      </c>
      <c r="B38" s="2" t="s">
        <v>98</v>
      </c>
      <c r="C38" s="2">
        <v>30</v>
      </c>
      <c r="E38" s="31">
        <v>29.291516000000001</v>
      </c>
      <c r="F38" s="31">
        <v>91.785874000000007</v>
      </c>
      <c r="G38" s="2">
        <v>0.70622349100000004</v>
      </c>
      <c r="H38" s="2">
        <v>-3.222352672</v>
      </c>
      <c r="K38" s="2">
        <v>65.930000000000007</v>
      </c>
      <c r="L38" s="2">
        <v>0.48</v>
      </c>
      <c r="M38" s="2">
        <v>16.11</v>
      </c>
      <c r="N38" s="2">
        <v>3.55</v>
      </c>
      <c r="P38" s="2">
        <v>0.06</v>
      </c>
      <c r="Q38" s="2">
        <v>1.82</v>
      </c>
      <c r="R38" s="2">
        <v>3.44</v>
      </c>
      <c r="S38" s="2">
        <v>4.13</v>
      </c>
      <c r="T38" s="2">
        <v>4.0199999999999996</v>
      </c>
      <c r="U38" s="2">
        <v>0.26</v>
      </c>
      <c r="V38" s="2">
        <v>5.8636363640000004</v>
      </c>
      <c r="W38" s="2">
        <v>66.400000000000006</v>
      </c>
      <c r="X38" s="2">
        <v>23.6</v>
      </c>
      <c r="Y38" s="2">
        <v>9.26</v>
      </c>
      <c r="Z38" s="2">
        <v>17.2</v>
      </c>
      <c r="AF38" s="2">
        <v>134</v>
      </c>
      <c r="AG38" s="2">
        <v>810.90909090000002</v>
      </c>
      <c r="AH38" s="2">
        <v>0.17</v>
      </c>
      <c r="AI38" s="2">
        <v>9.7100000000000009</v>
      </c>
      <c r="AJ38" s="2">
        <v>146</v>
      </c>
      <c r="AK38" s="2">
        <v>10.8</v>
      </c>
      <c r="AM38" s="2">
        <v>999</v>
      </c>
      <c r="AN38" s="2">
        <v>48.9</v>
      </c>
      <c r="AO38" s="2">
        <v>93</v>
      </c>
      <c r="AP38" s="2">
        <v>9.58</v>
      </c>
      <c r="AQ38" s="2">
        <v>32.5</v>
      </c>
      <c r="AR38" s="2">
        <v>4.87</v>
      </c>
      <c r="AS38" s="2">
        <v>1.22</v>
      </c>
      <c r="AT38" s="2">
        <v>3.32</v>
      </c>
      <c r="AU38" s="2">
        <v>0.41</v>
      </c>
      <c r="AV38" s="2">
        <v>1.85</v>
      </c>
      <c r="AW38" s="2">
        <v>0.34</v>
      </c>
      <c r="AX38" s="2">
        <v>0.94</v>
      </c>
      <c r="AY38" s="2">
        <v>0.12</v>
      </c>
      <c r="AZ38" s="2">
        <v>0.84</v>
      </c>
      <c r="BA38" s="2">
        <v>0.12</v>
      </c>
      <c r="BB38" s="2">
        <v>20.6</v>
      </c>
      <c r="BC38" s="2">
        <v>3.47</v>
      </c>
      <c r="BF38" s="2">
        <v>0.93</v>
      </c>
      <c r="BH38" s="2">
        <v>36.4</v>
      </c>
      <c r="BI38" s="2">
        <v>7.63</v>
      </c>
      <c r="BJ38" s="2">
        <v>50.3847509</v>
      </c>
      <c r="BK38" s="2">
        <v>0.96</v>
      </c>
      <c r="BM38" s="2">
        <v>83.5</v>
      </c>
      <c r="BN38" s="2">
        <v>39.5</v>
      </c>
      <c r="BO38" s="41"/>
      <c r="BP38" s="41"/>
      <c r="BQ38" s="41"/>
      <c r="BR38" s="41"/>
      <c r="BS38" s="41"/>
      <c r="BT38" s="16"/>
      <c r="BU38" s="2">
        <f t="shared" si="4"/>
        <v>100.735</v>
      </c>
      <c r="BV38" s="2">
        <f t="shared" si="5"/>
        <v>78.650332183080849</v>
      </c>
      <c r="BW38" s="2">
        <f t="shared" si="6"/>
        <v>22.084667816919151</v>
      </c>
      <c r="BX38" s="16"/>
      <c r="BY38" s="2">
        <f>19*LN(BM38)-22.3</f>
        <v>61.772086005279391</v>
      </c>
      <c r="BZ38" s="2">
        <f>16.6*LN(BN38)+7.6</f>
        <v>68.626591153657472</v>
      </c>
      <c r="CA38" s="2">
        <f>ABS(BY38-BZ38)</f>
        <v>6.854505148378081</v>
      </c>
      <c r="CC38" s="2">
        <f>-9.4+9.8*LN(BM38)+9.1*LN(BN38)</f>
        <v>67.417833106551143</v>
      </c>
      <c r="CD38" s="2">
        <f>ABS(BY38-CC38)</f>
        <v>5.6457471012717519</v>
      </c>
      <c r="CE38" s="2">
        <f>ABS(BZ38-CC38)</f>
        <v>1.2087580471063291</v>
      </c>
      <c r="CG38" s="2">
        <f>LN(BM38)*LN(BN38)</f>
        <v>16.267066645780954</v>
      </c>
      <c r="CH38" s="2">
        <f t="shared" si="3"/>
        <v>81.321679912280004</v>
      </c>
    </row>
    <row r="39" spans="1:86" s="2" customFormat="1" x14ac:dyDescent="0.2">
      <c r="A39" s="2" t="s">
        <v>104</v>
      </c>
      <c r="B39" s="2" t="s">
        <v>99</v>
      </c>
      <c r="C39" s="2">
        <v>30</v>
      </c>
      <c r="E39" s="31">
        <v>29.291516000000001</v>
      </c>
      <c r="F39" s="31">
        <v>91.785874000000007</v>
      </c>
      <c r="K39" s="2">
        <v>65.98</v>
      </c>
      <c r="L39" s="2">
        <v>0.49</v>
      </c>
      <c r="M39" s="2">
        <v>15.28</v>
      </c>
      <c r="N39" s="2">
        <v>3.63</v>
      </c>
      <c r="P39" s="2">
        <v>0.05</v>
      </c>
      <c r="Q39" s="2">
        <v>1.77</v>
      </c>
      <c r="R39" s="2">
        <v>3.37</v>
      </c>
      <c r="S39" s="2">
        <v>4.22</v>
      </c>
      <c r="T39" s="2">
        <v>3.79</v>
      </c>
      <c r="U39" s="2">
        <v>0.26</v>
      </c>
      <c r="V39" s="2">
        <v>5.9636363640000001</v>
      </c>
      <c r="W39" s="2">
        <v>66.7</v>
      </c>
      <c r="X39" s="2">
        <v>26.3</v>
      </c>
      <c r="Y39" s="2">
        <v>9.49</v>
      </c>
      <c r="Z39" s="2">
        <v>17.100000000000001</v>
      </c>
      <c r="AF39" s="2">
        <v>134</v>
      </c>
      <c r="AG39" s="2">
        <v>776.36363640000002</v>
      </c>
      <c r="AH39" s="2">
        <v>0.17</v>
      </c>
      <c r="AI39" s="2">
        <v>10.7</v>
      </c>
      <c r="AJ39" s="2">
        <v>115</v>
      </c>
      <c r="AK39" s="2">
        <v>12.2</v>
      </c>
      <c r="AM39" s="2">
        <v>1009</v>
      </c>
      <c r="AN39" s="2">
        <v>50.3</v>
      </c>
      <c r="AO39" s="2">
        <v>98.3</v>
      </c>
      <c r="AP39" s="2">
        <v>10.199999999999999</v>
      </c>
      <c r="AQ39" s="2">
        <v>34.799999999999997</v>
      </c>
      <c r="AR39" s="2">
        <v>5.17</v>
      </c>
      <c r="AS39" s="2">
        <v>1.25</v>
      </c>
      <c r="AT39" s="2">
        <v>3.51</v>
      </c>
      <c r="AU39" s="2">
        <v>0.45</v>
      </c>
      <c r="AV39" s="2">
        <v>1.99</v>
      </c>
      <c r="AW39" s="2">
        <v>0.37</v>
      </c>
      <c r="AX39" s="2">
        <v>1.03</v>
      </c>
      <c r="AY39" s="2">
        <v>0.14000000000000001</v>
      </c>
      <c r="AZ39" s="2">
        <v>0.87</v>
      </c>
      <c r="BA39" s="2">
        <v>0.13</v>
      </c>
      <c r="BB39" s="2">
        <v>20.399999999999999</v>
      </c>
      <c r="BC39" s="2">
        <v>2.95</v>
      </c>
      <c r="BF39" s="2">
        <v>1.1100000000000001</v>
      </c>
      <c r="BH39" s="2">
        <v>42.9</v>
      </c>
      <c r="BI39" s="2">
        <v>6.39</v>
      </c>
      <c r="BJ39" s="2">
        <v>49.131651699999999</v>
      </c>
      <c r="BK39" s="2">
        <v>0.92</v>
      </c>
      <c r="BM39" s="2">
        <v>72.599999999999994</v>
      </c>
      <c r="BN39" s="2">
        <v>39.299999999999997</v>
      </c>
      <c r="BO39" s="41"/>
      <c r="BP39" s="41"/>
      <c r="BQ39" s="41"/>
      <c r="BR39" s="41"/>
      <c r="BS39" s="41"/>
      <c r="BT39" s="16"/>
      <c r="BU39" s="2">
        <f t="shared" si="4"/>
        <v>88.635999999999996</v>
      </c>
      <c r="BV39" s="2">
        <f t="shared" si="5"/>
        <v>78.542326875021956</v>
      </c>
      <c r="BW39" s="2">
        <f t="shared" si="6"/>
        <v>10.093673124978039</v>
      </c>
      <c r="BX39" s="16"/>
      <c r="BY39" s="2">
        <f>19*LN(BM39)-22.3</f>
        <v>59.114333514784249</v>
      </c>
      <c r="BZ39" s="2">
        <f>16.6*LN(BN39)+7.6</f>
        <v>68.542327013328574</v>
      </c>
      <c r="CA39" s="2">
        <f>ABS(BY39-BZ39)</f>
        <v>9.4279934985443248</v>
      </c>
      <c r="CC39" s="2">
        <f>-9.4+9.8*LN(BM39)+9.1*LN(BN39)</f>
        <v>66.000799355705823</v>
      </c>
      <c r="CD39" s="2">
        <f>ABS(BY39-CC39)</f>
        <v>6.8864658409215735</v>
      </c>
      <c r="CE39" s="2">
        <f>ABS(BZ39-CC39)</f>
        <v>2.5415276576227512</v>
      </c>
      <c r="CG39" s="2">
        <f>LN(BM39)*LN(BN39)</f>
        <v>15.73106828354527</v>
      </c>
      <c r="CH39" s="2">
        <f t="shared" si="3"/>
        <v>79.070486790890129</v>
      </c>
    </row>
    <row r="40" spans="1:86" s="2" customFormat="1" x14ac:dyDescent="0.2">
      <c r="A40" s="2" t="s">
        <v>104</v>
      </c>
      <c r="B40" s="2" t="s">
        <v>100</v>
      </c>
      <c r="C40" s="2">
        <v>30</v>
      </c>
      <c r="E40" s="31">
        <v>29.291516000000001</v>
      </c>
      <c r="F40" s="31">
        <v>91.785874000000007</v>
      </c>
      <c r="G40" s="2">
        <v>0.706165547</v>
      </c>
      <c r="H40" s="2">
        <v>-3.1911677850000002</v>
      </c>
      <c r="K40" s="2">
        <v>66.52</v>
      </c>
      <c r="L40" s="2">
        <v>0.46</v>
      </c>
      <c r="M40" s="2">
        <v>15.52</v>
      </c>
      <c r="N40" s="2">
        <v>3.52</v>
      </c>
      <c r="P40" s="2">
        <v>0.06</v>
      </c>
      <c r="Q40" s="2">
        <v>1.69</v>
      </c>
      <c r="R40" s="2">
        <v>3.33</v>
      </c>
      <c r="S40" s="2">
        <v>3.91</v>
      </c>
      <c r="T40" s="2">
        <v>3.88</v>
      </c>
      <c r="U40" s="2">
        <v>0.23</v>
      </c>
      <c r="V40" s="2">
        <v>5.8545454550000002</v>
      </c>
      <c r="W40" s="2">
        <v>68</v>
      </c>
      <c r="X40" s="2">
        <v>25.2</v>
      </c>
      <c r="Y40" s="2">
        <v>9.35</v>
      </c>
      <c r="Z40" s="2">
        <v>17</v>
      </c>
      <c r="AF40" s="2">
        <v>144</v>
      </c>
      <c r="AG40" s="2">
        <v>755.45454549999999</v>
      </c>
      <c r="AH40" s="2">
        <v>0.19</v>
      </c>
      <c r="AI40" s="2">
        <v>10.4</v>
      </c>
      <c r="AJ40" s="2">
        <v>118</v>
      </c>
      <c r="AK40" s="2">
        <v>12.1</v>
      </c>
      <c r="AM40" s="2">
        <v>837</v>
      </c>
      <c r="AN40" s="2">
        <v>50.2</v>
      </c>
      <c r="AO40" s="2">
        <v>94.4</v>
      </c>
      <c r="AP40" s="2">
        <v>9.65</v>
      </c>
      <c r="AQ40" s="2">
        <v>32.5</v>
      </c>
      <c r="AR40" s="2">
        <v>4.9800000000000004</v>
      </c>
      <c r="AS40" s="2">
        <v>1.2</v>
      </c>
      <c r="AT40" s="2">
        <v>3.23</v>
      </c>
      <c r="AU40" s="2">
        <v>0.42</v>
      </c>
      <c r="AV40" s="2">
        <v>1.82</v>
      </c>
      <c r="AW40" s="2">
        <v>0.34</v>
      </c>
      <c r="AX40" s="2">
        <v>0.96</v>
      </c>
      <c r="AY40" s="2">
        <v>0.13</v>
      </c>
      <c r="AZ40" s="2">
        <v>0.83</v>
      </c>
      <c r="BA40" s="2">
        <v>0.12</v>
      </c>
      <c r="BB40" s="2">
        <v>21.2</v>
      </c>
      <c r="BC40" s="2">
        <v>2.96</v>
      </c>
      <c r="BF40" s="2">
        <v>1.1000000000000001</v>
      </c>
      <c r="BH40" s="2">
        <v>30.8</v>
      </c>
      <c r="BI40" s="2">
        <v>6.07</v>
      </c>
      <c r="BJ40" s="2">
        <v>48.776699000000001</v>
      </c>
      <c r="BK40" s="2">
        <v>0.96</v>
      </c>
      <c r="BM40" s="2">
        <v>72.599999999999994</v>
      </c>
      <c r="BN40" s="2">
        <v>41.1</v>
      </c>
      <c r="BO40" s="41"/>
      <c r="BP40" s="41"/>
      <c r="BQ40" s="41"/>
      <c r="BR40" s="41"/>
      <c r="BS40" s="41"/>
      <c r="BT40" s="16"/>
      <c r="BU40" s="2">
        <f t="shared" si="4"/>
        <v>88.635999999999996</v>
      </c>
      <c r="BV40" s="2">
        <f t="shared" si="5"/>
        <v>79.495187588116067</v>
      </c>
      <c r="BW40" s="2">
        <f t="shared" si="6"/>
        <v>9.1408124118839282</v>
      </c>
      <c r="BX40" s="16"/>
      <c r="BY40" s="2">
        <f>19*LN(BM40)-22.3</f>
        <v>59.114333514784249</v>
      </c>
      <c r="BZ40" s="2">
        <f>16.6*LN(BN40)+7.6</f>
        <v>69.285734816936341</v>
      </c>
      <c r="CA40" s="2">
        <f>ABS(BY40-BZ40)</f>
        <v>10.171401302152091</v>
      </c>
      <c r="CC40" s="2">
        <f>-9.4+9.8*LN(BM40)+9.1*LN(BN40)</f>
        <v>66.40833013961128</v>
      </c>
      <c r="CD40" s="2">
        <f>ABS(BY40-CC40)</f>
        <v>7.2939966248270309</v>
      </c>
      <c r="CE40" s="2">
        <f>ABS(BZ40-CC40)</f>
        <v>2.8774046773250603</v>
      </c>
      <c r="CG40" s="2">
        <f>LN(BM40)*LN(BN40)</f>
        <v>15.92296444987506</v>
      </c>
      <c r="CH40" s="2">
        <f t="shared" si="3"/>
        <v>79.876450689475249</v>
      </c>
    </row>
    <row r="41" spans="1:86" s="2" customFormat="1" x14ac:dyDescent="0.2">
      <c r="A41" s="2" t="s">
        <v>105</v>
      </c>
      <c r="B41" s="2" t="s">
        <v>106</v>
      </c>
      <c r="C41" s="2">
        <v>30.2</v>
      </c>
      <c r="E41" s="31">
        <v>29.269169999999999</v>
      </c>
      <c r="F41" s="31">
        <v>91.911389999999997</v>
      </c>
      <c r="K41" s="2">
        <v>64.7</v>
      </c>
      <c r="L41" s="2">
        <v>0.52</v>
      </c>
      <c r="M41" s="2">
        <v>16.079999999999998</v>
      </c>
      <c r="N41" s="2">
        <v>4.32</v>
      </c>
      <c r="P41" s="2">
        <v>0.06</v>
      </c>
      <c r="Q41" s="2">
        <v>2.2400000000000002</v>
      </c>
      <c r="R41" s="2">
        <v>3.71</v>
      </c>
      <c r="S41" s="2">
        <v>3.82</v>
      </c>
      <c r="T41" s="2">
        <v>4</v>
      </c>
      <c r="U41" s="2">
        <v>0.22</v>
      </c>
      <c r="V41" s="2">
        <v>6.85</v>
      </c>
      <c r="W41" s="2">
        <v>79.2</v>
      </c>
      <c r="X41" s="2">
        <v>29.7</v>
      </c>
      <c r="Y41" s="2">
        <v>11</v>
      </c>
      <c r="Z41" s="2">
        <v>20</v>
      </c>
      <c r="AD41" s="2">
        <v>16.600000000000001</v>
      </c>
      <c r="AF41" s="2">
        <v>118</v>
      </c>
      <c r="AG41" s="2">
        <v>857</v>
      </c>
      <c r="AH41" s="2">
        <v>0.14000000000000001</v>
      </c>
      <c r="AI41" s="2">
        <v>9.6</v>
      </c>
      <c r="AJ41" s="2">
        <v>135</v>
      </c>
      <c r="AK41" s="2">
        <v>10.5</v>
      </c>
      <c r="AL41" s="2">
        <v>7.15</v>
      </c>
      <c r="AM41" s="2">
        <v>1319</v>
      </c>
      <c r="AN41" s="2">
        <v>47.9</v>
      </c>
      <c r="AO41" s="2">
        <v>88.2</v>
      </c>
      <c r="AP41" s="2">
        <v>9.89</v>
      </c>
      <c r="AQ41" s="2">
        <v>34.799999999999997</v>
      </c>
      <c r="AR41" s="2">
        <v>4.99</v>
      </c>
      <c r="AS41" s="2">
        <v>1.17</v>
      </c>
      <c r="AT41" s="2">
        <v>3.45</v>
      </c>
      <c r="AU41" s="2">
        <v>0.42599999999999999</v>
      </c>
      <c r="AV41" s="2">
        <v>1.99</v>
      </c>
      <c r="AW41" s="2">
        <v>0.35499999999999998</v>
      </c>
      <c r="AX41" s="2">
        <v>0.98499999999999999</v>
      </c>
      <c r="AY41" s="2">
        <v>0.14000000000000001</v>
      </c>
      <c r="AZ41" s="2">
        <v>0.94399999999999995</v>
      </c>
      <c r="BA41" s="2">
        <v>0.14299999999999999</v>
      </c>
      <c r="BB41" s="2">
        <v>19.3</v>
      </c>
      <c r="BC41" s="2">
        <v>3.87</v>
      </c>
      <c r="BF41" s="2">
        <v>0.96899999999999997</v>
      </c>
      <c r="BG41" s="2">
        <v>26.5</v>
      </c>
      <c r="BH41" s="2">
        <v>32.1</v>
      </c>
      <c r="BI41" s="2">
        <v>5.7</v>
      </c>
      <c r="BJ41" s="2">
        <v>51</v>
      </c>
      <c r="BK41" s="2">
        <v>0.96</v>
      </c>
      <c r="BM41" s="2">
        <v>89.3</v>
      </c>
      <c r="BN41" s="2">
        <v>34.5</v>
      </c>
      <c r="BO41" s="41"/>
      <c r="BP41" s="41"/>
      <c r="BQ41" s="41"/>
      <c r="BR41" s="41"/>
      <c r="BS41" s="41"/>
      <c r="BT41" s="16"/>
      <c r="BU41" s="2">
        <f t="shared" si="4"/>
        <v>107.173</v>
      </c>
      <c r="BV41" s="2">
        <f t="shared" si="5"/>
        <v>75.770674324455925</v>
      </c>
      <c r="BW41" s="2">
        <f t="shared" si="6"/>
        <v>31.402325675544077</v>
      </c>
      <c r="BX41" s="16"/>
      <c r="BY41" s="2">
        <f>19*LN(BM41)-22.3</f>
        <v>63.048028269766618</v>
      </c>
      <c r="BZ41" s="2">
        <f>16.6*LN(BN41)+7.6</f>
        <v>66.379924779019419</v>
      </c>
      <c r="CA41" s="2">
        <f>ABS(BY41-BZ41)</f>
        <v>3.3318965092528003</v>
      </c>
      <c r="CC41" s="2">
        <f>-9.4+9.8*LN(BM41)+9.1*LN(BN41)</f>
        <v>66.844344429987615</v>
      </c>
      <c r="CD41" s="2">
        <f>ABS(BY41-CC41)</f>
        <v>3.7963161602209965</v>
      </c>
      <c r="CE41" s="2">
        <f>ABS(BZ41-CC41)</f>
        <v>0.46441965096819615</v>
      </c>
      <c r="CG41" s="2">
        <f>LN(BM41)*LN(BN41)</f>
        <v>15.905994552106863</v>
      </c>
      <c r="CH41" s="2">
        <f t="shared" si="3"/>
        <v>79.805177118848832</v>
      </c>
    </row>
    <row r="42" spans="1:86" s="2" customFormat="1" x14ac:dyDescent="0.2">
      <c r="A42" s="2" t="s">
        <v>105</v>
      </c>
      <c r="B42" s="2" t="s">
        <v>107</v>
      </c>
      <c r="C42" s="2">
        <v>31</v>
      </c>
      <c r="E42" s="31">
        <v>29.268889999999999</v>
      </c>
      <c r="F42" s="31">
        <v>91.905000000000001</v>
      </c>
      <c r="K42" s="2">
        <v>64.680000000000007</v>
      </c>
      <c r="L42" s="2">
        <v>0.52</v>
      </c>
      <c r="M42" s="2">
        <v>16.260000000000002</v>
      </c>
      <c r="N42" s="2">
        <v>4.16</v>
      </c>
      <c r="P42" s="2">
        <v>7.0000000000000007E-2</v>
      </c>
      <c r="Q42" s="2">
        <v>2.0299999999999998</v>
      </c>
      <c r="R42" s="2">
        <v>3.63</v>
      </c>
      <c r="S42" s="2">
        <v>3.87</v>
      </c>
      <c r="T42" s="2">
        <v>4.0999999999999996</v>
      </c>
      <c r="U42" s="2">
        <v>0.22</v>
      </c>
      <c r="V42" s="2">
        <v>6.03</v>
      </c>
      <c r="W42" s="2">
        <v>66.8</v>
      </c>
      <c r="X42" s="2">
        <v>26.5</v>
      </c>
      <c r="Y42" s="2">
        <v>10</v>
      </c>
      <c r="Z42" s="2">
        <v>17.3</v>
      </c>
      <c r="AD42" s="2">
        <v>16.3</v>
      </c>
      <c r="AF42" s="2">
        <v>123</v>
      </c>
      <c r="AG42" s="2">
        <v>881</v>
      </c>
      <c r="AH42" s="2">
        <v>0.14000000000000001</v>
      </c>
      <c r="AI42" s="2">
        <v>10.8</v>
      </c>
      <c r="AJ42" s="2">
        <v>161</v>
      </c>
      <c r="AK42" s="2">
        <v>12</v>
      </c>
      <c r="AL42" s="2">
        <v>7.92</v>
      </c>
      <c r="AM42" s="2">
        <v>1210</v>
      </c>
      <c r="AN42" s="2">
        <v>58.7</v>
      </c>
      <c r="AO42" s="2">
        <v>103</v>
      </c>
      <c r="AP42" s="2">
        <v>11.7</v>
      </c>
      <c r="AQ42" s="2">
        <v>40.9</v>
      </c>
      <c r="AR42" s="2">
        <v>5.85</v>
      </c>
      <c r="AS42" s="2">
        <v>1.28</v>
      </c>
      <c r="AT42" s="2">
        <v>3.94</v>
      </c>
      <c r="AU42" s="2">
        <v>0.46600000000000003</v>
      </c>
      <c r="AV42" s="2">
        <v>2.19</v>
      </c>
      <c r="AW42" s="2">
        <v>0.38</v>
      </c>
      <c r="AX42" s="2">
        <v>1.04</v>
      </c>
      <c r="AY42" s="2">
        <v>0.15</v>
      </c>
      <c r="AZ42" s="2">
        <v>1</v>
      </c>
      <c r="BA42" s="2">
        <v>0.159</v>
      </c>
      <c r="BB42" s="2">
        <v>20.8</v>
      </c>
      <c r="BC42" s="2">
        <v>4.49</v>
      </c>
      <c r="BF42" s="2">
        <v>1.1399999999999999</v>
      </c>
      <c r="BG42" s="2">
        <v>31.2</v>
      </c>
      <c r="BH42" s="2">
        <v>40.700000000000003</v>
      </c>
      <c r="BI42" s="2">
        <v>6.45</v>
      </c>
      <c r="BJ42" s="2">
        <v>49</v>
      </c>
      <c r="BK42" s="2">
        <v>0.96</v>
      </c>
      <c r="BM42" s="2">
        <v>81.599999999999994</v>
      </c>
      <c r="BN42" s="2">
        <v>39.9</v>
      </c>
      <c r="BO42" s="41"/>
      <c r="BP42" s="41"/>
      <c r="BQ42" s="41"/>
      <c r="BR42" s="41"/>
      <c r="BS42" s="41"/>
      <c r="BT42" s="16"/>
      <c r="BU42" s="2">
        <f t="shared" si="4"/>
        <v>98.626000000000005</v>
      </c>
      <c r="BV42" s="2">
        <f t="shared" si="5"/>
        <v>78.864711830445316</v>
      </c>
      <c r="BW42" s="2">
        <f t="shared" si="6"/>
        <v>19.761288169554689</v>
      </c>
      <c r="BX42" s="16"/>
      <c r="BY42" s="2">
        <f>19*LN(BM42)-22.3</f>
        <v>61.334755977431158</v>
      </c>
      <c r="BZ42" s="2">
        <f>16.6*LN(BN42)+7.6</f>
        <v>68.793846976670579</v>
      </c>
      <c r="CA42" s="2">
        <f>ABS(BY42-BZ42)</f>
        <v>7.4590909992394216</v>
      </c>
      <c r="CC42" s="2">
        <f>-9.4+9.8*LN(BM42)+9.1*LN(BN42)</f>
        <v>67.283951314758554</v>
      </c>
      <c r="CD42" s="2">
        <f>ABS(BY42-CC42)</f>
        <v>5.9491953373273958</v>
      </c>
      <c r="CE42" s="2">
        <f>ABS(BZ42-CC42)</f>
        <v>1.5098956619120258</v>
      </c>
      <c r="CG42" s="2">
        <f>LN(BM42)*LN(BN42)</f>
        <v>16.226799173158234</v>
      </c>
      <c r="CH42" s="2">
        <f t="shared" si="3"/>
        <v>81.152556527264593</v>
      </c>
    </row>
    <row r="43" spans="1:86" s="2" customFormat="1" x14ac:dyDescent="0.2">
      <c r="A43" s="2" t="s">
        <v>105</v>
      </c>
      <c r="B43" s="2" t="s">
        <v>108</v>
      </c>
      <c r="C43" s="2">
        <v>31</v>
      </c>
      <c r="E43" s="31">
        <v>29.25</v>
      </c>
      <c r="F43" s="31">
        <v>91.908060000000006</v>
      </c>
      <c r="K43" s="2">
        <v>65.11</v>
      </c>
      <c r="L43" s="2">
        <v>0.52</v>
      </c>
      <c r="M43" s="2">
        <v>15.81</v>
      </c>
      <c r="N43" s="2">
        <v>4.26</v>
      </c>
      <c r="P43" s="2">
        <v>0.06</v>
      </c>
      <c r="Q43" s="2">
        <v>2.0499999999999998</v>
      </c>
      <c r="R43" s="2">
        <v>3.65</v>
      </c>
      <c r="S43" s="2">
        <v>3.85</v>
      </c>
      <c r="T43" s="2">
        <v>3.63</v>
      </c>
      <c r="U43" s="2">
        <v>0.22</v>
      </c>
      <c r="V43" s="2">
        <v>5.63</v>
      </c>
      <c r="W43" s="2">
        <v>59.2</v>
      </c>
      <c r="X43" s="2">
        <v>26.1</v>
      </c>
      <c r="Y43" s="2">
        <v>8.5299999999999994</v>
      </c>
      <c r="Z43" s="2">
        <v>16.2</v>
      </c>
      <c r="AD43" s="2">
        <v>15.9</v>
      </c>
      <c r="AF43" s="2">
        <v>130</v>
      </c>
      <c r="AG43" s="2">
        <v>867</v>
      </c>
      <c r="AH43" s="2">
        <v>0.15</v>
      </c>
      <c r="AI43" s="2">
        <v>9.7100000000000009</v>
      </c>
      <c r="AJ43" s="2">
        <v>127</v>
      </c>
      <c r="AK43" s="2">
        <v>10.8</v>
      </c>
      <c r="AL43" s="2">
        <v>8.81</v>
      </c>
      <c r="AM43" s="2">
        <v>1221</v>
      </c>
      <c r="AN43" s="2">
        <v>51</v>
      </c>
      <c r="AO43" s="2">
        <v>90.1</v>
      </c>
      <c r="AP43" s="2">
        <v>10.1</v>
      </c>
      <c r="AQ43" s="2">
        <v>36.1</v>
      </c>
      <c r="AR43" s="2">
        <v>5.21</v>
      </c>
      <c r="AS43" s="2">
        <v>1.23</v>
      </c>
      <c r="AT43" s="2">
        <v>3.55</v>
      </c>
      <c r="AU43" s="2">
        <v>0.41699999999999998</v>
      </c>
      <c r="AV43" s="2">
        <v>1.95</v>
      </c>
      <c r="AW43" s="2">
        <v>0.34799999999999998</v>
      </c>
      <c r="AX43" s="2">
        <v>0.95299999999999996</v>
      </c>
      <c r="AY43" s="2">
        <v>0.13600000000000001</v>
      </c>
      <c r="AZ43" s="2">
        <v>0.86399999999999999</v>
      </c>
      <c r="BA43" s="2">
        <v>0.14199999999999999</v>
      </c>
      <c r="BB43" s="2">
        <v>20.100000000000001</v>
      </c>
      <c r="BC43" s="2">
        <v>3.58</v>
      </c>
      <c r="BF43" s="2">
        <v>1.03</v>
      </c>
      <c r="BG43" s="2">
        <v>25.8</v>
      </c>
      <c r="BH43" s="2">
        <v>33.5</v>
      </c>
      <c r="BI43" s="2">
        <v>3.9</v>
      </c>
      <c r="BJ43" s="2">
        <v>49</v>
      </c>
      <c r="BK43" s="2">
        <v>0.97</v>
      </c>
      <c r="BM43" s="2">
        <v>89.3</v>
      </c>
      <c r="BN43" s="2">
        <v>40.1</v>
      </c>
      <c r="BO43" s="41"/>
      <c r="BP43" s="41"/>
      <c r="BQ43" s="41"/>
      <c r="BR43" s="41"/>
      <c r="BS43" s="41"/>
      <c r="BT43" s="16"/>
      <c r="BU43" s="2">
        <f t="shared" si="4"/>
        <v>107.173</v>
      </c>
      <c r="BV43" s="2">
        <f t="shared" si="5"/>
        <v>78.971097052081561</v>
      </c>
      <c r="BW43" s="2">
        <f t="shared" si="6"/>
        <v>28.201902947918441</v>
      </c>
      <c r="BX43" s="16"/>
      <c r="BY43" s="2">
        <f>19*LN(BM43)-22.3</f>
        <v>63.048028269766618</v>
      </c>
      <c r="BZ43" s="2">
        <f>16.6*LN(BN43)+7.6</f>
        <v>68.876847149587888</v>
      </c>
      <c r="CA43" s="2">
        <f>ABS(BY43-BZ43)</f>
        <v>5.8288188798212701</v>
      </c>
      <c r="CC43" s="2">
        <f>-9.4+9.8*LN(BM43)+9.1*LN(BN43)</f>
        <v>68.213139223492021</v>
      </c>
      <c r="CD43" s="2">
        <f>ABS(BY43-CC43)</f>
        <v>5.165110953725403</v>
      </c>
      <c r="CE43" s="2">
        <f>ABS(BZ43-CC43)</f>
        <v>0.66370792609586715</v>
      </c>
      <c r="CG43" s="2">
        <f>LN(BM43)*LN(BN43)</f>
        <v>16.581667986065934</v>
      </c>
      <c r="CH43" s="2">
        <f t="shared" si="3"/>
        <v>82.643005541476924</v>
      </c>
    </row>
    <row r="44" spans="1:86" s="2" customFormat="1" x14ac:dyDescent="0.2">
      <c r="A44" s="2" t="s">
        <v>105</v>
      </c>
      <c r="B44" s="2" t="s">
        <v>109</v>
      </c>
      <c r="C44" s="2">
        <v>31</v>
      </c>
      <c r="E44" s="31">
        <v>29.27111</v>
      </c>
      <c r="F44" s="31">
        <v>91.891670000000005</v>
      </c>
      <c r="K44" s="2">
        <v>64.56</v>
      </c>
      <c r="L44" s="2">
        <v>0.52</v>
      </c>
      <c r="M44" s="2">
        <v>15.93</v>
      </c>
      <c r="N44" s="2">
        <v>4.4400000000000004</v>
      </c>
      <c r="P44" s="2">
        <v>7.0000000000000007E-2</v>
      </c>
      <c r="Q44" s="2">
        <v>2.11</v>
      </c>
      <c r="R44" s="2">
        <v>3.86</v>
      </c>
      <c r="S44" s="2">
        <v>3.87</v>
      </c>
      <c r="T44" s="2">
        <v>3.82</v>
      </c>
      <c r="U44" s="2">
        <v>0.23</v>
      </c>
      <c r="V44" s="2">
        <v>7.14</v>
      </c>
      <c r="W44" s="2">
        <v>69.099999999999994</v>
      </c>
      <c r="X44" s="2">
        <v>33</v>
      </c>
      <c r="Y44" s="2">
        <v>10.3</v>
      </c>
      <c r="Z44" s="2">
        <v>17.399999999999999</v>
      </c>
      <c r="AD44" s="2">
        <v>17.2</v>
      </c>
      <c r="AF44" s="2">
        <v>128</v>
      </c>
      <c r="AG44" s="2">
        <v>849</v>
      </c>
      <c r="AH44" s="2">
        <v>0.15</v>
      </c>
      <c r="AI44" s="2">
        <v>11.4</v>
      </c>
      <c r="AJ44" s="2">
        <v>103</v>
      </c>
      <c r="AK44" s="2">
        <v>12.6</v>
      </c>
      <c r="AL44" s="2">
        <v>7.85</v>
      </c>
      <c r="AM44" s="2">
        <v>1195</v>
      </c>
      <c r="AN44" s="2">
        <v>58.9</v>
      </c>
      <c r="AO44" s="2">
        <v>108</v>
      </c>
      <c r="AP44" s="2">
        <v>12</v>
      </c>
      <c r="AQ44" s="2">
        <v>42.5</v>
      </c>
      <c r="AR44" s="2">
        <v>5.98</v>
      </c>
      <c r="AS44" s="2">
        <v>1.32</v>
      </c>
      <c r="AT44" s="2">
        <v>4.07</v>
      </c>
      <c r="AU44" s="2">
        <v>0.47899999999999998</v>
      </c>
      <c r="AV44" s="2">
        <v>2.2400000000000002</v>
      </c>
      <c r="AW44" s="2">
        <v>0.39900000000000002</v>
      </c>
      <c r="AX44" s="2">
        <v>1.06</v>
      </c>
      <c r="AY44" s="2">
        <v>0.156</v>
      </c>
      <c r="AZ44" s="2">
        <v>1.04</v>
      </c>
      <c r="BA44" s="2">
        <v>0.16400000000000001</v>
      </c>
      <c r="BB44" s="2">
        <v>20.8</v>
      </c>
      <c r="BC44" s="2">
        <v>3.09</v>
      </c>
      <c r="BF44" s="2">
        <v>1.2</v>
      </c>
      <c r="BG44" s="2">
        <v>24.7</v>
      </c>
      <c r="BH44" s="2">
        <v>36.6</v>
      </c>
      <c r="BI44" s="2">
        <v>7.8</v>
      </c>
      <c r="BJ44" s="2">
        <v>48</v>
      </c>
      <c r="BK44" s="2">
        <v>0.94</v>
      </c>
      <c r="BM44" s="2">
        <v>74.5</v>
      </c>
      <c r="BN44" s="2">
        <v>38.5</v>
      </c>
      <c r="BO44" s="41"/>
      <c r="BP44" s="41"/>
      <c r="BQ44" s="41"/>
      <c r="BR44" s="41"/>
      <c r="BS44" s="41"/>
      <c r="BT44" s="16"/>
      <c r="BU44" s="2">
        <f t="shared" si="4"/>
        <v>90.745000000000005</v>
      </c>
      <c r="BV44" s="2">
        <f t="shared" si="5"/>
        <v>78.104738186920869</v>
      </c>
      <c r="BW44" s="2">
        <f t="shared" si="6"/>
        <v>12.640261813079135</v>
      </c>
      <c r="BX44" s="16"/>
      <c r="BY44" s="2">
        <f>19*LN(BM44)-22.3</f>
        <v>59.605183382324768</v>
      </c>
      <c r="BZ44" s="2">
        <f>16.6*LN(BN44)+7.6</f>
        <v>68.200926805476072</v>
      </c>
      <c r="CA44" s="2">
        <f>ABS(BY44-BZ44)</f>
        <v>8.5957434231513048</v>
      </c>
      <c r="CC44" s="2">
        <f>-9.4+9.8*LN(BM44)+9.1*LN(BN44)</f>
        <v>66.066821424551065</v>
      </c>
      <c r="CD44" s="2">
        <f>ABS(BY44-CC44)</f>
        <v>6.4616380422262978</v>
      </c>
      <c r="CE44" s="2">
        <f>ABS(BZ44-CC44)</f>
        <v>2.134105380925007</v>
      </c>
      <c r="CG44" s="2">
        <f>LN(BM44)*LN(BN44)</f>
        <v>15.737254353650467</v>
      </c>
      <c r="CH44" s="2">
        <f t="shared" si="3"/>
        <v>79.096468285331966</v>
      </c>
    </row>
    <row r="45" spans="1:86" s="2" customFormat="1" x14ac:dyDescent="0.2">
      <c r="A45" s="2" t="s">
        <v>105</v>
      </c>
      <c r="B45" s="2" t="s">
        <v>110</v>
      </c>
      <c r="C45" s="2">
        <v>31</v>
      </c>
      <c r="E45" s="31">
        <v>29.24972</v>
      </c>
      <c r="F45" s="31">
        <v>91.908330000000007</v>
      </c>
      <c r="K45" s="2">
        <v>65.8</v>
      </c>
      <c r="L45" s="2">
        <v>0.48</v>
      </c>
      <c r="M45" s="2">
        <v>16.22</v>
      </c>
      <c r="N45" s="2">
        <v>3.89</v>
      </c>
      <c r="P45" s="2">
        <v>0.05</v>
      </c>
      <c r="Q45" s="2">
        <v>1.78</v>
      </c>
      <c r="R45" s="2">
        <v>3.47</v>
      </c>
      <c r="S45" s="2">
        <v>3.9</v>
      </c>
      <c r="T45" s="2">
        <v>4.05</v>
      </c>
      <c r="U45" s="2">
        <v>0.19</v>
      </c>
      <c r="V45" s="2">
        <v>6.38</v>
      </c>
      <c r="W45" s="2">
        <v>64.7</v>
      </c>
      <c r="X45" s="2">
        <v>30.7</v>
      </c>
      <c r="Y45" s="2">
        <v>9.94</v>
      </c>
      <c r="Z45" s="2">
        <v>17.600000000000001</v>
      </c>
      <c r="AD45" s="2">
        <v>16.8</v>
      </c>
      <c r="AF45" s="2">
        <v>126</v>
      </c>
      <c r="AG45" s="2">
        <v>789</v>
      </c>
      <c r="AH45" s="2">
        <v>0.16</v>
      </c>
      <c r="AI45" s="2">
        <v>9.82</v>
      </c>
      <c r="AJ45" s="2">
        <v>94.9</v>
      </c>
      <c r="AK45" s="2">
        <v>12.3</v>
      </c>
      <c r="AL45" s="2">
        <v>7.5</v>
      </c>
      <c r="AM45" s="2">
        <v>926</v>
      </c>
      <c r="AN45" s="2">
        <v>55.2</v>
      </c>
      <c r="AO45" s="2">
        <v>99.2</v>
      </c>
      <c r="AP45" s="2">
        <v>10.9</v>
      </c>
      <c r="AQ45" s="2">
        <v>37.799999999999997</v>
      </c>
      <c r="AR45" s="2">
        <v>5.29</v>
      </c>
      <c r="AS45" s="2">
        <v>1.22</v>
      </c>
      <c r="AT45" s="2">
        <v>3.69</v>
      </c>
      <c r="AU45" s="2">
        <v>0.42099999999999999</v>
      </c>
      <c r="AV45" s="2">
        <v>1.94</v>
      </c>
      <c r="AW45" s="2">
        <v>0.34399999999999997</v>
      </c>
      <c r="AX45" s="2">
        <v>0.96099999999999997</v>
      </c>
      <c r="AY45" s="2">
        <v>0.13300000000000001</v>
      </c>
      <c r="AZ45" s="2">
        <v>0.86699999999999999</v>
      </c>
      <c r="BA45" s="2">
        <v>0.14299999999999999</v>
      </c>
      <c r="BB45" s="2">
        <v>21.4</v>
      </c>
      <c r="BC45" s="2">
        <v>2.89</v>
      </c>
      <c r="BF45" s="2">
        <v>1.1000000000000001</v>
      </c>
      <c r="BG45" s="2">
        <v>30.4</v>
      </c>
      <c r="BH45" s="2">
        <v>36.200000000000003</v>
      </c>
      <c r="BI45" s="2">
        <v>6.12</v>
      </c>
      <c r="BJ45" s="2">
        <v>48</v>
      </c>
      <c r="BK45" s="2">
        <v>0.97</v>
      </c>
      <c r="BM45" s="2">
        <v>80.3</v>
      </c>
      <c r="BN45" s="2">
        <v>43.3</v>
      </c>
      <c r="BO45" s="41"/>
      <c r="BP45" s="41"/>
      <c r="BQ45" s="41"/>
      <c r="BR45" s="41"/>
      <c r="BS45" s="41"/>
      <c r="BT45" s="16"/>
      <c r="BU45" s="2">
        <f t="shared" si="4"/>
        <v>97.183000000000007</v>
      </c>
      <c r="BV45" s="2">
        <f t="shared" si="5"/>
        <v>80.604666401988666</v>
      </c>
      <c r="BW45" s="2">
        <f t="shared" si="6"/>
        <v>16.578333598011341</v>
      </c>
      <c r="BX45" s="16"/>
      <c r="BY45" s="2">
        <f>19*LN(BM45)-22.3</f>
        <v>61.029622798101599</v>
      </c>
      <c r="BZ45" s="2">
        <f>16.6*LN(BN45)+7.6</f>
        <v>70.151333741140178</v>
      </c>
      <c r="CA45" s="2">
        <f>ABS(BY45-BZ45)</f>
        <v>9.121710943038579</v>
      </c>
      <c r="CC45" s="2">
        <f>-9.4+9.8*LN(BM45)+9.1*LN(BN45)</f>
        <v>67.870731263913456</v>
      </c>
      <c r="CD45" s="2">
        <f>ABS(BY45-CC45)</f>
        <v>6.8411084658118568</v>
      </c>
      <c r="CE45" s="2">
        <f>ABS(BZ45-CC45)</f>
        <v>2.2806024772267222</v>
      </c>
      <c r="CG45" s="2">
        <f>LN(BM45)*LN(BN45)</f>
        <v>16.526249353732961</v>
      </c>
      <c r="CH45" s="2">
        <f t="shared" si="3"/>
        <v>82.410247285678437</v>
      </c>
    </row>
    <row r="46" spans="1:86" s="2" customFormat="1" x14ac:dyDescent="0.2">
      <c r="A46" s="2" t="s">
        <v>111</v>
      </c>
      <c r="B46" s="2" t="s">
        <v>112</v>
      </c>
      <c r="C46" s="2">
        <v>41</v>
      </c>
      <c r="E46" s="31">
        <v>29.354344999999999</v>
      </c>
      <c r="F46" s="31">
        <v>90.184540999999996</v>
      </c>
      <c r="K46" s="2">
        <v>57.3</v>
      </c>
      <c r="L46" s="2">
        <v>0.92</v>
      </c>
      <c r="M46" s="2">
        <v>16.95</v>
      </c>
      <c r="N46" s="2">
        <v>5.92</v>
      </c>
      <c r="O46" s="2">
        <v>3.04</v>
      </c>
      <c r="P46" s="2">
        <v>0.09</v>
      </c>
      <c r="Q46" s="2">
        <v>3.99</v>
      </c>
      <c r="R46" s="2">
        <v>5.23</v>
      </c>
      <c r="S46" s="2">
        <v>4.59</v>
      </c>
      <c r="T46" s="2">
        <v>2.78</v>
      </c>
      <c r="U46" s="2">
        <v>0.43</v>
      </c>
      <c r="V46" s="2">
        <v>9</v>
      </c>
      <c r="W46" s="2">
        <v>129</v>
      </c>
      <c r="X46" s="2">
        <v>70</v>
      </c>
      <c r="Z46" s="2">
        <v>67</v>
      </c>
      <c r="AD46" s="2">
        <v>20.3</v>
      </c>
      <c r="AF46" s="2">
        <v>69.400000000000006</v>
      </c>
      <c r="AG46" s="2">
        <v>1415</v>
      </c>
      <c r="AH46" s="2">
        <v>0.05</v>
      </c>
      <c r="AI46" s="2">
        <v>10.6</v>
      </c>
      <c r="AJ46" s="2">
        <v>141</v>
      </c>
      <c r="AK46" s="2">
        <v>6.3</v>
      </c>
      <c r="AL46" s="2">
        <v>2.12</v>
      </c>
      <c r="AM46" s="2">
        <v>1115</v>
      </c>
      <c r="AN46" s="2">
        <v>44.7</v>
      </c>
      <c r="AO46" s="2">
        <v>91.6</v>
      </c>
      <c r="AP46" s="2">
        <v>11.55</v>
      </c>
      <c r="AQ46" s="2">
        <v>46</v>
      </c>
      <c r="AR46" s="2">
        <v>8.06</v>
      </c>
      <c r="AS46" s="2">
        <v>1.93</v>
      </c>
      <c r="AT46" s="2">
        <v>4.9000000000000004</v>
      </c>
      <c r="AU46" s="2">
        <v>0.54</v>
      </c>
      <c r="AV46" s="2">
        <v>2.48</v>
      </c>
      <c r="AW46" s="2">
        <v>0.41</v>
      </c>
      <c r="AX46" s="2">
        <v>0.97</v>
      </c>
      <c r="AY46" s="2">
        <v>0.14000000000000001</v>
      </c>
      <c r="AZ46" s="2">
        <v>0.82</v>
      </c>
      <c r="BA46" s="2">
        <v>0.11</v>
      </c>
      <c r="BB46" s="2">
        <v>16.399999999999999</v>
      </c>
      <c r="BC46" s="2">
        <v>3.9</v>
      </c>
      <c r="BF46" s="2">
        <v>0.3</v>
      </c>
      <c r="BH46" s="2">
        <v>13.6</v>
      </c>
      <c r="BI46" s="2">
        <v>2.82</v>
      </c>
      <c r="BJ46" s="2">
        <v>57.41550599</v>
      </c>
      <c r="BK46" s="2">
        <v>0.89</v>
      </c>
      <c r="BM46" s="2">
        <v>133.5</v>
      </c>
      <c r="BN46" s="2">
        <v>37</v>
      </c>
      <c r="BO46" s="41"/>
      <c r="BP46" s="41"/>
      <c r="BQ46" s="41"/>
      <c r="BR46" s="41"/>
      <c r="BS46" s="41"/>
      <c r="BT46" s="16"/>
      <c r="BU46" s="2">
        <f t="shared" si="4"/>
        <v>156.23500000000001</v>
      </c>
      <c r="BV46" s="2">
        <f t="shared" si="5"/>
        <v>77.259183214245155</v>
      </c>
      <c r="BW46" s="2">
        <f t="shared" si="6"/>
        <v>78.975816785754859</v>
      </c>
      <c r="BX46" s="16"/>
      <c r="BY46" s="2">
        <f>19*LN(BM46)-22.3</f>
        <v>70.687928078965783</v>
      </c>
      <c r="BZ46" s="2">
        <f>16.6*LN(BN46)+7.6</f>
        <v>67.541237349894132</v>
      </c>
      <c r="CA46" s="2">
        <f>ABS(BY46-BZ46)</f>
        <v>3.1466907290716506</v>
      </c>
      <c r="CC46" s="2">
        <f>-9.4+9.8*LN(BM46)+9.1*LN(BN46)</f>
        <v>71.421547487897428</v>
      </c>
      <c r="CD46" s="2">
        <f>ABS(BY46-CC46)</f>
        <v>0.73361940893164501</v>
      </c>
      <c r="CE46" s="2">
        <f>ABS(BZ46-CC46)</f>
        <v>3.8803101380032956</v>
      </c>
      <c r="CG46" s="2">
        <f>LN(BM46)*LN(BN46)</f>
        <v>17.672198692632126</v>
      </c>
      <c r="CH46" s="2">
        <f t="shared" si="3"/>
        <v>87.223234509054933</v>
      </c>
    </row>
    <row r="47" spans="1:86" s="2" customFormat="1" x14ac:dyDescent="0.2">
      <c r="A47" s="2" t="s">
        <v>111</v>
      </c>
      <c r="B47" s="2" t="s">
        <v>113</v>
      </c>
      <c r="C47" s="2">
        <v>41</v>
      </c>
      <c r="E47" s="31">
        <v>29.354344999999999</v>
      </c>
      <c r="F47" s="31">
        <v>90.184540999999996</v>
      </c>
      <c r="K47" s="2">
        <v>56.7</v>
      </c>
      <c r="L47" s="2">
        <v>0.93</v>
      </c>
      <c r="M47" s="2">
        <v>16.850000000000001</v>
      </c>
      <c r="N47" s="2">
        <v>6.01</v>
      </c>
      <c r="O47" s="2">
        <v>2.78</v>
      </c>
      <c r="P47" s="2">
        <v>0.1</v>
      </c>
      <c r="Q47" s="2">
        <v>3.94</v>
      </c>
      <c r="R47" s="2">
        <v>5.85</v>
      </c>
      <c r="S47" s="2">
        <v>4.26</v>
      </c>
      <c r="T47" s="2">
        <v>2.81</v>
      </c>
      <c r="U47" s="2">
        <v>0.42</v>
      </c>
      <c r="V47" s="2">
        <v>10</v>
      </c>
      <c r="W47" s="2">
        <v>131</v>
      </c>
      <c r="X47" s="2">
        <v>70</v>
      </c>
      <c r="Z47" s="2">
        <v>71</v>
      </c>
      <c r="AD47" s="2">
        <v>21.6</v>
      </c>
      <c r="AF47" s="2">
        <v>68.099999999999994</v>
      </c>
      <c r="AG47" s="2">
        <v>1320</v>
      </c>
      <c r="AH47" s="2">
        <v>0.05</v>
      </c>
      <c r="AI47" s="2">
        <v>11.4</v>
      </c>
      <c r="AJ47" s="2">
        <v>141</v>
      </c>
      <c r="AK47" s="2">
        <v>6.2</v>
      </c>
      <c r="AL47" s="2">
        <v>1.8</v>
      </c>
      <c r="AM47" s="2">
        <v>1010</v>
      </c>
      <c r="AN47" s="2">
        <v>45.1</v>
      </c>
      <c r="AO47" s="2">
        <v>93.6</v>
      </c>
      <c r="AP47" s="2">
        <v>11.8</v>
      </c>
      <c r="AQ47" s="2">
        <v>47.4</v>
      </c>
      <c r="AR47" s="2">
        <v>7.9</v>
      </c>
      <c r="AS47" s="2">
        <v>1.9</v>
      </c>
      <c r="AT47" s="2">
        <v>5.04</v>
      </c>
      <c r="AU47" s="2">
        <v>0.56999999999999995</v>
      </c>
      <c r="AV47" s="2">
        <v>2.54</v>
      </c>
      <c r="AW47" s="2">
        <v>0.45</v>
      </c>
      <c r="AX47" s="2">
        <v>1.08</v>
      </c>
      <c r="AY47" s="2">
        <v>0.12</v>
      </c>
      <c r="AZ47" s="2">
        <v>0.84</v>
      </c>
      <c r="BA47" s="2">
        <v>0.11</v>
      </c>
      <c r="BB47" s="2">
        <v>16.3</v>
      </c>
      <c r="BC47" s="2">
        <v>4</v>
      </c>
      <c r="BF47" s="2">
        <v>0.3</v>
      </c>
      <c r="BH47" s="2">
        <v>13.55</v>
      </c>
      <c r="BI47" s="2">
        <v>2.72</v>
      </c>
      <c r="BJ47" s="2">
        <v>56.736916870000002</v>
      </c>
      <c r="BK47" s="2">
        <v>0.86</v>
      </c>
      <c r="BM47" s="2">
        <v>115.8</v>
      </c>
      <c r="BN47" s="2">
        <v>36.5</v>
      </c>
      <c r="BO47" s="41"/>
      <c r="BP47" s="41"/>
      <c r="BQ47" s="41"/>
      <c r="BR47" s="41"/>
      <c r="BS47" s="41"/>
      <c r="BT47" s="16"/>
      <c r="BU47" s="2">
        <f t="shared" si="4"/>
        <v>136.58800000000002</v>
      </c>
      <c r="BV47" s="2">
        <f t="shared" si="5"/>
        <v>76.969695755454353</v>
      </c>
      <c r="BW47" s="2">
        <f t="shared" si="6"/>
        <v>59.618304244545669</v>
      </c>
      <c r="BX47" s="16"/>
      <c r="BY47" s="2">
        <f>19*LN(BM47)-22.3</f>
        <v>67.985426737639003</v>
      </c>
      <c r="BZ47" s="2">
        <f>16.6*LN(BN47)+7.6</f>
        <v>67.315383525768212</v>
      </c>
      <c r="CA47" s="2">
        <f>ABS(BY47-BZ47)</f>
        <v>0.67004321187079086</v>
      </c>
      <c r="CC47" s="2">
        <f>-9.4+9.8*LN(BM47)+9.1*LN(BN47)</f>
        <v>69.90381430971604</v>
      </c>
      <c r="CD47" s="2">
        <f>ABS(BY47-CC47)</f>
        <v>1.9183875720770374</v>
      </c>
      <c r="CE47" s="2">
        <f>ABS(BZ47-CC47)</f>
        <v>2.5884307839478282</v>
      </c>
      <c r="CG47" s="2">
        <f>LN(BM47)*LN(BN47)</f>
        <v>17.093940660829933</v>
      </c>
      <c r="CH47" s="2">
        <f t="shared" si="3"/>
        <v>84.794550775485718</v>
      </c>
    </row>
    <row r="48" spans="1:86" s="2" customFormat="1" x14ac:dyDescent="0.2">
      <c r="A48" s="2" t="s">
        <v>111</v>
      </c>
      <c r="B48" s="2" t="s">
        <v>114</v>
      </c>
      <c r="C48" s="2">
        <v>41</v>
      </c>
      <c r="E48" s="31">
        <v>29.354344999999999</v>
      </c>
      <c r="F48" s="31">
        <v>90.184540999999996</v>
      </c>
      <c r="K48" s="2">
        <v>55.9</v>
      </c>
      <c r="L48" s="2">
        <v>0.88</v>
      </c>
      <c r="M48" s="2">
        <v>16.5</v>
      </c>
      <c r="N48" s="2">
        <v>5.63</v>
      </c>
      <c r="O48" s="2">
        <v>3.06</v>
      </c>
      <c r="P48" s="2">
        <v>0.09</v>
      </c>
      <c r="Q48" s="2">
        <v>3.97</v>
      </c>
      <c r="R48" s="2">
        <v>4.5199999999999996</v>
      </c>
      <c r="S48" s="2">
        <v>5.15</v>
      </c>
      <c r="T48" s="2">
        <v>2.52</v>
      </c>
      <c r="U48" s="2">
        <v>0.42</v>
      </c>
      <c r="V48" s="2">
        <v>8</v>
      </c>
      <c r="W48" s="2">
        <v>133</v>
      </c>
      <c r="X48" s="2">
        <v>70</v>
      </c>
      <c r="Z48" s="2">
        <v>60</v>
      </c>
      <c r="AD48" s="2">
        <v>21.1</v>
      </c>
      <c r="AF48" s="2">
        <v>78.900000000000006</v>
      </c>
      <c r="AG48" s="2">
        <v>707</v>
      </c>
      <c r="AH48" s="2">
        <v>0.11</v>
      </c>
      <c r="AI48" s="2">
        <v>11.3</v>
      </c>
      <c r="AJ48" s="2">
        <v>139</v>
      </c>
      <c r="AK48" s="2">
        <v>6</v>
      </c>
      <c r="AL48" s="2">
        <v>2.46</v>
      </c>
      <c r="AM48" s="2">
        <v>942</v>
      </c>
      <c r="AN48" s="2">
        <v>45.4</v>
      </c>
      <c r="AO48" s="2">
        <v>97</v>
      </c>
      <c r="AP48" s="2">
        <v>11.3</v>
      </c>
      <c r="AQ48" s="2">
        <v>47</v>
      </c>
      <c r="AR48" s="2">
        <v>7.33</v>
      </c>
      <c r="AS48" s="2">
        <v>1.91</v>
      </c>
      <c r="AT48" s="2">
        <v>4.9000000000000004</v>
      </c>
      <c r="AU48" s="2">
        <v>0.49</v>
      </c>
      <c r="AV48" s="2">
        <v>2.5099999999999998</v>
      </c>
      <c r="AW48" s="2">
        <v>0.41</v>
      </c>
      <c r="AX48" s="2">
        <v>1.03</v>
      </c>
      <c r="AY48" s="2">
        <v>0.12</v>
      </c>
      <c r="AZ48" s="2">
        <v>0.78</v>
      </c>
      <c r="BA48" s="2">
        <v>0.11</v>
      </c>
      <c r="BB48" s="2">
        <v>17</v>
      </c>
      <c r="BC48" s="2">
        <v>4.0999999999999996</v>
      </c>
      <c r="BF48" s="2">
        <v>0.3</v>
      </c>
      <c r="BH48" s="2">
        <v>14.35</v>
      </c>
      <c r="BI48" s="2">
        <v>2.94</v>
      </c>
      <c r="BJ48" s="2">
        <v>58.516817320000001</v>
      </c>
      <c r="BK48" s="2">
        <v>0.9</v>
      </c>
      <c r="BM48" s="2">
        <v>62.6</v>
      </c>
      <c r="BN48" s="2">
        <v>39.5</v>
      </c>
      <c r="BO48" s="41"/>
      <c r="BP48" s="41"/>
      <c r="BQ48" s="41"/>
      <c r="BR48" s="41"/>
      <c r="BS48" s="41"/>
      <c r="BT48" s="16"/>
      <c r="BU48" s="2">
        <f t="shared" si="4"/>
        <v>77.536000000000001</v>
      </c>
      <c r="BV48" s="2">
        <f t="shared" si="5"/>
        <v>78.650332183080849</v>
      </c>
      <c r="BW48" s="2">
        <f t="shared" si="6"/>
        <v>1.1143321830808475</v>
      </c>
      <c r="BX48" s="16"/>
      <c r="BY48" s="2">
        <f>19*LN(BM48)-22.3</f>
        <v>56.298540284015004</v>
      </c>
      <c r="BZ48" s="2">
        <f>16.6*LN(BN48)+7.6</f>
        <v>68.626591153657472</v>
      </c>
      <c r="CA48" s="2">
        <f>ABS(BY48-BZ48)</f>
        <v>12.328050869642468</v>
      </c>
      <c r="CC48" s="2">
        <f>-9.4+9.8*LN(BM48)+9.1*LN(BN48)</f>
        <v>64.59463583979371</v>
      </c>
      <c r="CD48" s="2">
        <f>ABS(BY48-CC48)</f>
        <v>8.2960955557787059</v>
      </c>
      <c r="CE48" s="2">
        <f>ABS(BZ48-CC48)</f>
        <v>4.0319553138637616</v>
      </c>
      <c r="CG48" s="2">
        <f>LN(BM48)*LN(BN48)</f>
        <v>15.207992971423144</v>
      </c>
      <c r="CH48" s="2">
        <f t="shared" si="3"/>
        <v>76.873570479977204</v>
      </c>
    </row>
    <row r="49" spans="1:86" s="2" customFormat="1" x14ac:dyDescent="0.2">
      <c r="A49" s="2" t="s">
        <v>111</v>
      </c>
      <c r="B49" s="2" t="s">
        <v>115</v>
      </c>
      <c r="C49" s="2">
        <v>41</v>
      </c>
      <c r="E49" s="31">
        <v>29.354344999999999</v>
      </c>
      <c r="F49" s="31">
        <v>90.184540999999996</v>
      </c>
      <c r="K49" s="2">
        <v>56</v>
      </c>
      <c r="L49" s="2">
        <v>0.9</v>
      </c>
      <c r="M49" s="2">
        <v>16.7</v>
      </c>
      <c r="N49" s="2">
        <v>5.89</v>
      </c>
      <c r="O49" s="2">
        <v>3.01</v>
      </c>
      <c r="P49" s="2">
        <v>0.1</v>
      </c>
      <c r="Q49" s="2">
        <v>3.94</v>
      </c>
      <c r="R49" s="2">
        <v>4.18</v>
      </c>
      <c r="S49" s="2">
        <v>4.57</v>
      </c>
      <c r="T49" s="2">
        <v>3.19</v>
      </c>
      <c r="U49" s="2">
        <v>0.42</v>
      </c>
      <c r="V49" s="2">
        <v>10</v>
      </c>
      <c r="W49" s="2">
        <v>137</v>
      </c>
      <c r="X49" s="2">
        <v>80</v>
      </c>
      <c r="Z49" s="2">
        <v>71</v>
      </c>
      <c r="AD49" s="2">
        <v>22.8</v>
      </c>
      <c r="AF49" s="2">
        <v>104.5</v>
      </c>
      <c r="AG49" s="2">
        <v>829</v>
      </c>
      <c r="AH49" s="2">
        <v>0.13</v>
      </c>
      <c r="AI49" s="2">
        <v>12</v>
      </c>
      <c r="AJ49" s="2">
        <v>138</v>
      </c>
      <c r="AK49" s="2">
        <v>6.4</v>
      </c>
      <c r="AL49" s="2">
        <v>3.2</v>
      </c>
      <c r="AM49" s="2">
        <v>1120</v>
      </c>
      <c r="AN49" s="2">
        <v>46.6</v>
      </c>
      <c r="AO49" s="2">
        <v>100</v>
      </c>
      <c r="AP49" s="2">
        <v>11.45</v>
      </c>
      <c r="AQ49" s="2">
        <v>47.4</v>
      </c>
      <c r="AR49" s="2">
        <v>7.58</v>
      </c>
      <c r="AS49" s="2">
        <v>1.91</v>
      </c>
      <c r="AT49" s="2">
        <v>4.7300000000000004</v>
      </c>
      <c r="AU49" s="2">
        <v>0.57999999999999996</v>
      </c>
      <c r="AV49" s="2">
        <v>2.61</v>
      </c>
      <c r="AW49" s="2">
        <v>0.41</v>
      </c>
      <c r="AX49" s="2">
        <v>1.1200000000000001</v>
      </c>
      <c r="AY49" s="2">
        <v>0.15</v>
      </c>
      <c r="AZ49" s="2">
        <v>0.82</v>
      </c>
      <c r="BA49" s="2">
        <v>0.12</v>
      </c>
      <c r="BB49" s="2">
        <v>17.100000000000001</v>
      </c>
      <c r="BC49" s="2">
        <v>4</v>
      </c>
      <c r="BF49" s="2">
        <v>0.4</v>
      </c>
      <c r="BH49" s="2">
        <v>14.65</v>
      </c>
      <c r="BI49" s="2">
        <v>2.89</v>
      </c>
      <c r="BJ49" s="2">
        <v>57.231293350000001</v>
      </c>
      <c r="BK49" s="2">
        <v>0.95</v>
      </c>
      <c r="BM49" s="2">
        <v>69.099999999999994</v>
      </c>
      <c r="BN49" s="2">
        <v>38.6</v>
      </c>
      <c r="BO49" s="41"/>
      <c r="BP49" s="41"/>
      <c r="BQ49" s="41"/>
      <c r="BR49" s="41"/>
      <c r="BS49" s="41"/>
      <c r="BT49" s="16"/>
      <c r="BU49" s="2">
        <f t="shared" si="4"/>
        <v>84.750999999999991</v>
      </c>
      <c r="BV49" s="2">
        <f t="shared" si="5"/>
        <v>78.159931473382883</v>
      </c>
      <c r="BW49" s="2">
        <f t="shared" si="6"/>
        <v>6.5910685266171072</v>
      </c>
      <c r="BX49" s="16"/>
      <c r="BY49" s="2">
        <f>19*LN(BM49)-22.3</f>
        <v>58.175539884698864</v>
      </c>
      <c r="BZ49" s="2">
        <f>16.6*LN(BN49)+7.6</f>
        <v>68.24398778941503</v>
      </c>
      <c r="CA49" s="2">
        <f>ABS(BY49-BZ49)</f>
        <v>10.068447904716166</v>
      </c>
      <c r="CC49" s="2">
        <f>-9.4+9.8*LN(BM49)+9.1*LN(BN49)</f>
        <v>65.35303207746567</v>
      </c>
      <c r="CD49" s="2">
        <f>ABS(BY49-CC49)</f>
        <v>7.1774921927668061</v>
      </c>
      <c r="CE49" s="2">
        <f>ABS(BZ49-CC49)</f>
        <v>2.8909557119493599</v>
      </c>
      <c r="CG49" s="2">
        <f>LN(BM49)*LN(BN49)</f>
        <v>15.473549962315346</v>
      </c>
      <c r="CH49" s="2">
        <f t="shared" si="3"/>
        <v>77.98890984172445</v>
      </c>
    </row>
    <row r="50" spans="1:86" s="2" customFormat="1" x14ac:dyDescent="0.2">
      <c r="A50" s="2" t="s">
        <v>111</v>
      </c>
      <c r="B50" s="2" t="s">
        <v>116</v>
      </c>
      <c r="C50" s="2">
        <v>41</v>
      </c>
      <c r="E50" s="31">
        <v>29.354344999999999</v>
      </c>
      <c r="F50" s="31">
        <v>90.184540999999996</v>
      </c>
      <c r="K50" s="2">
        <v>56.3</v>
      </c>
      <c r="L50" s="2">
        <v>0.9</v>
      </c>
      <c r="M50" s="2">
        <v>16.600000000000001</v>
      </c>
      <c r="N50" s="2">
        <v>5.88</v>
      </c>
      <c r="O50" s="2">
        <v>3.05</v>
      </c>
      <c r="P50" s="2">
        <v>0.1</v>
      </c>
      <c r="Q50" s="2">
        <v>3.98</v>
      </c>
      <c r="R50" s="2">
        <v>3.93</v>
      </c>
      <c r="S50" s="2">
        <v>4.5</v>
      </c>
      <c r="T50" s="2">
        <v>3.32</v>
      </c>
      <c r="U50" s="2">
        <v>0.42</v>
      </c>
      <c r="V50" s="2">
        <v>9</v>
      </c>
      <c r="W50" s="2">
        <v>132</v>
      </c>
      <c r="X50" s="2">
        <v>80</v>
      </c>
      <c r="Z50" s="2">
        <v>65</v>
      </c>
      <c r="AD50" s="2">
        <v>20.7</v>
      </c>
      <c r="AF50" s="2">
        <v>105.5</v>
      </c>
      <c r="AG50" s="2">
        <v>714</v>
      </c>
      <c r="AH50" s="2">
        <v>0.15</v>
      </c>
      <c r="AI50" s="2">
        <v>11.3</v>
      </c>
      <c r="AJ50" s="2">
        <v>137</v>
      </c>
      <c r="AK50" s="2">
        <v>6</v>
      </c>
      <c r="AL50" s="2">
        <v>3.47</v>
      </c>
      <c r="AM50" s="2">
        <v>1110</v>
      </c>
      <c r="AN50" s="2">
        <v>44.3</v>
      </c>
      <c r="AO50" s="2">
        <v>95.5</v>
      </c>
      <c r="AP50" s="2">
        <v>10.95</v>
      </c>
      <c r="AQ50" s="2">
        <v>46.1</v>
      </c>
      <c r="AR50" s="2">
        <v>7.48</v>
      </c>
      <c r="AS50" s="2">
        <v>1.81</v>
      </c>
      <c r="AT50" s="2">
        <v>4.5</v>
      </c>
      <c r="AU50" s="2">
        <v>0.52</v>
      </c>
      <c r="AV50" s="2">
        <v>2.4900000000000002</v>
      </c>
      <c r="AW50" s="2">
        <v>0.41</v>
      </c>
      <c r="AX50" s="2">
        <v>1.05</v>
      </c>
      <c r="AY50" s="2">
        <v>0.14000000000000001</v>
      </c>
      <c r="AZ50" s="2">
        <v>0.79</v>
      </c>
      <c r="BA50" s="2">
        <v>0.12</v>
      </c>
      <c r="BB50" s="2">
        <v>17.3</v>
      </c>
      <c r="BC50" s="2">
        <v>4</v>
      </c>
      <c r="BF50" s="2">
        <v>0.4</v>
      </c>
      <c r="BH50" s="2">
        <v>14.15</v>
      </c>
      <c r="BI50" s="2">
        <v>2.74</v>
      </c>
      <c r="BJ50" s="2">
        <v>57.51988145</v>
      </c>
      <c r="BK50" s="2">
        <v>0.97</v>
      </c>
      <c r="BM50" s="2">
        <v>63.2</v>
      </c>
      <c r="BN50" s="2">
        <v>38.1</v>
      </c>
      <c r="BO50" s="41"/>
      <c r="BP50" s="41"/>
      <c r="BQ50" s="41"/>
      <c r="BR50" s="41"/>
      <c r="BS50" s="41"/>
      <c r="BT50" s="16"/>
      <c r="BU50" s="2">
        <f t="shared" si="4"/>
        <v>78.202000000000012</v>
      </c>
      <c r="BV50" s="2">
        <f t="shared" si="5"/>
        <v>77.882522067850502</v>
      </c>
      <c r="BW50" s="2">
        <f t="shared" si="6"/>
        <v>0.31947793214951048</v>
      </c>
      <c r="BX50" s="16"/>
      <c r="BY50" s="2">
        <f>19*LN(BM50)-22.3</f>
        <v>56.479781721903421</v>
      </c>
      <c r="BZ50" s="2">
        <f>16.6*LN(BN50)+7.6</f>
        <v>68.027557083402087</v>
      </c>
      <c r="CA50" s="2">
        <f>ABS(BY50-BZ50)</f>
        <v>11.547775361498665</v>
      </c>
      <c r="CC50" s="2">
        <f>-9.4+9.8*LN(BM50)+9.1*LN(BN50)</f>
        <v>64.359732118704727</v>
      </c>
      <c r="CD50" s="2">
        <f>ABS(BY50-CC50)</f>
        <v>7.8799503968013056</v>
      </c>
      <c r="CE50" s="2">
        <f>ABS(BZ50-CC50)</f>
        <v>3.6678249646973597</v>
      </c>
      <c r="CG50" s="2">
        <f>LN(BM50)*LN(BN50)</f>
        <v>15.093436135124524</v>
      </c>
      <c r="CH50" s="2">
        <f t="shared" si="3"/>
        <v>76.392431767522993</v>
      </c>
    </row>
    <row r="51" spans="1:86" s="2" customFormat="1" x14ac:dyDescent="0.2">
      <c r="A51" s="2" t="s">
        <v>111</v>
      </c>
      <c r="B51" s="2" t="s">
        <v>117</v>
      </c>
      <c r="C51" s="2">
        <v>41.2</v>
      </c>
      <c r="D51" s="2">
        <v>0.6</v>
      </c>
      <c r="E51" s="31">
        <v>29.354344999999999</v>
      </c>
      <c r="F51" s="31">
        <v>90.184540999999996</v>
      </c>
      <c r="I51" s="2">
        <v>11.06612125</v>
      </c>
      <c r="K51" s="2">
        <v>57.1</v>
      </c>
      <c r="L51" s="2">
        <v>0.92</v>
      </c>
      <c r="M51" s="2">
        <v>16.8</v>
      </c>
      <c r="N51" s="2">
        <v>5.9</v>
      </c>
      <c r="O51" s="2">
        <v>3.08</v>
      </c>
      <c r="P51" s="2">
        <v>0.09</v>
      </c>
      <c r="Q51" s="2">
        <v>3.97</v>
      </c>
      <c r="R51" s="2">
        <v>5.22</v>
      </c>
      <c r="S51" s="2">
        <v>4.63</v>
      </c>
      <c r="T51" s="2">
        <v>2.7</v>
      </c>
      <c r="U51" s="2">
        <v>0.43</v>
      </c>
      <c r="V51" s="2">
        <v>10</v>
      </c>
      <c r="W51" s="2">
        <v>130</v>
      </c>
      <c r="X51" s="2">
        <v>70</v>
      </c>
      <c r="Z51" s="2">
        <v>66</v>
      </c>
      <c r="AD51" s="2">
        <v>20.8</v>
      </c>
      <c r="AF51" s="2">
        <v>66.3</v>
      </c>
      <c r="AG51" s="2">
        <v>1425</v>
      </c>
      <c r="AH51" s="2">
        <v>0.05</v>
      </c>
      <c r="AI51" s="2">
        <v>10.7</v>
      </c>
      <c r="AJ51" s="2">
        <v>141</v>
      </c>
      <c r="AK51" s="2">
        <v>6.2</v>
      </c>
      <c r="AL51" s="2">
        <v>2.0499999999999998</v>
      </c>
      <c r="AM51" s="2">
        <v>1120</v>
      </c>
      <c r="AN51" s="2">
        <v>44.7</v>
      </c>
      <c r="AO51" s="2">
        <v>92.3</v>
      </c>
      <c r="AP51" s="2">
        <v>11.4</v>
      </c>
      <c r="AQ51" s="2">
        <v>46.4</v>
      </c>
      <c r="AR51" s="2">
        <v>8.09</v>
      </c>
      <c r="AS51" s="2">
        <v>1.83</v>
      </c>
      <c r="AT51" s="2">
        <v>4.8600000000000003</v>
      </c>
      <c r="AU51" s="2">
        <v>0.52</v>
      </c>
      <c r="AV51" s="2">
        <v>2.69</v>
      </c>
      <c r="AW51" s="2">
        <v>0.43</v>
      </c>
      <c r="AX51" s="2">
        <v>1.0900000000000001</v>
      </c>
      <c r="AY51" s="2">
        <v>0.14000000000000001</v>
      </c>
      <c r="AZ51" s="2">
        <v>0.76</v>
      </c>
      <c r="BA51" s="2">
        <v>0.12</v>
      </c>
      <c r="BB51" s="2">
        <v>16.3</v>
      </c>
      <c r="BC51" s="2">
        <v>3.8</v>
      </c>
      <c r="BF51" s="2">
        <v>0.3</v>
      </c>
      <c r="BH51" s="2">
        <v>13.65</v>
      </c>
      <c r="BI51" s="2">
        <v>2.8</v>
      </c>
      <c r="BJ51" s="2">
        <v>57.375377559999997</v>
      </c>
      <c r="BK51" s="2">
        <v>0.88</v>
      </c>
      <c r="BM51" s="2">
        <v>133.19999999999999</v>
      </c>
      <c r="BN51" s="2">
        <v>40</v>
      </c>
      <c r="BO51" s="41"/>
      <c r="BP51" s="41"/>
      <c r="BQ51" s="41"/>
      <c r="BR51" s="41"/>
      <c r="BS51" s="41"/>
      <c r="BT51" s="16"/>
      <c r="BU51" s="2">
        <f t="shared" si="4"/>
        <v>155.90200000000002</v>
      </c>
      <c r="BV51" s="2">
        <f t="shared" si="5"/>
        <v>78.917970932096225</v>
      </c>
      <c r="BW51" s="2">
        <f t="shared" si="6"/>
        <v>76.984029067903791</v>
      </c>
      <c r="BX51" s="16"/>
      <c r="BY51" s="2">
        <f>19*LN(BM51)-22.3</f>
        <v>70.645183404019491</v>
      </c>
      <c r="BZ51" s="2">
        <f>16.6*LN(BN51)+7.6</f>
        <v>68.835398938291348</v>
      </c>
      <c r="CA51" s="2">
        <f>ABS(BY51-BZ51)</f>
        <v>1.8097844657281428</v>
      </c>
      <c r="CC51" s="2">
        <f>-9.4+9.8*LN(BM51)+9.1*LN(BN51)</f>
        <v>72.108950261878448</v>
      </c>
      <c r="CD51" s="2">
        <f>ABS(BY51-CC51)</f>
        <v>1.4637668578589569</v>
      </c>
      <c r="CE51" s="2">
        <f>ABS(BZ51-CC51)</f>
        <v>3.2735513235870997</v>
      </c>
      <c r="CG51" s="2">
        <f>LN(BM51)*LN(BN51)</f>
        <v>18.045451443049426</v>
      </c>
      <c r="CH51" s="2">
        <f t="shared" si="3"/>
        <v>88.790896060807597</v>
      </c>
    </row>
    <row r="52" spans="1:86" s="2" customFormat="1" x14ac:dyDescent="0.2">
      <c r="A52" s="2" t="s">
        <v>111</v>
      </c>
      <c r="B52" s="2" t="s">
        <v>118</v>
      </c>
      <c r="C52" s="2">
        <v>41.2</v>
      </c>
      <c r="D52" s="2">
        <v>0.6</v>
      </c>
      <c r="E52" s="31">
        <v>29.354344999999999</v>
      </c>
      <c r="F52" s="31">
        <v>90.184540999999996</v>
      </c>
      <c r="I52" s="2">
        <v>-7.0748311810000004</v>
      </c>
      <c r="K52" s="2">
        <v>57.2</v>
      </c>
      <c r="L52" s="2">
        <v>0.9</v>
      </c>
      <c r="M52" s="2">
        <v>16.95</v>
      </c>
      <c r="N52" s="2">
        <v>5.82</v>
      </c>
      <c r="O52" s="2">
        <v>2.93</v>
      </c>
      <c r="P52" s="2">
        <v>0.09</v>
      </c>
      <c r="Q52" s="2">
        <v>3.81</v>
      </c>
      <c r="R52" s="2">
        <v>4.97</v>
      </c>
      <c r="S52" s="2">
        <v>4.4000000000000004</v>
      </c>
      <c r="T52" s="2">
        <v>3.01</v>
      </c>
      <c r="U52" s="2">
        <v>0.43</v>
      </c>
      <c r="V52" s="2">
        <v>9</v>
      </c>
      <c r="W52" s="2">
        <v>128</v>
      </c>
      <c r="X52" s="2">
        <v>70</v>
      </c>
      <c r="Z52" s="2">
        <v>61</v>
      </c>
      <c r="AD52" s="2">
        <v>21.2</v>
      </c>
      <c r="AF52" s="2">
        <v>81.2</v>
      </c>
      <c r="AG52" s="2">
        <v>1380</v>
      </c>
      <c r="AH52" s="2">
        <v>0.06</v>
      </c>
      <c r="AI52" s="2">
        <v>11.2</v>
      </c>
      <c r="AJ52" s="2">
        <v>148</v>
      </c>
      <c r="AK52" s="2">
        <v>6.4</v>
      </c>
      <c r="AL52" s="2">
        <v>2.38</v>
      </c>
      <c r="AM52" s="2">
        <v>1210</v>
      </c>
      <c r="AN52" s="2">
        <v>46.5</v>
      </c>
      <c r="AO52" s="2">
        <v>96</v>
      </c>
      <c r="AP52" s="2">
        <v>12.05</v>
      </c>
      <c r="AQ52" s="2">
        <v>47.2</v>
      </c>
      <c r="AR52" s="2">
        <v>7.83</v>
      </c>
      <c r="AS52" s="2">
        <v>2.0299999999999998</v>
      </c>
      <c r="AT52" s="2">
        <v>4.78</v>
      </c>
      <c r="AU52" s="2">
        <v>0.53</v>
      </c>
      <c r="AV52" s="2">
        <v>2.57</v>
      </c>
      <c r="AW52" s="2">
        <v>0.39</v>
      </c>
      <c r="AX52" s="2">
        <v>1.01</v>
      </c>
      <c r="AY52" s="2">
        <v>0.12</v>
      </c>
      <c r="AZ52" s="2">
        <v>0.79</v>
      </c>
      <c r="BA52" s="2">
        <v>0.12</v>
      </c>
      <c r="BB52" s="2">
        <v>17</v>
      </c>
      <c r="BC52" s="2">
        <v>4.0999999999999996</v>
      </c>
      <c r="BF52" s="2">
        <v>0.3</v>
      </c>
      <c r="BH52" s="2">
        <v>14.25</v>
      </c>
      <c r="BI52" s="2">
        <v>2.87</v>
      </c>
      <c r="BJ52" s="2">
        <v>56.701884999999997</v>
      </c>
      <c r="BK52" s="2">
        <v>0.92</v>
      </c>
      <c r="BM52" s="2">
        <v>123.2</v>
      </c>
      <c r="BN52" s="2">
        <v>40</v>
      </c>
      <c r="BO52" s="41"/>
      <c r="BP52" s="41"/>
      <c r="BQ52" s="41"/>
      <c r="BR52" s="41"/>
      <c r="BS52" s="41"/>
      <c r="BT52" s="16"/>
      <c r="BU52" s="2">
        <f t="shared" si="4"/>
        <v>144.80200000000002</v>
      </c>
      <c r="BV52" s="2">
        <f t="shared" si="5"/>
        <v>78.917970932096225</v>
      </c>
      <c r="BW52" s="2">
        <f t="shared" si="6"/>
        <v>65.884029067903796</v>
      </c>
      <c r="BX52" s="16"/>
      <c r="BY52" s="2">
        <f>19*LN(BM52)-22.3</f>
        <v>69.162371970888984</v>
      </c>
      <c r="BZ52" s="2">
        <f>16.6*LN(BN52)+7.6</f>
        <v>68.835398938291348</v>
      </c>
      <c r="CA52" s="2">
        <f>ABS(BY52-BZ52)</f>
        <v>0.32697303259763544</v>
      </c>
      <c r="CC52" s="2">
        <f>-9.4+9.8*LN(BM52)+9.1*LN(BN52)</f>
        <v>71.344131733211128</v>
      </c>
      <c r="CD52" s="2">
        <f>ABS(BY52-CC52)</f>
        <v>2.1817597623221445</v>
      </c>
      <c r="CE52" s="2">
        <f>ABS(BZ52-CC52)</f>
        <v>2.50873279491978</v>
      </c>
      <c r="CG52" s="2">
        <f>LN(BM52)*LN(BN52)</f>
        <v>17.757561304628354</v>
      </c>
      <c r="CH52" s="2">
        <f t="shared" si="3"/>
        <v>87.581757479439091</v>
      </c>
    </row>
    <row r="53" spans="1:86" s="2" customFormat="1" x14ac:dyDescent="0.2">
      <c r="A53" s="2" t="s">
        <v>102</v>
      </c>
      <c r="B53" s="2" t="s">
        <v>119</v>
      </c>
      <c r="C53" s="2">
        <v>42.67</v>
      </c>
      <c r="D53" s="2">
        <v>0.60199999999999998</v>
      </c>
      <c r="E53" s="31">
        <v>29.627777779999999</v>
      </c>
      <c r="F53" s="31">
        <v>89.061944440000005</v>
      </c>
      <c r="K53" s="2">
        <v>59.29</v>
      </c>
      <c r="L53" s="2">
        <v>0.76</v>
      </c>
      <c r="M53" s="2">
        <v>19.11</v>
      </c>
      <c r="N53" s="2">
        <v>4.6500000000000004</v>
      </c>
      <c r="P53" s="2">
        <v>0.09</v>
      </c>
      <c r="Q53" s="2">
        <v>1.35</v>
      </c>
      <c r="R53" s="2">
        <v>3.51</v>
      </c>
      <c r="S53" s="2">
        <v>4.8099999999999996</v>
      </c>
      <c r="T53" s="2">
        <v>5.17</v>
      </c>
      <c r="U53" s="2">
        <v>0.32</v>
      </c>
      <c r="V53" s="2">
        <v>7.19</v>
      </c>
      <c r="W53" s="2">
        <v>68</v>
      </c>
      <c r="Y53" s="2">
        <v>7.5</v>
      </c>
      <c r="Z53" s="2">
        <v>5</v>
      </c>
      <c r="AF53" s="2">
        <v>122</v>
      </c>
      <c r="AG53" s="2">
        <v>939</v>
      </c>
      <c r="AH53" s="2">
        <v>0.13</v>
      </c>
      <c r="AI53" s="2">
        <v>17</v>
      </c>
      <c r="AJ53" s="2">
        <v>423</v>
      </c>
      <c r="AK53" s="2">
        <v>18.7</v>
      </c>
      <c r="AM53" s="2">
        <v>1617</v>
      </c>
      <c r="AN53" s="2">
        <v>90.9</v>
      </c>
      <c r="AO53" s="2">
        <v>182</v>
      </c>
      <c r="AP53" s="2">
        <v>17.399999999999999</v>
      </c>
      <c r="AQ53" s="2">
        <v>57.9</v>
      </c>
      <c r="AR53" s="2">
        <v>8.0399999999999991</v>
      </c>
      <c r="AS53" s="2">
        <v>1.9</v>
      </c>
      <c r="AT53" s="2">
        <v>4.51</v>
      </c>
      <c r="AU53" s="2">
        <v>0.61</v>
      </c>
      <c r="AV53" s="2">
        <v>3.19</v>
      </c>
      <c r="AW53" s="2">
        <v>0.62</v>
      </c>
      <c r="AX53" s="2">
        <v>1.66</v>
      </c>
      <c r="AY53" s="2">
        <v>0.25900000000000001</v>
      </c>
      <c r="AZ53" s="2">
        <v>1.74</v>
      </c>
      <c r="BA53" s="2">
        <v>0.26600000000000001</v>
      </c>
      <c r="BB53" s="2">
        <v>24.1</v>
      </c>
      <c r="BC53" s="2">
        <v>9.6</v>
      </c>
      <c r="BF53" s="2">
        <v>1.67</v>
      </c>
      <c r="BG53" s="2">
        <v>33</v>
      </c>
      <c r="BH53" s="2">
        <v>31.9</v>
      </c>
      <c r="BI53" s="2">
        <v>4.0199999999999996</v>
      </c>
      <c r="BK53" s="2">
        <v>1</v>
      </c>
      <c r="BM53" s="2">
        <v>55.2</v>
      </c>
      <c r="BN53" s="2">
        <v>35.5</v>
      </c>
      <c r="BO53" s="41"/>
      <c r="BP53" s="41"/>
      <c r="BQ53" s="41"/>
      <c r="BR53" s="41"/>
      <c r="BS53" s="41"/>
      <c r="BT53" s="16"/>
      <c r="BU53" s="2">
        <f t="shared" si="4"/>
        <v>69.322000000000003</v>
      </c>
      <c r="BV53" s="2">
        <f t="shared" si="5"/>
        <v>76.378629969948108</v>
      </c>
      <c r="BW53" s="2">
        <f t="shared" si="6"/>
        <v>7.056629969948105</v>
      </c>
      <c r="BX53" s="16"/>
      <c r="BY53" s="2">
        <f>19*LN(BM53)-22.3</f>
        <v>53.908296112377954</v>
      </c>
      <c r="BZ53" s="2">
        <f>16.6*LN(BN53)+7.6</f>
        <v>66.85424276159074</v>
      </c>
      <c r="CA53" s="2">
        <f>ABS(BY53-BZ53)</f>
        <v>12.945946649212786</v>
      </c>
      <c r="CC53" s="2">
        <f>-9.4+9.8*LN(BM53)+9.1*LN(BN53)</f>
        <v>62.39018448015436</v>
      </c>
      <c r="CD53" s="2">
        <f>ABS(BY53-CC53)</f>
        <v>8.4818883677764063</v>
      </c>
      <c r="CE53" s="2">
        <f>ABS(BZ53-CC53)</f>
        <v>4.4640582814363796</v>
      </c>
      <c r="CG53" s="2">
        <f>LN(BM53)*LN(BN53)</f>
        <v>14.317263406119325</v>
      </c>
      <c r="CH53" s="2">
        <f t="shared" si="3"/>
        <v>73.13250630570117</v>
      </c>
    </row>
    <row r="54" spans="1:86" s="4" customFormat="1" x14ac:dyDescent="0.2">
      <c r="A54" s="4" t="s">
        <v>120</v>
      </c>
      <c r="B54" s="4" t="s">
        <v>121</v>
      </c>
      <c r="C54" s="4">
        <v>44</v>
      </c>
      <c r="E54" s="32">
        <v>29.621130000000001</v>
      </c>
      <c r="F54" s="32">
        <v>89.021249999999995</v>
      </c>
      <c r="H54" s="4">
        <v>0.8</v>
      </c>
      <c r="K54" s="4">
        <v>56.23</v>
      </c>
      <c r="L54" s="4">
        <v>0.87</v>
      </c>
      <c r="M54" s="4">
        <v>16.91</v>
      </c>
      <c r="N54" s="4">
        <v>10.3</v>
      </c>
      <c r="P54" s="4">
        <v>0.22</v>
      </c>
      <c r="Q54" s="4">
        <v>2.2799999999999998</v>
      </c>
      <c r="R54" s="4">
        <v>9.0500000000000007</v>
      </c>
      <c r="S54" s="4">
        <v>1.84</v>
      </c>
      <c r="T54" s="4">
        <v>0.33</v>
      </c>
      <c r="U54" s="4">
        <v>0.2</v>
      </c>
      <c r="V54" s="4">
        <v>18.399999999999999</v>
      </c>
      <c r="W54" s="4">
        <v>128</v>
      </c>
      <c r="X54" s="4">
        <v>55</v>
      </c>
      <c r="Y54" s="4">
        <v>20.8</v>
      </c>
      <c r="Z54" s="4">
        <v>11.8</v>
      </c>
      <c r="AA54" s="4">
        <v>32.9</v>
      </c>
      <c r="AC54" s="4">
        <v>86.7</v>
      </c>
      <c r="AD54" s="4">
        <v>15.9</v>
      </c>
      <c r="AF54" s="4">
        <v>12</v>
      </c>
      <c r="AG54" s="4">
        <v>266</v>
      </c>
      <c r="AH54" s="4">
        <v>0.05</v>
      </c>
      <c r="AI54" s="4">
        <v>22.5</v>
      </c>
      <c r="AJ54" s="4">
        <v>120</v>
      </c>
      <c r="AK54" s="4">
        <v>4.8</v>
      </c>
      <c r="AL54" s="4">
        <v>13.4</v>
      </c>
      <c r="AM54" s="4">
        <v>126</v>
      </c>
      <c r="AN54" s="4">
        <v>12.2</v>
      </c>
      <c r="AO54" s="4">
        <v>28.1</v>
      </c>
      <c r="AP54" s="4">
        <v>3.58</v>
      </c>
      <c r="AQ54" s="4">
        <v>15.7</v>
      </c>
      <c r="AR54" s="4">
        <v>3.62</v>
      </c>
      <c r="AS54" s="4">
        <v>1</v>
      </c>
      <c r="AT54" s="4">
        <v>3.72</v>
      </c>
      <c r="AU54" s="4">
        <v>0.62</v>
      </c>
      <c r="AV54" s="4">
        <v>3.68</v>
      </c>
      <c r="AW54" s="4">
        <v>0.8</v>
      </c>
      <c r="AX54" s="4">
        <v>2.33</v>
      </c>
      <c r="AY54" s="4">
        <v>0.35</v>
      </c>
      <c r="AZ54" s="4">
        <v>2.36</v>
      </c>
      <c r="BA54" s="4">
        <v>0.38</v>
      </c>
      <c r="BB54" s="4">
        <v>4.0999999999999996</v>
      </c>
      <c r="BC54" s="4">
        <v>2.7</v>
      </c>
      <c r="BF54" s="4">
        <v>0.26</v>
      </c>
      <c r="BG54" s="4">
        <v>7.4</v>
      </c>
      <c r="BH54" s="4">
        <v>0.79</v>
      </c>
      <c r="BI54" s="4">
        <v>0.5</v>
      </c>
      <c r="BJ54" s="4">
        <v>31</v>
      </c>
      <c r="BK54" s="4">
        <v>0.87</v>
      </c>
      <c r="BM54" s="4">
        <v>11.8</v>
      </c>
      <c r="BN54" s="4">
        <v>3.5</v>
      </c>
      <c r="BO54" s="37">
        <f>MEDIAN(BM54:BM151)</f>
        <v>29.6</v>
      </c>
      <c r="BP54" s="37">
        <f>2*_xlfn.STDEV.P(BM54:BM151)</f>
        <v>31.765598509179675</v>
      </c>
      <c r="BQ54" s="37">
        <f>AVERAGE(BM54:BM151)</f>
        <v>31.352040816326532</v>
      </c>
      <c r="BR54" s="37">
        <f>MEDIAN(BN54:BN151)</f>
        <v>7.3</v>
      </c>
      <c r="BS54" s="37">
        <f>2*_xlfn.STDEV.P(BN54:BN151)</f>
        <v>7.2605444726377417</v>
      </c>
      <c r="BT54" s="17"/>
      <c r="BU54" s="4">
        <f t="shared" si="4"/>
        <v>21.148000000000003</v>
      </c>
      <c r="BV54" s="4">
        <f t="shared" si="5"/>
        <v>27.084720467589936</v>
      </c>
      <c r="BW54" s="4">
        <f t="shared" si="6"/>
        <v>5.9367204675899323</v>
      </c>
      <c r="BX54" s="17"/>
      <c r="BY54" s="4">
        <f>19*LN(BM54)-22.3</f>
        <v>24.593891097960761</v>
      </c>
      <c r="BZ54" s="4">
        <f>16.6*LN(BN54)+7.6</f>
        <v>28.395865277023113</v>
      </c>
      <c r="CA54" s="4">
        <f>ABS(BY54-BZ54)</f>
        <v>3.801974179062352</v>
      </c>
      <c r="CC54" s="4">
        <f>-9.4+9.8*LN(BM54)+9.1*LN(BN54)</f>
        <v>26.187518421729717</v>
      </c>
      <c r="CD54" s="4">
        <f>ABS(BY54-CC54)</f>
        <v>1.5936273237689562</v>
      </c>
      <c r="CE54" s="4">
        <f>ABS(BZ54-CC54)</f>
        <v>2.2083468552933958</v>
      </c>
      <c r="CG54" s="4">
        <f>LN(BM54)*LN(BN54)</f>
        <v>3.0919436955884128</v>
      </c>
      <c r="CH54" s="4">
        <f t="shared" si="3"/>
        <v>25.986163521471333</v>
      </c>
    </row>
    <row r="55" spans="1:86" s="4" customFormat="1" x14ac:dyDescent="0.2">
      <c r="A55" s="4" t="s">
        <v>120</v>
      </c>
      <c r="B55" s="4" t="s">
        <v>122</v>
      </c>
      <c r="C55" s="4">
        <v>44</v>
      </c>
      <c r="E55" s="32">
        <v>29.67</v>
      </c>
      <c r="F55" s="32">
        <v>89.08</v>
      </c>
      <c r="H55" s="4">
        <v>-1.2</v>
      </c>
      <c r="K55" s="4">
        <v>56.49</v>
      </c>
      <c r="L55" s="4">
        <v>1.21</v>
      </c>
      <c r="M55" s="4">
        <v>17.64</v>
      </c>
      <c r="N55" s="4">
        <v>8.92</v>
      </c>
      <c r="P55" s="4">
        <v>0.19</v>
      </c>
      <c r="Q55" s="4">
        <v>2.74</v>
      </c>
      <c r="R55" s="4">
        <v>7.09</v>
      </c>
      <c r="S55" s="4">
        <v>3.19</v>
      </c>
      <c r="T55" s="4">
        <v>1.06</v>
      </c>
      <c r="U55" s="4">
        <v>0.36</v>
      </c>
      <c r="V55" s="4">
        <v>16.8</v>
      </c>
      <c r="W55" s="4">
        <v>105</v>
      </c>
      <c r="X55" s="4">
        <v>0.53</v>
      </c>
      <c r="Y55" s="4">
        <v>13.6</v>
      </c>
      <c r="Z55" s="4">
        <v>1.9</v>
      </c>
      <c r="AA55" s="4">
        <v>6.3</v>
      </c>
      <c r="AC55" s="4">
        <v>110</v>
      </c>
      <c r="AD55" s="4">
        <v>19.5</v>
      </c>
      <c r="AF55" s="4">
        <v>33.6</v>
      </c>
      <c r="AG55" s="4">
        <v>557</v>
      </c>
      <c r="AH55" s="4">
        <v>0.06</v>
      </c>
      <c r="AI55" s="4">
        <v>27.7</v>
      </c>
      <c r="AJ55" s="4">
        <v>108</v>
      </c>
      <c r="AK55" s="4">
        <v>5.2</v>
      </c>
      <c r="AL55" s="4">
        <v>4.8</v>
      </c>
      <c r="AM55" s="4">
        <v>290</v>
      </c>
      <c r="AN55" s="4">
        <v>18.100000000000001</v>
      </c>
      <c r="AO55" s="4">
        <v>40.700000000000003</v>
      </c>
      <c r="AP55" s="4">
        <v>5.35</v>
      </c>
      <c r="AQ55" s="4">
        <v>23.8</v>
      </c>
      <c r="AR55" s="4">
        <v>5.49</v>
      </c>
      <c r="AS55" s="4">
        <v>1.66</v>
      </c>
      <c r="AT55" s="4">
        <v>5.47</v>
      </c>
      <c r="AU55" s="4">
        <v>0.88</v>
      </c>
      <c r="AV55" s="4">
        <v>4.95</v>
      </c>
      <c r="AW55" s="4">
        <v>1.03</v>
      </c>
      <c r="AX55" s="4">
        <v>2.85</v>
      </c>
      <c r="AY55" s="4">
        <v>0.4</v>
      </c>
      <c r="AZ55" s="4">
        <v>2.61</v>
      </c>
      <c r="BA55" s="4">
        <v>0.39</v>
      </c>
      <c r="BB55" s="4">
        <v>4.5999999999999996</v>
      </c>
      <c r="BC55" s="4">
        <v>2.9</v>
      </c>
      <c r="BF55" s="4">
        <v>0.31</v>
      </c>
      <c r="BG55" s="4">
        <v>8.1999999999999993</v>
      </c>
      <c r="BH55" s="4">
        <v>1.2</v>
      </c>
      <c r="BI55" s="4">
        <v>0.7</v>
      </c>
      <c r="BJ55" s="4">
        <v>38</v>
      </c>
      <c r="BK55" s="4">
        <v>0.96</v>
      </c>
      <c r="BM55" s="4">
        <v>20.100000000000001</v>
      </c>
      <c r="BN55" s="4">
        <v>4.7</v>
      </c>
      <c r="BO55" s="37"/>
      <c r="BP55" s="37"/>
      <c r="BQ55" s="37"/>
      <c r="BR55" s="37"/>
      <c r="BS55" s="37"/>
      <c r="BT55" s="17"/>
      <c r="BU55" s="4">
        <f t="shared" si="4"/>
        <v>30.361000000000004</v>
      </c>
      <c r="BV55" s="4">
        <f t="shared" si="5"/>
        <v>33.357170284864601</v>
      </c>
      <c r="BW55" s="4">
        <f t="shared" si="6"/>
        <v>2.996170284864597</v>
      </c>
      <c r="BX55" s="17"/>
      <c r="BY55" s="4">
        <f>19*LN(BM55)-22.3</f>
        <v>34.71367648623557</v>
      </c>
      <c r="BZ55" s="4">
        <f>16.6*LN(BN55)+7.6</f>
        <v>33.289537644685815</v>
      </c>
      <c r="CA55" s="4">
        <f>ABS(BY55-BZ55)</f>
        <v>1.4241388415497553</v>
      </c>
      <c r="CC55" s="4">
        <f>-9.4+9.8*LN(BM55)+9.1*LN(BN55)</f>
        <v>34.089873016953021</v>
      </c>
      <c r="CD55" s="4">
        <f>ABS(BY55-CC55)</f>
        <v>0.62380346928254937</v>
      </c>
      <c r="CE55" s="4">
        <f>ABS(BZ55-CC55)</f>
        <v>0.80033537226720597</v>
      </c>
      <c r="CG55" s="4">
        <f>LN(BM55)*LN(BN55)</f>
        <v>4.6438014849558886</v>
      </c>
      <c r="CH55" s="4">
        <f t="shared" si="3"/>
        <v>32.503966236814733</v>
      </c>
    </row>
    <row r="56" spans="1:86" s="4" customFormat="1" x14ac:dyDescent="0.2">
      <c r="A56" s="4" t="s">
        <v>120</v>
      </c>
      <c r="B56" s="4" t="s">
        <v>123</v>
      </c>
      <c r="C56" s="4">
        <v>44</v>
      </c>
      <c r="E56" s="32">
        <v>29.67</v>
      </c>
      <c r="F56" s="32">
        <v>89.08</v>
      </c>
      <c r="K56" s="4">
        <v>59.73</v>
      </c>
      <c r="L56" s="4">
        <v>0.94</v>
      </c>
      <c r="M56" s="4">
        <v>14.27</v>
      </c>
      <c r="N56" s="4">
        <v>7.79</v>
      </c>
      <c r="P56" s="4">
        <v>0.13</v>
      </c>
      <c r="Q56" s="4">
        <v>2.73</v>
      </c>
      <c r="R56" s="4">
        <v>5.78</v>
      </c>
      <c r="S56" s="4">
        <v>3.45</v>
      </c>
      <c r="T56" s="4">
        <v>1.05</v>
      </c>
      <c r="U56" s="4">
        <v>0.31</v>
      </c>
      <c r="V56" s="4">
        <v>23.2</v>
      </c>
      <c r="W56" s="4">
        <v>211</v>
      </c>
      <c r="X56" s="4">
        <v>16.399999999999999</v>
      </c>
      <c r="Y56" s="4">
        <v>23.8</v>
      </c>
      <c r="Z56" s="4">
        <v>16.7</v>
      </c>
      <c r="AA56" s="4">
        <v>57.1</v>
      </c>
      <c r="AC56" s="4">
        <v>72.7</v>
      </c>
      <c r="AD56" s="4">
        <v>18.100000000000001</v>
      </c>
      <c r="AF56" s="4">
        <v>29.6</v>
      </c>
      <c r="AG56" s="4">
        <v>487</v>
      </c>
      <c r="AH56" s="4">
        <v>0.06</v>
      </c>
      <c r="AI56" s="4">
        <v>23.9</v>
      </c>
      <c r="AJ56" s="4">
        <v>113</v>
      </c>
      <c r="AK56" s="4">
        <v>6.3</v>
      </c>
      <c r="AL56" s="4">
        <v>2.5</v>
      </c>
      <c r="AM56" s="4">
        <v>353</v>
      </c>
      <c r="AN56" s="4">
        <v>17.8</v>
      </c>
      <c r="AO56" s="4">
        <v>39</v>
      </c>
      <c r="AP56" s="4">
        <v>4.87</v>
      </c>
      <c r="AQ56" s="4">
        <v>20.9</v>
      </c>
      <c r="AR56" s="4">
        <v>4.5599999999999996</v>
      </c>
      <c r="AS56" s="4">
        <v>1.1399999999999999</v>
      </c>
      <c r="AT56" s="4">
        <v>4.28</v>
      </c>
      <c r="AU56" s="4">
        <v>0.69</v>
      </c>
      <c r="AV56" s="4">
        <v>3.82</v>
      </c>
      <c r="AW56" s="4">
        <v>0.79</v>
      </c>
      <c r="AX56" s="4">
        <v>2.23</v>
      </c>
      <c r="AY56" s="4">
        <v>0.32</v>
      </c>
      <c r="AZ56" s="4">
        <v>2.04</v>
      </c>
      <c r="BA56" s="4">
        <v>0.31</v>
      </c>
      <c r="BB56" s="4">
        <v>5.6</v>
      </c>
      <c r="BC56" s="4">
        <v>2.7</v>
      </c>
      <c r="BF56" s="4">
        <v>0.4</v>
      </c>
      <c r="BG56" s="4">
        <v>12.6</v>
      </c>
      <c r="BH56" s="4">
        <v>3.4</v>
      </c>
      <c r="BI56" s="4">
        <v>1</v>
      </c>
      <c r="BJ56" s="4">
        <v>41</v>
      </c>
      <c r="BK56" s="4">
        <v>0.86</v>
      </c>
      <c r="BM56" s="4">
        <v>20.399999999999999</v>
      </c>
      <c r="BN56" s="4">
        <v>5.9</v>
      </c>
      <c r="BO56" s="37"/>
      <c r="BP56" s="37"/>
      <c r="BQ56" s="37"/>
      <c r="BR56" s="37"/>
      <c r="BS56" s="37"/>
      <c r="BT56" s="17"/>
      <c r="BU56" s="4">
        <f t="shared" si="4"/>
        <v>30.694000000000003</v>
      </c>
      <c r="BV56" s="4">
        <f t="shared" si="5"/>
        <v>38.195343957261677</v>
      </c>
      <c r="BW56" s="4">
        <f t="shared" si="6"/>
        <v>7.5013439572616747</v>
      </c>
      <c r="BX56" s="17"/>
      <c r="BY56" s="4">
        <f>19*LN(BM56)-22.3</f>
        <v>34.995163116153236</v>
      </c>
      <c r="BZ56" s="4">
        <f>16.6*LN(BN56)+7.6</f>
        <v>37.064209025133785</v>
      </c>
      <c r="CA56" s="4">
        <f>ABS(BY56-BZ56)</f>
        <v>2.0690459089805486</v>
      </c>
      <c r="CC56" s="4">
        <f>-9.4+9.8*LN(BM56)+9.1*LN(BN56)</f>
        <v>36.304308421627901</v>
      </c>
      <c r="CD56" s="4">
        <f>ABS(BY56-CC56)</f>
        <v>1.3091453054746651</v>
      </c>
      <c r="CE56" s="4">
        <f>ABS(BZ56-CC56)</f>
        <v>0.75990060350588351</v>
      </c>
      <c r="CG56" s="4">
        <f>LN(BM56)*LN(BN56)</f>
        <v>5.3524307615202114</v>
      </c>
      <c r="CH56" s="4">
        <f t="shared" si="3"/>
        <v>35.480209198384884</v>
      </c>
    </row>
    <row r="57" spans="1:86" s="4" customFormat="1" x14ac:dyDescent="0.2">
      <c r="A57" s="4" t="s">
        <v>120</v>
      </c>
      <c r="B57" s="4" t="s">
        <v>124</v>
      </c>
      <c r="C57" s="4">
        <v>44</v>
      </c>
      <c r="E57" s="32">
        <v>29.67</v>
      </c>
      <c r="F57" s="32">
        <v>89.08</v>
      </c>
      <c r="K57" s="4">
        <v>55.71</v>
      </c>
      <c r="L57" s="4">
        <v>0.94</v>
      </c>
      <c r="M57" s="4">
        <v>17.489999999999998</v>
      </c>
      <c r="N57" s="4">
        <v>8.85</v>
      </c>
      <c r="P57" s="4">
        <v>0.14000000000000001</v>
      </c>
      <c r="Q57" s="4">
        <v>2.52</v>
      </c>
      <c r="R57" s="4">
        <v>4.1900000000000004</v>
      </c>
      <c r="S57" s="4">
        <v>4.22</v>
      </c>
      <c r="T57" s="4">
        <v>2.12</v>
      </c>
      <c r="U57" s="4">
        <v>0.28000000000000003</v>
      </c>
      <c r="V57" s="4">
        <v>12.3</v>
      </c>
      <c r="W57" s="4">
        <v>130</v>
      </c>
      <c r="X57" s="4">
        <v>13.4</v>
      </c>
      <c r="Y57" s="4">
        <v>24.7</v>
      </c>
      <c r="Z57" s="4">
        <v>14.6</v>
      </c>
      <c r="AA57" s="4">
        <v>134</v>
      </c>
      <c r="AC57" s="4">
        <v>94.3</v>
      </c>
      <c r="AD57" s="4">
        <v>18.3</v>
      </c>
      <c r="AF57" s="4">
        <v>85.1</v>
      </c>
      <c r="AG57" s="4">
        <v>780</v>
      </c>
      <c r="AH57" s="4">
        <v>0.11</v>
      </c>
      <c r="AI57" s="4">
        <v>18.3</v>
      </c>
      <c r="AJ57" s="4">
        <v>160</v>
      </c>
      <c r="AK57" s="4">
        <v>7</v>
      </c>
      <c r="AL57" s="4">
        <v>6.5</v>
      </c>
      <c r="AM57" s="4">
        <v>478</v>
      </c>
      <c r="AN57" s="4">
        <v>32.299999999999997</v>
      </c>
      <c r="AO57" s="4">
        <v>63.6</v>
      </c>
      <c r="AP57" s="4">
        <v>7.14</v>
      </c>
      <c r="AQ57" s="4">
        <v>27.5</v>
      </c>
      <c r="AR57" s="4">
        <v>5.07</v>
      </c>
      <c r="AS57" s="4">
        <v>1.41</v>
      </c>
      <c r="AT57" s="4">
        <v>4.72</v>
      </c>
      <c r="AU57" s="4">
        <v>0.64</v>
      </c>
      <c r="AV57" s="4">
        <v>3.24</v>
      </c>
      <c r="AW57" s="4">
        <v>0.65</v>
      </c>
      <c r="AX57" s="4">
        <v>1.82</v>
      </c>
      <c r="AY57" s="4">
        <v>0.26</v>
      </c>
      <c r="AZ57" s="4">
        <v>1.67</v>
      </c>
      <c r="BA57" s="4">
        <v>0.25</v>
      </c>
      <c r="BB57" s="4">
        <v>9.3000000000000007</v>
      </c>
      <c r="BC57" s="4">
        <v>4</v>
      </c>
      <c r="BF57" s="4">
        <v>0.49</v>
      </c>
      <c r="BG57" s="4">
        <v>15.1</v>
      </c>
      <c r="BH57" s="4">
        <v>0.51</v>
      </c>
      <c r="BI57" s="4">
        <v>2.2000000000000002</v>
      </c>
      <c r="BJ57" s="4">
        <v>36</v>
      </c>
      <c r="BK57" s="4">
        <v>1.08</v>
      </c>
      <c r="BM57" s="4">
        <v>42.6</v>
      </c>
      <c r="BN57" s="4">
        <v>13.1</v>
      </c>
      <c r="BO57" s="37"/>
      <c r="BP57" s="37"/>
      <c r="BQ57" s="37"/>
      <c r="BR57" s="37"/>
      <c r="BS57" s="37"/>
      <c r="BT57" s="17"/>
      <c r="BU57" s="4">
        <f t="shared" si="4"/>
        <v>55.336000000000013</v>
      </c>
      <c r="BV57" s="4">
        <f t="shared" si="5"/>
        <v>55.167153209030587</v>
      </c>
      <c r="BW57" s="4">
        <f t="shared" si="6"/>
        <v>0.16884679096942534</v>
      </c>
      <c r="BX57" s="17"/>
      <c r="BY57" s="4">
        <f>19*LN(BM57)-22.3</f>
        <v>48.98523081223118</v>
      </c>
      <c r="BZ57" s="4">
        <f>16.6*LN(BN57)+7.6</f>
        <v>50.305363021437962</v>
      </c>
      <c r="CA57" s="4">
        <f>ABS(BY57-BZ57)</f>
        <v>1.3201322092067826</v>
      </c>
      <c r="CC57" s="4">
        <f>-9.4+9.8*LN(BM57)+9.1*LN(BN57)</f>
        <v>50.778942976982847</v>
      </c>
      <c r="CD57" s="4">
        <f>ABS(BY57-CC57)</f>
        <v>1.7937121647516676</v>
      </c>
      <c r="CE57" s="4">
        <f>ABS(BZ57-CC57)</f>
        <v>0.47357995554488497</v>
      </c>
      <c r="CG57" s="4">
        <f>LN(BM57)*LN(BN57)</f>
        <v>9.6520661379306496</v>
      </c>
      <c r="CH57" s="4">
        <f t="shared" si="3"/>
        <v>53.538677779308728</v>
      </c>
    </row>
    <row r="58" spans="1:86" s="4" customFormat="1" x14ac:dyDescent="0.2">
      <c r="A58" s="4" t="s">
        <v>120</v>
      </c>
      <c r="B58" s="4" t="s">
        <v>125</v>
      </c>
      <c r="C58" s="4">
        <v>44</v>
      </c>
      <c r="E58" s="32">
        <v>29.67</v>
      </c>
      <c r="F58" s="32">
        <v>89.08</v>
      </c>
      <c r="H58" s="4">
        <v>-1.6</v>
      </c>
      <c r="K58" s="4">
        <v>56.29</v>
      </c>
      <c r="L58" s="4">
        <v>0.88</v>
      </c>
      <c r="M58" s="4">
        <v>16.54</v>
      </c>
      <c r="N58" s="4">
        <v>7.3</v>
      </c>
      <c r="P58" s="4">
        <v>0.17</v>
      </c>
      <c r="Q58" s="4">
        <v>2.0099999999999998</v>
      </c>
      <c r="R58" s="4">
        <v>5.91</v>
      </c>
      <c r="S58" s="4">
        <v>4.1900000000000004</v>
      </c>
      <c r="T58" s="4">
        <v>1.67</v>
      </c>
      <c r="U58" s="4">
        <v>0.27</v>
      </c>
      <c r="V58" s="4">
        <v>9.8000000000000007</v>
      </c>
      <c r="W58" s="4">
        <v>135</v>
      </c>
      <c r="X58" s="4">
        <v>12</v>
      </c>
      <c r="Y58" s="4">
        <v>21</v>
      </c>
      <c r="Z58" s="4">
        <v>12.8</v>
      </c>
      <c r="AA58" s="4">
        <v>105</v>
      </c>
      <c r="AC58" s="4">
        <v>99.3</v>
      </c>
      <c r="AD58" s="4">
        <v>19.2</v>
      </c>
      <c r="AF58" s="4">
        <v>70.3</v>
      </c>
      <c r="AG58" s="4">
        <v>643</v>
      </c>
      <c r="AH58" s="4">
        <v>0.11</v>
      </c>
      <c r="AI58" s="4">
        <v>16.5</v>
      </c>
      <c r="AJ58" s="4">
        <v>151</v>
      </c>
      <c r="AK58" s="4">
        <v>6.7</v>
      </c>
      <c r="AL58" s="4">
        <v>5.0999999999999996</v>
      </c>
      <c r="AM58" s="4">
        <v>354</v>
      </c>
      <c r="AN58" s="4">
        <v>29.9</v>
      </c>
      <c r="AO58" s="4">
        <v>58.8</v>
      </c>
      <c r="AP58" s="4">
        <v>6.62</v>
      </c>
      <c r="AQ58" s="4">
        <v>25.5</v>
      </c>
      <c r="AR58" s="4">
        <v>4.7300000000000004</v>
      </c>
      <c r="AS58" s="4">
        <v>1.23</v>
      </c>
      <c r="AT58" s="4">
        <v>4.34</v>
      </c>
      <c r="AU58" s="4">
        <v>0.57999999999999996</v>
      </c>
      <c r="AV58" s="4">
        <v>2.92</v>
      </c>
      <c r="AW58" s="4">
        <v>0.57999999999999996</v>
      </c>
      <c r="AX58" s="4">
        <v>1.62</v>
      </c>
      <c r="AY58" s="4">
        <v>0.23</v>
      </c>
      <c r="AZ58" s="4">
        <v>1.52</v>
      </c>
      <c r="BA58" s="4">
        <v>0.23</v>
      </c>
      <c r="BB58" s="4">
        <v>9.5</v>
      </c>
      <c r="BC58" s="4">
        <v>3.7</v>
      </c>
      <c r="BF58" s="4">
        <v>0.45</v>
      </c>
      <c r="BG58" s="4">
        <v>18.600000000000001</v>
      </c>
      <c r="BH58" s="4">
        <v>0.65</v>
      </c>
      <c r="BI58" s="4">
        <v>2.1</v>
      </c>
      <c r="BJ58" s="4">
        <v>35</v>
      </c>
      <c r="BK58" s="4">
        <v>0.88</v>
      </c>
      <c r="BM58" s="4">
        <v>39</v>
      </c>
      <c r="BN58" s="4">
        <v>13.4</v>
      </c>
      <c r="BO58" s="37"/>
      <c r="BP58" s="37"/>
      <c r="BQ58" s="37"/>
      <c r="BR58" s="37"/>
      <c r="BS58" s="37"/>
      <c r="BT58" s="17"/>
      <c r="BU58" s="4">
        <f t="shared" si="4"/>
        <v>51.34</v>
      </c>
      <c r="BV58" s="4">
        <f t="shared" si="5"/>
        <v>55.648917186835234</v>
      </c>
      <c r="BW58" s="4">
        <f t="shared" si="6"/>
        <v>4.308917186835231</v>
      </c>
      <c r="BX58" s="17"/>
      <c r="BY58" s="4">
        <f>19*LN(BM58)-22.3</f>
        <v>47.307671276463282</v>
      </c>
      <c r="BZ58" s="4">
        <f>16.6*LN(BN58)+7.6</f>
        <v>50.681228135483977</v>
      </c>
      <c r="CA58" s="4">
        <f>ABS(BY58-BZ58)</f>
        <v>3.3735568590206952</v>
      </c>
      <c r="CC58" s="4">
        <f>-9.4+9.8*LN(BM58)+9.1*LN(BN58)</f>
        <v>50.119721965378019</v>
      </c>
      <c r="CD58" s="4">
        <f>ABS(BY58-CC58)</f>
        <v>2.8120506889147379</v>
      </c>
      <c r="CE58" s="4">
        <f>ABS(BZ58-CC58)</f>
        <v>0.56150617010595738</v>
      </c>
      <c r="CG58" s="4">
        <f>LN(BM58)*LN(BN58)</f>
        <v>9.5078756063446068</v>
      </c>
      <c r="CH58" s="4">
        <f t="shared" si="3"/>
        <v>52.933077546647347</v>
      </c>
    </row>
    <row r="59" spans="1:86" s="4" customFormat="1" x14ac:dyDescent="0.2">
      <c r="A59" s="4" t="s">
        <v>120</v>
      </c>
      <c r="B59" s="4" t="s">
        <v>126</v>
      </c>
      <c r="C59" s="4">
        <v>44</v>
      </c>
      <c r="E59" s="32">
        <v>29.621130000000001</v>
      </c>
      <c r="F59" s="32">
        <v>89.021249999999995</v>
      </c>
      <c r="H59" s="4">
        <v>-0.5</v>
      </c>
      <c r="K59" s="4">
        <v>56.6</v>
      </c>
      <c r="L59" s="4">
        <v>1.26</v>
      </c>
      <c r="M59" s="4">
        <v>18.09</v>
      </c>
      <c r="N59" s="4">
        <v>10.6</v>
      </c>
      <c r="P59" s="4">
        <v>0.25</v>
      </c>
      <c r="Q59" s="4">
        <v>1.27</v>
      </c>
      <c r="R59" s="4">
        <v>5.37</v>
      </c>
      <c r="S59" s="4">
        <v>3.07</v>
      </c>
      <c r="T59" s="4">
        <v>2.16</v>
      </c>
      <c r="U59" s="4">
        <v>0.23</v>
      </c>
      <c r="V59" s="4">
        <v>23.9</v>
      </c>
      <c r="W59" s="4">
        <v>173</v>
      </c>
      <c r="X59" s="4">
        <v>5.6</v>
      </c>
      <c r="Y59" s="4">
        <v>17.2</v>
      </c>
      <c r="Z59" s="4">
        <v>4.2</v>
      </c>
      <c r="AA59" s="4">
        <v>11.1</v>
      </c>
      <c r="AC59" s="4">
        <v>72.8</v>
      </c>
      <c r="AD59" s="4">
        <v>20.100000000000001</v>
      </c>
      <c r="AF59" s="4">
        <v>68.599999999999994</v>
      </c>
      <c r="AG59" s="4">
        <v>432</v>
      </c>
      <c r="AH59" s="4">
        <v>0.16</v>
      </c>
      <c r="AI59" s="4">
        <v>30.4</v>
      </c>
      <c r="AJ59" s="4">
        <v>118</v>
      </c>
      <c r="AK59" s="4">
        <v>5.7</v>
      </c>
      <c r="AL59" s="4">
        <v>3.2</v>
      </c>
      <c r="AM59" s="4">
        <v>279</v>
      </c>
      <c r="AN59" s="4">
        <v>17</v>
      </c>
      <c r="AO59" s="4">
        <v>38.200000000000003</v>
      </c>
      <c r="AP59" s="4">
        <v>4.99</v>
      </c>
      <c r="AQ59" s="4">
        <v>22</v>
      </c>
      <c r="AR59" s="4">
        <v>5.08</v>
      </c>
      <c r="AS59" s="4">
        <v>1.52</v>
      </c>
      <c r="AT59" s="4">
        <v>5.25</v>
      </c>
      <c r="AU59" s="4">
        <v>0.87</v>
      </c>
      <c r="AV59" s="4">
        <v>5.0999999999999996</v>
      </c>
      <c r="AW59" s="4">
        <v>1.07</v>
      </c>
      <c r="AX59" s="4">
        <v>3.04</v>
      </c>
      <c r="AY59" s="4">
        <v>0.44</v>
      </c>
      <c r="AZ59" s="4">
        <v>2.84</v>
      </c>
      <c r="BA59" s="4">
        <v>0.44</v>
      </c>
      <c r="BB59" s="4">
        <v>4.2</v>
      </c>
      <c r="BC59" s="4">
        <v>3</v>
      </c>
      <c r="BF59" s="4">
        <v>0.34</v>
      </c>
      <c r="BG59" s="4">
        <v>13.4</v>
      </c>
      <c r="BH59" s="4">
        <v>0.67</v>
      </c>
      <c r="BI59" s="4">
        <v>0.8</v>
      </c>
      <c r="BJ59" s="4">
        <v>19</v>
      </c>
      <c r="BK59" s="4">
        <v>1.0900000000000001</v>
      </c>
      <c r="BM59" s="4">
        <v>14.2</v>
      </c>
      <c r="BN59" s="4">
        <v>4.0999999999999996</v>
      </c>
      <c r="BO59" s="37"/>
      <c r="BP59" s="37"/>
      <c r="BQ59" s="37"/>
      <c r="BR59" s="37"/>
      <c r="BS59" s="37"/>
      <c r="BT59" s="17"/>
      <c r="BU59" s="4">
        <f t="shared" si="4"/>
        <v>23.812000000000001</v>
      </c>
      <c r="BV59" s="4">
        <f t="shared" si="5"/>
        <v>30.451252626547241</v>
      </c>
      <c r="BW59" s="4">
        <f t="shared" si="6"/>
        <v>6.6392526265472398</v>
      </c>
      <c r="BX59" s="17"/>
      <c r="BY59" s="4">
        <f>19*LN(BM59)-22.3</f>
        <v>28.11159732753708</v>
      </c>
      <c r="BZ59" s="4">
        <f>16.6*LN(BN59)+7.6</f>
        <v>31.022383763590355</v>
      </c>
      <c r="CA59" s="4">
        <f>ABS(BY59-BZ59)</f>
        <v>2.9107864360532751</v>
      </c>
      <c r="CC59" s="4">
        <f>-9.4+9.8*LN(BM59)+9.1*LN(BN59)</f>
        <v>29.441752713914092</v>
      </c>
      <c r="CD59" s="4">
        <f>ABS(BY59-CC59)</f>
        <v>1.3301553863770117</v>
      </c>
      <c r="CE59" s="4">
        <f>ABS(BZ59-CC59)</f>
        <v>1.5806310496762634</v>
      </c>
      <c r="CG59" s="4">
        <f>LN(BM59)*LN(BN59)</f>
        <v>3.7436898501622045</v>
      </c>
      <c r="CH59" s="4">
        <f t="shared" si="3"/>
        <v>28.723497370681258</v>
      </c>
    </row>
    <row r="60" spans="1:86" s="4" customFormat="1" x14ac:dyDescent="0.2">
      <c r="A60" s="4" t="s">
        <v>120</v>
      </c>
      <c r="B60" s="4" t="s">
        <v>127</v>
      </c>
      <c r="C60" s="4">
        <v>44</v>
      </c>
      <c r="E60" s="32">
        <v>29.67</v>
      </c>
      <c r="F60" s="32">
        <v>89.08</v>
      </c>
      <c r="K60" s="4">
        <v>59.1</v>
      </c>
      <c r="L60" s="4">
        <v>0.81</v>
      </c>
      <c r="M60" s="4">
        <v>17.25</v>
      </c>
      <c r="N60" s="4">
        <v>6.09</v>
      </c>
      <c r="P60" s="4">
        <v>0.09</v>
      </c>
      <c r="Q60" s="4">
        <v>2.7</v>
      </c>
      <c r="R60" s="4">
        <v>4.99</v>
      </c>
      <c r="S60" s="4">
        <v>3</v>
      </c>
      <c r="T60" s="4">
        <v>2.2000000000000002</v>
      </c>
      <c r="U60" s="4">
        <v>0.18</v>
      </c>
      <c r="V60" s="4">
        <v>16.7</v>
      </c>
      <c r="W60" s="4">
        <v>115</v>
      </c>
      <c r="X60" s="4">
        <v>18.7</v>
      </c>
      <c r="Y60" s="4">
        <v>16</v>
      </c>
      <c r="Z60" s="4">
        <v>12.1</v>
      </c>
      <c r="AA60" s="4">
        <v>8.5</v>
      </c>
      <c r="AC60" s="4">
        <v>69.7</v>
      </c>
      <c r="AD60" s="4">
        <v>18.899999999999999</v>
      </c>
      <c r="AF60" s="4">
        <v>85.8</v>
      </c>
      <c r="AG60" s="4">
        <v>463</v>
      </c>
      <c r="AH60" s="4">
        <v>0.19</v>
      </c>
      <c r="AI60" s="4">
        <v>22.2</v>
      </c>
      <c r="AJ60" s="4">
        <v>186</v>
      </c>
      <c r="AK60" s="4">
        <v>8.4</v>
      </c>
      <c r="AL60" s="4">
        <v>13</v>
      </c>
      <c r="AM60" s="4">
        <v>471</v>
      </c>
      <c r="AN60" s="4">
        <v>31.8</v>
      </c>
      <c r="AO60" s="4">
        <v>60.5</v>
      </c>
      <c r="AP60" s="4">
        <v>6.59</v>
      </c>
      <c r="AQ60" s="4">
        <v>24.6</v>
      </c>
      <c r="AR60" s="4">
        <v>4.6100000000000003</v>
      </c>
      <c r="AS60" s="4">
        <v>1.22</v>
      </c>
      <c r="AT60" s="4">
        <v>4.58</v>
      </c>
      <c r="AU60" s="4">
        <v>0.67</v>
      </c>
      <c r="AV60" s="4">
        <v>3.66</v>
      </c>
      <c r="AW60" s="4">
        <v>0.77</v>
      </c>
      <c r="AX60" s="4">
        <v>2.17</v>
      </c>
      <c r="AY60" s="4">
        <v>0.31</v>
      </c>
      <c r="AZ60" s="4">
        <v>2.0299999999999998</v>
      </c>
      <c r="BA60" s="4">
        <v>0.31</v>
      </c>
      <c r="BB60" s="4">
        <v>8.1</v>
      </c>
      <c r="BC60" s="4">
        <v>4.5999999999999996</v>
      </c>
      <c r="BF60" s="4">
        <v>0.61</v>
      </c>
      <c r="BG60" s="4">
        <v>17.5</v>
      </c>
      <c r="BH60" s="4">
        <v>0.61</v>
      </c>
      <c r="BI60" s="4">
        <v>2.2000000000000002</v>
      </c>
      <c r="BJ60" s="4">
        <v>47</v>
      </c>
      <c r="BK60" s="4">
        <v>1.08</v>
      </c>
      <c r="BM60" s="4">
        <v>20.9</v>
      </c>
      <c r="BN60" s="4">
        <v>10.6</v>
      </c>
      <c r="BO60" s="37"/>
      <c r="BP60" s="37"/>
      <c r="BQ60" s="37"/>
      <c r="BR60" s="37"/>
      <c r="BS60" s="37"/>
      <c r="BT60" s="17"/>
      <c r="BU60" s="4">
        <f t="shared" si="4"/>
        <v>31.249000000000002</v>
      </c>
      <c r="BV60" s="4">
        <f t="shared" si="5"/>
        <v>50.661573368702136</v>
      </c>
      <c r="BW60" s="4">
        <f t="shared" si="6"/>
        <v>19.412573368702134</v>
      </c>
      <c r="BX60" s="17"/>
      <c r="BY60" s="4">
        <f>19*LN(BM60)-22.3</f>
        <v>35.455234020444536</v>
      </c>
      <c r="BZ60" s="4">
        <f>16.6*LN(BN60)+7.6</f>
        <v>46.790176418559163</v>
      </c>
      <c r="CA60" s="4">
        <f>ABS(BY60-BZ60)</f>
        <v>11.334942398114627</v>
      </c>
      <c r="CC60" s="4">
        <f>-9.4+9.8*LN(BM60)+9.1*LN(BN60)</f>
        <v>41.873313168087492</v>
      </c>
      <c r="CD60" s="4">
        <f>ABS(BY60-CC60)</f>
        <v>6.4180791476429562</v>
      </c>
      <c r="CE60" s="4">
        <f>ABS(BZ60-CC60)</f>
        <v>4.9168632504716712</v>
      </c>
      <c r="CG60" s="4">
        <f>LN(BM60)*LN(BN60)</f>
        <v>7.1764039643512714</v>
      </c>
      <c r="CH60" s="4">
        <f t="shared" si="3"/>
        <v>43.140896650275337</v>
      </c>
    </row>
    <row r="61" spans="1:86" s="4" customFormat="1" x14ac:dyDescent="0.2">
      <c r="A61" s="4" t="s">
        <v>120</v>
      </c>
      <c r="B61" s="4" t="s">
        <v>128</v>
      </c>
      <c r="C61" s="4">
        <v>47.8</v>
      </c>
      <c r="E61" s="32">
        <v>29.74</v>
      </c>
      <c r="F61" s="32">
        <v>89.88</v>
      </c>
      <c r="H61" s="4">
        <v>-0.6</v>
      </c>
      <c r="K61" s="4">
        <v>57.88</v>
      </c>
      <c r="L61" s="4">
        <v>0.68</v>
      </c>
      <c r="M61" s="4">
        <v>15.91</v>
      </c>
      <c r="N61" s="4">
        <v>5.23</v>
      </c>
      <c r="P61" s="4">
        <v>0.1</v>
      </c>
      <c r="Q61" s="4">
        <v>2.0099999999999998</v>
      </c>
      <c r="R61" s="4">
        <v>5.25</v>
      </c>
      <c r="S61" s="4">
        <v>4.59</v>
      </c>
      <c r="T61" s="4">
        <v>2.75</v>
      </c>
      <c r="U61" s="4">
        <v>0.21</v>
      </c>
      <c r="V61" s="4">
        <v>19.100000000000001</v>
      </c>
      <c r="W61" s="4">
        <v>130</v>
      </c>
      <c r="X61" s="4">
        <v>77.3</v>
      </c>
      <c r="Y61" s="4">
        <v>14.1</v>
      </c>
      <c r="Z61" s="4">
        <v>27.5</v>
      </c>
      <c r="AA61" s="4">
        <v>50.8</v>
      </c>
      <c r="AC61" s="4">
        <v>58.1</v>
      </c>
      <c r="AD61" s="4">
        <v>16.5</v>
      </c>
      <c r="AF61" s="4">
        <v>83.1</v>
      </c>
      <c r="AG61" s="4">
        <v>667</v>
      </c>
      <c r="AH61" s="4">
        <v>0.12</v>
      </c>
      <c r="AI61" s="4">
        <v>21.1</v>
      </c>
      <c r="AJ61" s="4">
        <v>105</v>
      </c>
      <c r="AK61" s="4">
        <v>8.3000000000000007</v>
      </c>
      <c r="AL61" s="4">
        <v>4.5</v>
      </c>
      <c r="AM61" s="4">
        <v>676</v>
      </c>
      <c r="AN61" s="4">
        <v>25.6</v>
      </c>
      <c r="AO61" s="4">
        <v>47.3</v>
      </c>
      <c r="AP61" s="4">
        <v>5.79</v>
      </c>
      <c r="AQ61" s="4">
        <v>22.8</v>
      </c>
      <c r="AR61" s="4">
        <v>4.66</v>
      </c>
      <c r="AS61" s="4">
        <v>1.39</v>
      </c>
      <c r="AT61" s="4">
        <v>4.3899999999999997</v>
      </c>
      <c r="AU61" s="4">
        <v>0.65</v>
      </c>
      <c r="AV61" s="4">
        <v>3.47</v>
      </c>
      <c r="AW61" s="4">
        <v>0.7</v>
      </c>
      <c r="AX61" s="4">
        <v>1.94</v>
      </c>
      <c r="AY61" s="4">
        <v>0.27</v>
      </c>
      <c r="AZ61" s="4">
        <v>1.75</v>
      </c>
      <c r="BA61" s="4">
        <v>0.26</v>
      </c>
      <c r="BB61" s="4">
        <v>7.2</v>
      </c>
      <c r="BC61" s="4">
        <v>2.6</v>
      </c>
      <c r="BF61" s="4">
        <v>0.53</v>
      </c>
      <c r="BG61" s="4">
        <v>10</v>
      </c>
      <c r="BH61" s="4">
        <v>7.4</v>
      </c>
      <c r="BI61" s="4">
        <v>1.7</v>
      </c>
      <c r="BJ61" s="4">
        <v>44</v>
      </c>
      <c r="BK61" s="4">
        <v>0.81</v>
      </c>
      <c r="BM61" s="4">
        <v>31.6</v>
      </c>
      <c r="BN61" s="4">
        <v>9.9</v>
      </c>
      <c r="BO61" s="37"/>
      <c r="BP61" s="37"/>
      <c r="BQ61" s="37"/>
      <c r="BR61" s="37"/>
      <c r="BS61" s="37"/>
      <c r="BT61" s="17"/>
      <c r="BU61" s="4">
        <f t="shared" si="4"/>
        <v>43.126000000000005</v>
      </c>
      <c r="BV61" s="4">
        <f t="shared" si="5"/>
        <v>49.207944814593354</v>
      </c>
      <c r="BW61" s="4">
        <f t="shared" si="6"/>
        <v>6.0819448145933492</v>
      </c>
      <c r="BX61" s="17"/>
      <c r="BY61" s="4">
        <f>19*LN(BM61)-22.3</f>
        <v>43.309985291264468</v>
      </c>
      <c r="BZ61" s="4">
        <f>16.6*LN(BN61)+7.6</f>
        <v>45.656076968533043</v>
      </c>
      <c r="CA61" s="4">
        <f>ABS(BY61-BZ61)</f>
        <v>2.3460916772685749</v>
      </c>
      <c r="CC61" s="4">
        <f>-9.4+9.8*LN(BM61)+9.1*LN(BN61)</f>
        <v>45.303006071789042</v>
      </c>
      <c r="CD61" s="4">
        <f>ABS(BY61-CC61)</f>
        <v>1.9930207805245743</v>
      </c>
      <c r="CE61" s="4">
        <f>ABS(BZ61-CC61)</f>
        <v>0.35307089674400061</v>
      </c>
      <c r="CG61" s="4">
        <f>LN(BM61)*LN(BN61)</f>
        <v>7.9164827208265081</v>
      </c>
      <c r="CH61" s="4">
        <f t="shared" si="3"/>
        <v>46.249227427471332</v>
      </c>
    </row>
    <row r="62" spans="1:86" s="4" customFormat="1" x14ac:dyDescent="0.2">
      <c r="A62" s="4" t="s">
        <v>120</v>
      </c>
      <c r="B62" s="4" t="s">
        <v>129</v>
      </c>
      <c r="C62" s="4">
        <v>47.8</v>
      </c>
      <c r="E62" s="32">
        <v>29.74</v>
      </c>
      <c r="F62" s="32">
        <v>89.88</v>
      </c>
      <c r="K62" s="4">
        <v>56.35</v>
      </c>
      <c r="L62" s="4">
        <v>0.66</v>
      </c>
      <c r="M62" s="4">
        <v>17.079999999999998</v>
      </c>
      <c r="N62" s="4">
        <v>6.07</v>
      </c>
      <c r="P62" s="4">
        <v>0.08</v>
      </c>
      <c r="Q62" s="4">
        <v>2.36</v>
      </c>
      <c r="R62" s="4">
        <v>5.8</v>
      </c>
      <c r="S62" s="4">
        <v>3.17</v>
      </c>
      <c r="T62" s="4">
        <v>2.08</v>
      </c>
      <c r="U62" s="4">
        <v>0.19</v>
      </c>
      <c r="V62" s="4">
        <v>16</v>
      </c>
      <c r="W62" s="4">
        <v>127</v>
      </c>
      <c r="X62" s="4">
        <v>16.899999999999999</v>
      </c>
      <c r="Y62" s="4">
        <v>18.3</v>
      </c>
      <c r="Z62" s="4">
        <v>10.4</v>
      </c>
      <c r="AA62" s="4">
        <v>24</v>
      </c>
      <c r="AC62" s="4">
        <v>71.900000000000006</v>
      </c>
      <c r="AD62" s="4">
        <v>20</v>
      </c>
      <c r="AF62" s="4">
        <v>63.7</v>
      </c>
      <c r="AG62" s="4">
        <v>502</v>
      </c>
      <c r="AH62" s="4">
        <v>0.13</v>
      </c>
      <c r="AI62" s="4">
        <v>17.3</v>
      </c>
      <c r="AJ62" s="4">
        <v>85.4</v>
      </c>
      <c r="AK62" s="4">
        <v>6.6</v>
      </c>
      <c r="AL62" s="4">
        <v>10.3</v>
      </c>
      <c r="AM62" s="4">
        <v>481</v>
      </c>
      <c r="AN62" s="4">
        <v>22.2</v>
      </c>
      <c r="AO62" s="4">
        <v>44.6</v>
      </c>
      <c r="AP62" s="4">
        <v>5.05</v>
      </c>
      <c r="AQ62" s="4">
        <v>19.600000000000001</v>
      </c>
      <c r="AR62" s="4">
        <v>3.85</v>
      </c>
      <c r="AS62" s="4">
        <v>1.1499999999999999</v>
      </c>
      <c r="AT62" s="4">
        <v>3.56</v>
      </c>
      <c r="AU62" s="4">
        <v>0.53</v>
      </c>
      <c r="AV62" s="4">
        <v>2.87</v>
      </c>
      <c r="AW62" s="4">
        <v>0.59</v>
      </c>
      <c r="AX62" s="4">
        <v>1.67</v>
      </c>
      <c r="AY62" s="4">
        <v>0.24</v>
      </c>
      <c r="AZ62" s="4">
        <v>1.57</v>
      </c>
      <c r="BA62" s="4">
        <v>0.24</v>
      </c>
      <c r="BB62" s="4">
        <v>7.7</v>
      </c>
      <c r="BC62" s="4">
        <v>2.4</v>
      </c>
      <c r="BF62" s="4">
        <v>0.48</v>
      </c>
      <c r="BG62" s="4">
        <v>15.1</v>
      </c>
      <c r="BH62" s="4">
        <v>8.1</v>
      </c>
      <c r="BI62" s="4">
        <v>2.2000000000000002</v>
      </c>
      <c r="BJ62" s="4">
        <v>44</v>
      </c>
      <c r="BK62" s="4">
        <v>0.97</v>
      </c>
      <c r="BM62" s="4">
        <v>29</v>
      </c>
      <c r="BN62" s="4">
        <v>9.6</v>
      </c>
      <c r="BO62" s="37"/>
      <c r="BP62" s="37"/>
      <c r="BQ62" s="37"/>
      <c r="BR62" s="37"/>
      <c r="BS62" s="37"/>
      <c r="BT62" s="17"/>
      <c r="BU62" s="4">
        <f t="shared" si="4"/>
        <v>40.240000000000009</v>
      </c>
      <c r="BV62" s="4">
        <f t="shared" si="5"/>
        <v>48.553216233140837</v>
      </c>
      <c r="BW62" s="4">
        <f t="shared" si="6"/>
        <v>8.3132162331408281</v>
      </c>
      <c r="BX62" s="17"/>
      <c r="BY62" s="4">
        <f>19*LN(BM62)-22.3</f>
        <v>41.678620769743006</v>
      </c>
      <c r="BZ62" s="4">
        <f>16.6*LN(BN62)+7.6</f>
        <v>45.14526743466493</v>
      </c>
      <c r="CA62" s="4">
        <f>ABS(BY62-BZ62)</f>
        <v>3.4666466649219245</v>
      </c>
      <c r="CC62" s="4">
        <f>-9.4+9.8*LN(BM62)+9.1*LN(BN62)</f>
        <v>44.18154332997895</v>
      </c>
      <c r="CD62" s="4">
        <f>ABS(BY62-CC62)</f>
        <v>2.5029225602359446</v>
      </c>
      <c r="CE62" s="4">
        <f>ABS(BZ62-CC62)</f>
        <v>0.96372410468597991</v>
      </c>
      <c r="CG62" s="4">
        <f>LN(BM62)*LN(BN62)</f>
        <v>7.6160254499080819</v>
      </c>
      <c r="CH62" s="4">
        <f t="shared" si="3"/>
        <v>44.987306889613947</v>
      </c>
    </row>
    <row r="63" spans="1:86" s="4" customFormat="1" x14ac:dyDescent="0.2">
      <c r="A63" s="4" t="s">
        <v>120</v>
      </c>
      <c r="B63" s="4" t="s">
        <v>130</v>
      </c>
      <c r="C63" s="4">
        <v>47.8</v>
      </c>
      <c r="E63" s="32">
        <v>29.73</v>
      </c>
      <c r="F63" s="32">
        <v>89.98</v>
      </c>
      <c r="K63" s="4">
        <v>65.760000000000005</v>
      </c>
      <c r="L63" s="4">
        <v>0.44</v>
      </c>
      <c r="M63" s="4">
        <v>16.14</v>
      </c>
      <c r="N63" s="4">
        <v>3.33</v>
      </c>
      <c r="P63" s="4">
        <v>0.17</v>
      </c>
      <c r="Q63" s="4">
        <v>1.28</v>
      </c>
      <c r="R63" s="4">
        <v>2.1800000000000002</v>
      </c>
      <c r="S63" s="4">
        <v>4.59</v>
      </c>
      <c r="T63" s="4">
        <v>2.74</v>
      </c>
      <c r="U63" s="4">
        <v>0.19</v>
      </c>
      <c r="V63" s="4">
        <v>6.3</v>
      </c>
      <c r="W63" s="4">
        <v>95</v>
      </c>
      <c r="X63" s="4">
        <v>0.26</v>
      </c>
      <c r="Y63" s="4">
        <v>2</v>
      </c>
      <c r="Z63" s="4">
        <v>1.5</v>
      </c>
      <c r="AA63" s="4">
        <v>5</v>
      </c>
      <c r="AC63" s="4">
        <v>56.5</v>
      </c>
      <c r="AD63" s="4">
        <v>17.899999999999999</v>
      </c>
      <c r="AF63" s="4">
        <v>89.3</v>
      </c>
      <c r="AG63" s="4">
        <v>548</v>
      </c>
      <c r="AH63" s="4">
        <v>0.16</v>
      </c>
      <c r="AI63" s="4">
        <v>25.8</v>
      </c>
      <c r="AJ63" s="4">
        <v>158</v>
      </c>
      <c r="AK63" s="4">
        <v>9.6999999999999993</v>
      </c>
      <c r="AL63" s="4">
        <v>3.1</v>
      </c>
      <c r="AM63" s="4">
        <v>643</v>
      </c>
      <c r="AN63" s="4">
        <v>35.4</v>
      </c>
      <c r="AO63" s="4">
        <v>71</v>
      </c>
      <c r="AP63" s="4">
        <v>7.99</v>
      </c>
      <c r="AQ63" s="4">
        <v>30.4</v>
      </c>
      <c r="AR63" s="4">
        <v>5.51</v>
      </c>
      <c r="AS63" s="4">
        <v>1.46</v>
      </c>
      <c r="AT63" s="4">
        <v>5.15</v>
      </c>
      <c r="AU63" s="4">
        <v>0.74</v>
      </c>
      <c r="AV63" s="4">
        <v>4.0199999999999996</v>
      </c>
      <c r="AW63" s="4">
        <v>0.85</v>
      </c>
      <c r="AX63" s="4">
        <v>2.4700000000000002</v>
      </c>
      <c r="AY63" s="4">
        <v>0.37</v>
      </c>
      <c r="AZ63" s="4">
        <v>2.4500000000000002</v>
      </c>
      <c r="BA63" s="4">
        <v>0.38</v>
      </c>
      <c r="BB63" s="4">
        <v>8.4</v>
      </c>
      <c r="BC63" s="4">
        <v>4.0999999999999996</v>
      </c>
      <c r="BF63" s="4">
        <v>0.63</v>
      </c>
      <c r="BG63" s="4">
        <v>15.7</v>
      </c>
      <c r="BH63" s="4">
        <v>10.7</v>
      </c>
      <c r="BI63" s="4">
        <v>2.2000000000000002</v>
      </c>
      <c r="BJ63" s="4">
        <v>43</v>
      </c>
      <c r="BK63" s="4">
        <v>1.1499999999999999</v>
      </c>
      <c r="BM63" s="4">
        <v>21.2</v>
      </c>
      <c r="BN63" s="4">
        <v>9.8000000000000007</v>
      </c>
      <c r="BO63" s="37"/>
      <c r="BP63" s="37"/>
      <c r="BQ63" s="37"/>
      <c r="BR63" s="37"/>
      <c r="BS63" s="37"/>
      <c r="BT63" s="17"/>
      <c r="BU63" s="4">
        <f t="shared" si="4"/>
        <v>31.582000000000001</v>
      </c>
      <c r="BV63" s="4">
        <f t="shared" si="5"/>
        <v>48.991932806953443</v>
      </c>
      <c r="BW63" s="4">
        <f t="shared" si="6"/>
        <v>17.409932806953442</v>
      </c>
      <c r="BX63" s="17"/>
      <c r="BY63" s="4">
        <f>19*LN(BM63)-22.3</f>
        <v>35.726022451881363</v>
      </c>
      <c r="BZ63" s="4">
        <f>16.6*LN(BN63)+7.6</f>
        <v>45.487547602230343</v>
      </c>
      <c r="CA63" s="4">
        <f>ABS(BY63-BZ63)</f>
        <v>9.7615251503489802</v>
      </c>
      <c r="CC63" s="4">
        <f>-9.4+9.8*LN(BM63)+9.1*LN(BN63)</f>
        <v>41.298891290100471</v>
      </c>
      <c r="CD63" s="4">
        <f>ABS(BY63-CC63)</f>
        <v>5.5728688382191081</v>
      </c>
      <c r="CE63" s="4">
        <f>ABS(BZ63-CC63)</f>
        <v>4.1886563121298721</v>
      </c>
      <c r="CG63" s="4">
        <f>LN(BM63)*LN(BN63)</f>
        <v>6.9703985028970887</v>
      </c>
      <c r="CH63" s="4">
        <f t="shared" si="3"/>
        <v>42.275673712167773</v>
      </c>
    </row>
    <row r="64" spans="1:86" s="4" customFormat="1" x14ac:dyDescent="0.2">
      <c r="A64" s="4" t="s">
        <v>105</v>
      </c>
      <c r="B64" s="4" t="s">
        <v>131</v>
      </c>
      <c r="C64" s="4">
        <v>48</v>
      </c>
      <c r="E64" s="32">
        <v>29.309719999999999</v>
      </c>
      <c r="F64" s="32">
        <v>91.602779999999996</v>
      </c>
      <c r="K64" s="4">
        <v>60.26</v>
      </c>
      <c r="L64" s="4">
        <v>0.75</v>
      </c>
      <c r="M64" s="4">
        <v>16.5</v>
      </c>
      <c r="N64" s="4">
        <v>6.64</v>
      </c>
      <c r="P64" s="4">
        <v>0.1</v>
      </c>
      <c r="Q64" s="4">
        <v>2.87</v>
      </c>
      <c r="R64" s="4">
        <v>5.17</v>
      </c>
      <c r="S64" s="4">
        <v>3.32</v>
      </c>
      <c r="T64" s="4">
        <v>2.64</v>
      </c>
      <c r="U64" s="4">
        <v>0.18</v>
      </c>
      <c r="V64" s="4">
        <v>15.2</v>
      </c>
      <c r="W64" s="4">
        <v>132</v>
      </c>
      <c r="X64" s="4">
        <v>19.100000000000001</v>
      </c>
      <c r="Y64" s="4">
        <v>50.1</v>
      </c>
      <c r="Z64" s="4">
        <v>12.2</v>
      </c>
      <c r="AD64" s="4">
        <v>17.2</v>
      </c>
      <c r="AF64" s="4">
        <v>74.5</v>
      </c>
      <c r="AG64" s="4">
        <v>537</v>
      </c>
      <c r="AH64" s="4">
        <v>0.14000000000000001</v>
      </c>
      <c r="AI64" s="4">
        <v>21.9</v>
      </c>
      <c r="AJ64" s="4">
        <v>111</v>
      </c>
      <c r="AK64" s="4">
        <v>5.94</v>
      </c>
      <c r="AL64" s="4">
        <v>6.01</v>
      </c>
      <c r="AM64" s="4">
        <v>531</v>
      </c>
      <c r="AN64" s="4">
        <v>21.2</v>
      </c>
      <c r="AO64" s="4">
        <v>47</v>
      </c>
      <c r="AP64" s="4">
        <v>6.13</v>
      </c>
      <c r="AQ64" s="4">
        <v>22.6</v>
      </c>
      <c r="AR64" s="4">
        <v>4.58</v>
      </c>
      <c r="AS64" s="4">
        <v>1.1499999999999999</v>
      </c>
      <c r="AT64" s="4">
        <v>4.0599999999999996</v>
      </c>
      <c r="AU64" s="4">
        <v>0.63600000000000001</v>
      </c>
      <c r="AV64" s="4">
        <v>3.67</v>
      </c>
      <c r="AW64" s="4">
        <v>0.74</v>
      </c>
      <c r="AX64" s="4">
        <v>2.1</v>
      </c>
      <c r="AY64" s="4">
        <v>0.311</v>
      </c>
      <c r="AZ64" s="4">
        <v>2.0499999999999998</v>
      </c>
      <c r="BA64" s="4">
        <v>0.32200000000000001</v>
      </c>
      <c r="BB64" s="4">
        <v>6.7</v>
      </c>
      <c r="BC64" s="4">
        <v>3.15</v>
      </c>
      <c r="BF64" s="4">
        <v>0.63700000000000001</v>
      </c>
      <c r="BG64" s="4">
        <v>18.2</v>
      </c>
      <c r="BH64" s="4">
        <v>12.3</v>
      </c>
      <c r="BI64" s="4">
        <v>2.16</v>
      </c>
      <c r="BJ64" s="4">
        <v>46</v>
      </c>
      <c r="BK64" s="4">
        <v>0.95</v>
      </c>
      <c r="BM64" s="4">
        <v>24.5</v>
      </c>
      <c r="BN64" s="4">
        <v>7</v>
      </c>
      <c r="BO64" s="37"/>
      <c r="BP64" s="37"/>
      <c r="BQ64" s="37"/>
      <c r="BR64" s="37"/>
      <c r="BS64" s="37"/>
      <c r="BT64" s="17"/>
      <c r="BU64" s="4">
        <f t="shared" si="4"/>
        <v>35.245000000000005</v>
      </c>
      <c r="BV64" s="4">
        <f t="shared" si="5"/>
        <v>41.832813028363894</v>
      </c>
      <c r="BW64" s="4">
        <f t="shared" si="6"/>
        <v>6.5878130283638896</v>
      </c>
      <c r="BX64" s="17"/>
      <c r="BY64" s="4">
        <f>19*LN(BM64)-22.3</f>
        <v>38.474789233462943</v>
      </c>
      <c r="BZ64" s="4">
        <f>16.6*LN(BN64)+7.6</f>
        <v>39.902108474318204</v>
      </c>
      <c r="CA64" s="4">
        <f>ABS(BY64-BZ64)</f>
        <v>1.4273192408552617</v>
      </c>
      <c r="CC64" s="4">
        <f>-9.4+9.8*LN(BM64)+9.1*LN(BN64)</f>
        <v>39.654778908400033</v>
      </c>
      <c r="CD64" s="4">
        <f>ABS(BY64-CC64)</f>
        <v>1.1799896749370902</v>
      </c>
      <c r="CE64" s="4">
        <f>ABS(BZ64-CC64)</f>
        <v>0.24732956591817157</v>
      </c>
      <c r="CG64" s="4">
        <f>LN(BM64)*LN(BN64)</f>
        <v>6.2243304829522703</v>
      </c>
      <c r="CH64" s="4">
        <f t="shared" si="3"/>
        <v>39.142188028399538</v>
      </c>
    </row>
    <row r="65" spans="1:86" s="4" customFormat="1" x14ac:dyDescent="0.2">
      <c r="A65" s="4" t="s">
        <v>102</v>
      </c>
      <c r="B65" s="4" t="s">
        <v>132</v>
      </c>
      <c r="C65" s="4">
        <v>48</v>
      </c>
      <c r="E65" s="32">
        <v>29.536666669999999</v>
      </c>
      <c r="F65" s="32">
        <v>90.949444439999994</v>
      </c>
      <c r="K65" s="4">
        <v>62.73</v>
      </c>
      <c r="L65" s="4">
        <v>0.56000000000000005</v>
      </c>
      <c r="M65" s="4">
        <v>16.48</v>
      </c>
      <c r="N65" s="4">
        <v>4.97</v>
      </c>
      <c r="P65" s="4">
        <v>0.1</v>
      </c>
      <c r="Q65" s="4">
        <v>1.74</v>
      </c>
      <c r="R65" s="4">
        <v>4.91</v>
      </c>
      <c r="S65" s="4">
        <v>4.13</v>
      </c>
      <c r="T65" s="4">
        <v>1.95</v>
      </c>
      <c r="U65" s="4">
        <v>0.15</v>
      </c>
      <c r="V65" s="4">
        <v>11.1</v>
      </c>
      <c r="W65" s="4">
        <v>90</v>
      </c>
      <c r="X65" s="4">
        <v>8.5</v>
      </c>
      <c r="Y65" s="4">
        <v>10.7</v>
      </c>
      <c r="Z65" s="4">
        <v>3</v>
      </c>
      <c r="AF65" s="4">
        <v>70</v>
      </c>
      <c r="AG65" s="4">
        <v>500</v>
      </c>
      <c r="AH65" s="4">
        <v>0.14000000000000001</v>
      </c>
      <c r="AI65" s="4">
        <v>14</v>
      </c>
      <c r="AJ65" s="4">
        <v>194</v>
      </c>
      <c r="AK65" s="4">
        <v>4.5999999999999996</v>
      </c>
      <c r="AM65" s="4">
        <v>618</v>
      </c>
      <c r="AN65" s="4">
        <v>17.600000000000001</v>
      </c>
      <c r="AO65" s="4">
        <v>34.299999999999997</v>
      </c>
      <c r="AP65" s="4">
        <v>4.09</v>
      </c>
      <c r="AQ65" s="4">
        <v>15.6</v>
      </c>
      <c r="AR65" s="4">
        <v>3.22</v>
      </c>
      <c r="AS65" s="4">
        <v>0.98699999999999999</v>
      </c>
      <c r="AT65" s="4">
        <v>2.87</v>
      </c>
      <c r="AU65" s="4">
        <v>0.49</v>
      </c>
      <c r="AV65" s="4">
        <v>2.81</v>
      </c>
      <c r="AW65" s="4">
        <v>0.56999999999999995</v>
      </c>
      <c r="AX65" s="4">
        <v>1.63</v>
      </c>
      <c r="AY65" s="4">
        <v>0.25</v>
      </c>
      <c r="AZ65" s="4">
        <v>1.71</v>
      </c>
      <c r="BA65" s="4">
        <v>0.30199999999999999</v>
      </c>
      <c r="BB65" s="4">
        <v>6.4</v>
      </c>
      <c r="BC65" s="4">
        <v>4.4000000000000004</v>
      </c>
      <c r="BF65" s="4">
        <v>0.33</v>
      </c>
      <c r="BG65" s="4">
        <v>7</v>
      </c>
      <c r="BH65" s="4">
        <v>8.42</v>
      </c>
      <c r="BI65" s="4">
        <v>2.5099999999999998</v>
      </c>
      <c r="BK65" s="4">
        <v>0.94</v>
      </c>
      <c r="BM65" s="4">
        <v>35.700000000000003</v>
      </c>
      <c r="BN65" s="4">
        <v>7</v>
      </c>
      <c r="BO65" s="37"/>
      <c r="BP65" s="37"/>
      <c r="BQ65" s="37"/>
      <c r="BR65" s="37"/>
      <c r="BS65" s="37"/>
      <c r="BT65" s="17"/>
      <c r="BU65" s="4">
        <f t="shared" si="4"/>
        <v>47.677000000000007</v>
      </c>
      <c r="BV65" s="4">
        <f t="shared" si="5"/>
        <v>41.832813028363894</v>
      </c>
      <c r="BW65" s="4">
        <f t="shared" si="6"/>
        <v>5.8441869716361126</v>
      </c>
      <c r="BX65" s="17"/>
      <c r="BY65" s="4">
        <f>19*LN(BM65)-22.3</f>
        <v>45.627863086926268</v>
      </c>
      <c r="BZ65" s="4">
        <f>16.6*LN(BN65)+7.6</f>
        <v>39.902108474318204</v>
      </c>
      <c r="CA65" s="4">
        <f>ABS(BY65-BZ65)</f>
        <v>5.7257546126080641</v>
      </c>
      <c r="CC65" s="4">
        <f>-9.4+9.8*LN(BM65)+9.1*LN(BN65)</f>
        <v>43.344259106502165</v>
      </c>
      <c r="CD65" s="4">
        <f>ABS(BY65-CC65)</f>
        <v>2.283603980424104</v>
      </c>
      <c r="CE65" s="4">
        <f>ABS(BZ65-CC65)</f>
        <v>3.4421506321839601</v>
      </c>
      <c r="CG65" s="4">
        <f>LN(BM65)*LN(BN65)</f>
        <v>6.95692200970998</v>
      </c>
      <c r="CH65" s="4">
        <f t="shared" si="3"/>
        <v>42.219072440781915</v>
      </c>
    </row>
    <row r="66" spans="1:86" s="4" customFormat="1" x14ac:dyDescent="0.2">
      <c r="A66" s="4" t="s">
        <v>102</v>
      </c>
      <c r="B66" s="4" t="s">
        <v>133</v>
      </c>
      <c r="C66" s="4">
        <v>48</v>
      </c>
      <c r="E66" s="32">
        <v>29.335000000000001</v>
      </c>
      <c r="F66" s="32">
        <v>90.250833330000006</v>
      </c>
      <c r="K66" s="4">
        <v>63.85</v>
      </c>
      <c r="L66" s="4">
        <v>0.49</v>
      </c>
      <c r="M66" s="4">
        <v>15.69</v>
      </c>
      <c r="N66" s="4">
        <v>4.47</v>
      </c>
      <c r="P66" s="4">
        <v>0.11</v>
      </c>
      <c r="Q66" s="4">
        <v>1.81</v>
      </c>
      <c r="R66" s="4">
        <v>4.26</v>
      </c>
      <c r="S66" s="4">
        <v>3.56</v>
      </c>
      <c r="T66" s="4">
        <v>3.36</v>
      </c>
      <c r="U66" s="4">
        <v>0.15</v>
      </c>
      <c r="V66" s="4">
        <v>11.1</v>
      </c>
      <c r="W66" s="4">
        <v>83</v>
      </c>
      <c r="X66" s="4">
        <v>20.5</v>
      </c>
      <c r="Y66" s="4">
        <v>11.2</v>
      </c>
      <c r="Z66" s="4">
        <v>8</v>
      </c>
      <c r="AF66" s="4">
        <v>95</v>
      </c>
      <c r="AG66" s="4">
        <v>496</v>
      </c>
      <c r="AH66" s="4">
        <v>0.19</v>
      </c>
      <c r="AI66" s="4">
        <v>22</v>
      </c>
      <c r="AJ66" s="4">
        <v>159</v>
      </c>
      <c r="AK66" s="4">
        <v>6.3</v>
      </c>
      <c r="AM66" s="4">
        <v>464</v>
      </c>
      <c r="AN66" s="4">
        <v>27.1</v>
      </c>
      <c r="AO66" s="4">
        <v>56.2</v>
      </c>
      <c r="AP66" s="4">
        <v>6.28</v>
      </c>
      <c r="AQ66" s="4">
        <v>23.6</v>
      </c>
      <c r="AR66" s="4">
        <v>5.27</v>
      </c>
      <c r="AS66" s="4">
        <v>0.92700000000000005</v>
      </c>
      <c r="AT66" s="4">
        <v>4.53</v>
      </c>
      <c r="AU66" s="4">
        <v>0.75</v>
      </c>
      <c r="AV66" s="4">
        <v>4.3099999999999996</v>
      </c>
      <c r="AW66" s="4">
        <v>0.88</v>
      </c>
      <c r="AX66" s="4">
        <v>2.5099999999999998</v>
      </c>
      <c r="AY66" s="4">
        <v>0.38</v>
      </c>
      <c r="AZ66" s="4">
        <v>2.46</v>
      </c>
      <c r="BA66" s="4">
        <v>0.40699999999999997</v>
      </c>
      <c r="BB66" s="4">
        <v>6.9</v>
      </c>
      <c r="BC66" s="4">
        <v>4.0999999999999996</v>
      </c>
      <c r="BF66" s="4">
        <v>0.41</v>
      </c>
      <c r="BG66" s="4">
        <v>11</v>
      </c>
      <c r="BH66" s="4">
        <v>12.6</v>
      </c>
      <c r="BI66" s="4">
        <v>3.13</v>
      </c>
      <c r="BK66" s="4">
        <v>0.93</v>
      </c>
      <c r="BM66" s="4">
        <v>22.5</v>
      </c>
      <c r="BN66" s="4">
        <v>7.5</v>
      </c>
      <c r="BO66" s="37"/>
      <c r="BP66" s="37"/>
      <c r="BQ66" s="37"/>
      <c r="BR66" s="37"/>
      <c r="BS66" s="37"/>
      <c r="BT66" s="17"/>
      <c r="BU66" s="4">
        <f t="shared" si="4"/>
        <v>33.025000000000006</v>
      </c>
      <c r="BV66" s="4">
        <f t="shared" si="5"/>
        <v>43.300774354991766</v>
      </c>
      <c r="BW66" s="4">
        <f t="shared" si="6"/>
        <v>10.275774354991761</v>
      </c>
      <c r="BX66" s="17"/>
      <c r="BY66" s="4">
        <f>19*LN(BM66)-22.3</f>
        <v>36.856790874997117</v>
      </c>
      <c r="BZ66" s="4">
        <f>16.6*LN(BN66)+7.6</f>
        <v>41.0473901410016</v>
      </c>
      <c r="CA66" s="4">
        <f>ABS(BY66-BZ66)</f>
        <v>4.1905992660044831</v>
      </c>
      <c r="CC66" s="4">
        <f>-9.4+9.8*LN(BM66)+9.1*LN(BN66)</f>
        <v>39.448067517196279</v>
      </c>
      <c r="CD66" s="4">
        <f>ABS(BY66-CC66)</f>
        <v>2.591276642199162</v>
      </c>
      <c r="CE66" s="4">
        <f>ABS(BZ66-CC66)</f>
        <v>1.5993226238053211</v>
      </c>
      <c r="CG66" s="4">
        <f>LN(BM66)*LN(BN66)</f>
        <v>6.2734314010325658</v>
      </c>
      <c r="CH66" s="4">
        <f t="shared" si="3"/>
        <v>39.348411884336777</v>
      </c>
    </row>
    <row r="67" spans="1:86" s="4" customFormat="1" x14ac:dyDescent="0.2">
      <c r="A67" s="4" t="s">
        <v>102</v>
      </c>
      <c r="B67" s="4" t="s">
        <v>134</v>
      </c>
      <c r="C67" s="4">
        <v>48</v>
      </c>
      <c r="E67" s="32">
        <v>29.89833333</v>
      </c>
      <c r="F67" s="32">
        <v>91.926666670000003</v>
      </c>
      <c r="K67" s="4">
        <v>59.63</v>
      </c>
      <c r="L67" s="4">
        <v>0.82</v>
      </c>
      <c r="M67" s="4">
        <v>16.850000000000001</v>
      </c>
      <c r="N67" s="4">
        <v>7.13</v>
      </c>
      <c r="P67" s="4">
        <v>0.13</v>
      </c>
      <c r="Q67" s="4">
        <v>2.4300000000000002</v>
      </c>
      <c r="R67" s="4">
        <v>5.96</v>
      </c>
      <c r="S67" s="4">
        <v>3.42</v>
      </c>
      <c r="T67" s="4">
        <v>2.69</v>
      </c>
      <c r="U67" s="4">
        <v>0.22</v>
      </c>
      <c r="V67" s="4">
        <v>18.100000000000001</v>
      </c>
      <c r="W67" s="4">
        <v>159</v>
      </c>
      <c r="Y67" s="4">
        <v>16.8</v>
      </c>
      <c r="Z67" s="4">
        <v>5</v>
      </c>
      <c r="AF67" s="4">
        <v>90</v>
      </c>
      <c r="AG67" s="4">
        <v>454</v>
      </c>
      <c r="AH67" s="4">
        <v>0.2</v>
      </c>
      <c r="AI67" s="4">
        <v>23</v>
      </c>
      <c r="AJ67" s="4">
        <v>191</v>
      </c>
      <c r="AK67" s="4">
        <v>5.7</v>
      </c>
      <c r="AM67" s="4">
        <v>359</v>
      </c>
      <c r="AN67" s="4">
        <v>21.4</v>
      </c>
      <c r="AO67" s="4">
        <v>46</v>
      </c>
      <c r="AP67" s="4">
        <v>5.62</v>
      </c>
      <c r="AQ67" s="4">
        <v>22.4</v>
      </c>
      <c r="AR67" s="4">
        <v>5.01</v>
      </c>
      <c r="AS67" s="4">
        <v>1.1399999999999999</v>
      </c>
      <c r="AT67" s="4">
        <v>4.53</v>
      </c>
      <c r="AU67" s="4">
        <v>0.78</v>
      </c>
      <c r="AV67" s="4">
        <v>4.54</v>
      </c>
      <c r="AW67" s="4">
        <v>0.91</v>
      </c>
      <c r="AX67" s="4">
        <v>2.57</v>
      </c>
      <c r="AY67" s="4">
        <v>0.375</v>
      </c>
      <c r="AZ67" s="4">
        <v>2.44</v>
      </c>
      <c r="BA67" s="4">
        <v>0.41199999999999998</v>
      </c>
      <c r="BB67" s="4">
        <v>5.7</v>
      </c>
      <c r="BC67" s="4">
        <v>4.8</v>
      </c>
      <c r="BF67" s="4">
        <v>0.46</v>
      </c>
      <c r="BG67" s="4">
        <v>11</v>
      </c>
      <c r="BH67" s="4">
        <v>16</v>
      </c>
      <c r="BI67" s="4">
        <v>3.6</v>
      </c>
      <c r="BK67" s="4">
        <v>0.89</v>
      </c>
      <c r="BM67" s="4">
        <v>19.7</v>
      </c>
      <c r="BN67" s="4">
        <v>6</v>
      </c>
      <c r="BO67" s="37"/>
      <c r="BP67" s="37"/>
      <c r="BQ67" s="37"/>
      <c r="BR67" s="37"/>
      <c r="BS67" s="37"/>
      <c r="BT67" s="17"/>
      <c r="BU67" s="4">
        <f t="shared" ref="BU67:BU98" si="7" xml:space="preserve"> 1.11*BM67 + 8.05</f>
        <v>29.917000000000002</v>
      </c>
      <c r="BV67" s="4">
        <f t="shared" ref="BV67:BV98" si="8">21.277*LN(1.0204*BN67)</f>
        <v>38.552949013679324</v>
      </c>
      <c r="BW67" s="4">
        <f t="shared" ref="BW67:BW98" si="9">ABS(BU67-BV67)</f>
        <v>8.6359490136793227</v>
      </c>
      <c r="BX67" s="17"/>
      <c r="BY67" s="4">
        <f>19*LN(BM67)-22.3</f>
        <v>34.33175407913491</v>
      </c>
      <c r="BZ67" s="4">
        <f>16.6*LN(BN67)+7.6</f>
        <v>37.343207189185712</v>
      </c>
      <c r="CA67" s="4">
        <f>ABS(BY67-BZ67)</f>
        <v>3.0114531100508017</v>
      </c>
      <c r="CC67" s="4">
        <f>-9.4+9.8*LN(BM67)+9.1*LN(BN67)</f>
        <v>36.115073800265932</v>
      </c>
      <c r="CD67" s="4">
        <f>ABS(BY67-CC67)</f>
        <v>1.7833197211310221</v>
      </c>
      <c r="CE67" s="4">
        <f>ABS(BZ67-CC67)</f>
        <v>1.2281333889197796</v>
      </c>
      <c r="CG67" s="4">
        <f>LN(BM67)*LN(BN67)</f>
        <v>5.3405516647518159</v>
      </c>
      <c r="CH67" s="4">
        <f t="shared" si="3"/>
        <v>35.430316991957625</v>
      </c>
    </row>
    <row r="68" spans="1:86" s="4" customFormat="1" x14ac:dyDescent="0.2">
      <c r="A68" s="4" t="s">
        <v>135</v>
      </c>
      <c r="B68" s="4" t="s">
        <v>136</v>
      </c>
      <c r="C68" s="4">
        <v>48.2</v>
      </c>
      <c r="D68" s="4">
        <v>0.6</v>
      </c>
      <c r="E68" s="32">
        <v>29.516126</v>
      </c>
      <c r="F68" s="32">
        <v>90.535736</v>
      </c>
      <c r="G68" s="4">
        <v>0.70509999999999995</v>
      </c>
      <c r="H68" s="4">
        <v>-0.02</v>
      </c>
      <c r="I68" s="4">
        <v>8.0500000000000007</v>
      </c>
      <c r="K68" s="4">
        <v>66.37</v>
      </c>
      <c r="L68" s="4">
        <v>0.43</v>
      </c>
      <c r="M68" s="4">
        <v>17.39</v>
      </c>
      <c r="N68" s="4">
        <v>2.59</v>
      </c>
      <c r="P68" s="4">
        <v>0.06</v>
      </c>
      <c r="Q68" s="4">
        <v>0.94</v>
      </c>
      <c r="R68" s="4">
        <v>2.91</v>
      </c>
      <c r="S68" s="4">
        <v>4.82</v>
      </c>
      <c r="T68" s="4">
        <v>3.86</v>
      </c>
      <c r="U68" s="4">
        <v>0.06</v>
      </c>
      <c r="X68" s="4">
        <v>7.41</v>
      </c>
      <c r="Z68" s="4">
        <v>4.47</v>
      </c>
      <c r="AF68" s="4">
        <v>95.8</v>
      </c>
      <c r="AG68" s="4">
        <v>498</v>
      </c>
      <c r="AH68" s="4">
        <v>0.19</v>
      </c>
      <c r="AI68" s="4">
        <v>15.3</v>
      </c>
      <c r="AJ68" s="4">
        <v>103</v>
      </c>
      <c r="AK68" s="4">
        <v>9.1</v>
      </c>
      <c r="AM68" s="4">
        <v>1348</v>
      </c>
      <c r="AN68" s="4">
        <v>46.7</v>
      </c>
      <c r="AO68" s="4">
        <v>85.8</v>
      </c>
      <c r="AP68" s="4">
        <v>9.7100000000000009</v>
      </c>
      <c r="AQ68" s="4">
        <v>34.5</v>
      </c>
      <c r="AR68" s="4">
        <v>5.7</v>
      </c>
      <c r="AS68" s="4">
        <v>1.24</v>
      </c>
      <c r="AT68" s="4">
        <v>4.1399999999999997</v>
      </c>
      <c r="AU68" s="4">
        <v>0.59</v>
      </c>
      <c r="AV68" s="4">
        <v>3.3</v>
      </c>
      <c r="AW68" s="4">
        <v>0.63</v>
      </c>
      <c r="AX68" s="4">
        <v>1.71</v>
      </c>
      <c r="AY68" s="4">
        <v>0.25</v>
      </c>
      <c r="AZ68" s="4">
        <v>1.63</v>
      </c>
      <c r="BA68" s="4">
        <v>0.25</v>
      </c>
      <c r="BB68" s="4">
        <v>13.3</v>
      </c>
      <c r="BC68" s="4">
        <v>3</v>
      </c>
      <c r="BF68" s="4">
        <v>0.96</v>
      </c>
      <c r="BG68" s="4">
        <v>13.3</v>
      </c>
      <c r="BH68" s="4">
        <v>12.4</v>
      </c>
      <c r="BI68" s="4">
        <v>2.63</v>
      </c>
      <c r="BJ68" s="4">
        <v>45.8</v>
      </c>
      <c r="BK68" s="4">
        <v>1.01</v>
      </c>
      <c r="BM68" s="4">
        <v>32.5</v>
      </c>
      <c r="BN68" s="4">
        <v>19.5</v>
      </c>
      <c r="BO68" s="37"/>
      <c r="BP68" s="37"/>
      <c r="BQ68" s="37"/>
      <c r="BR68" s="37"/>
      <c r="BS68" s="37"/>
      <c r="BT68" s="17"/>
      <c r="BU68" s="4">
        <f t="shared" si="7"/>
        <v>44.125</v>
      </c>
      <c r="BV68" s="4">
        <f t="shared" si="8"/>
        <v>63.631191370840526</v>
      </c>
      <c r="BW68" s="4">
        <f t="shared" si="9"/>
        <v>19.506191370840526</v>
      </c>
      <c r="BX68" s="17"/>
      <c r="BY68" s="4">
        <f>19*LN(BM68)-22.3</f>
        <v>43.843561697378149</v>
      </c>
      <c r="BZ68" s="4">
        <f>16.6*LN(BN68)+7.6</f>
        <v>56.908880128457042</v>
      </c>
      <c r="CA68" s="4">
        <f>ABS(BY68-BZ68)</f>
        <v>13.065318431078893</v>
      </c>
      <c r="CC68" s="4">
        <f>-9.4+9.8*LN(BM68)+9.1*LN(BN68)</f>
        <v>51.746924512174061</v>
      </c>
      <c r="CD68" s="4">
        <f>ABS(BY68-CC68)</f>
        <v>7.9033628147959121</v>
      </c>
      <c r="CE68" s="4">
        <f>ABS(BZ68-CC68)</f>
        <v>5.1619556162829809</v>
      </c>
      <c r="CG68" s="4">
        <f>LN(BM68)*LN(BN68)</f>
        <v>10.340725919483896</v>
      </c>
      <c r="CH68" s="4">
        <f t="shared" ref="CH68:CH131" si="10">4.2*CG68+13</f>
        <v>56.431048861832366</v>
      </c>
    </row>
    <row r="69" spans="1:86" s="4" customFormat="1" x14ac:dyDescent="0.2">
      <c r="A69" s="4" t="s">
        <v>82</v>
      </c>
      <c r="B69" s="4" t="s">
        <v>137</v>
      </c>
      <c r="C69" s="4">
        <v>48.6</v>
      </c>
      <c r="D69" s="4">
        <v>1.1000000000000001</v>
      </c>
      <c r="E69" s="32">
        <v>29.350227</v>
      </c>
      <c r="F69" s="32">
        <v>90.116773600000002</v>
      </c>
      <c r="K69" s="4">
        <v>58.44</v>
      </c>
      <c r="L69" s="4">
        <v>0.71</v>
      </c>
      <c r="M69" s="4">
        <v>17.73</v>
      </c>
      <c r="O69" s="4">
        <v>6.87</v>
      </c>
      <c r="P69" s="4">
        <v>0.13</v>
      </c>
      <c r="Q69" s="4">
        <v>2.97</v>
      </c>
      <c r="R69" s="4">
        <v>5.86</v>
      </c>
      <c r="S69" s="4">
        <v>3.75</v>
      </c>
      <c r="T69" s="4">
        <v>2.37</v>
      </c>
      <c r="U69" s="4">
        <v>0.22</v>
      </c>
      <c r="W69" s="4">
        <v>169</v>
      </c>
      <c r="X69" s="4">
        <v>10</v>
      </c>
      <c r="Y69" s="4">
        <v>17.899999999999999</v>
      </c>
      <c r="Z69" s="4">
        <v>7</v>
      </c>
      <c r="AA69" s="4">
        <v>17</v>
      </c>
      <c r="AC69" s="4">
        <v>78</v>
      </c>
      <c r="AD69" s="4">
        <v>20.3</v>
      </c>
      <c r="AF69" s="4">
        <v>68.7</v>
      </c>
      <c r="AG69" s="4">
        <v>656</v>
      </c>
      <c r="AH69" s="4">
        <v>0.1</v>
      </c>
      <c r="AI69" s="4">
        <v>15</v>
      </c>
      <c r="AJ69" s="4">
        <v>268</v>
      </c>
      <c r="AK69" s="4">
        <v>4.8</v>
      </c>
      <c r="AL69" s="4">
        <v>3.88</v>
      </c>
      <c r="AM69" s="4">
        <v>390</v>
      </c>
      <c r="AN69" s="4">
        <v>19.3</v>
      </c>
      <c r="AO69" s="4">
        <v>40.6</v>
      </c>
      <c r="AP69" s="4">
        <v>4.9000000000000004</v>
      </c>
      <c r="AQ69" s="4">
        <v>19.600000000000001</v>
      </c>
      <c r="AR69" s="4">
        <v>3.65</v>
      </c>
      <c r="AS69" s="4">
        <v>0.98</v>
      </c>
      <c r="AT69" s="4">
        <v>3.55</v>
      </c>
      <c r="AU69" s="4">
        <v>0.46</v>
      </c>
      <c r="AV69" s="4">
        <v>2.81</v>
      </c>
      <c r="AW69" s="4">
        <v>0.54</v>
      </c>
      <c r="AX69" s="4">
        <v>1.69</v>
      </c>
      <c r="AY69" s="4">
        <v>0.2</v>
      </c>
      <c r="AZ69" s="4">
        <v>1.62</v>
      </c>
      <c r="BA69" s="4">
        <v>0.24</v>
      </c>
      <c r="BB69" s="4">
        <v>7.3</v>
      </c>
      <c r="BC69" s="4">
        <v>6.9</v>
      </c>
      <c r="BK69" s="4">
        <v>0.94</v>
      </c>
      <c r="BM69" s="4">
        <v>43.7</v>
      </c>
      <c r="BN69" s="4">
        <v>8.1</v>
      </c>
      <c r="BO69" s="37"/>
      <c r="BP69" s="37"/>
      <c r="BQ69" s="37"/>
      <c r="BR69" s="37"/>
      <c r="BS69" s="37"/>
      <c r="BT69" s="17"/>
      <c r="BU69" s="4">
        <f t="shared" si="7"/>
        <v>56.557000000000002</v>
      </c>
      <c r="BV69" s="4">
        <f t="shared" si="8"/>
        <v>44.938274427245162</v>
      </c>
      <c r="BW69" s="4">
        <f t="shared" si="9"/>
        <v>11.61872557275484</v>
      </c>
      <c r="BX69" s="17"/>
      <c r="BY69" s="4">
        <f>19*LN(BM69)-22.3</f>
        <v>49.469613939929346</v>
      </c>
      <c r="BZ69" s="4">
        <f>16.6*LN(BN69)+7.6</f>
        <v>42.324943423861335</v>
      </c>
      <c r="CA69" s="4">
        <f>ABS(BY69-BZ69)</f>
        <v>7.1446705160680111</v>
      </c>
      <c r="CC69" s="4">
        <f>-9.4+9.8*LN(BM69)+9.1*LN(BN69)</f>
        <v>46.653974361868514</v>
      </c>
      <c r="CD69" s="4">
        <f>ABS(BY69-CC69)</f>
        <v>2.8156395780608321</v>
      </c>
      <c r="CE69" s="4">
        <f>ABS(BZ69-CC69)</f>
        <v>4.329030938007179</v>
      </c>
      <c r="CG69" s="4">
        <f>LN(BM69)*LN(BN69)</f>
        <v>7.9016987432353067</v>
      </c>
      <c r="CH69" s="4">
        <f t="shared" si="10"/>
        <v>46.187134721588286</v>
      </c>
    </row>
    <row r="70" spans="1:86" s="4" customFormat="1" x14ac:dyDescent="0.2">
      <c r="A70" s="4" t="s">
        <v>138</v>
      </c>
      <c r="B70" s="4" t="s">
        <v>139</v>
      </c>
      <c r="C70" s="4">
        <v>48.9</v>
      </c>
      <c r="D70" s="4">
        <v>0.8</v>
      </c>
      <c r="E70" s="32">
        <v>29.492742</v>
      </c>
      <c r="F70" s="32">
        <v>90.976803000000004</v>
      </c>
      <c r="I70" s="4">
        <v>9.8000000000000007</v>
      </c>
      <c r="K70" s="4">
        <v>56.31</v>
      </c>
      <c r="L70" s="4">
        <v>0.8</v>
      </c>
      <c r="M70" s="4">
        <v>18.52</v>
      </c>
      <c r="N70" s="4">
        <v>7.92</v>
      </c>
      <c r="P70" s="4">
        <v>0.15</v>
      </c>
      <c r="Q70" s="4">
        <v>3.42</v>
      </c>
      <c r="R70" s="4">
        <v>7.14</v>
      </c>
      <c r="S70" s="4">
        <v>4.12</v>
      </c>
      <c r="T70" s="4">
        <v>1.45</v>
      </c>
      <c r="U70" s="4">
        <v>0.22</v>
      </c>
      <c r="V70" s="4">
        <v>15</v>
      </c>
      <c r="W70" s="4">
        <v>176</v>
      </c>
      <c r="X70" s="4">
        <v>15</v>
      </c>
      <c r="Y70" s="4">
        <v>36</v>
      </c>
      <c r="Z70" s="4">
        <v>10</v>
      </c>
      <c r="AC70" s="4">
        <v>88</v>
      </c>
      <c r="AD70" s="4">
        <v>19.8</v>
      </c>
      <c r="AF70" s="4">
        <v>38</v>
      </c>
      <c r="AG70" s="4">
        <v>603</v>
      </c>
      <c r="AH70" s="4">
        <v>0.06</v>
      </c>
      <c r="AI70" s="4">
        <v>13.6</v>
      </c>
      <c r="AJ70" s="4">
        <v>132</v>
      </c>
      <c r="AK70" s="4">
        <v>4.7</v>
      </c>
      <c r="AL70" s="4">
        <v>3.28</v>
      </c>
      <c r="AM70" s="4">
        <v>432</v>
      </c>
      <c r="AN70" s="4">
        <v>17</v>
      </c>
      <c r="AO70" s="4">
        <v>32.6</v>
      </c>
      <c r="AP70" s="4">
        <v>3.78</v>
      </c>
      <c r="AQ70" s="4">
        <v>14.8</v>
      </c>
      <c r="AR70" s="4">
        <v>3.01</v>
      </c>
      <c r="AS70" s="4">
        <v>1.01</v>
      </c>
      <c r="AT70" s="4">
        <v>2.79</v>
      </c>
      <c r="AV70" s="4">
        <v>2.42</v>
      </c>
      <c r="AW70" s="4">
        <v>0.51</v>
      </c>
      <c r="AX70" s="4">
        <v>1.46</v>
      </c>
      <c r="AZ70" s="4">
        <v>1.42</v>
      </c>
      <c r="BA70" s="4">
        <v>0.22</v>
      </c>
      <c r="BB70" s="4">
        <v>7.2</v>
      </c>
      <c r="BC70" s="4">
        <v>3.4</v>
      </c>
      <c r="BE70" s="4">
        <v>1</v>
      </c>
      <c r="BF70" s="4">
        <v>0.3</v>
      </c>
      <c r="BG70" s="4">
        <v>9</v>
      </c>
      <c r="BH70" s="4">
        <v>4.72</v>
      </c>
      <c r="BI70" s="4">
        <v>1.43</v>
      </c>
      <c r="BK70" s="4">
        <v>0.89</v>
      </c>
      <c r="BM70" s="4">
        <v>44.3</v>
      </c>
      <c r="BN70" s="4">
        <v>8.1</v>
      </c>
      <c r="BO70" s="37"/>
      <c r="BP70" s="37"/>
      <c r="BQ70" s="37"/>
      <c r="BR70" s="37"/>
      <c r="BS70" s="37"/>
      <c r="BT70" s="17"/>
      <c r="BU70" s="4">
        <f t="shared" si="7"/>
        <v>57.222999999999999</v>
      </c>
      <c r="BV70" s="4">
        <f t="shared" si="8"/>
        <v>44.938274427245162</v>
      </c>
      <c r="BW70" s="4">
        <f t="shared" si="9"/>
        <v>12.284725572754837</v>
      </c>
      <c r="BX70" s="17"/>
      <c r="BY70" s="4">
        <f>19*LN(BM70)-22.3</f>
        <v>49.728708863970709</v>
      </c>
      <c r="BZ70" s="4">
        <f>16.6*LN(BN70)+7.6</f>
        <v>42.324943423861335</v>
      </c>
      <c r="CA70" s="4">
        <f>ABS(BY70-BZ70)</f>
        <v>7.4037654401093747</v>
      </c>
      <c r="CC70" s="4">
        <f>-9.4+9.8*LN(BM70)+9.1*LN(BN70)</f>
        <v>46.787612796374063</v>
      </c>
      <c r="CD70" s="4">
        <f>ABS(BY70-CC70)</f>
        <v>2.9410960675966464</v>
      </c>
      <c r="CE70" s="4">
        <f>ABS(BZ70-CC70)</f>
        <v>4.4626693725127282</v>
      </c>
      <c r="CG70" s="4">
        <f>LN(BM70)*LN(BN70)</f>
        <v>7.9302246042966447</v>
      </c>
      <c r="CH70" s="4">
        <f t="shared" si="10"/>
        <v>46.306943338045912</v>
      </c>
    </row>
    <row r="71" spans="1:86" s="4" customFormat="1" x14ac:dyDescent="0.2">
      <c r="A71" s="4" t="s">
        <v>138</v>
      </c>
      <c r="B71" s="4" t="s">
        <v>140</v>
      </c>
      <c r="C71" s="4">
        <v>49</v>
      </c>
      <c r="E71" s="32">
        <v>29.492742</v>
      </c>
      <c r="F71" s="32">
        <v>90.976803000000004</v>
      </c>
      <c r="K71" s="4">
        <v>55.56</v>
      </c>
      <c r="L71" s="4">
        <v>0.83</v>
      </c>
      <c r="M71" s="4">
        <v>18.02</v>
      </c>
      <c r="N71" s="4">
        <v>8.33</v>
      </c>
      <c r="P71" s="4">
        <v>0.16</v>
      </c>
      <c r="Q71" s="4">
        <v>3.63</v>
      </c>
      <c r="R71" s="4">
        <v>7.14</v>
      </c>
      <c r="S71" s="4">
        <v>3.98</v>
      </c>
      <c r="T71" s="4">
        <v>1.5</v>
      </c>
      <c r="U71" s="4">
        <v>0.23</v>
      </c>
      <c r="V71" s="4">
        <v>17</v>
      </c>
      <c r="W71" s="4">
        <v>182</v>
      </c>
      <c r="X71" s="4">
        <v>20</v>
      </c>
      <c r="Y71" s="4">
        <v>44</v>
      </c>
      <c r="Z71" s="4">
        <v>9</v>
      </c>
      <c r="AC71" s="4">
        <v>94</v>
      </c>
      <c r="AD71" s="4">
        <v>19.7</v>
      </c>
      <c r="AF71" s="4">
        <v>38.9</v>
      </c>
      <c r="AG71" s="4">
        <v>584</v>
      </c>
      <c r="AH71" s="4">
        <v>7.0000000000000007E-2</v>
      </c>
      <c r="AI71" s="4">
        <v>15.9</v>
      </c>
      <c r="AJ71" s="4">
        <v>145</v>
      </c>
      <c r="AK71" s="4">
        <v>5</v>
      </c>
      <c r="AL71" s="4">
        <v>3.29</v>
      </c>
      <c r="AM71" s="4">
        <v>422</v>
      </c>
      <c r="AN71" s="4">
        <v>17.3</v>
      </c>
      <c r="AO71" s="4">
        <v>34.200000000000003</v>
      </c>
      <c r="AP71" s="4">
        <v>4.16</v>
      </c>
      <c r="AQ71" s="4">
        <v>16.8</v>
      </c>
      <c r="AR71" s="4">
        <v>3.31</v>
      </c>
      <c r="AS71" s="4">
        <v>1.03</v>
      </c>
      <c r="AT71" s="4">
        <v>3.06</v>
      </c>
      <c r="AV71" s="4">
        <v>2.82</v>
      </c>
      <c r="AW71" s="4">
        <v>0.56999999999999995</v>
      </c>
      <c r="AX71" s="4">
        <v>1.66</v>
      </c>
      <c r="AZ71" s="4">
        <v>1.58</v>
      </c>
      <c r="BA71" s="4">
        <v>0.26</v>
      </c>
      <c r="BB71" s="4">
        <v>6.9</v>
      </c>
      <c r="BC71" s="4">
        <v>3.4</v>
      </c>
      <c r="BE71" s="4">
        <v>1</v>
      </c>
      <c r="BF71" s="4">
        <v>0.3</v>
      </c>
      <c r="BG71" s="4">
        <v>10</v>
      </c>
      <c r="BH71" s="4">
        <v>5.49</v>
      </c>
      <c r="BI71" s="4">
        <v>1.44</v>
      </c>
      <c r="BK71" s="4">
        <v>0.87</v>
      </c>
      <c r="BM71" s="4">
        <v>36.700000000000003</v>
      </c>
      <c r="BN71" s="4">
        <v>7.4</v>
      </c>
      <c r="BO71" s="37"/>
      <c r="BP71" s="37"/>
      <c r="BQ71" s="37"/>
      <c r="BR71" s="37"/>
      <c r="BS71" s="37"/>
      <c r="BT71" s="17"/>
      <c r="BU71" s="4">
        <f t="shared" si="7"/>
        <v>48.787000000000006</v>
      </c>
      <c r="BV71" s="4">
        <f t="shared" si="8"/>
        <v>43.015172751384803</v>
      </c>
      <c r="BW71" s="4">
        <f t="shared" si="9"/>
        <v>5.7718272486152031</v>
      </c>
      <c r="BX71" s="17"/>
      <c r="BY71" s="4">
        <f>19*LN(BM71)-22.3</f>
        <v>46.15275834614998</v>
      </c>
      <c r="BZ71" s="4">
        <f>16.6*LN(BN71)+7.6</f>
        <v>40.824568003488068</v>
      </c>
      <c r="CA71" s="4">
        <f>ABS(BY71-BZ71)</f>
        <v>5.3281903426619124</v>
      </c>
      <c r="CC71" s="4">
        <f>-9.4+9.8*LN(BM71)+9.1*LN(BN71)</f>
        <v>44.12068020150528</v>
      </c>
      <c r="CD71" s="4">
        <f>ABS(BY71-CC71)</f>
        <v>2.0320781446447</v>
      </c>
      <c r="CE71" s="4">
        <f>ABS(BZ71-CC71)</f>
        <v>3.2961121980172123</v>
      </c>
      <c r="CG71" s="4">
        <f>LN(BM71)*LN(BN71)</f>
        <v>7.2108856204755698</v>
      </c>
      <c r="CH71" s="4">
        <f t="shared" si="10"/>
        <v>43.285719605997393</v>
      </c>
    </row>
    <row r="72" spans="1:86" s="4" customFormat="1" x14ac:dyDescent="0.2">
      <c r="A72" s="4" t="s">
        <v>138</v>
      </c>
      <c r="B72" s="4" t="s">
        <v>141</v>
      </c>
      <c r="C72" s="4">
        <v>49</v>
      </c>
      <c r="E72" s="32">
        <v>29.492742</v>
      </c>
      <c r="F72" s="32">
        <v>90.976803000000004</v>
      </c>
      <c r="K72" s="4">
        <v>56.4</v>
      </c>
      <c r="L72" s="4">
        <v>0.72</v>
      </c>
      <c r="M72" s="4">
        <v>18.68</v>
      </c>
      <c r="N72" s="4">
        <v>7.22</v>
      </c>
      <c r="P72" s="4">
        <v>0.14000000000000001</v>
      </c>
      <c r="Q72" s="4">
        <v>3.09</v>
      </c>
      <c r="R72" s="4">
        <v>6.85</v>
      </c>
      <c r="S72" s="4">
        <v>4.26</v>
      </c>
      <c r="T72" s="4">
        <v>1.48</v>
      </c>
      <c r="U72" s="4">
        <v>0.2</v>
      </c>
      <c r="V72" s="4">
        <v>13</v>
      </c>
      <c r="W72" s="4">
        <v>161</v>
      </c>
      <c r="X72" s="4">
        <v>13</v>
      </c>
      <c r="Y72" s="4">
        <v>37</v>
      </c>
      <c r="Z72" s="4">
        <v>8</v>
      </c>
      <c r="AC72" s="4">
        <v>83</v>
      </c>
      <c r="AD72" s="4">
        <v>20.100000000000001</v>
      </c>
      <c r="AF72" s="4">
        <v>39.9</v>
      </c>
      <c r="AG72" s="4">
        <v>589</v>
      </c>
      <c r="AH72" s="4">
        <v>7.0000000000000007E-2</v>
      </c>
      <c r="AI72" s="4">
        <v>13.8</v>
      </c>
      <c r="AJ72" s="4">
        <v>132</v>
      </c>
      <c r="AK72" s="4">
        <v>4.5</v>
      </c>
      <c r="AL72" s="4">
        <v>3.45</v>
      </c>
      <c r="AM72" s="4">
        <v>445</v>
      </c>
      <c r="AN72" s="4">
        <v>16.7</v>
      </c>
      <c r="AO72" s="4">
        <v>32</v>
      </c>
      <c r="AP72" s="4">
        <v>3.8</v>
      </c>
      <c r="AQ72" s="4">
        <v>15</v>
      </c>
      <c r="AR72" s="4">
        <v>3.21</v>
      </c>
      <c r="AS72" s="4">
        <v>1.1000000000000001</v>
      </c>
      <c r="AT72" s="4">
        <v>2.87</v>
      </c>
      <c r="AV72" s="4">
        <v>2.56</v>
      </c>
      <c r="AW72" s="4">
        <v>0.51</v>
      </c>
      <c r="AX72" s="4">
        <v>1.43</v>
      </c>
      <c r="AZ72" s="4">
        <v>1.36</v>
      </c>
      <c r="BA72" s="4">
        <v>0.23</v>
      </c>
      <c r="BB72" s="4">
        <v>7</v>
      </c>
      <c r="BC72" s="4">
        <v>3.3</v>
      </c>
      <c r="BE72" s="4">
        <v>1</v>
      </c>
      <c r="BF72" s="4">
        <v>0.3</v>
      </c>
      <c r="BG72" s="4">
        <v>12</v>
      </c>
      <c r="BH72" s="4">
        <v>6.04</v>
      </c>
      <c r="BI72" s="4">
        <v>1.61</v>
      </c>
      <c r="BK72" s="4">
        <v>0.91</v>
      </c>
      <c r="BM72" s="4">
        <v>42.7</v>
      </c>
      <c r="BN72" s="4">
        <v>8.3000000000000007</v>
      </c>
      <c r="BO72" s="37"/>
      <c r="BP72" s="37"/>
      <c r="BQ72" s="37"/>
      <c r="BR72" s="37"/>
      <c r="BS72" s="37"/>
      <c r="BT72" s="17"/>
      <c r="BU72" s="4">
        <f t="shared" si="7"/>
        <v>55.447000000000003</v>
      </c>
      <c r="BV72" s="4">
        <f t="shared" si="8"/>
        <v>45.457251375367896</v>
      </c>
      <c r="BW72" s="4">
        <f t="shared" si="9"/>
        <v>9.9897486246321066</v>
      </c>
      <c r="BX72" s="17"/>
      <c r="BY72" s="4">
        <f>19*LN(BM72)-22.3</f>
        <v>49.029779484456995</v>
      </c>
      <c r="BZ72" s="4">
        <f>16.6*LN(BN72)+7.6</f>
        <v>42.729841545722373</v>
      </c>
      <c r="CA72" s="4">
        <f>ABS(BY72-BZ72)</f>
        <v>6.2999379387346224</v>
      </c>
      <c r="CC72" s="4">
        <f>-9.4+9.8*LN(BM72)+9.1*LN(BN72)</f>
        <v>46.649074603002106</v>
      </c>
      <c r="CD72" s="4">
        <f>ABS(BY72-CC72)</f>
        <v>2.3807048814548892</v>
      </c>
      <c r="CE72" s="4">
        <f>ABS(BZ72-CC72)</f>
        <v>3.9192330572797331</v>
      </c>
      <c r="CG72" s="4">
        <f>LN(BM72)*LN(BN72)</f>
        <v>7.9448441686122147</v>
      </c>
      <c r="CH72" s="4">
        <f t="shared" si="10"/>
        <v>46.368345508171302</v>
      </c>
    </row>
    <row r="73" spans="1:86" s="4" customFormat="1" x14ac:dyDescent="0.2">
      <c r="A73" s="4" t="s">
        <v>138</v>
      </c>
      <c r="B73" s="4" t="s">
        <v>142</v>
      </c>
      <c r="C73" s="4">
        <v>49</v>
      </c>
      <c r="E73" s="32">
        <v>29.492742</v>
      </c>
      <c r="F73" s="32">
        <v>90.976803000000004</v>
      </c>
      <c r="K73" s="4">
        <v>56.01</v>
      </c>
      <c r="L73" s="4">
        <v>0.75</v>
      </c>
      <c r="M73" s="4">
        <v>18.78</v>
      </c>
      <c r="N73" s="4">
        <v>7.4</v>
      </c>
      <c r="P73" s="4">
        <v>0.14000000000000001</v>
      </c>
      <c r="Q73" s="4">
        <v>3.21</v>
      </c>
      <c r="R73" s="4">
        <v>6.91</v>
      </c>
      <c r="S73" s="4">
        <v>4.24</v>
      </c>
      <c r="T73" s="4">
        <v>1.56</v>
      </c>
      <c r="U73" s="4">
        <v>0.21</v>
      </c>
      <c r="V73" s="4">
        <v>13</v>
      </c>
      <c r="W73" s="4">
        <v>164</v>
      </c>
      <c r="X73" s="4">
        <v>12</v>
      </c>
      <c r="Y73" s="4">
        <v>37</v>
      </c>
      <c r="Z73" s="4">
        <v>8</v>
      </c>
      <c r="AC73" s="4">
        <v>88</v>
      </c>
      <c r="AD73" s="4">
        <v>20</v>
      </c>
      <c r="AF73" s="4">
        <v>42</v>
      </c>
      <c r="AG73" s="4">
        <v>595</v>
      </c>
      <c r="AH73" s="4">
        <v>7.0000000000000007E-2</v>
      </c>
      <c r="AI73" s="4">
        <v>13.4</v>
      </c>
      <c r="AJ73" s="4">
        <v>130</v>
      </c>
      <c r="AK73" s="4">
        <v>4.5999999999999996</v>
      </c>
      <c r="AL73" s="4">
        <v>3.75</v>
      </c>
      <c r="AM73" s="4">
        <v>472</v>
      </c>
      <c r="AN73" s="4">
        <v>16.899999999999999</v>
      </c>
      <c r="AO73" s="4">
        <v>33.1</v>
      </c>
      <c r="AP73" s="4">
        <v>3.93</v>
      </c>
      <c r="AQ73" s="4">
        <v>14.6</v>
      </c>
      <c r="AR73" s="4">
        <v>3.16</v>
      </c>
      <c r="AS73" s="4">
        <v>1.1399999999999999</v>
      </c>
      <c r="AT73" s="4">
        <v>2.65</v>
      </c>
      <c r="AV73" s="4">
        <v>2.4</v>
      </c>
      <c r="AW73" s="4">
        <v>0.49</v>
      </c>
      <c r="AX73" s="4">
        <v>1.44</v>
      </c>
      <c r="AZ73" s="4">
        <v>1.31</v>
      </c>
      <c r="BA73" s="4">
        <v>0.22</v>
      </c>
      <c r="BB73" s="4">
        <v>7.4</v>
      </c>
      <c r="BC73" s="4">
        <v>3.3</v>
      </c>
      <c r="BE73" s="4">
        <v>1</v>
      </c>
      <c r="BF73" s="4">
        <v>0.3</v>
      </c>
      <c r="BG73" s="4">
        <v>12</v>
      </c>
      <c r="BH73" s="4">
        <v>5.58</v>
      </c>
      <c r="BI73" s="4">
        <v>1.68</v>
      </c>
      <c r="BK73" s="4">
        <v>0.91</v>
      </c>
      <c r="BM73" s="4">
        <v>44.4</v>
      </c>
      <c r="BN73" s="4">
        <v>8.8000000000000007</v>
      </c>
      <c r="BO73" s="37"/>
      <c r="BP73" s="37"/>
      <c r="BQ73" s="37"/>
      <c r="BR73" s="37"/>
      <c r="BS73" s="37"/>
      <c r="BT73" s="17"/>
      <c r="BU73" s="4">
        <f t="shared" si="7"/>
        <v>57.334000000000003</v>
      </c>
      <c r="BV73" s="4">
        <f t="shared" si="8"/>
        <v>46.701875164932481</v>
      </c>
      <c r="BW73" s="4">
        <f t="shared" si="9"/>
        <v>10.632124835067522</v>
      </c>
      <c r="BX73" s="17"/>
      <c r="BY73" s="4">
        <f>19*LN(BM73)-22.3</f>
        <v>49.771549919325409</v>
      </c>
      <c r="BZ73" s="4">
        <f>16.6*LN(BN73)+7.6</f>
        <v>43.700878576637074</v>
      </c>
      <c r="CA73" s="4">
        <f>ABS(BY73-BZ73)</f>
        <v>6.0706713426883354</v>
      </c>
      <c r="CC73" s="4">
        <f>-9.4+9.8*LN(BM73)+9.1*LN(BN73)</f>
        <v>47.563987466000022</v>
      </c>
      <c r="CD73" s="4">
        <f>ABS(BY73-CC73)</f>
        <v>2.2075624533253873</v>
      </c>
      <c r="CE73" s="4">
        <f>ABS(BZ73-CC73)</f>
        <v>3.8631088893629482</v>
      </c>
      <c r="CG73" s="4">
        <f>LN(BM73)*LN(BN73)</f>
        <v>8.2493540661623452</v>
      </c>
      <c r="CH73" s="4">
        <f t="shared" si="10"/>
        <v>47.647287077881849</v>
      </c>
    </row>
    <row r="74" spans="1:86" s="4" customFormat="1" x14ac:dyDescent="0.2">
      <c r="A74" s="4" t="s">
        <v>138</v>
      </c>
      <c r="B74" s="4" t="s">
        <v>143</v>
      </c>
      <c r="C74" s="4">
        <v>49</v>
      </c>
      <c r="E74" s="32">
        <v>29.492196</v>
      </c>
      <c r="F74" s="32">
        <v>90.970822999999996</v>
      </c>
      <c r="K74" s="4">
        <v>57.57</v>
      </c>
      <c r="L74" s="4">
        <v>0.72</v>
      </c>
      <c r="M74" s="4">
        <v>18.12</v>
      </c>
      <c r="N74" s="4">
        <v>7.33</v>
      </c>
      <c r="P74" s="4">
        <v>0.14000000000000001</v>
      </c>
      <c r="Q74" s="4">
        <v>3.09</v>
      </c>
      <c r="R74" s="4">
        <v>6.64</v>
      </c>
      <c r="S74" s="4">
        <v>4.12</v>
      </c>
      <c r="T74" s="4">
        <v>1.61</v>
      </c>
      <c r="U74" s="4">
        <v>0.21</v>
      </c>
      <c r="V74" s="4">
        <v>15</v>
      </c>
      <c r="W74" s="4">
        <v>168</v>
      </c>
      <c r="X74" s="4">
        <v>13</v>
      </c>
      <c r="Y74" s="4">
        <v>32</v>
      </c>
      <c r="Z74" s="4">
        <v>8</v>
      </c>
      <c r="AC74" s="4">
        <v>86</v>
      </c>
      <c r="AD74" s="4">
        <v>19.399999999999999</v>
      </c>
      <c r="AF74" s="4">
        <v>44.9</v>
      </c>
      <c r="AG74" s="4">
        <v>564</v>
      </c>
      <c r="AH74" s="4">
        <v>0.08</v>
      </c>
      <c r="AI74" s="4">
        <v>14</v>
      </c>
      <c r="AJ74" s="4">
        <v>143</v>
      </c>
      <c r="AK74" s="4">
        <v>4.5999999999999996</v>
      </c>
      <c r="AL74" s="4">
        <v>3.52</v>
      </c>
      <c r="AM74" s="4">
        <v>452</v>
      </c>
      <c r="AN74" s="4">
        <v>16.8</v>
      </c>
      <c r="AO74" s="4">
        <v>33</v>
      </c>
      <c r="AP74" s="4">
        <v>3.9</v>
      </c>
      <c r="AQ74" s="4">
        <v>14.7</v>
      </c>
      <c r="AR74" s="4">
        <v>2.98</v>
      </c>
      <c r="AS74" s="4">
        <v>0.96</v>
      </c>
      <c r="AT74" s="4">
        <v>2.5499999999999998</v>
      </c>
      <c r="AV74" s="4">
        <v>2.5499999999999998</v>
      </c>
      <c r="AW74" s="4">
        <v>0.51</v>
      </c>
      <c r="AX74" s="4">
        <v>1.48</v>
      </c>
      <c r="AZ74" s="4">
        <v>1.3</v>
      </c>
      <c r="BA74" s="4">
        <v>0.22</v>
      </c>
      <c r="BB74" s="4">
        <v>7.5</v>
      </c>
      <c r="BC74" s="4">
        <v>3.5</v>
      </c>
      <c r="BE74" s="4">
        <v>1</v>
      </c>
      <c r="BF74" s="4">
        <v>0.3</v>
      </c>
      <c r="BG74" s="4">
        <v>12</v>
      </c>
      <c r="BH74" s="4">
        <v>6.09</v>
      </c>
      <c r="BI74" s="4">
        <v>1.5</v>
      </c>
      <c r="BK74" s="4">
        <v>0.9</v>
      </c>
      <c r="BM74" s="4">
        <v>40.299999999999997</v>
      </c>
      <c r="BN74" s="4">
        <v>8.8000000000000007</v>
      </c>
      <c r="BO74" s="37"/>
      <c r="BP74" s="37"/>
      <c r="BQ74" s="37"/>
      <c r="BR74" s="37"/>
      <c r="BS74" s="37"/>
      <c r="BT74" s="17"/>
      <c r="BU74" s="4">
        <f t="shared" si="7"/>
        <v>52.783000000000001</v>
      </c>
      <c r="BV74" s="4">
        <f t="shared" si="8"/>
        <v>46.701875164932481</v>
      </c>
      <c r="BW74" s="4">
        <f t="shared" si="9"/>
        <v>6.08112483506752</v>
      </c>
      <c r="BX74" s="17"/>
      <c r="BY74" s="4">
        <f>19*LN(BM74)-22.3</f>
        <v>47.930677910100101</v>
      </c>
      <c r="BZ74" s="4">
        <f>16.6*LN(BN74)+7.6</f>
        <v>43.700878576637074</v>
      </c>
      <c r="CA74" s="4">
        <f>ABS(BY74-BZ74)</f>
        <v>4.2297993334630277</v>
      </c>
      <c r="CC74" s="4">
        <f>-9.4+9.8*LN(BM74)+9.1*LN(BN74)</f>
        <v>46.614485061241709</v>
      </c>
      <c r="CD74" s="4">
        <f>ABS(BY74-CC74)</f>
        <v>1.3161928488583925</v>
      </c>
      <c r="CE74" s="4">
        <f>ABS(BZ74-CC74)</f>
        <v>2.9136064846046352</v>
      </c>
      <c r="CG74" s="4">
        <f>LN(BM74)*LN(BN74)</f>
        <v>8.0386467203152545</v>
      </c>
      <c r="CH74" s="4">
        <f t="shared" si="10"/>
        <v>46.762316225324071</v>
      </c>
    </row>
    <row r="75" spans="1:86" s="4" customFormat="1" x14ac:dyDescent="0.2">
      <c r="A75" s="4" t="s">
        <v>138</v>
      </c>
      <c r="B75" s="4" t="s">
        <v>144</v>
      </c>
      <c r="C75" s="4">
        <v>49</v>
      </c>
      <c r="E75" s="32">
        <v>29.492196</v>
      </c>
      <c r="F75" s="32">
        <v>90.970822999999996</v>
      </c>
      <c r="K75" s="4">
        <v>57.55</v>
      </c>
      <c r="L75" s="4">
        <v>0.7</v>
      </c>
      <c r="M75" s="4">
        <v>18.48</v>
      </c>
      <c r="N75" s="4">
        <v>7.13</v>
      </c>
      <c r="P75" s="4">
        <v>0.13</v>
      </c>
      <c r="Q75" s="4">
        <v>3</v>
      </c>
      <c r="R75" s="4">
        <v>6.63</v>
      </c>
      <c r="S75" s="4">
        <v>4.25</v>
      </c>
      <c r="T75" s="4">
        <v>1.57</v>
      </c>
      <c r="U75" s="4">
        <v>0.2</v>
      </c>
      <c r="V75" s="4">
        <v>14</v>
      </c>
      <c r="W75" s="4">
        <v>163</v>
      </c>
      <c r="X75" s="4">
        <v>13</v>
      </c>
      <c r="Y75" s="4">
        <v>31</v>
      </c>
      <c r="Z75" s="4">
        <v>8</v>
      </c>
      <c r="AC75" s="4">
        <v>87</v>
      </c>
      <c r="AD75" s="4">
        <v>19.2</v>
      </c>
      <c r="AF75" s="4">
        <v>48.3</v>
      </c>
      <c r="AG75" s="4">
        <v>596</v>
      </c>
      <c r="AH75" s="4">
        <v>0.08</v>
      </c>
      <c r="AI75" s="4">
        <v>13.5</v>
      </c>
      <c r="AJ75" s="4">
        <v>148</v>
      </c>
      <c r="AK75" s="4">
        <v>4.2</v>
      </c>
      <c r="AL75" s="4">
        <v>4.99</v>
      </c>
      <c r="AM75" s="4">
        <v>451</v>
      </c>
      <c r="AN75" s="4">
        <v>17.2</v>
      </c>
      <c r="AO75" s="4">
        <v>32.799999999999997</v>
      </c>
      <c r="AP75" s="4">
        <v>3.76</v>
      </c>
      <c r="AQ75" s="4">
        <v>15</v>
      </c>
      <c r="AR75" s="4">
        <v>3</v>
      </c>
      <c r="AS75" s="4">
        <v>1.07</v>
      </c>
      <c r="AT75" s="4">
        <v>2.46</v>
      </c>
      <c r="AV75" s="4">
        <v>2.48</v>
      </c>
      <c r="AW75" s="4">
        <v>0.48</v>
      </c>
      <c r="AX75" s="4">
        <v>1.42</v>
      </c>
      <c r="AZ75" s="4">
        <v>1.38</v>
      </c>
      <c r="BA75" s="4">
        <v>0.2</v>
      </c>
      <c r="BB75" s="4">
        <v>7.6</v>
      </c>
      <c r="BC75" s="4">
        <v>3.8</v>
      </c>
      <c r="BE75" s="4">
        <v>1.1000000000000001</v>
      </c>
      <c r="BF75" s="4">
        <v>0.3</v>
      </c>
      <c r="BG75" s="4">
        <v>12</v>
      </c>
      <c r="BH75" s="4">
        <v>8.0299999999999994</v>
      </c>
      <c r="BI75" s="4">
        <v>2.11</v>
      </c>
      <c r="BK75" s="4">
        <v>0.91</v>
      </c>
      <c r="BM75" s="4">
        <v>44.1</v>
      </c>
      <c r="BN75" s="4">
        <v>8.5</v>
      </c>
      <c r="BO75" s="37"/>
      <c r="BP75" s="37"/>
      <c r="BQ75" s="37"/>
      <c r="BR75" s="37"/>
      <c r="BS75" s="37"/>
      <c r="BT75" s="17"/>
      <c r="BU75" s="4">
        <f t="shared" si="7"/>
        <v>57.001000000000005</v>
      </c>
      <c r="BV75" s="4">
        <f t="shared" si="8"/>
        <v>45.963870547624147</v>
      </c>
      <c r="BW75" s="4">
        <f t="shared" si="9"/>
        <v>11.037129452375858</v>
      </c>
      <c r="BX75" s="17"/>
      <c r="BY75" s="4">
        <f>19*LN(BM75)-22.3</f>
        <v>49.642735866603203</v>
      </c>
      <c r="BZ75" s="4">
        <f>16.6*LN(BN75)+7.6</f>
        <v>43.125098314038098</v>
      </c>
      <c r="CA75" s="4">
        <f>ABS(BY75-BZ75)</f>
        <v>6.5176375525651054</v>
      </c>
      <c r="CC75" s="4">
        <f>-9.4+9.8*LN(BM75)+9.1*LN(BN75)</f>
        <v>47.181907955853504</v>
      </c>
      <c r="CD75" s="4">
        <f>ABS(BY75-CC75)</f>
        <v>2.4608279107496998</v>
      </c>
      <c r="CE75" s="4">
        <f>ABS(BZ75-CC75)</f>
        <v>4.0568096418154056</v>
      </c>
      <c r="CG75" s="4">
        <f>LN(BM75)*LN(BN75)</f>
        <v>8.1032744598666877</v>
      </c>
      <c r="CH75" s="4">
        <f t="shared" si="10"/>
        <v>47.033752731440089</v>
      </c>
    </row>
    <row r="76" spans="1:86" s="4" customFormat="1" x14ac:dyDescent="0.2">
      <c r="A76" s="4" t="s">
        <v>138</v>
      </c>
      <c r="B76" s="4" t="s">
        <v>145</v>
      </c>
      <c r="C76" s="4">
        <v>49</v>
      </c>
      <c r="E76" s="32">
        <v>29.492196</v>
      </c>
      <c r="F76" s="32">
        <v>90.970822999999996</v>
      </c>
      <c r="K76" s="4">
        <v>57.5</v>
      </c>
      <c r="L76" s="4">
        <v>0.74</v>
      </c>
      <c r="M76" s="4">
        <v>18.22</v>
      </c>
      <c r="N76" s="4">
        <v>7.16</v>
      </c>
      <c r="P76" s="4">
        <v>0.14000000000000001</v>
      </c>
      <c r="Q76" s="4">
        <v>3.07</v>
      </c>
      <c r="R76" s="4">
        <v>6.61</v>
      </c>
      <c r="S76" s="4">
        <v>4.1399999999999997</v>
      </c>
      <c r="T76" s="4">
        <v>1.66</v>
      </c>
      <c r="U76" s="4">
        <v>0.21</v>
      </c>
      <c r="V76" s="4">
        <v>13</v>
      </c>
      <c r="W76" s="4">
        <v>160</v>
      </c>
      <c r="X76" s="4">
        <v>11</v>
      </c>
      <c r="Y76" s="4">
        <v>31</v>
      </c>
      <c r="Z76" s="4">
        <v>8</v>
      </c>
      <c r="AC76" s="4">
        <v>82</v>
      </c>
      <c r="AD76" s="4">
        <v>19.2</v>
      </c>
      <c r="AF76" s="4">
        <v>49.6</v>
      </c>
      <c r="AG76" s="4">
        <v>567</v>
      </c>
      <c r="AH76" s="4">
        <v>0.09</v>
      </c>
      <c r="AI76" s="4">
        <v>12.8</v>
      </c>
      <c r="AJ76" s="4">
        <v>148</v>
      </c>
      <c r="AK76" s="4">
        <v>4.2</v>
      </c>
      <c r="AL76" s="4">
        <v>5.34</v>
      </c>
      <c r="AM76" s="4">
        <v>470</v>
      </c>
      <c r="AN76" s="4">
        <v>16.399999999999999</v>
      </c>
      <c r="AO76" s="4">
        <v>31.6</v>
      </c>
      <c r="AP76" s="4">
        <v>3.7</v>
      </c>
      <c r="AQ76" s="4">
        <v>14.6</v>
      </c>
      <c r="AR76" s="4">
        <v>2.79</v>
      </c>
      <c r="AS76" s="4">
        <v>0.96</v>
      </c>
      <c r="AT76" s="4">
        <v>2.54</v>
      </c>
      <c r="AV76" s="4">
        <v>2.37</v>
      </c>
      <c r="AW76" s="4">
        <v>0.49</v>
      </c>
      <c r="AX76" s="4">
        <v>1.36</v>
      </c>
      <c r="AZ76" s="4">
        <v>1.34</v>
      </c>
      <c r="BA76" s="4">
        <v>0.2</v>
      </c>
      <c r="BB76" s="4">
        <v>7.5</v>
      </c>
      <c r="BC76" s="4">
        <v>3.9</v>
      </c>
      <c r="BE76" s="4">
        <v>1</v>
      </c>
      <c r="BF76" s="4">
        <v>0.3</v>
      </c>
      <c r="BG76" s="4">
        <v>10</v>
      </c>
      <c r="BH76" s="4">
        <v>11.05</v>
      </c>
      <c r="BI76" s="4">
        <v>3.05</v>
      </c>
      <c r="BK76" s="4">
        <v>0.91</v>
      </c>
      <c r="BM76" s="4">
        <v>44.3</v>
      </c>
      <c r="BN76" s="4">
        <v>8.3000000000000007</v>
      </c>
      <c r="BO76" s="37"/>
      <c r="BP76" s="37"/>
      <c r="BQ76" s="37"/>
      <c r="BR76" s="37"/>
      <c r="BS76" s="37"/>
      <c r="BT76" s="17"/>
      <c r="BU76" s="4">
        <f t="shared" si="7"/>
        <v>57.222999999999999</v>
      </c>
      <c r="BV76" s="4">
        <f t="shared" si="8"/>
        <v>45.457251375367896</v>
      </c>
      <c r="BW76" s="4">
        <f t="shared" si="9"/>
        <v>11.765748624632103</v>
      </c>
      <c r="BX76" s="17"/>
      <c r="BY76" s="4">
        <f>19*LN(BM76)-22.3</f>
        <v>49.728708863970709</v>
      </c>
      <c r="BZ76" s="4">
        <f>16.6*LN(BN76)+7.6</f>
        <v>42.729841545722373</v>
      </c>
      <c r="CA76" s="4">
        <f>ABS(BY76-BZ76)</f>
        <v>6.9988673182483367</v>
      </c>
      <c r="CC76" s="4">
        <f>-9.4+9.8*LN(BM76)+9.1*LN(BN76)</f>
        <v>47.009575019803911</v>
      </c>
      <c r="CD76" s="4">
        <f>ABS(BY76-CC76)</f>
        <v>2.719133844166798</v>
      </c>
      <c r="CE76" s="4">
        <f>ABS(BZ76-CC76)</f>
        <v>4.2797334740815387</v>
      </c>
      <c r="CG76" s="4">
        <f>LN(BM76)*LN(BN76)</f>
        <v>8.0226922293413416</v>
      </c>
      <c r="CH76" s="4">
        <f t="shared" si="10"/>
        <v>46.695307363233638</v>
      </c>
    </row>
    <row r="77" spans="1:86" s="4" customFormat="1" x14ac:dyDescent="0.2">
      <c r="A77" s="4" t="s">
        <v>138</v>
      </c>
      <c r="B77" s="4" t="s">
        <v>146</v>
      </c>
      <c r="C77" s="4">
        <v>49</v>
      </c>
      <c r="E77" s="32">
        <v>29.486561999999999</v>
      </c>
      <c r="F77" s="32">
        <v>90.967393000000001</v>
      </c>
      <c r="K77" s="4">
        <v>59.84</v>
      </c>
      <c r="L77" s="4">
        <v>0.65</v>
      </c>
      <c r="M77" s="4">
        <v>17.399999999999999</v>
      </c>
      <c r="N77" s="4">
        <v>6.34</v>
      </c>
      <c r="P77" s="4">
        <v>0.11</v>
      </c>
      <c r="Q77" s="4">
        <v>2.81</v>
      </c>
      <c r="R77" s="4">
        <v>5.76</v>
      </c>
      <c r="S77" s="4">
        <v>3.83</v>
      </c>
      <c r="T77" s="4">
        <v>2.5499999999999998</v>
      </c>
      <c r="U77" s="4">
        <v>0.19</v>
      </c>
      <c r="V77" s="4">
        <v>13</v>
      </c>
      <c r="W77" s="4">
        <v>137</v>
      </c>
      <c r="X77" s="4">
        <v>13</v>
      </c>
      <c r="Y77" s="4">
        <v>37</v>
      </c>
      <c r="Z77" s="4">
        <v>11</v>
      </c>
      <c r="AC77" s="4">
        <v>71</v>
      </c>
      <c r="AD77" s="4">
        <v>18</v>
      </c>
      <c r="AF77" s="4">
        <v>75</v>
      </c>
      <c r="AG77" s="4">
        <v>537</v>
      </c>
      <c r="AH77" s="4">
        <v>0.14000000000000001</v>
      </c>
      <c r="AI77" s="4">
        <v>13.8</v>
      </c>
      <c r="AJ77" s="4">
        <v>139</v>
      </c>
      <c r="AK77" s="4">
        <v>3.7</v>
      </c>
      <c r="AL77" s="4">
        <v>6</v>
      </c>
      <c r="AM77" s="4">
        <v>643</v>
      </c>
      <c r="AN77" s="4">
        <v>16.399999999999999</v>
      </c>
      <c r="AO77" s="4">
        <v>33.5</v>
      </c>
      <c r="AP77" s="4">
        <v>3.79</v>
      </c>
      <c r="AQ77" s="4">
        <v>15.3</v>
      </c>
      <c r="AR77" s="4">
        <v>3.25</v>
      </c>
      <c r="AS77" s="4">
        <v>0.89</v>
      </c>
      <c r="AT77" s="4">
        <v>3.17</v>
      </c>
      <c r="AV77" s="4">
        <v>2.59</v>
      </c>
      <c r="AW77" s="4">
        <v>0.48</v>
      </c>
      <c r="AX77" s="4">
        <v>1.61</v>
      </c>
      <c r="AZ77" s="4">
        <v>1.48</v>
      </c>
      <c r="BA77" s="4">
        <v>0.28999999999999998</v>
      </c>
      <c r="BB77" s="4">
        <v>6.9</v>
      </c>
      <c r="BC77" s="4">
        <v>3.8</v>
      </c>
      <c r="BE77" s="4">
        <v>0.9</v>
      </c>
      <c r="BF77" s="4">
        <v>0.3</v>
      </c>
      <c r="BG77" s="4">
        <v>11</v>
      </c>
      <c r="BH77" s="4">
        <v>8.76</v>
      </c>
      <c r="BI77" s="4">
        <v>2.61</v>
      </c>
      <c r="BK77" s="4">
        <v>0.91</v>
      </c>
      <c r="BM77" s="4">
        <v>38.9</v>
      </c>
      <c r="BN77" s="4">
        <v>7.5</v>
      </c>
      <c r="BO77" s="37"/>
      <c r="BP77" s="37"/>
      <c r="BQ77" s="37"/>
      <c r="BR77" s="37"/>
      <c r="BS77" s="37"/>
      <c r="BT77" s="17"/>
      <c r="BU77" s="4">
        <f t="shared" si="7"/>
        <v>51.228999999999999</v>
      </c>
      <c r="BV77" s="4">
        <f t="shared" si="8"/>
        <v>43.300774354991766</v>
      </c>
      <c r="BW77" s="4">
        <f t="shared" si="9"/>
        <v>7.9282256450082329</v>
      </c>
      <c r="BX77" s="17"/>
      <c r="BY77" s="4">
        <f>19*LN(BM77)-22.3</f>
        <v>47.258890761863611</v>
      </c>
      <c r="BZ77" s="4">
        <f>16.6*LN(BN77)+7.6</f>
        <v>41.0473901410016</v>
      </c>
      <c r="CA77" s="4">
        <f>ABS(BY77-BZ77)</f>
        <v>6.2115006208620116</v>
      </c>
      <c r="CC77" s="4">
        <f>-9.4+9.8*LN(BM77)+9.1*LN(BN77)</f>
        <v>44.81336114305374</v>
      </c>
      <c r="CD77" s="4">
        <f>ABS(BY77-CC77)</f>
        <v>2.4455296188098714</v>
      </c>
      <c r="CE77" s="4">
        <f>ABS(BZ77-CC77)</f>
        <v>3.7659710020521402</v>
      </c>
      <c r="CG77" s="4">
        <f>LN(BM77)*LN(BN77)</f>
        <v>7.3765483737709694</v>
      </c>
      <c r="CH77" s="4">
        <f t="shared" si="10"/>
        <v>43.981503169838078</v>
      </c>
    </row>
    <row r="78" spans="1:86" s="4" customFormat="1" x14ac:dyDescent="0.2">
      <c r="A78" s="4" t="s">
        <v>138</v>
      </c>
      <c r="B78" s="4" t="s">
        <v>147</v>
      </c>
      <c r="C78" s="4">
        <v>49</v>
      </c>
      <c r="E78" s="32">
        <v>29.486561999999999</v>
      </c>
      <c r="F78" s="32">
        <v>90.967393000000001</v>
      </c>
      <c r="K78" s="4">
        <v>56.85</v>
      </c>
      <c r="L78" s="4">
        <v>0.72</v>
      </c>
      <c r="M78" s="4">
        <v>17.68</v>
      </c>
      <c r="N78" s="4">
        <v>6.94</v>
      </c>
      <c r="P78" s="4">
        <v>0.12</v>
      </c>
      <c r="Q78" s="4">
        <v>3.2</v>
      </c>
      <c r="R78" s="4">
        <v>6.21</v>
      </c>
      <c r="S78" s="4">
        <v>3.79</v>
      </c>
      <c r="T78" s="4">
        <v>2.85</v>
      </c>
      <c r="U78" s="4">
        <v>0.21</v>
      </c>
      <c r="V78" s="4">
        <v>15</v>
      </c>
      <c r="W78" s="4">
        <v>153</v>
      </c>
      <c r="X78" s="4">
        <v>15</v>
      </c>
      <c r="Y78" s="4">
        <v>31</v>
      </c>
      <c r="Z78" s="4">
        <v>13</v>
      </c>
      <c r="AC78" s="4">
        <v>78</v>
      </c>
      <c r="AD78" s="4">
        <v>18.7</v>
      </c>
      <c r="AF78" s="4">
        <v>78.7</v>
      </c>
      <c r="AG78" s="4">
        <v>553</v>
      </c>
      <c r="AH78" s="4">
        <v>0.14000000000000001</v>
      </c>
      <c r="AI78" s="4">
        <v>17.899999999999999</v>
      </c>
      <c r="AJ78" s="4">
        <v>158</v>
      </c>
      <c r="AK78" s="4">
        <v>5.9</v>
      </c>
      <c r="AL78" s="4">
        <v>6.61</v>
      </c>
      <c r="AM78" s="4">
        <v>740</v>
      </c>
      <c r="AN78" s="4">
        <v>19.7</v>
      </c>
      <c r="AO78" s="4">
        <v>44.3</v>
      </c>
      <c r="AP78" s="4">
        <v>5.51</v>
      </c>
      <c r="AQ78" s="4">
        <v>20.100000000000001</v>
      </c>
      <c r="AR78" s="4">
        <v>3.81</v>
      </c>
      <c r="AS78" s="4">
        <v>1.1299999999999999</v>
      </c>
      <c r="AT78" s="4">
        <v>3.61</v>
      </c>
      <c r="AV78" s="4">
        <v>3.08</v>
      </c>
      <c r="AW78" s="4">
        <v>0.63</v>
      </c>
      <c r="AX78" s="4">
        <v>2.1</v>
      </c>
      <c r="AZ78" s="4">
        <v>1.98</v>
      </c>
      <c r="BA78" s="4">
        <v>0.36</v>
      </c>
      <c r="BB78" s="4">
        <v>7.2</v>
      </c>
      <c r="BC78" s="4">
        <v>4.4000000000000004</v>
      </c>
      <c r="BE78" s="4">
        <v>1</v>
      </c>
      <c r="BF78" s="4">
        <v>0.6</v>
      </c>
      <c r="BG78" s="4">
        <v>13</v>
      </c>
      <c r="BH78" s="4">
        <v>17.8</v>
      </c>
      <c r="BI78" s="4">
        <v>5.52</v>
      </c>
      <c r="BK78" s="4">
        <v>0.88</v>
      </c>
      <c r="BM78" s="4">
        <v>30.9</v>
      </c>
      <c r="BN78" s="4">
        <v>6.8</v>
      </c>
      <c r="BO78" s="37"/>
      <c r="BP78" s="37"/>
      <c r="BQ78" s="37"/>
      <c r="BR78" s="37"/>
      <c r="BS78" s="37"/>
      <c r="BT78" s="17"/>
      <c r="BU78" s="4">
        <f t="shared" si="7"/>
        <v>42.349000000000004</v>
      </c>
      <c r="BV78" s="4">
        <f t="shared" si="8"/>
        <v>41.216045206311712</v>
      </c>
      <c r="BW78" s="4">
        <f t="shared" si="9"/>
        <v>1.1329547936882918</v>
      </c>
      <c r="BX78" s="17"/>
      <c r="BY78" s="4">
        <f>19*LN(BM78)-22.3</f>
        <v>42.884367494170291</v>
      </c>
      <c r="BZ78" s="4">
        <f>16.6*LN(BN78)+7.6</f>
        <v>39.420915362222217</v>
      </c>
      <c r="CA78" s="4">
        <f>ABS(BY78-BZ78)</f>
        <v>3.463452131948074</v>
      </c>
      <c r="CC78" s="4">
        <f>-9.4+9.8*LN(BM78)+9.1*LN(BN78)</f>
        <v>41.665406373113015</v>
      </c>
      <c r="CD78" s="4">
        <f>ABS(BY78-CC78)</f>
        <v>1.2189611210572764</v>
      </c>
      <c r="CE78" s="4">
        <f>ABS(BZ78-CC78)</f>
        <v>2.2444910108907976</v>
      </c>
      <c r="CG78" s="4">
        <f>LN(BM78)*LN(BN78)</f>
        <v>6.5764941058084387</v>
      </c>
      <c r="CH78" s="4">
        <f t="shared" si="10"/>
        <v>40.621275244395449</v>
      </c>
    </row>
    <row r="79" spans="1:86" s="4" customFormat="1" x14ac:dyDescent="0.2">
      <c r="A79" s="4" t="s">
        <v>138</v>
      </c>
      <c r="B79" s="4" t="s">
        <v>148</v>
      </c>
      <c r="C79" s="4">
        <v>49</v>
      </c>
      <c r="E79" s="32">
        <v>29.486561999999999</v>
      </c>
      <c r="F79" s="32">
        <v>90.967393000000001</v>
      </c>
      <c r="K79" s="4">
        <v>56.77</v>
      </c>
      <c r="L79" s="4">
        <v>0.63</v>
      </c>
      <c r="M79" s="4">
        <v>18.07</v>
      </c>
      <c r="N79" s="4">
        <v>6.99</v>
      </c>
      <c r="P79" s="4">
        <v>0.12</v>
      </c>
      <c r="Q79" s="4">
        <v>3.11</v>
      </c>
      <c r="R79" s="4">
        <v>6.24</v>
      </c>
      <c r="S79" s="4">
        <v>3.99</v>
      </c>
      <c r="T79" s="4">
        <v>2.44</v>
      </c>
      <c r="U79" s="4">
        <v>0.21</v>
      </c>
      <c r="V79" s="4">
        <v>16</v>
      </c>
      <c r="W79" s="4">
        <v>150</v>
      </c>
      <c r="X79" s="4">
        <v>15</v>
      </c>
      <c r="Y79" s="4">
        <v>26</v>
      </c>
      <c r="Z79" s="4">
        <v>12</v>
      </c>
      <c r="AC79" s="4">
        <v>79</v>
      </c>
      <c r="AD79" s="4">
        <v>20.100000000000001</v>
      </c>
      <c r="AF79" s="4">
        <v>78.099999999999994</v>
      </c>
      <c r="AG79" s="4">
        <v>546</v>
      </c>
      <c r="AH79" s="4">
        <v>0.14000000000000001</v>
      </c>
      <c r="AI79" s="4">
        <v>18.5</v>
      </c>
      <c r="AJ79" s="4">
        <v>175</v>
      </c>
      <c r="AK79" s="4">
        <v>3.6</v>
      </c>
      <c r="AL79" s="4">
        <v>6.87</v>
      </c>
      <c r="AM79" s="4">
        <v>582</v>
      </c>
      <c r="AN79" s="4">
        <v>14.8</v>
      </c>
      <c r="AO79" s="4">
        <v>30.9</v>
      </c>
      <c r="AP79" s="4">
        <v>3.93</v>
      </c>
      <c r="AQ79" s="4">
        <v>16</v>
      </c>
      <c r="AR79" s="4">
        <v>3.64</v>
      </c>
      <c r="AS79" s="4">
        <v>0.78</v>
      </c>
      <c r="AT79" s="4">
        <v>3.49</v>
      </c>
      <c r="AV79" s="4">
        <v>3.36</v>
      </c>
      <c r="AW79" s="4">
        <v>0.69</v>
      </c>
      <c r="AX79" s="4">
        <v>1.9</v>
      </c>
      <c r="AZ79" s="4">
        <v>1.86</v>
      </c>
      <c r="BA79" s="4">
        <v>0.3</v>
      </c>
      <c r="BB79" s="4">
        <v>5.6</v>
      </c>
      <c r="BC79" s="4">
        <v>4.9000000000000004</v>
      </c>
      <c r="BE79" s="4">
        <v>1</v>
      </c>
      <c r="BF79" s="4">
        <v>0.2</v>
      </c>
      <c r="BG79" s="4">
        <v>13</v>
      </c>
      <c r="BH79" s="4">
        <v>8.93</v>
      </c>
      <c r="BI79" s="4">
        <v>3.42</v>
      </c>
      <c r="BK79" s="4">
        <v>0.9</v>
      </c>
      <c r="BM79" s="4">
        <v>29.5</v>
      </c>
      <c r="BN79" s="4">
        <v>5.4</v>
      </c>
      <c r="BO79" s="37"/>
      <c r="BP79" s="37"/>
      <c r="BQ79" s="37"/>
      <c r="BR79" s="37"/>
      <c r="BS79" s="37"/>
      <c r="BT79" s="17"/>
      <c r="BU79" s="4">
        <f t="shared" si="7"/>
        <v>40.795000000000002</v>
      </c>
      <c r="BV79" s="4">
        <f t="shared" si="8"/>
        <v>36.311193322027748</v>
      </c>
      <c r="BW79" s="4">
        <f t="shared" si="9"/>
        <v>4.4838066779722539</v>
      </c>
      <c r="BX79" s="17"/>
      <c r="BY79" s="4">
        <f>19*LN(BM79)-22.3</f>
        <v>42.003415003569714</v>
      </c>
      <c r="BZ79" s="4">
        <f>16.6*LN(BN79)+7.6</f>
        <v>35.594222629265801</v>
      </c>
      <c r="CA79" s="4">
        <f>ABS(BY79-BZ79)</f>
        <v>6.4091923743039132</v>
      </c>
      <c r="CC79" s="4">
        <f>-9.4+9.8*LN(BM79)+9.1*LN(BN79)</f>
        <v>39.113255058277673</v>
      </c>
      <c r="CD79" s="4">
        <f>ABS(BY79-CC79)</f>
        <v>2.8901599452920408</v>
      </c>
      <c r="CE79" s="4">
        <f>ABS(BZ79-CC79)</f>
        <v>3.5190324290118724</v>
      </c>
      <c r="CG79" s="4">
        <f>LN(BM79)*LN(BN79)</f>
        <v>5.7074321985795846</v>
      </c>
      <c r="CH79" s="4">
        <f t="shared" si="10"/>
        <v>36.971215234034261</v>
      </c>
    </row>
    <row r="80" spans="1:86" s="4" customFormat="1" x14ac:dyDescent="0.2">
      <c r="A80" s="4" t="s">
        <v>138</v>
      </c>
      <c r="B80" s="4" t="s">
        <v>149</v>
      </c>
      <c r="C80" s="4">
        <v>49.1</v>
      </c>
      <c r="D80" s="4">
        <v>0.9</v>
      </c>
      <c r="E80" s="32">
        <v>29.474985</v>
      </c>
      <c r="F80" s="32">
        <v>90.967817999999994</v>
      </c>
      <c r="K80" s="4">
        <v>60.43</v>
      </c>
      <c r="L80" s="4">
        <v>0.63</v>
      </c>
      <c r="M80" s="4">
        <v>17.22</v>
      </c>
      <c r="N80" s="4">
        <v>5.72</v>
      </c>
      <c r="P80" s="4">
        <v>0.1</v>
      </c>
      <c r="Q80" s="4">
        <v>2.4700000000000002</v>
      </c>
      <c r="R80" s="4">
        <v>5.14</v>
      </c>
      <c r="S80" s="4">
        <v>3.75</v>
      </c>
      <c r="T80" s="4">
        <v>3.06</v>
      </c>
      <c r="U80" s="4">
        <v>0.18</v>
      </c>
      <c r="V80" s="4">
        <v>11</v>
      </c>
      <c r="W80" s="4">
        <v>128</v>
      </c>
      <c r="X80" s="4">
        <v>10</v>
      </c>
      <c r="Y80" s="4">
        <v>22</v>
      </c>
      <c r="Z80" s="4">
        <v>8</v>
      </c>
      <c r="AC80" s="4">
        <v>66</v>
      </c>
      <c r="AD80" s="4">
        <v>18.600000000000001</v>
      </c>
      <c r="AF80" s="4">
        <v>86.2</v>
      </c>
      <c r="AG80" s="4">
        <v>529</v>
      </c>
      <c r="AH80" s="4">
        <v>0.16</v>
      </c>
      <c r="AI80" s="4">
        <v>14.3</v>
      </c>
      <c r="AJ80" s="4">
        <v>153</v>
      </c>
      <c r="AK80" s="4">
        <v>5</v>
      </c>
      <c r="AL80" s="4">
        <v>3.5</v>
      </c>
      <c r="AM80" s="4">
        <v>678</v>
      </c>
      <c r="AN80" s="4">
        <v>17.8</v>
      </c>
      <c r="AO80" s="4">
        <v>35.799999999999997</v>
      </c>
      <c r="AP80" s="4">
        <v>4.32</v>
      </c>
      <c r="AQ80" s="4">
        <v>16.100000000000001</v>
      </c>
      <c r="AR80" s="4">
        <v>3.3</v>
      </c>
      <c r="AS80" s="4">
        <v>0.95</v>
      </c>
      <c r="AT80" s="4">
        <v>2.82</v>
      </c>
      <c r="AV80" s="4">
        <v>2.41</v>
      </c>
      <c r="AW80" s="4">
        <v>0.54</v>
      </c>
      <c r="AX80" s="4">
        <v>1.47</v>
      </c>
      <c r="AZ80" s="4">
        <v>1.47</v>
      </c>
      <c r="BA80" s="4">
        <v>0.27</v>
      </c>
      <c r="BB80" s="4">
        <v>7.8</v>
      </c>
      <c r="BC80" s="4">
        <v>4</v>
      </c>
      <c r="BE80" s="4">
        <v>1</v>
      </c>
      <c r="BF80" s="4">
        <v>0.4</v>
      </c>
      <c r="BG80" s="4">
        <v>13</v>
      </c>
      <c r="BH80" s="4">
        <v>8.66</v>
      </c>
      <c r="BI80" s="4">
        <v>3.5</v>
      </c>
      <c r="BK80" s="4">
        <v>0.94</v>
      </c>
      <c r="BM80" s="4">
        <v>37</v>
      </c>
      <c r="BN80" s="4">
        <v>8.1999999999999993</v>
      </c>
      <c r="BO80" s="37"/>
      <c r="BP80" s="37"/>
      <c r="BQ80" s="37"/>
      <c r="BR80" s="37"/>
      <c r="BS80" s="37"/>
      <c r="BT80" s="17"/>
      <c r="BU80" s="4">
        <f t="shared" si="7"/>
        <v>49.120000000000005</v>
      </c>
      <c r="BV80" s="4">
        <f t="shared" si="8"/>
        <v>45.199345187321192</v>
      </c>
      <c r="BW80" s="4">
        <f t="shared" si="9"/>
        <v>3.9206548126788121</v>
      </c>
      <c r="BX80" s="17"/>
      <c r="BY80" s="4">
        <f>19*LN(BM80)-22.3</f>
        <v>46.307440340240262</v>
      </c>
      <c r="BZ80" s="4">
        <f>16.6*LN(BN80)+7.6</f>
        <v>42.528626960885447</v>
      </c>
      <c r="CA80" s="4">
        <f>ABS(BY80-BZ80)</f>
        <v>3.7788133793548155</v>
      </c>
      <c r="CC80" s="4">
        <f>-9.4+9.8*LN(BM80)+9.1*LN(BN80)</f>
        <v>45.134616347772294</v>
      </c>
      <c r="CD80" s="4">
        <f>ABS(BY80-CC80)</f>
        <v>1.1728239924679684</v>
      </c>
      <c r="CE80" s="4">
        <f>ABS(BZ80-CC80)</f>
        <v>2.6059893868868471</v>
      </c>
      <c r="CG80" s="4">
        <f>LN(BM80)*LN(BN80)</f>
        <v>7.5978557082607976</v>
      </c>
      <c r="CH80" s="4">
        <f t="shared" si="10"/>
        <v>44.910993974695351</v>
      </c>
    </row>
    <row r="81" spans="1:86" s="4" customFormat="1" x14ac:dyDescent="0.2">
      <c r="A81" s="4" t="s">
        <v>150</v>
      </c>
      <c r="B81" s="4" t="s">
        <v>151</v>
      </c>
      <c r="C81" s="4">
        <v>49.68</v>
      </c>
      <c r="D81" s="4">
        <v>0.86</v>
      </c>
      <c r="E81" s="32">
        <v>29.3</v>
      </c>
      <c r="F81" s="32">
        <v>91.61</v>
      </c>
      <c r="I81" s="4">
        <v>12.1</v>
      </c>
      <c r="K81" s="4">
        <v>61.2</v>
      </c>
      <c r="L81" s="4">
        <v>0.7</v>
      </c>
      <c r="M81" s="4">
        <v>16.899999999999999</v>
      </c>
      <c r="N81" s="4">
        <v>6.8</v>
      </c>
      <c r="P81" s="4">
        <v>0.1</v>
      </c>
      <c r="Q81" s="4">
        <v>2.8</v>
      </c>
      <c r="R81" s="4">
        <v>4.9000000000000004</v>
      </c>
      <c r="S81" s="4">
        <v>3.3</v>
      </c>
      <c r="T81" s="4">
        <v>2.2999999999999998</v>
      </c>
      <c r="U81" s="4">
        <v>0.2</v>
      </c>
      <c r="V81" s="4">
        <v>14.83</v>
      </c>
      <c r="W81" s="4">
        <v>149</v>
      </c>
      <c r="X81" s="4">
        <v>21.77</v>
      </c>
      <c r="Y81" s="4">
        <v>19.04</v>
      </c>
      <c r="Z81" s="4">
        <v>13.51</v>
      </c>
      <c r="AA81" s="4">
        <v>44.67</v>
      </c>
      <c r="AB81" s="4">
        <v>0.34</v>
      </c>
      <c r="AC81" s="4">
        <v>67.64</v>
      </c>
      <c r="AD81" s="4">
        <v>18.350000000000001</v>
      </c>
      <c r="AF81" s="4">
        <v>82.11</v>
      </c>
      <c r="AG81" s="4">
        <v>556</v>
      </c>
      <c r="AH81" s="4">
        <v>0.15</v>
      </c>
      <c r="AI81" s="4">
        <v>21.76</v>
      </c>
      <c r="AJ81" s="4">
        <v>185.9</v>
      </c>
      <c r="AK81" s="4">
        <v>7.56</v>
      </c>
      <c r="AL81" s="4">
        <v>7.28</v>
      </c>
      <c r="AM81" s="4">
        <v>528</v>
      </c>
      <c r="AN81" s="4">
        <v>21.86</v>
      </c>
      <c r="AO81" s="4">
        <v>48.77</v>
      </c>
      <c r="AP81" s="4">
        <v>5.74</v>
      </c>
      <c r="AQ81" s="4">
        <v>21.3</v>
      </c>
      <c r="AR81" s="4">
        <v>4.71</v>
      </c>
      <c r="AS81" s="4">
        <v>1.2</v>
      </c>
      <c r="AT81" s="4">
        <v>4.32</v>
      </c>
      <c r="AU81" s="4">
        <v>0.62</v>
      </c>
      <c r="AV81" s="4">
        <v>3.78</v>
      </c>
      <c r="AW81" s="4">
        <v>0.77</v>
      </c>
      <c r="AX81" s="4">
        <v>2.21</v>
      </c>
      <c r="AY81" s="4">
        <v>0.33</v>
      </c>
      <c r="AZ81" s="4">
        <v>2.04</v>
      </c>
      <c r="BA81" s="4">
        <v>0.33</v>
      </c>
      <c r="BB81" s="4">
        <v>6.6</v>
      </c>
      <c r="BC81" s="4">
        <v>4.5999999999999996</v>
      </c>
      <c r="BF81" s="4">
        <v>0.49</v>
      </c>
      <c r="BG81" s="4">
        <v>19.3</v>
      </c>
      <c r="BH81" s="4">
        <v>12.23</v>
      </c>
      <c r="BI81" s="4">
        <v>1.61</v>
      </c>
      <c r="BK81" s="4">
        <v>1.03</v>
      </c>
      <c r="BM81" s="4">
        <v>25.6</v>
      </c>
      <c r="BN81" s="4">
        <v>7.3</v>
      </c>
      <c r="BO81" s="37"/>
      <c r="BP81" s="37"/>
      <c r="BQ81" s="37"/>
      <c r="BR81" s="37"/>
      <c r="BS81" s="37"/>
      <c r="BT81" s="17"/>
      <c r="BU81" s="4">
        <f t="shared" si="7"/>
        <v>36.466000000000008</v>
      </c>
      <c r="BV81" s="4">
        <f t="shared" si="8"/>
        <v>42.725685292594001</v>
      </c>
      <c r="BW81" s="4">
        <f t="shared" si="9"/>
        <v>6.2596852925939928</v>
      </c>
      <c r="BX81" s="17"/>
      <c r="BY81" s="4">
        <f>19*LN(BM81)-22.3</f>
        <v>39.309254678224818</v>
      </c>
      <c r="BZ81" s="4">
        <f>16.6*LN(BN81)+7.6</f>
        <v>40.59871417936214</v>
      </c>
      <c r="CA81" s="4">
        <f>ABS(BY81-BZ81)</f>
        <v>1.2894595011373227</v>
      </c>
      <c r="CC81" s="4">
        <f>-9.4+9.8*LN(BM81)+9.1*LN(BN81)</f>
        <v>40.467061612762606</v>
      </c>
      <c r="CD81" s="4">
        <f>ABS(BY81-CC81)</f>
        <v>1.1578069345377884</v>
      </c>
      <c r="CE81" s="4">
        <f>ABS(BZ81-CC81)</f>
        <v>0.13165256659953428</v>
      </c>
      <c r="CG81" s="4">
        <f>LN(BM81)*LN(BN81)</f>
        <v>6.4458661570395384</v>
      </c>
      <c r="CH81" s="4">
        <f t="shared" si="10"/>
        <v>40.072637859566058</v>
      </c>
    </row>
    <row r="82" spans="1:86" s="4" customFormat="1" x14ac:dyDescent="0.2">
      <c r="A82" s="4" t="s">
        <v>138</v>
      </c>
      <c r="B82" s="4" t="s">
        <v>152</v>
      </c>
      <c r="C82" s="4">
        <v>49.7</v>
      </c>
      <c r="D82" s="4">
        <v>0.9</v>
      </c>
      <c r="E82" s="32">
        <v>29.452442000000001</v>
      </c>
      <c r="F82" s="32">
        <v>91.0124</v>
      </c>
      <c r="I82" s="4">
        <v>10.70823616</v>
      </c>
      <c r="K82" s="4">
        <v>63.12</v>
      </c>
      <c r="L82" s="4">
        <v>0.57999999999999996</v>
      </c>
      <c r="M82" s="4">
        <v>16.04</v>
      </c>
      <c r="N82" s="4">
        <v>5.41</v>
      </c>
      <c r="P82" s="4">
        <v>0.1</v>
      </c>
      <c r="Q82" s="4">
        <v>2.39</v>
      </c>
      <c r="R82" s="4">
        <v>4.83</v>
      </c>
      <c r="S82" s="4">
        <v>3.69</v>
      </c>
      <c r="T82" s="4">
        <v>2.92</v>
      </c>
      <c r="U82" s="4">
        <v>0.16</v>
      </c>
      <c r="V82" s="4">
        <v>13</v>
      </c>
      <c r="W82" s="4">
        <v>120</v>
      </c>
      <c r="X82" s="4">
        <v>34</v>
      </c>
      <c r="Y82" s="4">
        <v>19</v>
      </c>
      <c r="Z82" s="4">
        <v>7</v>
      </c>
      <c r="AC82" s="4">
        <v>58</v>
      </c>
      <c r="AD82" s="4">
        <v>17.5</v>
      </c>
      <c r="AF82" s="4">
        <v>86.6</v>
      </c>
      <c r="AG82" s="4">
        <v>434</v>
      </c>
      <c r="AH82" s="4">
        <v>0.2</v>
      </c>
      <c r="AI82" s="4">
        <v>17.7</v>
      </c>
      <c r="AJ82" s="4">
        <v>133</v>
      </c>
      <c r="AK82" s="4">
        <v>5.2</v>
      </c>
      <c r="AL82" s="4">
        <v>6.1</v>
      </c>
      <c r="AM82" s="4">
        <v>526</v>
      </c>
      <c r="AN82" s="4">
        <v>18.399999999999999</v>
      </c>
      <c r="AO82" s="4">
        <v>38.9</v>
      </c>
      <c r="AP82" s="4">
        <v>4.6500000000000004</v>
      </c>
      <c r="AQ82" s="4">
        <v>17.8</v>
      </c>
      <c r="AR82" s="4">
        <v>3.57</v>
      </c>
      <c r="AS82" s="4">
        <v>0.95</v>
      </c>
      <c r="AT82" s="4">
        <v>3.49</v>
      </c>
      <c r="AV82" s="4">
        <v>3.24</v>
      </c>
      <c r="AW82" s="4">
        <v>0.64</v>
      </c>
      <c r="AX82" s="4">
        <v>1.96</v>
      </c>
      <c r="AZ82" s="4">
        <v>1.94</v>
      </c>
      <c r="BA82" s="4">
        <v>0.31</v>
      </c>
      <c r="BB82" s="4">
        <v>6.6</v>
      </c>
      <c r="BC82" s="4">
        <v>3.8</v>
      </c>
      <c r="BE82" s="4">
        <v>1</v>
      </c>
      <c r="BF82" s="4">
        <v>0.4</v>
      </c>
      <c r="BG82" s="4">
        <v>12</v>
      </c>
      <c r="BH82" s="4">
        <v>11.9</v>
      </c>
      <c r="BI82" s="4">
        <v>3.23</v>
      </c>
      <c r="BK82" s="4">
        <v>0.91</v>
      </c>
      <c r="BM82" s="4">
        <v>24.5</v>
      </c>
      <c r="BN82" s="4">
        <v>6.4</v>
      </c>
      <c r="BO82" s="37"/>
      <c r="BP82" s="37"/>
      <c r="BQ82" s="37"/>
      <c r="BR82" s="37"/>
      <c r="BS82" s="37"/>
      <c r="BT82" s="17"/>
      <c r="BU82" s="4">
        <f t="shared" si="7"/>
        <v>35.245000000000005</v>
      </c>
      <c r="BV82" s="4">
        <f t="shared" si="8"/>
        <v>39.926135127923423</v>
      </c>
      <c r="BW82" s="4">
        <f t="shared" si="9"/>
        <v>4.6811351279234188</v>
      </c>
      <c r="BX82" s="17"/>
      <c r="BY82" s="4">
        <f>19*LN(BM82)-22.3</f>
        <v>38.474789233462943</v>
      </c>
      <c r="BZ82" s="4">
        <f>16.6*LN(BN82)+7.6</f>
        <v>38.414546640069396</v>
      </c>
      <c r="CA82" s="4">
        <f>ABS(BY82-BZ82)</f>
        <v>6.0242593393546429E-2</v>
      </c>
      <c r="CC82" s="4">
        <f>-9.4+9.8*LN(BM82)+9.1*LN(BN82)</f>
        <v>38.839308264323883</v>
      </c>
      <c r="CD82" s="4">
        <f>ABS(BY82-CC82)</f>
        <v>0.36451903086094006</v>
      </c>
      <c r="CE82" s="4">
        <f>ABS(BZ82-CC82)</f>
        <v>0.42476162425448649</v>
      </c>
      <c r="CG82" s="4">
        <f>LN(BM82)*LN(BN82)</f>
        <v>5.9376904799458829</v>
      </c>
      <c r="CH82" s="4">
        <f t="shared" si="10"/>
        <v>37.938300015772711</v>
      </c>
    </row>
    <row r="83" spans="1:86" s="4" customFormat="1" x14ac:dyDescent="0.2">
      <c r="A83" s="4" t="s">
        <v>150</v>
      </c>
      <c r="B83" s="4" t="s">
        <v>153</v>
      </c>
      <c r="C83" s="4">
        <v>49.93</v>
      </c>
      <c r="D83" s="4">
        <v>0.1</v>
      </c>
      <c r="E83" s="32">
        <v>29.34</v>
      </c>
      <c r="F83" s="32">
        <v>91.69</v>
      </c>
      <c r="K83" s="4">
        <v>66</v>
      </c>
      <c r="L83" s="4">
        <v>0.4</v>
      </c>
      <c r="M83" s="4">
        <v>16.3</v>
      </c>
      <c r="N83" s="4">
        <v>4.3</v>
      </c>
      <c r="P83" s="4">
        <v>0.1</v>
      </c>
      <c r="Q83" s="4">
        <v>1.2</v>
      </c>
      <c r="R83" s="4">
        <v>3.3</v>
      </c>
      <c r="S83" s="4">
        <v>4.8</v>
      </c>
      <c r="T83" s="4">
        <v>2.6</v>
      </c>
      <c r="U83" s="4">
        <v>0.2</v>
      </c>
      <c r="V83" s="4">
        <v>5.9</v>
      </c>
      <c r="W83" s="4">
        <v>30.7</v>
      </c>
      <c r="X83" s="4">
        <v>5.36</v>
      </c>
      <c r="Y83" s="4">
        <v>5.23</v>
      </c>
      <c r="Z83" s="4">
        <v>1.95</v>
      </c>
      <c r="AA83" s="4">
        <v>15.19</v>
      </c>
      <c r="AB83" s="4">
        <v>0.39</v>
      </c>
      <c r="AC83" s="4">
        <v>64.510000000000005</v>
      </c>
      <c r="AD83" s="4">
        <v>18.25</v>
      </c>
      <c r="AF83" s="4">
        <v>57.06</v>
      </c>
      <c r="AG83" s="4">
        <v>454</v>
      </c>
      <c r="AH83" s="4">
        <v>0.13</v>
      </c>
      <c r="AI83" s="4">
        <v>17.41</v>
      </c>
      <c r="AJ83" s="4">
        <v>174.4</v>
      </c>
      <c r="AK83" s="4">
        <v>5.19</v>
      </c>
      <c r="AL83" s="4">
        <v>2.0499999999999998</v>
      </c>
      <c r="AM83" s="4">
        <v>386</v>
      </c>
      <c r="AN83" s="4">
        <v>19.739999999999998</v>
      </c>
      <c r="AO83" s="4">
        <v>41.8</v>
      </c>
      <c r="AP83" s="4">
        <v>4.9800000000000004</v>
      </c>
      <c r="AQ83" s="4">
        <v>18.34</v>
      </c>
      <c r="AR83" s="4">
        <v>3.55</v>
      </c>
      <c r="AS83" s="4">
        <v>1.1299999999999999</v>
      </c>
      <c r="AT83" s="4">
        <v>3.25</v>
      </c>
      <c r="AU83" s="4">
        <v>0.47</v>
      </c>
      <c r="AV83" s="4">
        <v>2.79</v>
      </c>
      <c r="AW83" s="4">
        <v>0.56999999999999995</v>
      </c>
      <c r="AX83" s="4">
        <v>1.71</v>
      </c>
      <c r="AY83" s="4">
        <v>0.25</v>
      </c>
      <c r="AZ83" s="4">
        <v>1.66</v>
      </c>
      <c r="BA83" s="4">
        <v>0.27</v>
      </c>
      <c r="BB83" s="4">
        <v>7.3</v>
      </c>
      <c r="BC83" s="4">
        <v>4.2</v>
      </c>
      <c r="BF83" s="4">
        <v>0.36</v>
      </c>
      <c r="BG83" s="4">
        <v>11.61</v>
      </c>
      <c r="BH83" s="4">
        <v>5.92</v>
      </c>
      <c r="BI83" s="4">
        <v>1.4</v>
      </c>
      <c r="BK83" s="4">
        <v>1</v>
      </c>
      <c r="BM83" s="4">
        <v>26.1</v>
      </c>
      <c r="BN83" s="4">
        <v>8.1</v>
      </c>
      <c r="BO83" s="37"/>
      <c r="BP83" s="37"/>
      <c r="BQ83" s="37"/>
      <c r="BR83" s="37"/>
      <c r="BS83" s="37"/>
      <c r="BT83" s="17"/>
      <c r="BU83" s="4">
        <f t="shared" si="7"/>
        <v>37.021000000000001</v>
      </c>
      <c r="BV83" s="4">
        <f t="shared" si="8"/>
        <v>44.938274427245162</v>
      </c>
      <c r="BW83" s="4">
        <f t="shared" si="9"/>
        <v>7.917274427245161</v>
      </c>
      <c r="BX83" s="17"/>
      <c r="BY83" s="4">
        <f>19*LN(BM83)-22.3</f>
        <v>39.676770972244313</v>
      </c>
      <c r="BZ83" s="4">
        <f>16.6*LN(BN83)+7.6</f>
        <v>42.324943423861335</v>
      </c>
      <c r="CA83" s="4">
        <f>ABS(BY83-BZ83)</f>
        <v>2.6481724516170217</v>
      </c>
      <c r="CC83" s="4">
        <f>-9.4+9.8*LN(BM83)+9.1*LN(BN83)</f>
        <v>41.602929041694125</v>
      </c>
      <c r="CD83" s="4">
        <f>ABS(BY83-CC83)</f>
        <v>1.9261580694498122</v>
      </c>
      <c r="CE83" s="4">
        <f>ABS(BZ83-CC83)</f>
        <v>0.72201438216720959</v>
      </c>
      <c r="CG83" s="4">
        <f>LN(BM83)*LN(BN83)</f>
        <v>6.8235252555637116</v>
      </c>
      <c r="CH83" s="4">
        <f t="shared" si="10"/>
        <v>41.658806073367586</v>
      </c>
    </row>
    <row r="84" spans="1:86" s="4" customFormat="1" x14ac:dyDescent="0.2">
      <c r="A84" s="4" t="s">
        <v>138</v>
      </c>
      <c r="B84" s="4" t="s">
        <v>154</v>
      </c>
      <c r="C84" s="4">
        <v>50</v>
      </c>
      <c r="E84" s="32">
        <v>29.474985</v>
      </c>
      <c r="F84" s="32">
        <v>90.967817999999994</v>
      </c>
      <c r="K84" s="4">
        <v>60.14</v>
      </c>
      <c r="L84" s="4">
        <v>0.64</v>
      </c>
      <c r="M84" s="4">
        <v>17</v>
      </c>
      <c r="N84" s="4">
        <v>5.76</v>
      </c>
      <c r="P84" s="4">
        <v>0.1</v>
      </c>
      <c r="Q84" s="4">
        <v>2.4900000000000002</v>
      </c>
      <c r="R84" s="4">
        <v>5.13</v>
      </c>
      <c r="S84" s="4">
        <v>3.73</v>
      </c>
      <c r="T84" s="4">
        <v>2.68</v>
      </c>
      <c r="U84" s="4">
        <v>0.17</v>
      </c>
      <c r="V84" s="4">
        <v>12</v>
      </c>
      <c r="W84" s="4">
        <v>135</v>
      </c>
      <c r="X84" s="4">
        <v>15</v>
      </c>
      <c r="Y84" s="4">
        <v>18</v>
      </c>
      <c r="Z84" s="4">
        <v>8</v>
      </c>
      <c r="AC84" s="4">
        <v>68</v>
      </c>
      <c r="AD84" s="4">
        <v>17.8</v>
      </c>
      <c r="AF84" s="4">
        <v>87</v>
      </c>
      <c r="AG84" s="4">
        <v>544</v>
      </c>
      <c r="AH84" s="4">
        <v>0.16</v>
      </c>
      <c r="AI84" s="4">
        <v>14.7</v>
      </c>
      <c r="AJ84" s="4">
        <v>142</v>
      </c>
      <c r="AK84" s="4">
        <v>5.0999999999999996</v>
      </c>
      <c r="AL84" s="4">
        <v>2.62</v>
      </c>
      <c r="AM84" s="4">
        <v>576</v>
      </c>
      <c r="AN84" s="4">
        <v>17.600000000000001</v>
      </c>
      <c r="AO84" s="4">
        <v>37.1</v>
      </c>
      <c r="AP84" s="4">
        <v>4.3499999999999996</v>
      </c>
      <c r="AQ84" s="4">
        <v>16.399999999999999</v>
      </c>
      <c r="AR84" s="4">
        <v>3.46</v>
      </c>
      <c r="AS84" s="4">
        <v>0.95</v>
      </c>
      <c r="AT84" s="4">
        <v>2.94</v>
      </c>
      <c r="AV84" s="4">
        <v>2.57</v>
      </c>
      <c r="AW84" s="4">
        <v>0.51</v>
      </c>
      <c r="AX84" s="4">
        <v>1.63</v>
      </c>
      <c r="AZ84" s="4">
        <v>1.43</v>
      </c>
      <c r="BA84" s="4">
        <v>0.22</v>
      </c>
      <c r="BB84" s="4">
        <v>7.7</v>
      </c>
      <c r="BC84" s="4">
        <v>3.8</v>
      </c>
      <c r="BE84" s="4">
        <v>1</v>
      </c>
      <c r="BF84" s="4">
        <v>0.4</v>
      </c>
      <c r="BG84" s="4">
        <v>10</v>
      </c>
      <c r="BH84" s="4">
        <v>7.73</v>
      </c>
      <c r="BI84" s="4">
        <v>3.17</v>
      </c>
      <c r="BK84" s="4">
        <v>0.95</v>
      </c>
      <c r="BM84" s="4">
        <v>37</v>
      </c>
      <c r="BN84" s="4">
        <v>8.4</v>
      </c>
      <c r="BO84" s="37"/>
      <c r="BP84" s="37"/>
      <c r="BQ84" s="37"/>
      <c r="BR84" s="37"/>
      <c r="BS84" s="37"/>
      <c r="BT84" s="17"/>
      <c r="BU84" s="4">
        <f t="shared" si="7"/>
        <v>49.120000000000005</v>
      </c>
      <c r="BV84" s="4">
        <f t="shared" si="8"/>
        <v>45.712068792268873</v>
      </c>
      <c r="BW84" s="4">
        <f t="shared" si="9"/>
        <v>3.4079312077311315</v>
      </c>
      <c r="BX84" s="17"/>
      <c r="BY84" s="4">
        <f>19*LN(BM84)-22.3</f>
        <v>46.307440340240262</v>
      </c>
      <c r="BZ84" s="4">
        <f>16.6*LN(BN84)+7.6</f>
        <v>42.928646317097851</v>
      </c>
      <c r="CA84" s="4">
        <f>ABS(BY84-BZ84)</f>
        <v>3.3787940231424116</v>
      </c>
      <c r="CC84" s="4">
        <f>-9.4+9.8*LN(BM84)+9.1*LN(BN84)</f>
        <v>45.353904067141741</v>
      </c>
      <c r="CD84" s="4">
        <f>ABS(BY84-CC84)</f>
        <v>0.95353627309852129</v>
      </c>
      <c r="CE84" s="4">
        <f>ABS(BZ84-CC84)</f>
        <v>2.4252577500438903</v>
      </c>
      <c r="CG84" s="4">
        <f>LN(BM84)*LN(BN84)</f>
        <v>7.6848699889084955</v>
      </c>
      <c r="CH84" s="4">
        <f t="shared" si="10"/>
        <v>45.276453953415682</v>
      </c>
    </row>
    <row r="85" spans="1:86" s="4" customFormat="1" x14ac:dyDescent="0.2">
      <c r="A85" s="4" t="s">
        <v>138</v>
      </c>
      <c r="B85" s="4" t="s">
        <v>155</v>
      </c>
      <c r="C85" s="4">
        <v>50</v>
      </c>
      <c r="E85" s="32">
        <v>29.474985</v>
      </c>
      <c r="F85" s="32">
        <v>90.967817999999994</v>
      </c>
      <c r="K85" s="4">
        <v>60.98</v>
      </c>
      <c r="L85" s="4">
        <v>0.73</v>
      </c>
      <c r="M85" s="4">
        <v>16.86</v>
      </c>
      <c r="N85" s="4">
        <v>6.05</v>
      </c>
      <c r="P85" s="4">
        <v>0.11</v>
      </c>
      <c r="Q85" s="4">
        <v>2.56</v>
      </c>
      <c r="R85" s="4">
        <v>5.41</v>
      </c>
      <c r="S85" s="4">
        <v>3.63</v>
      </c>
      <c r="T85" s="4">
        <v>3.04</v>
      </c>
      <c r="U85" s="4">
        <v>0.19</v>
      </c>
      <c r="V85" s="4">
        <v>12</v>
      </c>
      <c r="W85" s="4">
        <v>135</v>
      </c>
      <c r="X85" s="4">
        <v>13</v>
      </c>
      <c r="Y85" s="4">
        <v>18</v>
      </c>
      <c r="Z85" s="4">
        <v>10</v>
      </c>
      <c r="AC85" s="4">
        <v>67</v>
      </c>
      <c r="AD85" s="4">
        <v>18.100000000000001</v>
      </c>
      <c r="AF85" s="4">
        <v>88.6</v>
      </c>
      <c r="AG85" s="4">
        <v>527</v>
      </c>
      <c r="AH85" s="4">
        <v>0.17</v>
      </c>
      <c r="AI85" s="4">
        <v>13.3</v>
      </c>
      <c r="AJ85" s="4">
        <v>168</v>
      </c>
      <c r="AK85" s="4">
        <v>6.5</v>
      </c>
      <c r="AL85" s="4">
        <v>4.6100000000000003</v>
      </c>
      <c r="AM85" s="4">
        <v>875</v>
      </c>
      <c r="AN85" s="4">
        <v>20.5</v>
      </c>
      <c r="AO85" s="4">
        <v>39.9</v>
      </c>
      <c r="AP85" s="4">
        <v>4.45</v>
      </c>
      <c r="AQ85" s="4">
        <v>16.899999999999999</v>
      </c>
      <c r="AR85" s="4">
        <v>3.35</v>
      </c>
      <c r="AS85" s="4">
        <v>1.1100000000000001</v>
      </c>
      <c r="AT85" s="4">
        <v>3.04</v>
      </c>
      <c r="AV85" s="4">
        <v>2.39</v>
      </c>
      <c r="AW85" s="4">
        <v>0.48</v>
      </c>
      <c r="AX85" s="4">
        <v>1.36</v>
      </c>
      <c r="AZ85" s="4">
        <v>1.34</v>
      </c>
      <c r="BA85" s="4">
        <v>0.23</v>
      </c>
      <c r="BB85" s="4">
        <v>8.6</v>
      </c>
      <c r="BC85" s="4">
        <v>4.4000000000000004</v>
      </c>
      <c r="BE85" s="4">
        <v>0.9</v>
      </c>
      <c r="BF85" s="4">
        <v>0.4</v>
      </c>
      <c r="BG85" s="4">
        <v>10</v>
      </c>
      <c r="BH85" s="4">
        <v>9.2200000000000006</v>
      </c>
      <c r="BI85" s="4">
        <v>4.1399999999999997</v>
      </c>
      <c r="BK85" s="4">
        <v>0.9</v>
      </c>
      <c r="BM85" s="4">
        <v>39.6</v>
      </c>
      <c r="BN85" s="4">
        <v>10.4</v>
      </c>
      <c r="BO85" s="37"/>
      <c r="BP85" s="37"/>
      <c r="BQ85" s="37"/>
      <c r="BR85" s="37"/>
      <c r="BS85" s="37"/>
      <c r="BT85" s="17"/>
      <c r="BU85" s="4">
        <f t="shared" si="7"/>
        <v>52.006</v>
      </c>
      <c r="BV85" s="4">
        <f t="shared" si="8"/>
        <v>50.25628492431067</v>
      </c>
      <c r="BW85" s="4">
        <f t="shared" si="9"/>
        <v>1.7497150756893305</v>
      </c>
      <c r="BX85" s="17"/>
      <c r="BY85" s="4">
        <f>19*LN(BM85)-22.3</f>
        <v>47.597753246948258</v>
      </c>
      <c r="BZ85" s="4">
        <f>16.6*LN(BN85)+7.6</f>
        <v>46.473976382045635</v>
      </c>
      <c r="CA85" s="4">
        <f>ABS(BY85-BZ85)</f>
        <v>1.1237768649026236</v>
      </c>
      <c r="CC85" s="4">
        <f>-9.4+9.8*LN(BM85)+9.1*LN(BN85)</f>
        <v>47.962958194892934</v>
      </c>
      <c r="CD85" s="4">
        <f>ABS(BY85-CC85)</f>
        <v>0.36520494794467595</v>
      </c>
      <c r="CE85" s="4">
        <f>ABS(BZ85-CC85)</f>
        <v>1.4889818128472996</v>
      </c>
      <c r="CG85" s="4">
        <f>LN(BM85)*LN(BN85)</f>
        <v>8.615103388966137</v>
      </c>
      <c r="CH85" s="4">
        <f t="shared" si="10"/>
        <v>49.183434233657778</v>
      </c>
    </row>
    <row r="86" spans="1:86" s="4" customFormat="1" x14ac:dyDescent="0.2">
      <c r="A86" s="4" t="s">
        <v>156</v>
      </c>
      <c r="B86" s="4" t="s">
        <v>157</v>
      </c>
      <c r="C86" s="4">
        <v>50.2</v>
      </c>
      <c r="D86" s="4">
        <v>1.5</v>
      </c>
      <c r="E86" s="32">
        <v>29.351109999999998</v>
      </c>
      <c r="F86" s="32">
        <v>90.096940000000004</v>
      </c>
      <c r="K86" s="4">
        <v>56.45</v>
      </c>
      <c r="L86" s="4">
        <v>0.79</v>
      </c>
      <c r="M86" s="4">
        <v>17.45</v>
      </c>
      <c r="N86" s="4">
        <v>7.84</v>
      </c>
      <c r="P86" s="4">
        <v>0.15</v>
      </c>
      <c r="Q86" s="4">
        <v>3.06</v>
      </c>
      <c r="R86" s="4">
        <v>6.93</v>
      </c>
      <c r="S86" s="4">
        <v>4.0199999999999996</v>
      </c>
      <c r="T86" s="4">
        <v>2.14</v>
      </c>
      <c r="U86" s="4">
        <v>0.25</v>
      </c>
      <c r="V86" s="4">
        <v>8.65</v>
      </c>
      <c r="W86" s="4">
        <v>182.95</v>
      </c>
      <c r="X86" s="4">
        <v>4.66</v>
      </c>
      <c r="Y86" s="4">
        <v>19.079999999999998</v>
      </c>
      <c r="Z86" s="4">
        <v>5.72</v>
      </c>
      <c r="AA86" s="4">
        <v>59.81</v>
      </c>
      <c r="AC86" s="4">
        <v>81.430000000000007</v>
      </c>
      <c r="AD86" s="4">
        <v>20.149999999999999</v>
      </c>
      <c r="AF86" s="4">
        <v>42</v>
      </c>
      <c r="AG86" s="4">
        <v>677</v>
      </c>
      <c r="AH86" s="4">
        <v>0.06</v>
      </c>
      <c r="AI86" s="4">
        <v>34.08</v>
      </c>
      <c r="AJ86" s="4">
        <v>160</v>
      </c>
      <c r="AK86" s="4">
        <v>7.87</v>
      </c>
      <c r="AL86" s="4">
        <v>2.2799999999999998</v>
      </c>
      <c r="AM86" s="4">
        <v>370</v>
      </c>
      <c r="AN86" s="4">
        <v>24.73</v>
      </c>
      <c r="AO86" s="4">
        <v>63.59</v>
      </c>
      <c r="AP86" s="4">
        <v>8.69</v>
      </c>
      <c r="AQ86" s="4">
        <v>37.200000000000003</v>
      </c>
      <c r="AR86" s="4">
        <v>8.0399999999999991</v>
      </c>
      <c r="AS86" s="4">
        <v>1.66</v>
      </c>
      <c r="AT86" s="4">
        <v>6.86</v>
      </c>
      <c r="AU86" s="4">
        <v>1.01</v>
      </c>
      <c r="AV86" s="4">
        <v>6.34</v>
      </c>
      <c r="AW86" s="4">
        <v>1.25</v>
      </c>
      <c r="AX86" s="4">
        <v>3.46</v>
      </c>
      <c r="AY86" s="4">
        <v>0.51</v>
      </c>
      <c r="AZ86" s="4">
        <v>3.36</v>
      </c>
      <c r="BA86" s="4">
        <v>0.47</v>
      </c>
      <c r="BB86" s="4">
        <v>5.7</v>
      </c>
      <c r="BC86" s="4">
        <v>4.4400000000000004</v>
      </c>
      <c r="BF86" s="4">
        <v>0.43</v>
      </c>
      <c r="BG86" s="4">
        <v>11.3</v>
      </c>
      <c r="BH86" s="4">
        <v>9.77</v>
      </c>
      <c r="BI86" s="4">
        <v>2.1800000000000002</v>
      </c>
      <c r="BJ86" s="4">
        <v>44</v>
      </c>
      <c r="BK86" s="4">
        <v>0.83</v>
      </c>
      <c r="BM86" s="4">
        <v>19.899999999999999</v>
      </c>
      <c r="BN86" s="4">
        <v>5</v>
      </c>
      <c r="BO86" s="37"/>
      <c r="BP86" s="37"/>
      <c r="BQ86" s="37"/>
      <c r="BR86" s="37"/>
      <c r="BS86" s="37"/>
      <c r="BT86" s="17"/>
      <c r="BU86" s="4">
        <f t="shared" si="7"/>
        <v>30.138999999999999</v>
      </c>
      <c r="BV86" s="4">
        <f t="shared" si="8"/>
        <v>34.673693249774352</v>
      </c>
      <c r="BW86" s="4">
        <f t="shared" si="9"/>
        <v>4.5346932497743531</v>
      </c>
      <c r="BX86" s="17"/>
      <c r="BY86" s="4">
        <f>19*LN(BM86)-22.3</f>
        <v>34.523674902878483</v>
      </c>
      <c r="BZ86" s="4">
        <f>16.6*LN(BN86)+7.6</f>
        <v>34.316669346406066</v>
      </c>
      <c r="CA86" s="4">
        <f>ABS(BY86-BZ86)</f>
        <v>0.20700555647241714</v>
      </c>
      <c r="CC86" s="4">
        <f>-9.4+9.8*LN(BM86)+9.1*LN(BN86)</f>
        <v>34.554938374108694</v>
      </c>
      <c r="CD86" s="4">
        <f>ABS(BY86-CC86)</f>
        <v>3.1263471230211337E-2</v>
      </c>
      <c r="CE86" s="4">
        <f>ABS(BZ86-CC86)</f>
        <v>0.23826902770262848</v>
      </c>
      <c r="CG86" s="4">
        <f>LN(BM86)*LN(BN86)</f>
        <v>4.8133777217117224</v>
      </c>
      <c r="CH86" s="4">
        <f t="shared" si="10"/>
        <v>33.216186431189236</v>
      </c>
    </row>
    <row r="87" spans="1:86" s="4" customFormat="1" x14ac:dyDescent="0.2">
      <c r="A87" s="4" t="s">
        <v>156</v>
      </c>
      <c r="B87" s="4" t="s">
        <v>158</v>
      </c>
      <c r="C87" s="4">
        <v>50.6</v>
      </c>
      <c r="D87" s="4">
        <v>0.7</v>
      </c>
      <c r="E87" s="32">
        <v>29.44333</v>
      </c>
      <c r="F87" s="32">
        <v>90.956389999999999</v>
      </c>
      <c r="K87" s="4">
        <v>66.489999999999995</v>
      </c>
      <c r="L87" s="4">
        <v>0.5</v>
      </c>
      <c r="M87" s="4">
        <v>15.1</v>
      </c>
      <c r="N87" s="4">
        <v>4.32</v>
      </c>
      <c r="P87" s="4">
        <v>0.08</v>
      </c>
      <c r="Q87" s="4">
        <v>1.69</v>
      </c>
      <c r="R87" s="4">
        <v>3.71</v>
      </c>
      <c r="S87" s="4">
        <v>3.84</v>
      </c>
      <c r="T87" s="4">
        <v>3.3</v>
      </c>
      <c r="U87" s="4">
        <v>0.16</v>
      </c>
      <c r="V87" s="4">
        <v>6.81</v>
      </c>
      <c r="W87" s="4">
        <v>81.569999999999993</v>
      </c>
      <c r="X87" s="4">
        <v>9.9499999999999993</v>
      </c>
      <c r="Y87" s="4">
        <v>10.199999999999999</v>
      </c>
      <c r="Z87" s="4">
        <v>5.85</v>
      </c>
      <c r="AA87" s="4">
        <v>6.71</v>
      </c>
      <c r="AC87" s="4">
        <v>44.9</v>
      </c>
      <c r="AD87" s="4">
        <v>15.91</v>
      </c>
      <c r="AF87" s="4">
        <v>66</v>
      </c>
      <c r="AG87" s="4">
        <v>324</v>
      </c>
      <c r="AH87" s="4">
        <v>0.2</v>
      </c>
      <c r="AI87" s="4">
        <v>11.32</v>
      </c>
      <c r="AJ87" s="4">
        <v>187</v>
      </c>
      <c r="AK87" s="4">
        <v>5.81</v>
      </c>
      <c r="AL87" s="4">
        <v>4.5199999999999996</v>
      </c>
      <c r="AM87" s="4">
        <v>454</v>
      </c>
      <c r="AN87" s="4">
        <v>20.8</v>
      </c>
      <c r="AO87" s="4">
        <v>37.5</v>
      </c>
      <c r="AP87" s="4">
        <v>4.08</v>
      </c>
      <c r="AQ87" s="4">
        <v>13.96</v>
      </c>
      <c r="AR87" s="4">
        <v>2.41</v>
      </c>
      <c r="AS87" s="4">
        <v>0.71</v>
      </c>
      <c r="AT87" s="4">
        <v>2.06</v>
      </c>
      <c r="AU87" s="4">
        <v>0.3</v>
      </c>
      <c r="AV87" s="4">
        <v>1.9</v>
      </c>
      <c r="AW87" s="4">
        <v>0.39</v>
      </c>
      <c r="AX87" s="4">
        <v>1.1499999999999999</v>
      </c>
      <c r="AY87" s="4">
        <v>0.19</v>
      </c>
      <c r="AZ87" s="4">
        <v>1.45</v>
      </c>
      <c r="BA87" s="4">
        <v>0.23</v>
      </c>
      <c r="BB87" s="4">
        <v>9.4</v>
      </c>
      <c r="BC87" s="4">
        <v>4.7300000000000004</v>
      </c>
      <c r="BF87" s="4">
        <v>0.51</v>
      </c>
      <c r="BG87" s="4">
        <v>11.52</v>
      </c>
      <c r="BH87" s="4">
        <v>18.11</v>
      </c>
      <c r="BI87" s="4">
        <v>4</v>
      </c>
      <c r="BJ87" s="4">
        <v>44</v>
      </c>
      <c r="BK87" s="4">
        <v>0.93</v>
      </c>
      <c r="BM87" s="4">
        <v>28.6</v>
      </c>
      <c r="BN87" s="4">
        <v>9.6999999999999993</v>
      </c>
      <c r="BO87" s="37"/>
      <c r="BP87" s="37"/>
      <c r="BQ87" s="37"/>
      <c r="BR87" s="37"/>
      <c r="BS87" s="37"/>
      <c r="BT87" s="17"/>
      <c r="BU87" s="4">
        <f t="shared" si="7"/>
        <v>39.796000000000006</v>
      </c>
      <c r="BV87" s="4">
        <f t="shared" si="8"/>
        <v>48.773705252896164</v>
      </c>
      <c r="BW87" s="4">
        <f t="shared" si="9"/>
        <v>8.9777052528961576</v>
      </c>
      <c r="BX87" s="17"/>
      <c r="BY87" s="4">
        <f>19*LN(BM87)-22.3</f>
        <v>41.414727638690337</v>
      </c>
      <c r="BZ87" s="4">
        <f>16.6*LN(BN87)+7.6</f>
        <v>45.317289699454996</v>
      </c>
      <c r="CA87" s="4">
        <f>ABS(BY87-BZ87)</f>
        <v>3.9025620607646587</v>
      </c>
      <c r="CC87" s="4">
        <f>-9.4+9.8*LN(BM87)+9.1*LN(BN87)</f>
        <v>44.139731392827883</v>
      </c>
      <c r="CD87" s="4">
        <f>ABS(BY87-CC87)</f>
        <v>2.7250037541375463</v>
      </c>
      <c r="CE87" s="4">
        <f>ABS(BZ87-CC87)</f>
        <v>1.1775583066271125</v>
      </c>
      <c r="CG87" s="4">
        <f>LN(BM87)*LN(BN87)</f>
        <v>7.6193622082129204</v>
      </c>
      <c r="CH87" s="4">
        <f t="shared" si="10"/>
        <v>45.001321274494266</v>
      </c>
    </row>
    <row r="88" spans="1:86" s="4" customFormat="1" x14ac:dyDescent="0.2">
      <c r="A88" s="4" t="s">
        <v>156</v>
      </c>
      <c r="B88" s="4" t="s">
        <v>159</v>
      </c>
      <c r="C88" s="4">
        <v>50.9</v>
      </c>
      <c r="D88" s="4">
        <v>0.8</v>
      </c>
      <c r="E88" s="32">
        <v>29.538889999999999</v>
      </c>
      <c r="F88" s="32">
        <v>89.622500000000002</v>
      </c>
      <c r="K88" s="4">
        <v>60.29</v>
      </c>
      <c r="L88" s="4">
        <v>0.72</v>
      </c>
      <c r="M88" s="4">
        <v>16.78</v>
      </c>
      <c r="N88" s="4">
        <v>7.01</v>
      </c>
      <c r="P88" s="4">
        <v>0.12</v>
      </c>
      <c r="Q88" s="4">
        <v>3.24</v>
      </c>
      <c r="R88" s="4">
        <v>5.1100000000000003</v>
      </c>
      <c r="S88" s="4">
        <v>3.47</v>
      </c>
      <c r="T88" s="4">
        <v>2.12</v>
      </c>
      <c r="U88" s="4">
        <v>0.16</v>
      </c>
      <c r="V88" s="4">
        <v>17.45</v>
      </c>
      <c r="W88" s="4">
        <v>172.5</v>
      </c>
      <c r="X88" s="4">
        <v>4.71</v>
      </c>
      <c r="Y88" s="4">
        <v>18.190000000000001</v>
      </c>
      <c r="Z88" s="4">
        <v>4.03</v>
      </c>
      <c r="AA88" s="4">
        <v>43.84</v>
      </c>
      <c r="AC88" s="4">
        <v>79.900000000000006</v>
      </c>
      <c r="AD88" s="4">
        <v>20.420000000000002</v>
      </c>
      <c r="AF88" s="4">
        <v>79</v>
      </c>
      <c r="AG88" s="4">
        <v>452</v>
      </c>
      <c r="AH88" s="4">
        <v>0.17</v>
      </c>
      <c r="AI88" s="4">
        <v>26.01</v>
      </c>
      <c r="AJ88" s="4">
        <v>138</v>
      </c>
      <c r="AK88" s="4">
        <v>8.9</v>
      </c>
      <c r="AL88" s="4">
        <v>6.56</v>
      </c>
      <c r="AM88" s="4">
        <v>517</v>
      </c>
      <c r="AN88" s="4">
        <v>22.08</v>
      </c>
      <c r="AO88" s="4">
        <v>47.84</v>
      </c>
      <c r="AP88" s="4">
        <v>5.83</v>
      </c>
      <c r="AQ88" s="4">
        <v>23.06</v>
      </c>
      <c r="AR88" s="4">
        <v>4.8099999999999996</v>
      </c>
      <c r="AS88" s="4">
        <v>1.05</v>
      </c>
      <c r="AT88" s="4">
        <v>4.38</v>
      </c>
      <c r="AU88" s="4">
        <v>0.68</v>
      </c>
      <c r="AV88" s="4">
        <v>4.45</v>
      </c>
      <c r="AW88" s="4">
        <v>0.93</v>
      </c>
      <c r="AX88" s="4">
        <v>2.65</v>
      </c>
      <c r="AY88" s="4">
        <v>0.42</v>
      </c>
      <c r="AZ88" s="4">
        <v>2.96</v>
      </c>
      <c r="BA88" s="4">
        <v>0.44</v>
      </c>
      <c r="BB88" s="4">
        <v>5.8</v>
      </c>
      <c r="BC88" s="4">
        <v>3.77</v>
      </c>
      <c r="BF88" s="4">
        <v>0.79</v>
      </c>
      <c r="BG88" s="4">
        <v>14.4</v>
      </c>
      <c r="BH88" s="4">
        <v>11.11</v>
      </c>
      <c r="BI88" s="4">
        <v>3.57</v>
      </c>
      <c r="BJ88" s="4">
        <v>48</v>
      </c>
      <c r="BK88" s="4">
        <v>0.99</v>
      </c>
      <c r="BM88" s="4">
        <v>17.399999999999999</v>
      </c>
      <c r="BN88" s="4">
        <v>5.0999999999999996</v>
      </c>
      <c r="BO88" s="37"/>
      <c r="BP88" s="37"/>
      <c r="BQ88" s="37"/>
      <c r="BR88" s="37"/>
      <c r="BS88" s="37"/>
      <c r="BT88" s="17"/>
      <c r="BU88" s="4">
        <f t="shared" si="7"/>
        <v>27.364000000000001</v>
      </c>
      <c r="BV88" s="4">
        <f t="shared" si="8"/>
        <v>35.095033750755157</v>
      </c>
      <c r="BW88" s="4">
        <f t="shared" si="9"/>
        <v>7.7310337507551559</v>
      </c>
      <c r="BX88" s="17"/>
      <c r="BY88" s="4">
        <f>19*LN(BM88)-22.3</f>
        <v>31.972933918189181</v>
      </c>
      <c r="BZ88" s="4">
        <f>16.6*LN(BN88)+7.6</f>
        <v>34.645392959522653</v>
      </c>
      <c r="CA88" s="4">
        <f>ABS(BY88-BZ88)</f>
        <v>2.6724590413334717</v>
      </c>
      <c r="CC88" s="4">
        <f>-9.4+9.8*LN(BM88)+9.1*LN(BN88)</f>
        <v>33.419496932506284</v>
      </c>
      <c r="CD88" s="4">
        <f>ABS(BY88-CC88)</f>
        <v>1.4465630143171033</v>
      </c>
      <c r="CE88" s="4">
        <f>ABS(BZ88-CC88)</f>
        <v>1.2258960270163684</v>
      </c>
      <c r="CG88" s="4">
        <f>LN(BM88)*LN(BN88)</f>
        <v>4.6538770605061242</v>
      </c>
      <c r="CH88" s="4">
        <f t="shared" si="10"/>
        <v>32.546283654125723</v>
      </c>
    </row>
    <row r="89" spans="1:86" s="4" customFormat="1" x14ac:dyDescent="0.2">
      <c r="A89" s="4" t="s">
        <v>160</v>
      </c>
      <c r="B89" s="4" t="s">
        <v>161</v>
      </c>
      <c r="C89" s="4">
        <v>51.1</v>
      </c>
      <c r="D89" s="4">
        <v>0.6</v>
      </c>
      <c r="E89" s="32">
        <v>29.344638889999999</v>
      </c>
      <c r="F89" s="32">
        <v>90.676361110000002</v>
      </c>
      <c r="G89" s="4">
        <v>0.70399999999999996</v>
      </c>
      <c r="H89" s="4">
        <v>5.8</v>
      </c>
      <c r="I89" s="4">
        <v>10.826499999999999</v>
      </c>
      <c r="K89" s="4">
        <v>61.04</v>
      </c>
      <c r="L89" s="4">
        <v>0.69</v>
      </c>
      <c r="M89" s="4">
        <v>16.920000000000002</v>
      </c>
      <c r="N89" s="4">
        <v>6.16</v>
      </c>
      <c r="P89" s="4">
        <v>0.1</v>
      </c>
      <c r="Q89" s="4">
        <v>3.02</v>
      </c>
      <c r="R89" s="4">
        <v>5.25</v>
      </c>
      <c r="S89" s="4">
        <v>4.43</v>
      </c>
      <c r="T89" s="4">
        <v>2.09</v>
      </c>
      <c r="U89" s="4">
        <v>0.21</v>
      </c>
      <c r="V89" s="4">
        <v>11.6</v>
      </c>
      <c r="W89" s="4">
        <v>134</v>
      </c>
      <c r="X89" s="4">
        <v>29.5</v>
      </c>
      <c r="Y89" s="4">
        <v>16.600000000000001</v>
      </c>
      <c r="Z89" s="4">
        <v>12</v>
      </c>
      <c r="AA89" s="4">
        <v>44.2</v>
      </c>
      <c r="AC89" s="4">
        <v>71.3</v>
      </c>
      <c r="AD89" s="4">
        <v>18</v>
      </c>
      <c r="AF89" s="4">
        <v>43.9</v>
      </c>
      <c r="AG89" s="4">
        <v>564</v>
      </c>
      <c r="AH89" s="4">
        <v>0.08</v>
      </c>
      <c r="AI89" s="4">
        <v>14</v>
      </c>
      <c r="AJ89" s="4">
        <v>153</v>
      </c>
      <c r="AK89" s="4">
        <v>5.46</v>
      </c>
      <c r="AL89" s="4">
        <v>2.3199999999999998</v>
      </c>
      <c r="AM89" s="4">
        <v>287</v>
      </c>
      <c r="AN89" s="4">
        <v>16.2</v>
      </c>
      <c r="AO89" s="4">
        <v>31.7</v>
      </c>
      <c r="AP89" s="4">
        <v>3.72</v>
      </c>
      <c r="AQ89" s="4">
        <v>15.8</v>
      </c>
      <c r="AR89" s="4">
        <v>3.24</v>
      </c>
      <c r="AS89" s="4">
        <v>0.94</v>
      </c>
      <c r="AT89" s="4">
        <v>2.73</v>
      </c>
      <c r="AU89" s="4">
        <v>0.41</v>
      </c>
      <c r="AV89" s="4">
        <v>2.4300000000000002</v>
      </c>
      <c r="AW89" s="4">
        <v>0.49</v>
      </c>
      <c r="AX89" s="4">
        <v>1.36</v>
      </c>
      <c r="AY89" s="4">
        <v>0.2</v>
      </c>
      <c r="AZ89" s="4">
        <v>1.36</v>
      </c>
      <c r="BA89" s="4">
        <v>0.22</v>
      </c>
      <c r="BB89" s="4">
        <v>7</v>
      </c>
      <c r="BC89" s="4">
        <v>3.96</v>
      </c>
      <c r="BD89" s="4">
        <v>17.399999999999999</v>
      </c>
      <c r="BE89" s="4">
        <v>1.3</v>
      </c>
      <c r="BF89" s="4">
        <v>0.38</v>
      </c>
      <c r="BG89" s="4">
        <v>10.199999999999999</v>
      </c>
      <c r="BH89" s="4">
        <v>2.86</v>
      </c>
      <c r="BI89" s="4">
        <v>1.2</v>
      </c>
      <c r="BJ89" s="4">
        <v>50</v>
      </c>
      <c r="BK89" s="4">
        <v>0.91</v>
      </c>
      <c r="BM89" s="4">
        <v>40.299999999999997</v>
      </c>
      <c r="BN89" s="4">
        <v>8.1</v>
      </c>
      <c r="BO89" s="37"/>
      <c r="BP89" s="37"/>
      <c r="BQ89" s="37"/>
      <c r="BR89" s="37"/>
      <c r="BS89" s="37"/>
      <c r="BT89" s="17"/>
      <c r="BU89" s="4">
        <f t="shared" si="7"/>
        <v>52.783000000000001</v>
      </c>
      <c r="BV89" s="4">
        <f t="shared" si="8"/>
        <v>44.938274427245162</v>
      </c>
      <c r="BW89" s="4">
        <f t="shared" si="9"/>
        <v>7.8447255727548395</v>
      </c>
      <c r="BX89" s="17"/>
      <c r="BY89" s="4">
        <f>19*LN(BM89)-22.3</f>
        <v>47.930677910100101</v>
      </c>
      <c r="BZ89" s="4">
        <f>16.6*LN(BN89)+7.6</f>
        <v>42.324943423861335</v>
      </c>
      <c r="CA89" s="4">
        <f>ABS(BY89-BZ89)</f>
        <v>5.6057344862387666</v>
      </c>
      <c r="CC89" s="4">
        <f>-9.4+9.8*LN(BM89)+9.1*LN(BN89)</f>
        <v>45.860207357009223</v>
      </c>
      <c r="CD89" s="4">
        <f>ABS(BY89-CC89)</f>
        <v>2.0704705530908782</v>
      </c>
      <c r="CE89" s="4">
        <f>ABS(BZ89-CC89)</f>
        <v>3.5352639331478883</v>
      </c>
      <c r="CG89" s="4">
        <f>LN(BM89)*LN(BN89)</f>
        <v>7.7322647972341585</v>
      </c>
      <c r="CH89" s="4">
        <f t="shared" si="10"/>
        <v>45.475512148383466</v>
      </c>
    </row>
    <row r="90" spans="1:86" s="4" customFormat="1" x14ac:dyDescent="0.2">
      <c r="A90" s="4" t="s">
        <v>150</v>
      </c>
      <c r="B90" s="4" t="s">
        <v>162</v>
      </c>
      <c r="C90" s="4">
        <v>51.42</v>
      </c>
      <c r="D90" s="4">
        <v>0.88</v>
      </c>
      <c r="E90" s="32">
        <v>29.44</v>
      </c>
      <c r="F90" s="32">
        <v>91.88</v>
      </c>
      <c r="I90" s="4">
        <v>10.7</v>
      </c>
      <c r="K90" s="4">
        <v>64.900000000000006</v>
      </c>
      <c r="L90" s="4">
        <v>0.4</v>
      </c>
      <c r="M90" s="4">
        <v>16.2</v>
      </c>
      <c r="N90" s="4">
        <v>4.5</v>
      </c>
      <c r="P90" s="4">
        <v>0.1</v>
      </c>
      <c r="Q90" s="4">
        <v>1.8</v>
      </c>
      <c r="R90" s="4">
        <v>4.9000000000000004</v>
      </c>
      <c r="S90" s="4">
        <v>4.0999999999999996</v>
      </c>
      <c r="T90" s="4">
        <v>2</v>
      </c>
      <c r="U90" s="4">
        <v>0.1</v>
      </c>
      <c r="V90" s="4">
        <v>8.07</v>
      </c>
      <c r="W90" s="4">
        <v>85.4</v>
      </c>
      <c r="X90" s="4">
        <v>6.42</v>
      </c>
      <c r="Y90" s="4">
        <v>10.45</v>
      </c>
      <c r="Z90" s="4">
        <v>6.28</v>
      </c>
      <c r="AA90" s="4">
        <v>16.02</v>
      </c>
      <c r="AB90" s="4">
        <v>1.41</v>
      </c>
      <c r="AC90" s="4">
        <v>39.630000000000003</v>
      </c>
      <c r="AD90" s="4">
        <v>14.63</v>
      </c>
      <c r="AF90" s="4">
        <v>15.14</v>
      </c>
      <c r="AG90" s="4">
        <v>300</v>
      </c>
      <c r="AH90" s="4">
        <v>0.05</v>
      </c>
      <c r="AI90" s="4">
        <v>13.59</v>
      </c>
      <c r="AJ90" s="4">
        <v>75</v>
      </c>
      <c r="AK90" s="4">
        <v>4.83</v>
      </c>
      <c r="AL90" s="4">
        <v>1.58</v>
      </c>
      <c r="AM90" s="4">
        <v>280</v>
      </c>
      <c r="AN90" s="4">
        <v>20.68</v>
      </c>
      <c r="AO90" s="4">
        <v>38.979999999999997</v>
      </c>
      <c r="AP90" s="4">
        <v>4.22</v>
      </c>
      <c r="AQ90" s="4">
        <v>15.1</v>
      </c>
      <c r="AR90" s="4">
        <v>2.8</v>
      </c>
      <c r="AS90" s="4">
        <v>0.91</v>
      </c>
      <c r="AT90" s="4">
        <v>2.79</v>
      </c>
      <c r="AU90" s="4">
        <v>0.4</v>
      </c>
      <c r="AV90" s="4">
        <v>2.4700000000000002</v>
      </c>
      <c r="AW90" s="4">
        <v>0.5</v>
      </c>
      <c r="AX90" s="4">
        <v>1.49</v>
      </c>
      <c r="AY90" s="4">
        <v>0.22</v>
      </c>
      <c r="AZ90" s="4">
        <v>1.49</v>
      </c>
      <c r="BA90" s="4">
        <v>0.23</v>
      </c>
      <c r="BB90" s="4">
        <v>7.8</v>
      </c>
      <c r="BC90" s="4">
        <v>2.13</v>
      </c>
      <c r="BF90" s="4">
        <v>0.4</v>
      </c>
      <c r="BG90" s="4">
        <v>9.2799999999999994</v>
      </c>
      <c r="BH90" s="4">
        <v>8.2100000000000009</v>
      </c>
      <c r="BI90" s="4">
        <v>1.47</v>
      </c>
      <c r="BK90" s="4">
        <v>0.92</v>
      </c>
      <c r="BM90" s="4">
        <v>22.1</v>
      </c>
      <c r="BN90" s="4">
        <v>9.4</v>
      </c>
      <c r="BO90" s="37"/>
      <c r="BP90" s="37"/>
      <c r="BQ90" s="37"/>
      <c r="BR90" s="37"/>
      <c r="BS90" s="37"/>
      <c r="BT90" s="17"/>
      <c r="BU90" s="4">
        <f t="shared" si="7"/>
        <v>32.581000000000003</v>
      </c>
      <c r="BV90" s="4">
        <f t="shared" si="8"/>
        <v>48.105262845638556</v>
      </c>
      <c r="BW90" s="4">
        <f t="shared" si="9"/>
        <v>15.524262845638553</v>
      </c>
      <c r="BX90" s="17"/>
      <c r="BY90" s="4">
        <f>19*LN(BM90)-22.3</f>
        <v>36.515974561950429</v>
      </c>
      <c r="BZ90" s="4">
        <f>16.6*LN(BN90)+7.6</f>
        <v>44.795780841980914</v>
      </c>
      <c r="CA90" s="4">
        <f>ABS(BY90-BZ90)</f>
        <v>8.2798062800304848</v>
      </c>
      <c r="CC90" s="4">
        <f>-9.4+9.8*LN(BM90)+9.1*LN(BN90)</f>
        <v>41.32711873594355</v>
      </c>
      <c r="CD90" s="4">
        <f>ABS(BY90-CC90)</f>
        <v>4.8111441739931209</v>
      </c>
      <c r="CE90" s="4">
        <f>ABS(BZ90-CC90)</f>
        <v>3.4686621060373639</v>
      </c>
      <c r="CG90" s="4">
        <f>LN(BM90)*LN(BN90)</f>
        <v>6.9362907413247701</v>
      </c>
      <c r="CH90" s="4">
        <f t="shared" si="10"/>
        <v>42.132421113564035</v>
      </c>
    </row>
    <row r="91" spans="1:86" s="4" customFormat="1" x14ac:dyDescent="0.2">
      <c r="A91" s="4" t="s">
        <v>156</v>
      </c>
      <c r="B91" s="4" t="s">
        <v>163</v>
      </c>
      <c r="C91" s="4">
        <v>51.5</v>
      </c>
      <c r="D91" s="4">
        <v>0.8</v>
      </c>
      <c r="E91" s="32">
        <v>29.3675</v>
      </c>
      <c r="F91" s="32">
        <v>90.724440000000001</v>
      </c>
      <c r="K91" s="4">
        <v>61.42</v>
      </c>
      <c r="L91" s="4">
        <v>0.71</v>
      </c>
      <c r="M91" s="4">
        <v>16.829999999999998</v>
      </c>
      <c r="N91" s="4">
        <v>6.18</v>
      </c>
      <c r="P91" s="4">
        <v>0.11</v>
      </c>
      <c r="Q91" s="4">
        <v>2.66</v>
      </c>
      <c r="R91" s="4">
        <v>5.34</v>
      </c>
      <c r="S91" s="4">
        <v>4.18</v>
      </c>
      <c r="T91" s="4">
        <v>2.46</v>
      </c>
      <c r="U91" s="4">
        <v>0.22</v>
      </c>
      <c r="V91" s="4">
        <v>12.26</v>
      </c>
      <c r="W91" s="4">
        <v>132.75</v>
      </c>
      <c r="X91" s="4">
        <v>12.79</v>
      </c>
      <c r="Y91" s="4">
        <v>16.48</v>
      </c>
      <c r="Z91" s="4">
        <v>9.15</v>
      </c>
      <c r="AA91" s="4">
        <v>45.77</v>
      </c>
      <c r="AC91" s="4">
        <v>73.56</v>
      </c>
      <c r="AD91" s="4">
        <v>16.600000000000001</v>
      </c>
      <c r="AF91" s="4">
        <v>58</v>
      </c>
      <c r="AG91" s="4">
        <v>559</v>
      </c>
      <c r="AH91" s="4">
        <v>0.1</v>
      </c>
      <c r="AI91" s="4">
        <v>18.78</v>
      </c>
      <c r="AJ91" s="4">
        <v>173</v>
      </c>
      <c r="AK91" s="4">
        <v>5.22</v>
      </c>
      <c r="AL91" s="4">
        <v>4.68</v>
      </c>
      <c r="AM91" s="4">
        <v>452</v>
      </c>
      <c r="AN91" s="4">
        <v>17.440000000000001</v>
      </c>
      <c r="AO91" s="4">
        <v>36.840000000000003</v>
      </c>
      <c r="AP91" s="4">
        <v>4.75</v>
      </c>
      <c r="AQ91" s="4">
        <v>17.98</v>
      </c>
      <c r="AR91" s="4">
        <v>4.13</v>
      </c>
      <c r="AS91" s="4">
        <v>1.01</v>
      </c>
      <c r="AT91" s="4">
        <v>3.4</v>
      </c>
      <c r="AU91" s="4">
        <v>0.54</v>
      </c>
      <c r="AV91" s="4">
        <v>2.95</v>
      </c>
      <c r="AW91" s="4">
        <v>0.66</v>
      </c>
      <c r="AX91" s="4">
        <v>1.81</v>
      </c>
      <c r="AY91" s="4">
        <v>0.28000000000000003</v>
      </c>
      <c r="AZ91" s="4">
        <v>1.79</v>
      </c>
      <c r="BA91" s="4">
        <v>0.28999999999999998</v>
      </c>
      <c r="BB91" s="4">
        <v>6.4</v>
      </c>
      <c r="BC91" s="4">
        <v>4.79</v>
      </c>
      <c r="BF91" s="4">
        <v>0.37</v>
      </c>
      <c r="BG91" s="4">
        <v>17.61</v>
      </c>
      <c r="BH91" s="4">
        <v>4.71</v>
      </c>
      <c r="BI91" s="4">
        <v>1.63</v>
      </c>
      <c r="BJ91" s="4">
        <v>46</v>
      </c>
      <c r="BK91" s="4">
        <v>0.9</v>
      </c>
      <c r="BM91" s="4">
        <v>29.8</v>
      </c>
      <c r="BN91" s="4">
        <v>6.6</v>
      </c>
      <c r="BO91" s="37"/>
      <c r="BP91" s="37"/>
      <c r="BQ91" s="37"/>
      <c r="BR91" s="37"/>
      <c r="BS91" s="37"/>
      <c r="BT91" s="17"/>
      <c r="BU91" s="4">
        <f t="shared" si="7"/>
        <v>41.128</v>
      </c>
      <c r="BV91" s="4">
        <f t="shared" si="8"/>
        <v>40.58086370937594</v>
      </c>
      <c r="BW91" s="4">
        <f t="shared" si="9"/>
        <v>0.54713629062406</v>
      </c>
      <c r="BX91" s="17"/>
      <c r="BY91" s="4">
        <f>19*LN(BM91)-22.3</f>
        <v>42.195659476715818</v>
      </c>
      <c r="BZ91" s="4">
        <f>16.6*LN(BN91)+7.6</f>
        <v>38.925356173937509</v>
      </c>
      <c r="CA91" s="4">
        <f>ABS(BY91-BZ91)</f>
        <v>3.2703033027783093</v>
      </c>
      <c r="CC91" s="4">
        <f>-9.4+9.8*LN(BM91)+9.1*LN(BN91)</f>
        <v>41.038516062605979</v>
      </c>
      <c r="CD91" s="4">
        <f>ABS(BY91-CC91)</f>
        <v>1.1571434141098393</v>
      </c>
      <c r="CE91" s="4">
        <f>ABS(BZ91-CC91)</f>
        <v>2.1131598886684699</v>
      </c>
      <c r="CG91" s="4">
        <f>LN(BM91)*LN(BN91)</f>
        <v>6.405673762780947</v>
      </c>
      <c r="CH91" s="4">
        <f t="shared" si="10"/>
        <v>39.903829803679983</v>
      </c>
    </row>
    <row r="92" spans="1:86" s="4" customFormat="1" x14ac:dyDescent="0.2">
      <c r="A92" s="4" t="s">
        <v>160</v>
      </c>
      <c r="B92" s="4" t="s">
        <v>164</v>
      </c>
      <c r="C92" s="4">
        <v>52</v>
      </c>
      <c r="E92" s="32">
        <v>29.359500000000001</v>
      </c>
      <c r="F92" s="32">
        <v>90.711805560000002</v>
      </c>
      <c r="G92" s="4">
        <v>0.70330000000000004</v>
      </c>
      <c r="H92" s="4">
        <v>6.3</v>
      </c>
      <c r="K92" s="4">
        <v>56.24</v>
      </c>
      <c r="L92" s="4">
        <v>0.71</v>
      </c>
      <c r="M92" s="4">
        <v>18.21</v>
      </c>
      <c r="N92" s="4">
        <v>7.75</v>
      </c>
      <c r="P92" s="4">
        <v>0.14000000000000001</v>
      </c>
      <c r="Q92" s="4">
        <v>3.6</v>
      </c>
      <c r="R92" s="4">
        <v>6.77</v>
      </c>
      <c r="S92" s="4">
        <v>4.2</v>
      </c>
      <c r="T92" s="4">
        <v>1.67</v>
      </c>
      <c r="U92" s="4">
        <v>0.24</v>
      </c>
      <c r="V92" s="4">
        <v>15.8</v>
      </c>
      <c r="W92" s="4">
        <v>167</v>
      </c>
      <c r="X92" s="4">
        <v>4.82</v>
      </c>
      <c r="Y92" s="4">
        <v>21.3</v>
      </c>
      <c r="Z92" s="4">
        <v>7.17</v>
      </c>
      <c r="AA92" s="4">
        <v>19.7</v>
      </c>
      <c r="AC92" s="4">
        <v>78.3</v>
      </c>
      <c r="AD92" s="4">
        <v>18.100000000000001</v>
      </c>
      <c r="AF92" s="4">
        <v>28.4</v>
      </c>
      <c r="AG92" s="4">
        <v>609</v>
      </c>
      <c r="AH92" s="4">
        <v>0.05</v>
      </c>
      <c r="AI92" s="4">
        <v>18.100000000000001</v>
      </c>
      <c r="AJ92" s="4">
        <v>81.7</v>
      </c>
      <c r="AK92" s="4">
        <v>5.69</v>
      </c>
      <c r="AL92" s="4">
        <v>0.94</v>
      </c>
      <c r="AM92" s="4">
        <v>327</v>
      </c>
      <c r="AN92" s="4">
        <v>15.7</v>
      </c>
      <c r="AO92" s="4">
        <v>32.200000000000003</v>
      </c>
      <c r="AP92" s="4">
        <v>4.09</v>
      </c>
      <c r="AQ92" s="4">
        <v>17.7</v>
      </c>
      <c r="AR92" s="4">
        <v>3.85</v>
      </c>
      <c r="AS92" s="4">
        <v>1.1399999999999999</v>
      </c>
      <c r="AT92" s="4">
        <v>3.33</v>
      </c>
      <c r="AU92" s="4">
        <v>0.5</v>
      </c>
      <c r="AV92" s="4">
        <v>2.98</v>
      </c>
      <c r="AW92" s="4">
        <v>0.6</v>
      </c>
      <c r="AX92" s="4">
        <v>1.72</v>
      </c>
      <c r="AY92" s="4">
        <v>0.27</v>
      </c>
      <c r="AZ92" s="4">
        <v>1.83</v>
      </c>
      <c r="BA92" s="4">
        <v>0.28999999999999998</v>
      </c>
      <c r="BB92" s="4">
        <v>5.8</v>
      </c>
      <c r="BC92" s="4">
        <v>2.2599999999999998</v>
      </c>
      <c r="BD92" s="4">
        <v>12.4</v>
      </c>
      <c r="BE92" s="4">
        <v>1.06</v>
      </c>
      <c r="BF92" s="4">
        <v>0.31</v>
      </c>
      <c r="BG92" s="4">
        <v>7.78</v>
      </c>
      <c r="BH92" s="4">
        <v>1.1399999999999999</v>
      </c>
      <c r="BI92" s="4">
        <v>0.38</v>
      </c>
      <c r="BJ92" s="4">
        <v>48</v>
      </c>
      <c r="BK92" s="4">
        <v>0.89</v>
      </c>
      <c r="BM92" s="4">
        <v>33.6</v>
      </c>
      <c r="BN92" s="4">
        <v>5.8</v>
      </c>
      <c r="BO92" s="37"/>
      <c r="BP92" s="37"/>
      <c r="BQ92" s="37"/>
      <c r="BR92" s="37"/>
      <c r="BS92" s="37"/>
      <c r="BT92" s="17"/>
      <c r="BU92" s="4">
        <f t="shared" si="7"/>
        <v>45.346000000000004</v>
      </c>
      <c r="BV92" s="4">
        <f t="shared" si="8"/>
        <v>37.83162569867585</v>
      </c>
      <c r="BW92" s="4">
        <f t="shared" si="9"/>
        <v>7.5143743013241533</v>
      </c>
      <c r="BX92" s="17"/>
      <c r="BY92" s="4">
        <f>19*LN(BM92)-22.3</f>
        <v>44.475995272414025</v>
      </c>
      <c r="BZ92" s="4">
        <f>16.6*LN(BN92)+7.6</f>
        <v>36.780441431369404</v>
      </c>
      <c r="CA92" s="4">
        <f>ABS(BY92-BZ92)</f>
        <v>7.6955538410446209</v>
      </c>
      <c r="CC92" s="4">
        <f>-9.4+9.8*LN(BM92)+9.1*LN(BN92)</f>
        <v>41.038862506024358</v>
      </c>
      <c r="CD92" s="4">
        <f>ABS(BY92-CC92)</f>
        <v>3.4371327663896665</v>
      </c>
      <c r="CE92" s="4">
        <f>ABS(BZ92-CC92)</f>
        <v>4.2584210746549545</v>
      </c>
      <c r="CG92" s="4">
        <f>LN(BM92)*LN(BN92)</f>
        <v>6.1780374732659391</v>
      </c>
      <c r="CH92" s="4">
        <f t="shared" si="10"/>
        <v>38.947757387716948</v>
      </c>
    </row>
    <row r="93" spans="1:86" s="4" customFormat="1" x14ac:dyDescent="0.2">
      <c r="A93" s="4" t="s">
        <v>160</v>
      </c>
      <c r="B93" s="4" t="s">
        <v>165</v>
      </c>
      <c r="C93" s="4">
        <v>52</v>
      </c>
      <c r="E93" s="32">
        <v>29.40247222</v>
      </c>
      <c r="F93" s="32">
        <v>89.717500000000001</v>
      </c>
      <c r="K93" s="4">
        <v>56.6</v>
      </c>
      <c r="L93" s="4">
        <v>0.84</v>
      </c>
      <c r="M93" s="4">
        <v>17.64</v>
      </c>
      <c r="N93" s="4">
        <v>7.95</v>
      </c>
      <c r="P93" s="4">
        <v>0.14000000000000001</v>
      </c>
      <c r="Q93" s="4">
        <v>3.21</v>
      </c>
      <c r="R93" s="4">
        <v>6.28</v>
      </c>
      <c r="S93" s="4">
        <v>4.4800000000000004</v>
      </c>
      <c r="T93" s="4">
        <v>1.89</v>
      </c>
      <c r="U93" s="4">
        <v>0.32</v>
      </c>
      <c r="V93" s="4">
        <v>19</v>
      </c>
      <c r="W93" s="4">
        <v>181</v>
      </c>
      <c r="X93" s="4">
        <v>5.31</v>
      </c>
      <c r="Y93" s="4">
        <v>20.6</v>
      </c>
      <c r="Z93" s="4">
        <v>6.94</v>
      </c>
      <c r="AA93" s="4">
        <v>42.9</v>
      </c>
      <c r="AC93" s="4">
        <v>89.7</v>
      </c>
      <c r="AD93" s="4">
        <v>18.5</v>
      </c>
      <c r="AF93" s="4">
        <v>31.7</v>
      </c>
      <c r="AG93" s="4">
        <v>542</v>
      </c>
      <c r="AH93" s="4">
        <v>0.06</v>
      </c>
      <c r="AI93" s="4">
        <v>22.4</v>
      </c>
      <c r="AJ93" s="4">
        <v>114</v>
      </c>
      <c r="AK93" s="4">
        <v>5.01</v>
      </c>
      <c r="AL93" s="4">
        <v>1.45</v>
      </c>
      <c r="AM93" s="4">
        <v>357</v>
      </c>
      <c r="AN93" s="4">
        <v>16.3</v>
      </c>
      <c r="AO93" s="4">
        <v>35.700000000000003</v>
      </c>
      <c r="AP93" s="4">
        <v>4.71</v>
      </c>
      <c r="AQ93" s="4">
        <v>21.9</v>
      </c>
      <c r="AR93" s="4">
        <v>4.99</v>
      </c>
      <c r="AS93" s="4">
        <v>1.25</v>
      </c>
      <c r="AT93" s="4">
        <v>4.3499999999999996</v>
      </c>
      <c r="AU93" s="4">
        <v>0.66</v>
      </c>
      <c r="AV93" s="4">
        <v>4</v>
      </c>
      <c r="AW93" s="4">
        <v>0.77</v>
      </c>
      <c r="AX93" s="4">
        <v>2.25</v>
      </c>
      <c r="AY93" s="4">
        <v>0.32</v>
      </c>
      <c r="AZ93" s="4">
        <v>2.11</v>
      </c>
      <c r="BA93" s="4">
        <v>0.33</v>
      </c>
      <c r="BB93" s="4">
        <v>5.2</v>
      </c>
      <c r="BC93" s="4">
        <v>3.16</v>
      </c>
      <c r="BD93" s="4">
        <v>12.6</v>
      </c>
      <c r="BE93" s="4">
        <v>1.18</v>
      </c>
      <c r="BF93" s="4">
        <v>0.31</v>
      </c>
      <c r="BG93" s="4">
        <v>8.94</v>
      </c>
      <c r="BH93" s="4">
        <v>2.5499999999999998</v>
      </c>
      <c r="BI93" s="4">
        <v>0.9</v>
      </c>
      <c r="BJ93" s="4">
        <v>45</v>
      </c>
      <c r="BK93" s="4">
        <v>0.88</v>
      </c>
      <c r="BM93" s="4">
        <v>24.2</v>
      </c>
      <c r="BN93" s="4">
        <v>5.2</v>
      </c>
      <c r="BO93" s="37"/>
      <c r="BP93" s="37"/>
      <c r="BQ93" s="37"/>
      <c r="BR93" s="37"/>
      <c r="BS93" s="37"/>
      <c r="BT93" s="17"/>
      <c r="BU93" s="4">
        <f t="shared" si="7"/>
        <v>34.912000000000006</v>
      </c>
      <c r="BV93" s="4">
        <f t="shared" si="8"/>
        <v>35.508192363536715</v>
      </c>
      <c r="BW93" s="4">
        <f t="shared" si="9"/>
        <v>0.59619236353670857</v>
      </c>
      <c r="BX93" s="17"/>
      <c r="BY93" s="4">
        <f>19*LN(BM93)-22.3</f>
        <v>38.240700030090181</v>
      </c>
      <c r="BZ93" s="4">
        <f>16.6*LN(BN93)+7.6</f>
        <v>34.967733184750536</v>
      </c>
      <c r="CA93" s="4">
        <f>ABS(BY93-BZ93)</f>
        <v>3.2729668453396457</v>
      </c>
      <c r="CC93" s="4">
        <f>-9.4+9.8*LN(BM93)+9.1*LN(BN93)</f>
        <v>36.829049297839056</v>
      </c>
      <c r="CD93" s="4">
        <f>ABS(BY93-CC93)</f>
        <v>1.4116507322511254</v>
      </c>
      <c r="CE93" s="4">
        <f>ABS(BZ93-CC93)</f>
        <v>1.8613161130885203</v>
      </c>
      <c r="CG93" s="4">
        <f>LN(BM93)*LN(BN93)</f>
        <v>5.2532077528266541</v>
      </c>
      <c r="CH93" s="4">
        <f t="shared" si="10"/>
        <v>35.063472561871947</v>
      </c>
    </row>
    <row r="94" spans="1:86" s="4" customFormat="1" x14ac:dyDescent="0.2">
      <c r="A94" s="4" t="s">
        <v>160</v>
      </c>
      <c r="B94" s="4" t="s">
        <v>166</v>
      </c>
      <c r="C94" s="4">
        <v>52</v>
      </c>
      <c r="E94" s="32">
        <v>29.344638889999999</v>
      </c>
      <c r="F94" s="32">
        <v>90.676361110000002</v>
      </c>
      <c r="K94" s="4">
        <v>60.74</v>
      </c>
      <c r="L94" s="4">
        <v>0.57999999999999996</v>
      </c>
      <c r="M94" s="4">
        <v>17.309999999999999</v>
      </c>
      <c r="N94" s="4">
        <v>6.18</v>
      </c>
      <c r="P94" s="4">
        <v>0.12</v>
      </c>
      <c r="Q94" s="4">
        <v>2.64</v>
      </c>
      <c r="R94" s="4">
        <v>5.79</v>
      </c>
      <c r="S94" s="4">
        <v>4.46</v>
      </c>
      <c r="T94" s="4">
        <v>1.86</v>
      </c>
      <c r="U94" s="4">
        <v>0.21</v>
      </c>
      <c r="V94" s="4">
        <v>11.2</v>
      </c>
      <c r="W94" s="4">
        <v>122</v>
      </c>
      <c r="X94" s="4">
        <v>9.52</v>
      </c>
      <c r="Y94" s="4">
        <v>14.9</v>
      </c>
      <c r="Z94" s="4">
        <v>5.93</v>
      </c>
      <c r="AA94" s="4">
        <v>30.2</v>
      </c>
      <c r="AC94" s="4">
        <v>69.599999999999994</v>
      </c>
      <c r="AD94" s="4">
        <v>17.399999999999999</v>
      </c>
      <c r="AF94" s="4">
        <v>40.4</v>
      </c>
      <c r="AG94" s="4">
        <v>664</v>
      </c>
      <c r="AH94" s="4">
        <v>0.06</v>
      </c>
      <c r="AI94" s="4">
        <v>19.2</v>
      </c>
      <c r="AJ94" s="4">
        <v>123</v>
      </c>
      <c r="AK94" s="4">
        <v>4.7300000000000004</v>
      </c>
      <c r="AL94" s="4">
        <v>2.2799999999999998</v>
      </c>
      <c r="AM94" s="4">
        <v>418</v>
      </c>
      <c r="AN94" s="4">
        <v>16.600000000000001</v>
      </c>
      <c r="AO94" s="4">
        <v>35.4</v>
      </c>
      <c r="AP94" s="4">
        <v>4.45</v>
      </c>
      <c r="AQ94" s="4">
        <v>19</v>
      </c>
      <c r="AR94" s="4">
        <v>4.07</v>
      </c>
      <c r="AS94" s="4">
        <v>1.04</v>
      </c>
      <c r="AT94" s="4">
        <v>3.42</v>
      </c>
      <c r="AU94" s="4">
        <v>0.52</v>
      </c>
      <c r="AV94" s="4">
        <v>3.16</v>
      </c>
      <c r="AW94" s="4">
        <v>0.64</v>
      </c>
      <c r="AX94" s="4">
        <v>1.8</v>
      </c>
      <c r="AY94" s="4">
        <v>0.28999999999999998</v>
      </c>
      <c r="AZ94" s="4">
        <v>1.92</v>
      </c>
      <c r="BA94" s="4">
        <v>0.28999999999999998</v>
      </c>
      <c r="BB94" s="4">
        <v>6.1</v>
      </c>
      <c r="BC94" s="4">
        <v>3.39</v>
      </c>
      <c r="BD94" s="4">
        <v>18.399999999999999</v>
      </c>
      <c r="BE94" s="4">
        <v>1.19</v>
      </c>
      <c r="BF94" s="4">
        <v>0.34</v>
      </c>
      <c r="BG94" s="4">
        <v>15</v>
      </c>
      <c r="BH94" s="4">
        <v>4.33</v>
      </c>
      <c r="BI94" s="4">
        <v>1.45</v>
      </c>
      <c r="BJ94" s="4">
        <v>46</v>
      </c>
      <c r="BK94" s="4">
        <v>0.89</v>
      </c>
      <c r="BM94" s="4">
        <v>34.6</v>
      </c>
      <c r="BN94" s="4">
        <v>5.9</v>
      </c>
      <c r="BO94" s="37"/>
      <c r="BP94" s="37"/>
      <c r="BQ94" s="37"/>
      <c r="BR94" s="37"/>
      <c r="BS94" s="37"/>
      <c r="BT94" s="17"/>
      <c r="BU94" s="4">
        <f t="shared" si="7"/>
        <v>46.456000000000003</v>
      </c>
      <c r="BV94" s="4">
        <f t="shared" si="8"/>
        <v>38.195343957261677</v>
      </c>
      <c r="BW94" s="4">
        <f t="shared" si="9"/>
        <v>8.2606560427383258</v>
      </c>
      <c r="BX94" s="17"/>
      <c r="BY94" s="4">
        <f>19*LN(BM94)-22.3</f>
        <v>45.033219959209902</v>
      </c>
      <c r="BZ94" s="4">
        <f>16.6*LN(BN94)+7.6</f>
        <v>37.064209025133785</v>
      </c>
      <c r="CA94" s="4">
        <f>ABS(BY94-BZ94)</f>
        <v>7.9690109340761168</v>
      </c>
      <c r="CC94" s="4">
        <f>-9.4+9.8*LN(BM94)+9.1*LN(BN94)</f>
        <v>41.481832477520285</v>
      </c>
      <c r="CD94" s="4">
        <f>ABS(BY94-CC94)</f>
        <v>3.5513874816896163</v>
      </c>
      <c r="CE94" s="4">
        <f>ABS(BZ94-CC94)</f>
        <v>4.4176234523865006</v>
      </c>
      <c r="CG94" s="4">
        <f>LN(BM94)*LN(BN94)</f>
        <v>6.2901714242659184</v>
      </c>
      <c r="CH94" s="4">
        <f t="shared" si="10"/>
        <v>39.418719981916858</v>
      </c>
    </row>
    <row r="95" spans="1:86" s="4" customFormat="1" x14ac:dyDescent="0.2">
      <c r="A95" s="4" t="s">
        <v>160</v>
      </c>
      <c r="B95" s="4" t="s">
        <v>167</v>
      </c>
      <c r="C95" s="4">
        <v>52</v>
      </c>
      <c r="E95" s="32">
        <v>29.344638889999999</v>
      </c>
      <c r="F95" s="32">
        <v>90.676361110000002</v>
      </c>
      <c r="K95" s="4">
        <v>58.78</v>
      </c>
      <c r="L95" s="4">
        <v>0.67</v>
      </c>
      <c r="M95" s="4">
        <v>17.61</v>
      </c>
      <c r="N95" s="4">
        <v>6.87</v>
      </c>
      <c r="P95" s="4">
        <v>0.13</v>
      </c>
      <c r="Q95" s="4">
        <v>3.04</v>
      </c>
      <c r="R95" s="4">
        <v>6.01</v>
      </c>
      <c r="S95" s="4">
        <v>4.8099999999999996</v>
      </c>
      <c r="T95" s="4">
        <v>1.92</v>
      </c>
      <c r="U95" s="4">
        <v>0.23</v>
      </c>
      <c r="V95" s="4">
        <v>14.8</v>
      </c>
      <c r="W95" s="4">
        <v>150</v>
      </c>
      <c r="X95" s="4">
        <v>10.3</v>
      </c>
      <c r="Y95" s="4">
        <v>17.100000000000001</v>
      </c>
      <c r="Z95" s="4">
        <v>6.11</v>
      </c>
      <c r="AA95" s="4">
        <v>98.4</v>
      </c>
      <c r="AC95" s="4">
        <v>79.599999999999994</v>
      </c>
      <c r="AD95" s="4">
        <v>18.600000000000001</v>
      </c>
      <c r="AF95" s="4">
        <v>46.9</v>
      </c>
      <c r="AG95" s="4">
        <v>592</v>
      </c>
      <c r="AH95" s="4">
        <v>0.08</v>
      </c>
      <c r="AI95" s="4">
        <v>20.2</v>
      </c>
      <c r="AJ95" s="4">
        <v>105</v>
      </c>
      <c r="AK95" s="4">
        <v>5.64</v>
      </c>
      <c r="AL95" s="4">
        <v>3.99</v>
      </c>
      <c r="AM95" s="4">
        <v>349</v>
      </c>
      <c r="AN95" s="4">
        <v>17.8</v>
      </c>
      <c r="AO95" s="4">
        <v>38.5</v>
      </c>
      <c r="AP95" s="4">
        <v>4.76</v>
      </c>
      <c r="AQ95" s="4">
        <v>20.9</v>
      </c>
      <c r="AR95" s="4">
        <v>4.75</v>
      </c>
      <c r="AS95" s="4">
        <v>1.1399999999999999</v>
      </c>
      <c r="AT95" s="4">
        <v>3.72</v>
      </c>
      <c r="AU95" s="4">
        <v>0.56999999999999995</v>
      </c>
      <c r="AV95" s="4">
        <v>3.36</v>
      </c>
      <c r="AW95" s="4">
        <v>0.69</v>
      </c>
      <c r="AX95" s="4">
        <v>1.97</v>
      </c>
      <c r="AY95" s="4">
        <v>0.3</v>
      </c>
      <c r="AZ95" s="4">
        <v>1.98</v>
      </c>
      <c r="BA95" s="4">
        <v>0.3</v>
      </c>
      <c r="BB95" s="4">
        <v>6.2</v>
      </c>
      <c r="BC95" s="4">
        <v>3.11</v>
      </c>
      <c r="BD95" s="4">
        <v>21.6</v>
      </c>
      <c r="BE95" s="4">
        <v>1.31</v>
      </c>
      <c r="BF95" s="4">
        <v>0.38</v>
      </c>
      <c r="BG95" s="4">
        <v>14.8</v>
      </c>
      <c r="BH95" s="4">
        <v>6.51</v>
      </c>
      <c r="BI95" s="4">
        <v>2.4500000000000002</v>
      </c>
      <c r="BJ95" s="4">
        <v>47</v>
      </c>
      <c r="BK95" s="4">
        <v>0.86</v>
      </c>
      <c r="BM95" s="4">
        <v>29.3</v>
      </c>
      <c r="BN95" s="4">
        <v>6.1</v>
      </c>
      <c r="BO95" s="37"/>
      <c r="BP95" s="37"/>
      <c r="BQ95" s="37"/>
      <c r="BR95" s="37"/>
      <c r="BS95" s="37"/>
      <c r="BT95" s="17"/>
      <c r="BU95" s="4">
        <f t="shared" si="7"/>
        <v>40.573000000000008</v>
      </c>
      <c r="BV95" s="4">
        <f t="shared" si="8"/>
        <v>38.904642971295225</v>
      </c>
      <c r="BW95" s="4">
        <f t="shared" si="9"/>
        <v>1.6683570287047829</v>
      </c>
      <c r="BX95" s="17"/>
      <c r="BY95" s="4">
        <f>19*LN(BM95)-22.3</f>
        <v>41.874162804437418</v>
      </c>
      <c r="BZ95" s="4">
        <f>16.6*LN(BN95)+7.6</f>
        <v>37.617593601575805</v>
      </c>
      <c r="CA95" s="4">
        <f>ABS(BY95-BZ95)</f>
        <v>4.2565692028616127</v>
      </c>
      <c r="CC95" s="4">
        <f>-9.4+9.8*LN(BM95)+9.1*LN(BN95)</f>
        <v>40.155785474756939</v>
      </c>
      <c r="CD95" s="4">
        <f>ABS(BY95-CC95)</f>
        <v>1.7183773296804787</v>
      </c>
      <c r="CE95" s="4">
        <f>ABS(BZ95-CC95)</f>
        <v>2.5381918731811339</v>
      </c>
      <c r="CG95" s="4">
        <f>LN(BM95)*LN(BN95)</f>
        <v>6.107653578899698</v>
      </c>
      <c r="CH95" s="4">
        <f t="shared" si="10"/>
        <v>38.652145031378737</v>
      </c>
    </row>
    <row r="96" spans="1:86" s="4" customFormat="1" x14ac:dyDescent="0.2">
      <c r="A96" s="4" t="s">
        <v>160</v>
      </c>
      <c r="B96" s="4" t="s">
        <v>168</v>
      </c>
      <c r="C96" s="4">
        <v>52</v>
      </c>
      <c r="E96" s="32">
        <v>29.344638889999999</v>
      </c>
      <c r="F96" s="32">
        <v>90.676361110000002</v>
      </c>
      <c r="G96" s="4">
        <v>0.70409999999999995</v>
      </c>
      <c r="H96" s="4">
        <v>5.5</v>
      </c>
      <c r="K96" s="4">
        <v>59.48</v>
      </c>
      <c r="L96" s="4">
        <v>0.67</v>
      </c>
      <c r="M96" s="4">
        <v>17.37</v>
      </c>
      <c r="N96" s="4">
        <v>6.63</v>
      </c>
      <c r="P96" s="4">
        <v>0.12</v>
      </c>
      <c r="Q96" s="4">
        <v>2.8</v>
      </c>
      <c r="R96" s="4">
        <v>5.6</v>
      </c>
      <c r="S96" s="4">
        <v>4.5</v>
      </c>
      <c r="T96" s="4">
        <v>2.58</v>
      </c>
      <c r="U96" s="4">
        <v>0.22</v>
      </c>
      <c r="V96" s="4">
        <v>12.6</v>
      </c>
      <c r="W96" s="4">
        <v>139</v>
      </c>
      <c r="X96" s="4">
        <v>10.5</v>
      </c>
      <c r="Y96" s="4">
        <v>16.899999999999999</v>
      </c>
      <c r="Z96" s="4">
        <v>8.6300000000000008</v>
      </c>
      <c r="AA96" s="4">
        <v>15.3</v>
      </c>
      <c r="AC96" s="4">
        <v>76.400000000000006</v>
      </c>
      <c r="AD96" s="4">
        <v>18.5</v>
      </c>
      <c r="AF96" s="4">
        <v>54.9</v>
      </c>
      <c r="AG96" s="4">
        <v>605</v>
      </c>
      <c r="AH96" s="4">
        <v>0.09</v>
      </c>
      <c r="AI96" s="4">
        <v>20</v>
      </c>
      <c r="AJ96" s="4">
        <v>122</v>
      </c>
      <c r="AK96" s="4">
        <v>5.75</v>
      </c>
      <c r="AL96" s="4">
        <v>3.61</v>
      </c>
      <c r="AM96" s="4">
        <v>468</v>
      </c>
      <c r="AN96" s="4">
        <v>18.100000000000001</v>
      </c>
      <c r="AO96" s="4">
        <v>38.9</v>
      </c>
      <c r="AP96" s="4">
        <v>5.04</v>
      </c>
      <c r="AQ96" s="4">
        <v>22</v>
      </c>
      <c r="AR96" s="4">
        <v>4.8099999999999996</v>
      </c>
      <c r="AS96" s="4">
        <v>1.1399999999999999</v>
      </c>
      <c r="AT96" s="4">
        <v>4.05</v>
      </c>
      <c r="AU96" s="4">
        <v>0.59</v>
      </c>
      <c r="AV96" s="4">
        <v>3.56</v>
      </c>
      <c r="AW96" s="4">
        <v>0.69</v>
      </c>
      <c r="AX96" s="4">
        <v>1.97</v>
      </c>
      <c r="AY96" s="4">
        <v>0.28000000000000003</v>
      </c>
      <c r="AZ96" s="4">
        <v>1.88</v>
      </c>
      <c r="BA96" s="4">
        <v>0.3</v>
      </c>
      <c r="BB96" s="4">
        <v>6.1</v>
      </c>
      <c r="BC96" s="4">
        <v>3.5</v>
      </c>
      <c r="BD96" s="4">
        <v>17.100000000000001</v>
      </c>
      <c r="BE96" s="4">
        <v>1.21</v>
      </c>
      <c r="BF96" s="4">
        <v>0.35</v>
      </c>
      <c r="BG96" s="4">
        <v>14.2</v>
      </c>
      <c r="BH96" s="4">
        <v>4.63</v>
      </c>
      <c r="BI96" s="4">
        <v>1.87</v>
      </c>
      <c r="BJ96" s="4">
        <v>46</v>
      </c>
      <c r="BK96" s="4">
        <v>0.87</v>
      </c>
      <c r="BM96" s="4">
        <v>30.3</v>
      </c>
      <c r="BN96" s="4">
        <v>6.5</v>
      </c>
      <c r="BO96" s="37"/>
      <c r="BP96" s="37"/>
      <c r="BQ96" s="37"/>
      <c r="BR96" s="37"/>
      <c r="BS96" s="37"/>
      <c r="BT96" s="17"/>
      <c r="BU96" s="4">
        <f t="shared" si="7"/>
        <v>41.683000000000007</v>
      </c>
      <c r="BV96" s="4">
        <f t="shared" si="8"/>
        <v>40.256017704849157</v>
      </c>
      <c r="BW96" s="4">
        <f t="shared" si="9"/>
        <v>1.4269822951508502</v>
      </c>
      <c r="BX96" s="17"/>
      <c r="BY96" s="4">
        <f>19*LN(BM96)-22.3</f>
        <v>42.511806537791145</v>
      </c>
      <c r="BZ96" s="4">
        <f>16.6*LN(BN96)+7.6</f>
        <v>38.671916136566416</v>
      </c>
      <c r="CA96" s="4">
        <f>ABS(BY96-BZ96)</f>
        <v>3.8398904012247286</v>
      </c>
      <c r="CC96" s="4">
        <f>-9.4+9.8*LN(BM96)+9.1*LN(BN96)</f>
        <v>41.06264739245465</v>
      </c>
      <c r="CD96" s="4">
        <f>ABS(BY96-CC96)</f>
        <v>1.4491591453364947</v>
      </c>
      <c r="CE96" s="4">
        <f>ABS(BZ96-CC96)</f>
        <v>2.3907312558882339</v>
      </c>
      <c r="CG96" s="4">
        <f>LN(BM96)*LN(BN96)</f>
        <v>6.3849937140190658</v>
      </c>
      <c r="CH96" s="4">
        <f t="shared" si="10"/>
        <v>39.816973598880082</v>
      </c>
    </row>
    <row r="97" spans="1:86" s="4" customFormat="1" x14ac:dyDescent="0.2">
      <c r="A97" s="4" t="s">
        <v>102</v>
      </c>
      <c r="B97" s="4" t="s">
        <v>169</v>
      </c>
      <c r="C97" s="4">
        <v>52</v>
      </c>
      <c r="E97" s="32">
        <v>29.330277779999999</v>
      </c>
      <c r="F97" s="32">
        <v>91.792777779999994</v>
      </c>
      <c r="K97" s="4">
        <v>65.45</v>
      </c>
      <c r="L97" s="4">
        <v>0.53</v>
      </c>
      <c r="M97" s="4">
        <v>15.52</v>
      </c>
      <c r="N97" s="4">
        <v>4.37</v>
      </c>
      <c r="P97" s="4">
        <v>0.08</v>
      </c>
      <c r="Q97" s="4">
        <v>2.57</v>
      </c>
      <c r="R97" s="4">
        <v>4.0599999999999996</v>
      </c>
      <c r="S97" s="4">
        <v>3.48</v>
      </c>
      <c r="T97" s="4">
        <v>3.43</v>
      </c>
      <c r="U97" s="4">
        <v>0.23</v>
      </c>
      <c r="V97" s="4">
        <v>9.17</v>
      </c>
      <c r="W97" s="4">
        <v>102</v>
      </c>
      <c r="X97" s="4">
        <v>63.8</v>
      </c>
      <c r="Y97" s="4">
        <v>12.5</v>
      </c>
      <c r="Z97" s="4">
        <v>34</v>
      </c>
      <c r="AF97" s="4">
        <v>92</v>
      </c>
      <c r="AG97" s="4">
        <v>893</v>
      </c>
      <c r="AH97" s="4">
        <v>0.1</v>
      </c>
      <c r="AI97" s="4">
        <v>8</v>
      </c>
      <c r="AJ97" s="4">
        <v>115</v>
      </c>
      <c r="AK97" s="4">
        <v>4.5999999999999996</v>
      </c>
      <c r="AM97" s="4">
        <v>563</v>
      </c>
      <c r="AN97" s="4">
        <v>23</v>
      </c>
      <c r="AO97" s="4">
        <v>45.2</v>
      </c>
      <c r="AP97" s="4">
        <v>5.19</v>
      </c>
      <c r="AQ97" s="4">
        <v>19.2</v>
      </c>
      <c r="AR97" s="4">
        <v>3.27</v>
      </c>
      <c r="AS97" s="4">
        <v>0.97799999999999998</v>
      </c>
      <c r="AT97" s="4">
        <v>2.63</v>
      </c>
      <c r="AU97" s="4">
        <v>0.38</v>
      </c>
      <c r="AV97" s="4">
        <v>1.84</v>
      </c>
      <c r="AW97" s="4">
        <v>0.34</v>
      </c>
      <c r="AX97" s="4">
        <v>0.95</v>
      </c>
      <c r="AY97" s="4">
        <v>0.13900000000000001</v>
      </c>
      <c r="AZ97" s="4">
        <v>0.95</v>
      </c>
      <c r="BA97" s="4">
        <v>0.154</v>
      </c>
      <c r="BB97" s="4">
        <v>11.5</v>
      </c>
      <c r="BC97" s="4">
        <v>2.9</v>
      </c>
      <c r="BF97" s="4">
        <v>0.4</v>
      </c>
      <c r="BG97" s="4">
        <v>13</v>
      </c>
      <c r="BH97" s="4">
        <v>6.62</v>
      </c>
      <c r="BI97" s="4">
        <v>2.15</v>
      </c>
      <c r="BK97" s="4">
        <v>0.95</v>
      </c>
      <c r="BM97" s="4">
        <v>111.6</v>
      </c>
      <c r="BN97" s="4">
        <v>16.399999999999999</v>
      </c>
      <c r="BO97" s="37"/>
      <c r="BP97" s="37"/>
      <c r="BQ97" s="37"/>
      <c r="BR97" s="37"/>
      <c r="BS97" s="37"/>
      <c r="BT97" s="17"/>
      <c r="BU97" s="4">
        <f t="shared" si="7"/>
        <v>131.92600000000002</v>
      </c>
      <c r="BV97" s="4">
        <f t="shared" si="8"/>
        <v>59.947437748095155</v>
      </c>
      <c r="BW97" s="4">
        <f t="shared" si="9"/>
        <v>71.978562251904862</v>
      </c>
      <c r="BX97" s="17"/>
      <c r="BY97" s="4">
        <f>19*LN(BM97)-22.3</f>
        <v>67.283499948997004</v>
      </c>
      <c r="BZ97" s="4">
        <f>16.6*LN(BN97)+7.6</f>
        <v>54.034870158180546</v>
      </c>
      <c r="CA97" s="4">
        <f>ABS(BY97-BZ97)</f>
        <v>13.248629790816459</v>
      </c>
      <c r="CC97" s="4">
        <f>-9.4+9.8*LN(BM97)+9.1*LN(BN97)</f>
        <v>62.261486436437053</v>
      </c>
      <c r="CD97" s="4">
        <f>ABS(BY97-CC97)</f>
        <v>5.0220135125599512</v>
      </c>
      <c r="CE97" s="4">
        <f>ABS(BZ97-CC97)</f>
        <v>8.2266162782565075</v>
      </c>
      <c r="CG97" s="4">
        <f>LN(BM97)*LN(BN97)</f>
        <v>13.188960648215119</v>
      </c>
      <c r="CH97" s="4">
        <f t="shared" si="10"/>
        <v>68.393634722503492</v>
      </c>
    </row>
    <row r="98" spans="1:86" s="4" customFormat="1" x14ac:dyDescent="0.2">
      <c r="A98" s="4" t="s">
        <v>156</v>
      </c>
      <c r="B98" s="4" t="s">
        <v>170</v>
      </c>
      <c r="C98" s="4">
        <v>52.9</v>
      </c>
      <c r="D98" s="4">
        <v>0.7</v>
      </c>
      <c r="E98" s="32">
        <v>29.463889999999999</v>
      </c>
      <c r="F98" s="32">
        <v>90.89667</v>
      </c>
      <c r="K98" s="4">
        <v>57.43</v>
      </c>
      <c r="L98" s="4">
        <v>1.05</v>
      </c>
      <c r="M98" s="4">
        <v>18.670000000000002</v>
      </c>
      <c r="N98" s="4">
        <v>6.24</v>
      </c>
      <c r="P98" s="4">
        <v>0.11</v>
      </c>
      <c r="Q98" s="4">
        <v>2.3199999999999998</v>
      </c>
      <c r="R98" s="4">
        <v>5.27</v>
      </c>
      <c r="S98" s="4">
        <v>4.7300000000000004</v>
      </c>
      <c r="T98" s="4">
        <v>2.71</v>
      </c>
      <c r="U98" s="4">
        <v>0.37</v>
      </c>
      <c r="V98" s="4">
        <v>10.5</v>
      </c>
      <c r="W98" s="4">
        <v>112.71</v>
      </c>
      <c r="X98" s="4">
        <v>10.1</v>
      </c>
      <c r="Y98" s="4">
        <v>12.43</v>
      </c>
      <c r="Z98" s="4">
        <v>6.46</v>
      </c>
      <c r="AA98" s="4">
        <v>21.87</v>
      </c>
      <c r="AC98" s="4">
        <v>91.11</v>
      </c>
      <c r="AD98" s="4">
        <v>20.239999999999998</v>
      </c>
      <c r="AF98" s="4">
        <v>65</v>
      </c>
      <c r="AG98" s="4">
        <v>942</v>
      </c>
      <c r="AH98" s="4">
        <v>7.0000000000000007E-2</v>
      </c>
      <c r="AI98" s="4">
        <v>25.33</v>
      </c>
      <c r="AJ98" s="4">
        <v>339</v>
      </c>
      <c r="AK98" s="4">
        <v>13.52</v>
      </c>
      <c r="AL98" s="4">
        <v>2.74</v>
      </c>
      <c r="AM98" s="4">
        <v>1273</v>
      </c>
      <c r="AN98" s="4">
        <v>42.5</v>
      </c>
      <c r="AO98" s="4">
        <v>90.86</v>
      </c>
      <c r="AP98" s="4">
        <v>11.7</v>
      </c>
      <c r="AQ98" s="4">
        <v>44.89</v>
      </c>
      <c r="AR98" s="4">
        <v>8.5299999999999994</v>
      </c>
      <c r="AS98" s="4">
        <v>2.08</v>
      </c>
      <c r="AT98" s="4">
        <v>6.19</v>
      </c>
      <c r="AU98" s="4">
        <v>0.88</v>
      </c>
      <c r="AV98" s="4">
        <v>4.6900000000000004</v>
      </c>
      <c r="AW98" s="4">
        <v>0.93</v>
      </c>
      <c r="AX98" s="4">
        <v>2.44</v>
      </c>
      <c r="AY98" s="4">
        <v>0.37</v>
      </c>
      <c r="AZ98" s="4">
        <v>2.25</v>
      </c>
      <c r="BA98" s="4">
        <v>0.34</v>
      </c>
      <c r="BB98" s="4">
        <v>9.8000000000000007</v>
      </c>
      <c r="BC98" s="4">
        <v>8.02</v>
      </c>
      <c r="BF98" s="4">
        <v>0.88</v>
      </c>
      <c r="BG98" s="4">
        <v>10.119999999999999</v>
      </c>
      <c r="BH98" s="4">
        <v>6.82</v>
      </c>
      <c r="BI98" s="4">
        <v>1.97</v>
      </c>
      <c r="BJ98" s="4">
        <v>42</v>
      </c>
      <c r="BK98" s="4">
        <v>0.96</v>
      </c>
      <c r="BM98" s="4">
        <v>37.200000000000003</v>
      </c>
      <c r="BN98" s="4">
        <v>12.8</v>
      </c>
      <c r="BO98" s="37"/>
      <c r="BP98" s="37"/>
      <c r="BQ98" s="37"/>
      <c r="BR98" s="37"/>
      <c r="BS98" s="37"/>
      <c r="BT98" s="17"/>
      <c r="BU98" s="4">
        <f t="shared" si="7"/>
        <v>49.342000000000013</v>
      </c>
      <c r="BV98" s="4">
        <f t="shared" si="8"/>
        <v>54.674227688697385</v>
      </c>
      <c r="BW98" s="4">
        <f t="shared" si="9"/>
        <v>5.3322276886973725</v>
      </c>
      <c r="BX98" s="17"/>
      <c r="BY98" s="4">
        <f>19*LN(BM98)-22.3</f>
        <v>46.409866464302922</v>
      </c>
      <c r="BZ98" s="4">
        <f>16.6*LN(BN98)+7.6</f>
        <v>49.920789837364488</v>
      </c>
      <c r="CA98" s="4">
        <f>ABS(BY98-BZ98)</f>
        <v>3.5109233730615657</v>
      </c>
      <c r="CC98" s="4">
        <f>-9.4+9.8*LN(BM98)+9.1*LN(BN98)</f>
        <v>49.23977691595789</v>
      </c>
      <c r="CD98" s="4">
        <f>ABS(BY98-CC98)</f>
        <v>2.8299104516549676</v>
      </c>
      <c r="CE98" s="4">
        <f>ABS(BZ98-CC98)</f>
        <v>0.68101292140659808</v>
      </c>
      <c r="CG98" s="4">
        <f>LN(BM98)*LN(BN98)</f>
        <v>9.2195809080188393</v>
      </c>
      <c r="CH98" s="4">
        <f t="shared" si="10"/>
        <v>51.722239813679124</v>
      </c>
    </row>
    <row r="99" spans="1:86" s="4" customFormat="1" x14ac:dyDescent="0.2">
      <c r="A99" s="4" t="s">
        <v>156</v>
      </c>
      <c r="B99" s="4" t="s">
        <v>171</v>
      </c>
      <c r="C99" s="4">
        <v>53.4</v>
      </c>
      <c r="D99" s="4">
        <v>1</v>
      </c>
      <c r="E99" s="32">
        <v>29.490559999999999</v>
      </c>
      <c r="F99" s="32">
        <v>90.961110000000005</v>
      </c>
      <c r="K99" s="4">
        <v>60.23</v>
      </c>
      <c r="L99" s="4">
        <v>0.66</v>
      </c>
      <c r="M99" s="4">
        <v>17.149999999999999</v>
      </c>
      <c r="N99" s="4">
        <v>6.65</v>
      </c>
      <c r="P99" s="4">
        <v>0.12</v>
      </c>
      <c r="Q99" s="4">
        <v>2.91</v>
      </c>
      <c r="R99" s="4">
        <v>6.39</v>
      </c>
      <c r="S99" s="4">
        <v>3.9</v>
      </c>
      <c r="T99" s="4">
        <v>1.85</v>
      </c>
      <c r="U99" s="4">
        <v>0.19</v>
      </c>
      <c r="V99" s="4">
        <v>11.93</v>
      </c>
      <c r="W99" s="4">
        <v>151.34</v>
      </c>
      <c r="X99" s="4">
        <v>13.31</v>
      </c>
      <c r="Y99" s="4">
        <v>15.46</v>
      </c>
      <c r="Z99" s="4">
        <v>7.23</v>
      </c>
      <c r="AA99" s="4">
        <v>27.82</v>
      </c>
      <c r="AC99" s="4">
        <v>64.66</v>
      </c>
      <c r="AD99" s="4">
        <v>17.149999999999999</v>
      </c>
      <c r="AF99" s="4">
        <v>20</v>
      </c>
      <c r="AG99" s="4">
        <v>386</v>
      </c>
      <c r="AH99" s="4">
        <v>0.05</v>
      </c>
      <c r="AI99" s="4">
        <v>24.55</v>
      </c>
      <c r="AJ99" s="4">
        <v>98</v>
      </c>
      <c r="AK99" s="4">
        <v>7.08</v>
      </c>
      <c r="AL99" s="4">
        <v>3.54</v>
      </c>
      <c r="AM99" s="4">
        <v>370</v>
      </c>
      <c r="AN99" s="4">
        <v>15.45</v>
      </c>
      <c r="AO99" s="4">
        <v>31.82</v>
      </c>
      <c r="AP99" s="4">
        <v>4.6900000000000004</v>
      </c>
      <c r="AQ99" s="4">
        <v>19.25</v>
      </c>
      <c r="AR99" s="4">
        <v>4.24</v>
      </c>
      <c r="AS99" s="4">
        <v>1.02</v>
      </c>
      <c r="AT99" s="4">
        <v>3.97</v>
      </c>
      <c r="AU99" s="4">
        <v>0.63</v>
      </c>
      <c r="AV99" s="4">
        <v>4.16</v>
      </c>
      <c r="AW99" s="4">
        <v>0.87</v>
      </c>
      <c r="AX99" s="4">
        <v>2.4900000000000002</v>
      </c>
      <c r="AY99" s="4">
        <v>0.38</v>
      </c>
      <c r="AZ99" s="4">
        <v>2.66</v>
      </c>
      <c r="BA99" s="4">
        <v>0.38</v>
      </c>
      <c r="BB99" s="4">
        <v>4.5999999999999996</v>
      </c>
      <c r="BC99" s="4">
        <v>2.4300000000000002</v>
      </c>
      <c r="BF99" s="4">
        <v>0.49</v>
      </c>
      <c r="BG99" s="4">
        <v>13.27</v>
      </c>
      <c r="BH99" s="4">
        <v>4.9800000000000004</v>
      </c>
      <c r="BI99" s="4">
        <v>1.45</v>
      </c>
      <c r="BJ99" s="4">
        <v>46</v>
      </c>
      <c r="BK99" s="4">
        <v>0.88</v>
      </c>
      <c r="BM99" s="4">
        <v>15.7</v>
      </c>
      <c r="BN99" s="4">
        <v>3.9</v>
      </c>
      <c r="BO99" s="37"/>
      <c r="BP99" s="37"/>
      <c r="BQ99" s="37"/>
      <c r="BR99" s="37"/>
      <c r="BS99" s="37"/>
      <c r="BT99" s="17"/>
      <c r="BU99" s="4">
        <f t="shared" ref="BU99:BU130" si="11" xml:space="preserve"> 1.11*BM99 + 8.05</f>
        <v>25.477</v>
      </c>
      <c r="BV99" s="4">
        <f t="shared" ref="BV99:BV130" si="12">21.277*LN(1.0204*BN99)</f>
        <v>29.38718090798017</v>
      </c>
      <c r="BW99" s="4">
        <f t="shared" ref="BW99:BW130" si="13">ABS(BU99-BV99)</f>
        <v>3.9101809079801697</v>
      </c>
      <c r="BX99" s="17"/>
      <c r="BY99" s="4">
        <f>19*LN(BM99)-22.3</f>
        <v>30.019553534730985</v>
      </c>
      <c r="BZ99" s="4">
        <f>16.6*LN(BN99)+7.6</f>
        <v>30.192210782050971</v>
      </c>
      <c r="CA99" s="4">
        <f>ABS(BY99-BZ99)</f>
        <v>0.17265724731998588</v>
      </c>
      <c r="CC99" s="4">
        <f>-9.4+9.8*LN(BM99)+9.1*LN(BN99)</f>
        <v>29.970761614605735</v>
      </c>
      <c r="CD99" s="4">
        <f>ABS(BY99-CC99)</f>
        <v>4.8791920125250243E-2</v>
      </c>
      <c r="CE99" s="4">
        <f>ABS(BZ99-CC99)</f>
        <v>0.22144916744523613</v>
      </c>
      <c r="CG99" s="4">
        <f>LN(BM99)*LN(BN99)</f>
        <v>3.7476676648048266</v>
      </c>
      <c r="CH99" s="4">
        <f t="shared" si="10"/>
        <v>28.740204192180272</v>
      </c>
    </row>
    <row r="100" spans="1:86" s="4" customFormat="1" x14ac:dyDescent="0.2">
      <c r="A100" s="4" t="s">
        <v>172</v>
      </c>
      <c r="B100" s="4" t="s">
        <v>173</v>
      </c>
      <c r="C100" s="4">
        <v>53.9</v>
      </c>
      <c r="D100" s="4">
        <v>2.0299999999999998</v>
      </c>
      <c r="E100" s="32">
        <v>30.08</v>
      </c>
      <c r="F100" s="32">
        <v>90.52</v>
      </c>
      <c r="K100" s="4">
        <v>55.6</v>
      </c>
      <c r="L100" s="4">
        <v>1.141</v>
      </c>
      <c r="M100" s="4">
        <v>17.899999999999999</v>
      </c>
      <c r="N100" s="4">
        <v>8.01</v>
      </c>
      <c r="O100" s="4">
        <v>7.21</v>
      </c>
      <c r="P100" s="4">
        <v>0.13100000000000001</v>
      </c>
      <c r="Q100" s="4">
        <v>3.35</v>
      </c>
      <c r="R100" s="4">
        <v>6.65</v>
      </c>
      <c r="S100" s="4">
        <v>3.73</v>
      </c>
      <c r="T100" s="4">
        <v>1.98</v>
      </c>
      <c r="U100" s="4">
        <v>0.37</v>
      </c>
      <c r="W100" s="4">
        <v>134</v>
      </c>
      <c r="Y100" s="4">
        <v>50</v>
      </c>
      <c r="Z100" s="4">
        <v>41</v>
      </c>
      <c r="AA100" s="4">
        <v>15</v>
      </c>
      <c r="AC100" s="4">
        <v>60</v>
      </c>
      <c r="AD100" s="4">
        <v>2</v>
      </c>
      <c r="AF100" s="4">
        <v>66</v>
      </c>
      <c r="AG100" s="4">
        <v>863</v>
      </c>
      <c r="AH100" s="4">
        <v>0.08</v>
      </c>
      <c r="AI100" s="4">
        <v>25.8</v>
      </c>
      <c r="AJ100" s="4">
        <v>377</v>
      </c>
      <c r="AK100" s="4">
        <v>4.4000000000000004</v>
      </c>
      <c r="AM100" s="4">
        <v>659</v>
      </c>
      <c r="AN100" s="4">
        <v>32.4</v>
      </c>
      <c r="AO100" s="4">
        <v>57.6</v>
      </c>
      <c r="AP100" s="4">
        <v>7.81</v>
      </c>
      <c r="AQ100" s="4">
        <v>32.5</v>
      </c>
      <c r="AR100" s="4">
        <v>6.19</v>
      </c>
      <c r="AS100" s="4">
        <v>2.0699999999999998</v>
      </c>
      <c r="AT100" s="4">
        <v>6.01</v>
      </c>
      <c r="AU100" s="4">
        <v>0.86</v>
      </c>
      <c r="AV100" s="4">
        <v>4.66</v>
      </c>
      <c r="AW100" s="4">
        <v>0.94</v>
      </c>
      <c r="AX100" s="4">
        <v>2.58</v>
      </c>
      <c r="AY100" s="4">
        <v>0.371</v>
      </c>
      <c r="AZ100" s="4">
        <v>2.5299999999999998</v>
      </c>
      <c r="BA100" s="4">
        <v>0.38700000000000001</v>
      </c>
      <c r="BB100" s="4">
        <v>6.7</v>
      </c>
      <c r="BH100" s="4">
        <v>10.28</v>
      </c>
      <c r="BI100" s="4">
        <v>2.5499999999999998</v>
      </c>
      <c r="BK100" s="4">
        <v>0.92</v>
      </c>
      <c r="BM100" s="4">
        <v>33.4</v>
      </c>
      <c r="BN100" s="4">
        <v>8.6999999999999993</v>
      </c>
      <c r="BO100" s="37"/>
      <c r="BP100" s="37"/>
      <c r="BQ100" s="37"/>
      <c r="BR100" s="37"/>
      <c r="BS100" s="37"/>
      <c r="BT100" s="17"/>
      <c r="BU100" s="4">
        <f t="shared" si="11"/>
        <v>45.124000000000009</v>
      </c>
      <c r="BV100" s="4">
        <f t="shared" si="12"/>
        <v>46.458706803893264</v>
      </c>
      <c r="BW100" s="4">
        <f t="shared" si="13"/>
        <v>1.3347068038932548</v>
      </c>
      <c r="BX100" s="17"/>
      <c r="BY100" s="4">
        <f>19*LN(BM100)-22.3</f>
        <v>44.362562099670441</v>
      </c>
      <c r="BZ100" s="4">
        <f>16.6*LN(BN100)+7.6</f>
        <v>43.511162225964931</v>
      </c>
      <c r="CA100" s="4">
        <f>ABS(BY100-BZ100)</f>
        <v>0.8513998737055104</v>
      </c>
      <c r="CC100" s="4">
        <f>-9.4+9.8*LN(BM100)+9.1*LN(BN100)</f>
        <v>44.670087353340911</v>
      </c>
      <c r="CD100" s="4">
        <f>ABS(BY100-CC100)</f>
        <v>0.30752525367046957</v>
      </c>
      <c r="CE100" s="4">
        <f>ABS(BZ100-CC100)</f>
        <v>1.15892512737598</v>
      </c>
      <c r="CG100" s="4">
        <f>LN(BM100)*LN(BN100)</f>
        <v>7.5901397652496074</v>
      </c>
      <c r="CH100" s="4">
        <f t="shared" si="10"/>
        <v>44.87858701404835</v>
      </c>
    </row>
    <row r="101" spans="1:86" s="4" customFormat="1" x14ac:dyDescent="0.2">
      <c r="A101" s="4" t="s">
        <v>102</v>
      </c>
      <c r="B101" s="4" t="s">
        <v>174</v>
      </c>
      <c r="C101" s="4">
        <v>54</v>
      </c>
      <c r="E101" s="32">
        <v>29.25861111</v>
      </c>
      <c r="F101" s="32">
        <v>91.84</v>
      </c>
      <c r="K101" s="4">
        <v>59.52</v>
      </c>
      <c r="L101" s="4">
        <v>0.68300000000000005</v>
      </c>
      <c r="M101" s="4">
        <v>17.48</v>
      </c>
      <c r="N101" s="4">
        <v>6.62</v>
      </c>
      <c r="P101" s="4">
        <v>0.112</v>
      </c>
      <c r="Q101" s="4">
        <v>2.88</v>
      </c>
      <c r="R101" s="4">
        <v>6.22</v>
      </c>
      <c r="S101" s="4">
        <v>3.55</v>
      </c>
      <c r="T101" s="4">
        <v>2.13</v>
      </c>
      <c r="U101" s="4">
        <v>0.18</v>
      </c>
      <c r="V101" s="4">
        <v>15</v>
      </c>
      <c r="W101" s="4">
        <v>145</v>
      </c>
      <c r="X101" s="4">
        <v>17.600000000000001</v>
      </c>
      <c r="Y101" s="4">
        <v>17.600000000000001</v>
      </c>
      <c r="Z101" s="4">
        <v>10</v>
      </c>
      <c r="AF101" s="4">
        <v>54</v>
      </c>
      <c r="AG101" s="4">
        <v>519</v>
      </c>
      <c r="AH101" s="4">
        <v>0.1</v>
      </c>
      <c r="AI101" s="4">
        <v>16</v>
      </c>
      <c r="AJ101" s="4">
        <v>189</v>
      </c>
      <c r="AK101" s="4">
        <v>4.5</v>
      </c>
      <c r="AM101" s="4">
        <v>416</v>
      </c>
      <c r="AN101" s="4">
        <v>15.9</v>
      </c>
      <c r="AO101" s="4">
        <v>33.4</v>
      </c>
      <c r="AP101" s="4">
        <v>4.1100000000000003</v>
      </c>
      <c r="AQ101" s="4">
        <v>16.399999999999999</v>
      </c>
      <c r="AR101" s="4">
        <v>3.4</v>
      </c>
      <c r="AS101" s="4">
        <v>0.91</v>
      </c>
      <c r="AT101" s="4">
        <v>3.07</v>
      </c>
      <c r="AU101" s="4">
        <v>0.52</v>
      </c>
      <c r="AV101" s="4">
        <v>3</v>
      </c>
      <c r="AW101" s="4">
        <v>0.61</v>
      </c>
      <c r="AX101" s="4">
        <v>1.79</v>
      </c>
      <c r="AY101" s="4">
        <v>0.26700000000000002</v>
      </c>
      <c r="AZ101" s="4">
        <v>1.82</v>
      </c>
      <c r="BA101" s="4">
        <v>0.309</v>
      </c>
      <c r="BB101" s="4">
        <v>6</v>
      </c>
      <c r="BC101" s="4">
        <v>4.5999999999999996</v>
      </c>
      <c r="BF101" s="4">
        <v>0.32</v>
      </c>
      <c r="BG101" s="4">
        <v>8</v>
      </c>
      <c r="BH101" s="4">
        <v>2.81</v>
      </c>
      <c r="BI101" s="4">
        <v>0.99</v>
      </c>
      <c r="BK101" s="4">
        <v>0.92</v>
      </c>
      <c r="BM101" s="4">
        <v>32.4</v>
      </c>
      <c r="BN101" s="4">
        <v>5.9</v>
      </c>
      <c r="BO101" s="37"/>
      <c r="BP101" s="37"/>
      <c r="BQ101" s="37"/>
      <c r="BR101" s="37"/>
      <c r="BS101" s="37"/>
      <c r="BT101" s="17"/>
      <c r="BU101" s="4">
        <f t="shared" si="11"/>
        <v>44.013999999999996</v>
      </c>
      <c r="BV101" s="4">
        <f t="shared" si="12"/>
        <v>38.195343957261677</v>
      </c>
      <c r="BW101" s="4">
        <f t="shared" si="13"/>
        <v>5.8186560427383185</v>
      </c>
      <c r="BX101" s="17"/>
      <c r="BY101" s="4">
        <f>19*LN(BM101)-22.3</f>
        <v>43.785010033167396</v>
      </c>
      <c r="BZ101" s="4">
        <f>16.6*LN(BN101)+7.6</f>
        <v>37.064209025133785</v>
      </c>
      <c r="CA101" s="4">
        <f>ABS(BY101-BZ101)</f>
        <v>6.7208010080336109</v>
      </c>
      <c r="CC101" s="4">
        <f>-9.4+9.8*LN(BM101)+9.1*LN(BN101)</f>
        <v>40.838018936719415</v>
      </c>
      <c r="CD101" s="4">
        <f>ABS(BY101-CC101)</f>
        <v>2.9469910964479809</v>
      </c>
      <c r="CE101" s="4">
        <f>ABS(BZ101-CC101)</f>
        <v>3.7738099115856301</v>
      </c>
      <c r="CG101" s="4">
        <f>LN(BM101)*LN(BN101)</f>
        <v>6.1735654693890529</v>
      </c>
      <c r="CH101" s="4">
        <f t="shared" si="10"/>
        <v>38.928974971434023</v>
      </c>
    </row>
    <row r="102" spans="1:86" s="4" customFormat="1" x14ac:dyDescent="0.2">
      <c r="A102" s="4" t="s">
        <v>102</v>
      </c>
      <c r="B102" s="4" t="s">
        <v>175</v>
      </c>
      <c r="C102" s="4">
        <v>54</v>
      </c>
      <c r="E102" s="32">
        <v>29.254722220000001</v>
      </c>
      <c r="F102" s="32">
        <v>91.814999999999998</v>
      </c>
      <c r="K102" s="4">
        <v>65.73</v>
      </c>
      <c r="L102" s="4">
        <v>0.46600000000000003</v>
      </c>
      <c r="M102" s="4">
        <v>15.54</v>
      </c>
      <c r="N102" s="4">
        <v>4.58</v>
      </c>
      <c r="P102" s="4">
        <v>8.4000000000000005E-2</v>
      </c>
      <c r="Q102" s="4">
        <v>1.89</v>
      </c>
      <c r="R102" s="4">
        <v>4.3</v>
      </c>
      <c r="S102" s="4">
        <v>3.27</v>
      </c>
      <c r="T102" s="4">
        <v>3</v>
      </c>
      <c r="U102" s="4">
        <v>0.12</v>
      </c>
      <c r="V102" s="4">
        <v>10.3</v>
      </c>
      <c r="W102" s="4">
        <v>93</v>
      </c>
      <c r="X102" s="4">
        <v>10.1</v>
      </c>
      <c r="Y102" s="4">
        <v>10.6</v>
      </c>
      <c r="Z102" s="4">
        <v>7</v>
      </c>
      <c r="AF102" s="4">
        <v>74</v>
      </c>
      <c r="AG102" s="4">
        <v>389</v>
      </c>
      <c r="AH102" s="4">
        <v>0.19</v>
      </c>
      <c r="AI102" s="4">
        <v>12</v>
      </c>
      <c r="AJ102" s="4">
        <v>110</v>
      </c>
      <c r="AK102" s="4">
        <v>4.2</v>
      </c>
      <c r="AM102" s="4">
        <v>424</v>
      </c>
      <c r="AN102" s="4">
        <v>18.3</v>
      </c>
      <c r="AO102" s="4">
        <v>34.6</v>
      </c>
      <c r="AP102" s="4">
        <v>3.78</v>
      </c>
      <c r="AQ102" s="4">
        <v>13.4</v>
      </c>
      <c r="AR102" s="4">
        <v>2.63</v>
      </c>
      <c r="AS102" s="4">
        <v>0.67400000000000004</v>
      </c>
      <c r="AT102" s="4">
        <v>2.23</v>
      </c>
      <c r="AU102" s="4">
        <v>0.37</v>
      </c>
      <c r="AV102" s="4">
        <v>2.16</v>
      </c>
      <c r="AW102" s="4">
        <v>0.45</v>
      </c>
      <c r="AX102" s="4">
        <v>1.32</v>
      </c>
      <c r="AY102" s="4">
        <v>0.21</v>
      </c>
      <c r="AZ102" s="4">
        <v>1.44</v>
      </c>
      <c r="BA102" s="4">
        <v>0.247</v>
      </c>
      <c r="BB102" s="4">
        <v>8</v>
      </c>
      <c r="BC102" s="4">
        <v>3</v>
      </c>
      <c r="BF102" s="4">
        <v>0.45</v>
      </c>
      <c r="BG102" s="4">
        <v>7</v>
      </c>
      <c r="BH102" s="4">
        <v>7.58</v>
      </c>
      <c r="BI102" s="4">
        <v>1.8</v>
      </c>
      <c r="BK102" s="4">
        <v>0.96</v>
      </c>
      <c r="BM102" s="4">
        <v>32.4</v>
      </c>
      <c r="BN102" s="4">
        <v>8.6</v>
      </c>
      <c r="BO102" s="37"/>
      <c r="BP102" s="37"/>
      <c r="BQ102" s="37"/>
      <c r="BR102" s="37"/>
      <c r="BS102" s="37"/>
      <c r="BT102" s="17"/>
      <c r="BU102" s="4">
        <f t="shared" si="11"/>
        <v>44.013999999999996</v>
      </c>
      <c r="BV102" s="4">
        <f t="shared" si="12"/>
        <v>46.212727185665571</v>
      </c>
      <c r="BW102" s="4">
        <f t="shared" si="13"/>
        <v>2.1987271856655752</v>
      </c>
      <c r="BX102" s="17"/>
      <c r="BY102" s="4">
        <f>19*LN(BM102)-22.3</f>
        <v>43.785010033167396</v>
      </c>
      <c r="BZ102" s="4">
        <f>16.6*LN(BN102)+7.6</f>
        <v>43.319252574107068</v>
      </c>
      <c r="CA102" s="4">
        <f>ABS(BY102-BZ102)</f>
        <v>0.46575745906032751</v>
      </c>
      <c r="CC102" s="4">
        <f>-9.4+9.8*LN(BM102)+9.1*LN(BN102)</f>
        <v>44.266988593084285</v>
      </c>
      <c r="CD102" s="4">
        <f>ABS(BY102-CC102)</f>
        <v>0.48197855991688954</v>
      </c>
      <c r="CE102" s="4">
        <f>ABS(BZ102-CC102)</f>
        <v>0.94773601897721704</v>
      </c>
      <c r="CG102" s="4">
        <f>LN(BM102)*LN(BN102)</f>
        <v>7.4841698311258895</v>
      </c>
      <c r="CH102" s="4">
        <f t="shared" si="10"/>
        <v>44.43351329072874</v>
      </c>
    </row>
    <row r="103" spans="1:86" s="4" customFormat="1" x14ac:dyDescent="0.2">
      <c r="A103" s="4" t="s">
        <v>156</v>
      </c>
      <c r="B103" s="4" t="s">
        <v>176</v>
      </c>
      <c r="C103" s="4">
        <v>55.3</v>
      </c>
      <c r="D103" s="4">
        <v>1</v>
      </c>
      <c r="E103" s="32">
        <v>29.481670000000001</v>
      </c>
      <c r="F103" s="32">
        <v>90.873890000000003</v>
      </c>
      <c r="K103" s="4">
        <v>56.62</v>
      </c>
      <c r="L103" s="4">
        <v>1.1499999999999999</v>
      </c>
      <c r="M103" s="4">
        <v>18.46</v>
      </c>
      <c r="N103" s="4">
        <v>6.91</v>
      </c>
      <c r="P103" s="4">
        <v>0.12</v>
      </c>
      <c r="Q103" s="4">
        <v>2.65</v>
      </c>
      <c r="R103" s="4">
        <v>5.67</v>
      </c>
      <c r="S103" s="4">
        <v>4.71</v>
      </c>
      <c r="T103" s="4">
        <v>2.36</v>
      </c>
      <c r="U103" s="4">
        <v>0.42</v>
      </c>
      <c r="V103" s="4">
        <v>11.79</v>
      </c>
      <c r="W103" s="4">
        <v>128.44</v>
      </c>
      <c r="X103" s="4">
        <v>12.24</v>
      </c>
      <c r="Y103" s="4">
        <v>14.03</v>
      </c>
      <c r="Z103" s="4">
        <v>7.69</v>
      </c>
      <c r="AA103" s="4">
        <v>26.05</v>
      </c>
      <c r="AC103" s="4">
        <v>96.08</v>
      </c>
      <c r="AD103" s="4">
        <v>20.62</v>
      </c>
      <c r="AF103" s="4">
        <v>78</v>
      </c>
      <c r="AG103" s="4">
        <v>919</v>
      </c>
      <c r="AH103" s="4">
        <v>0.08</v>
      </c>
      <c r="AI103" s="4">
        <v>31.13</v>
      </c>
      <c r="AJ103" s="4">
        <v>378</v>
      </c>
      <c r="AK103" s="4">
        <v>15.7</v>
      </c>
      <c r="AL103" s="4">
        <v>5.22</v>
      </c>
      <c r="AM103" s="4">
        <v>850</v>
      </c>
      <c r="AN103" s="4">
        <v>45.68</v>
      </c>
      <c r="AO103" s="4">
        <v>97.73</v>
      </c>
      <c r="AP103" s="4">
        <v>12.27</v>
      </c>
      <c r="AQ103" s="4">
        <v>46.95</v>
      </c>
      <c r="AR103" s="4">
        <v>8.9499999999999993</v>
      </c>
      <c r="AS103" s="4">
        <v>2.08</v>
      </c>
      <c r="AT103" s="4">
        <v>6.7</v>
      </c>
      <c r="AU103" s="4">
        <v>0.96</v>
      </c>
      <c r="AV103" s="4">
        <v>5.34</v>
      </c>
      <c r="AW103" s="4">
        <v>1.07</v>
      </c>
      <c r="AX103" s="4">
        <v>2.87</v>
      </c>
      <c r="AY103" s="4">
        <v>0.45</v>
      </c>
      <c r="AZ103" s="4">
        <v>3.1</v>
      </c>
      <c r="BA103" s="4">
        <v>0.48</v>
      </c>
      <c r="BB103" s="4">
        <v>9.1999999999999993</v>
      </c>
      <c r="BC103" s="4">
        <v>8.82</v>
      </c>
      <c r="BF103" s="4">
        <v>1.1100000000000001</v>
      </c>
      <c r="BG103" s="4">
        <v>10.039999999999999</v>
      </c>
      <c r="BH103" s="4">
        <v>10.16</v>
      </c>
      <c r="BI103" s="4">
        <v>2.69</v>
      </c>
      <c r="BJ103" s="4">
        <v>43</v>
      </c>
      <c r="BK103" s="4">
        <v>0.94</v>
      </c>
      <c r="BM103" s="4">
        <v>29.5</v>
      </c>
      <c r="BN103" s="4">
        <v>10</v>
      </c>
      <c r="BO103" s="37"/>
      <c r="BP103" s="37"/>
      <c r="BQ103" s="37"/>
      <c r="BR103" s="37"/>
      <c r="BS103" s="37"/>
      <c r="BT103" s="17"/>
      <c r="BU103" s="4">
        <f t="shared" si="11"/>
        <v>40.795000000000002</v>
      </c>
      <c r="BV103" s="4">
        <f t="shared" si="12"/>
        <v>49.421785810548307</v>
      </c>
      <c r="BW103" s="4">
        <f t="shared" si="13"/>
        <v>8.6267858105483057</v>
      </c>
      <c r="BX103" s="17"/>
      <c r="BY103" s="4">
        <f>19*LN(BM103)-22.3</f>
        <v>42.003415003569714</v>
      </c>
      <c r="BZ103" s="4">
        <f>16.6*LN(BN103)+7.6</f>
        <v>45.822912543701165</v>
      </c>
      <c r="CA103" s="4">
        <f>ABS(BY103-BZ103)</f>
        <v>3.8194975401314508</v>
      </c>
      <c r="CC103" s="4">
        <f>-9.4+9.8*LN(BM103)+9.1*LN(BN103)</f>
        <v>44.720548927034415</v>
      </c>
      <c r="CD103" s="4">
        <f>ABS(BY103-CC103)</f>
        <v>2.7171339234647007</v>
      </c>
      <c r="CE103" s="4">
        <f>ABS(BZ103-CC103)</f>
        <v>1.1023636166667501</v>
      </c>
      <c r="CG103" s="4">
        <f>LN(BM103)*LN(BN103)</f>
        <v>7.7928465692541735</v>
      </c>
      <c r="CH103" s="4">
        <f t="shared" si="10"/>
        <v>45.729955590867533</v>
      </c>
    </row>
    <row r="104" spans="1:86" s="4" customFormat="1" x14ac:dyDescent="0.2">
      <c r="A104" s="4" t="s">
        <v>177</v>
      </c>
      <c r="B104" s="4" t="s">
        <v>178</v>
      </c>
      <c r="C104" s="4">
        <v>55.42</v>
      </c>
      <c r="D104" s="4">
        <v>0.68</v>
      </c>
      <c r="E104" s="32">
        <v>29.254722220000001</v>
      </c>
      <c r="F104" s="32">
        <v>91.814999999999998</v>
      </c>
      <c r="K104" s="4">
        <v>56.73</v>
      </c>
      <c r="L104" s="4">
        <v>0.8</v>
      </c>
      <c r="M104" s="4">
        <v>17.100000000000001</v>
      </c>
      <c r="N104" s="4">
        <v>7.85</v>
      </c>
      <c r="P104" s="4">
        <v>0.19</v>
      </c>
      <c r="Q104" s="4">
        <v>3.88</v>
      </c>
      <c r="R104" s="4">
        <v>6.62</v>
      </c>
      <c r="S104" s="4">
        <v>4.04</v>
      </c>
      <c r="T104" s="4">
        <v>1.76</v>
      </c>
      <c r="U104" s="4">
        <v>0.19</v>
      </c>
      <c r="V104" s="4">
        <v>20</v>
      </c>
      <c r="W104" s="4">
        <v>178</v>
      </c>
      <c r="X104" s="4">
        <v>46.1</v>
      </c>
      <c r="Y104" s="4">
        <v>21.8</v>
      </c>
      <c r="Z104" s="4">
        <v>16</v>
      </c>
      <c r="AF104" s="4">
        <v>63</v>
      </c>
      <c r="AG104" s="4">
        <v>333</v>
      </c>
      <c r="AH104" s="4">
        <v>0.19</v>
      </c>
      <c r="AI104" s="4">
        <v>21</v>
      </c>
      <c r="AJ104" s="4">
        <v>106</v>
      </c>
      <c r="AK104" s="4">
        <v>7.1</v>
      </c>
      <c r="AM104" s="4">
        <v>265</v>
      </c>
      <c r="AN104" s="4">
        <v>13</v>
      </c>
      <c r="AO104" s="4">
        <v>32.4</v>
      </c>
      <c r="AP104" s="4">
        <v>4.33</v>
      </c>
      <c r="AQ104" s="4">
        <v>17.7</v>
      </c>
      <c r="AR104" s="4">
        <v>4.08</v>
      </c>
      <c r="AS104" s="4">
        <v>0.86199999999999999</v>
      </c>
      <c r="AT104" s="4">
        <v>3.9</v>
      </c>
      <c r="AU104" s="4">
        <v>0.66</v>
      </c>
      <c r="AV104" s="4">
        <v>3.9</v>
      </c>
      <c r="AW104" s="4">
        <v>0.81</v>
      </c>
      <c r="AX104" s="4">
        <v>2.41</v>
      </c>
      <c r="AY104" s="4">
        <v>0.38900000000000001</v>
      </c>
      <c r="AZ104" s="4">
        <v>2.75</v>
      </c>
      <c r="BA104" s="4">
        <v>0.45400000000000001</v>
      </c>
      <c r="BB104" s="4">
        <v>4.4000000000000004</v>
      </c>
      <c r="BC104" s="4">
        <v>3.6</v>
      </c>
      <c r="BF104" s="4">
        <v>0.98</v>
      </c>
      <c r="BG104" s="4">
        <v>5</v>
      </c>
      <c r="BH104" s="4">
        <v>8.4700000000000006</v>
      </c>
      <c r="BI104" s="4">
        <v>3.22</v>
      </c>
      <c r="BK104" s="4">
        <v>0.85</v>
      </c>
      <c r="BM104" s="4">
        <v>15.9</v>
      </c>
      <c r="BN104" s="4">
        <v>3.2</v>
      </c>
      <c r="BO104" s="37"/>
      <c r="BP104" s="37"/>
      <c r="BQ104" s="37"/>
      <c r="BR104" s="37"/>
      <c r="BS104" s="37"/>
      <c r="BT104" s="17"/>
      <c r="BU104" s="4">
        <f t="shared" si="11"/>
        <v>25.699000000000002</v>
      </c>
      <c r="BV104" s="4">
        <f t="shared" si="12"/>
        <v>25.178042567149468</v>
      </c>
      <c r="BW104" s="4">
        <f t="shared" si="13"/>
        <v>0.52095743285053331</v>
      </c>
      <c r="BX104" s="17"/>
      <c r="BY104" s="4">
        <f>19*LN(BM104)-22.3</f>
        <v>30.260063075297534</v>
      </c>
      <c r="BZ104" s="4">
        <f>16.6*LN(BN104)+7.6</f>
        <v>26.908303442774304</v>
      </c>
      <c r="CA104" s="4">
        <f>ABS(BY104-BZ104)</f>
        <v>3.3517596325232297</v>
      </c>
      <c r="CC104" s="4">
        <f>-9.4+9.8*LN(BM104)+9.1*LN(BN104)</f>
        <v>28.294599639648325</v>
      </c>
      <c r="CD104" s="4">
        <f>ABS(BY104-CC104)</f>
        <v>1.9654634356492089</v>
      </c>
      <c r="CE104" s="4">
        <f>ABS(BZ104-CC104)</f>
        <v>1.3862961968740208</v>
      </c>
      <c r="CG104" s="4">
        <f>LN(BM104)*LN(BN104)</f>
        <v>3.2176463120773682</v>
      </c>
      <c r="CH104" s="4">
        <f t="shared" si="10"/>
        <v>26.514114510724944</v>
      </c>
    </row>
    <row r="105" spans="1:86" s="4" customFormat="1" x14ac:dyDescent="0.2">
      <c r="A105" s="4" t="s">
        <v>156</v>
      </c>
      <c r="B105" s="4" t="s">
        <v>179</v>
      </c>
      <c r="C105" s="4">
        <v>55.5</v>
      </c>
      <c r="D105" s="4">
        <v>1.2</v>
      </c>
      <c r="E105" s="32">
        <v>29.357500000000002</v>
      </c>
      <c r="F105" s="32">
        <v>90.716669999999993</v>
      </c>
      <c r="K105" s="4">
        <v>56.09</v>
      </c>
      <c r="L105" s="4">
        <v>1.08</v>
      </c>
      <c r="M105" s="4">
        <v>17.43</v>
      </c>
      <c r="N105" s="4">
        <v>8.4</v>
      </c>
      <c r="P105" s="4">
        <v>0.14000000000000001</v>
      </c>
      <c r="Q105" s="4">
        <v>3.48</v>
      </c>
      <c r="R105" s="4">
        <v>7.22</v>
      </c>
      <c r="S105" s="4">
        <v>3.79</v>
      </c>
      <c r="T105" s="4">
        <v>1.94</v>
      </c>
      <c r="U105" s="4">
        <v>0.51</v>
      </c>
      <c r="V105" s="4">
        <v>15.45</v>
      </c>
      <c r="W105" s="4">
        <v>160.38999999999999</v>
      </c>
      <c r="X105" s="4">
        <v>32.53</v>
      </c>
      <c r="Y105" s="4">
        <v>20.23</v>
      </c>
      <c r="Z105" s="4">
        <v>14.91</v>
      </c>
      <c r="AA105" s="4">
        <v>57.01</v>
      </c>
      <c r="AC105" s="4">
        <v>78.680000000000007</v>
      </c>
      <c r="AD105" s="4">
        <v>16.89</v>
      </c>
      <c r="AF105" s="4">
        <v>56</v>
      </c>
      <c r="AG105" s="4">
        <v>580</v>
      </c>
      <c r="AH105" s="4">
        <v>0.1</v>
      </c>
      <c r="AI105" s="4">
        <v>20.82</v>
      </c>
      <c r="AJ105" s="4">
        <v>121</v>
      </c>
      <c r="AK105" s="4">
        <v>5.33</v>
      </c>
      <c r="AL105" s="4">
        <v>2.96</v>
      </c>
      <c r="AM105" s="4">
        <v>503</v>
      </c>
      <c r="AN105" s="4">
        <v>17.739999999999998</v>
      </c>
      <c r="AO105" s="4">
        <v>40.89</v>
      </c>
      <c r="AP105" s="4">
        <v>5.26</v>
      </c>
      <c r="AQ105" s="4">
        <v>20.16</v>
      </c>
      <c r="AR105" s="4">
        <v>4.72</v>
      </c>
      <c r="AS105" s="4">
        <v>1.22</v>
      </c>
      <c r="AT105" s="4">
        <v>3.9</v>
      </c>
      <c r="AU105" s="4">
        <v>0.6</v>
      </c>
      <c r="AV105" s="4">
        <v>3.35</v>
      </c>
      <c r="AW105" s="4">
        <v>0.75</v>
      </c>
      <c r="AX105" s="4">
        <v>2</v>
      </c>
      <c r="AY105" s="4">
        <v>0.32</v>
      </c>
      <c r="AZ105" s="4">
        <v>1.99</v>
      </c>
      <c r="BA105" s="4">
        <v>0.33</v>
      </c>
      <c r="BB105" s="4">
        <v>6.1</v>
      </c>
      <c r="BC105" s="4">
        <v>3.45</v>
      </c>
      <c r="BF105" s="4">
        <v>0.39</v>
      </c>
      <c r="BG105" s="4">
        <v>13.33</v>
      </c>
      <c r="BH105" s="4">
        <v>4.1900000000000004</v>
      </c>
      <c r="BI105" s="4">
        <v>1.3</v>
      </c>
      <c r="BJ105" s="4">
        <v>45</v>
      </c>
      <c r="BK105" s="4">
        <v>0.86</v>
      </c>
      <c r="BM105" s="4">
        <v>27.9</v>
      </c>
      <c r="BN105" s="4">
        <v>6.1</v>
      </c>
      <c r="BO105" s="37"/>
      <c r="BP105" s="37"/>
      <c r="BQ105" s="37"/>
      <c r="BR105" s="37"/>
      <c r="BS105" s="37"/>
      <c r="BT105" s="17"/>
      <c r="BU105" s="4">
        <f t="shared" si="11"/>
        <v>39.019000000000005</v>
      </c>
      <c r="BV105" s="4">
        <f t="shared" si="12"/>
        <v>38.904642971295225</v>
      </c>
      <c r="BW105" s="4">
        <f t="shared" si="13"/>
        <v>0.11435702870478082</v>
      </c>
      <c r="BX105" s="17"/>
      <c r="BY105" s="4">
        <f>19*LN(BM105)-22.3</f>
        <v>40.943907087719083</v>
      </c>
      <c r="BZ105" s="4">
        <f>16.6*LN(BN105)+7.6</f>
        <v>37.617593601575805</v>
      </c>
      <c r="CA105" s="4">
        <f>ABS(BY105-BZ105)</f>
        <v>3.3263134861432775</v>
      </c>
      <c r="CC105" s="4">
        <f>-9.4+9.8*LN(BM105)+9.1*LN(BN105)</f>
        <v>39.675969368239052</v>
      </c>
      <c r="CD105" s="4">
        <f>ABS(BY105-CC105)</f>
        <v>1.267937719480031</v>
      </c>
      <c r="CE105" s="4">
        <f>ABS(BZ105-CC105)</f>
        <v>2.0583757666632465</v>
      </c>
      <c r="CG105" s="4">
        <f>LN(BM105)*LN(BN105)</f>
        <v>6.019118264854062</v>
      </c>
      <c r="CH105" s="4">
        <f t="shared" si="10"/>
        <v>38.280296712387063</v>
      </c>
    </row>
    <row r="106" spans="1:86" s="4" customFormat="1" x14ac:dyDescent="0.2">
      <c r="A106" s="4" t="s">
        <v>180</v>
      </c>
      <c r="B106" s="4" t="s">
        <v>181</v>
      </c>
      <c r="C106" s="4">
        <v>56.3</v>
      </c>
      <c r="D106" s="4">
        <v>1.4</v>
      </c>
      <c r="E106" s="32">
        <v>29.328099999999999</v>
      </c>
      <c r="F106" s="32">
        <v>91.811899999999994</v>
      </c>
      <c r="K106" s="4">
        <v>64.09</v>
      </c>
      <c r="L106" s="4">
        <v>0.59</v>
      </c>
      <c r="M106" s="4">
        <v>15.92</v>
      </c>
      <c r="N106" s="4">
        <v>1.57</v>
      </c>
      <c r="O106" s="4">
        <v>2.77</v>
      </c>
      <c r="P106" s="4">
        <v>7.0000000000000007E-2</v>
      </c>
      <c r="Q106" s="4">
        <v>2.4900000000000002</v>
      </c>
      <c r="R106" s="4">
        <v>4.1900000000000004</v>
      </c>
      <c r="S106" s="4">
        <v>4.49</v>
      </c>
      <c r="T106" s="4">
        <v>2.71</v>
      </c>
      <c r="U106" s="4">
        <v>0.23</v>
      </c>
      <c r="V106" s="4">
        <v>10.7</v>
      </c>
      <c r="W106" s="4">
        <v>97.9</v>
      </c>
      <c r="X106" s="4">
        <v>166</v>
      </c>
      <c r="Y106" s="4">
        <v>11.8</v>
      </c>
      <c r="Z106" s="4">
        <v>39.200000000000003</v>
      </c>
      <c r="AD106" s="4">
        <v>19.100000000000001</v>
      </c>
      <c r="AF106" s="4">
        <v>95.4</v>
      </c>
      <c r="AG106" s="4">
        <v>741</v>
      </c>
      <c r="AH106" s="4">
        <v>0.13</v>
      </c>
      <c r="AI106" s="4">
        <v>19.899999999999999</v>
      </c>
      <c r="AJ106" s="4">
        <v>141</v>
      </c>
      <c r="AK106" s="4">
        <v>5.07</v>
      </c>
      <c r="AL106" s="4">
        <v>4.75</v>
      </c>
      <c r="AM106" s="4">
        <v>546</v>
      </c>
      <c r="AN106" s="4">
        <v>24.2</v>
      </c>
      <c r="AO106" s="4">
        <v>45</v>
      </c>
      <c r="AP106" s="4">
        <v>5.3</v>
      </c>
      <c r="AQ106" s="4">
        <v>19.899999999999999</v>
      </c>
      <c r="AR106" s="4">
        <v>3.38</v>
      </c>
      <c r="AS106" s="4">
        <v>1.03</v>
      </c>
      <c r="AT106" s="4">
        <v>2.75</v>
      </c>
      <c r="AU106" s="4">
        <v>0.36399999999999999</v>
      </c>
      <c r="AV106" s="4">
        <v>1.96</v>
      </c>
      <c r="AW106" s="4">
        <v>0.36099999999999999</v>
      </c>
      <c r="AX106" s="4">
        <v>0.93400000000000005</v>
      </c>
      <c r="AY106" s="4">
        <v>0.13600000000000001</v>
      </c>
      <c r="AZ106" s="4">
        <v>2.1800000000000002</v>
      </c>
      <c r="BA106" s="4">
        <v>0.13600000000000001</v>
      </c>
      <c r="BB106" s="4">
        <v>9.9</v>
      </c>
      <c r="BC106" s="4">
        <v>3.69</v>
      </c>
      <c r="BD106" s="4">
        <v>15.5</v>
      </c>
      <c r="BE106" s="4">
        <v>1.2</v>
      </c>
      <c r="BF106" s="4">
        <v>0.35</v>
      </c>
      <c r="BG106" s="4">
        <v>9.5</v>
      </c>
      <c r="BH106" s="4">
        <v>6.53</v>
      </c>
      <c r="BI106" s="4">
        <v>2.02</v>
      </c>
      <c r="BK106" s="4">
        <v>0.92</v>
      </c>
      <c r="BM106" s="4">
        <v>37.200000000000003</v>
      </c>
      <c r="BN106" s="4">
        <v>7.5</v>
      </c>
      <c r="BO106" s="37"/>
      <c r="BP106" s="37"/>
      <c r="BQ106" s="37"/>
      <c r="BR106" s="37"/>
      <c r="BS106" s="37"/>
      <c r="BT106" s="17"/>
      <c r="BU106" s="4">
        <f t="shared" si="11"/>
        <v>49.342000000000013</v>
      </c>
      <c r="BV106" s="4">
        <f t="shared" si="12"/>
        <v>43.300774354991766</v>
      </c>
      <c r="BW106" s="4">
        <f t="shared" si="13"/>
        <v>6.0412256450082467</v>
      </c>
      <c r="BX106" s="17"/>
      <c r="BY106" s="4">
        <f>19*LN(BM106)-22.3</f>
        <v>46.409866464302922</v>
      </c>
      <c r="BZ106" s="4">
        <f>16.6*LN(BN106)+7.6</f>
        <v>41.0473901410016</v>
      </c>
      <c r="CA106" s="4">
        <f>ABS(BY106-BZ106)</f>
        <v>5.3624763233013226</v>
      </c>
      <c r="CC106" s="4">
        <f>-9.4+9.8*LN(BM106)+9.1*LN(BN106)</f>
        <v>44.375443347469805</v>
      </c>
      <c r="CD106" s="4">
        <f>ABS(BY106-CC106)</f>
        <v>2.0344231168331177</v>
      </c>
      <c r="CE106" s="4">
        <f>ABS(BZ106-CC106)</f>
        <v>3.3280532064682049</v>
      </c>
      <c r="CG106" s="4">
        <f>LN(BM106)*LN(BN106)</f>
        <v>7.2865114463147167</v>
      </c>
      <c r="CH106" s="4">
        <f t="shared" si="10"/>
        <v>43.603348074521811</v>
      </c>
    </row>
    <row r="107" spans="1:86" s="4" customFormat="1" x14ac:dyDescent="0.2">
      <c r="A107" s="4" t="s">
        <v>82</v>
      </c>
      <c r="B107" s="4" t="s">
        <v>182</v>
      </c>
      <c r="C107" s="4">
        <v>60</v>
      </c>
      <c r="E107" s="32">
        <v>29.569952000000001</v>
      </c>
      <c r="F107" s="32">
        <v>89.061769999999996</v>
      </c>
      <c r="K107" s="4">
        <v>59</v>
      </c>
      <c r="L107" s="4">
        <v>0.91</v>
      </c>
      <c r="M107" s="4">
        <v>17.5</v>
      </c>
      <c r="O107" s="4">
        <v>7.1</v>
      </c>
      <c r="P107" s="4">
        <v>0.11</v>
      </c>
      <c r="Q107" s="4">
        <v>2.4700000000000002</v>
      </c>
      <c r="R107" s="4">
        <v>4.8</v>
      </c>
      <c r="S107" s="4">
        <v>3.92</v>
      </c>
      <c r="T107" s="4">
        <v>2.77</v>
      </c>
      <c r="U107" s="4">
        <v>0.28999999999999998</v>
      </c>
      <c r="W107" s="4">
        <v>132</v>
      </c>
      <c r="X107" s="4">
        <v>10</v>
      </c>
      <c r="Y107" s="4">
        <v>17.100000000000001</v>
      </c>
      <c r="Z107" s="4">
        <v>9</v>
      </c>
      <c r="AA107" s="4">
        <v>13</v>
      </c>
      <c r="AC107" s="4">
        <v>88</v>
      </c>
      <c r="AD107" s="4">
        <v>19.3</v>
      </c>
      <c r="AF107" s="4">
        <v>81.7</v>
      </c>
      <c r="AG107" s="4">
        <v>522</v>
      </c>
      <c r="AH107" s="4">
        <v>0.16</v>
      </c>
      <c r="AI107" s="4">
        <v>20.9</v>
      </c>
      <c r="AJ107" s="4">
        <v>235</v>
      </c>
      <c r="AK107" s="4">
        <v>7.7</v>
      </c>
      <c r="AL107" s="4">
        <v>2.99</v>
      </c>
      <c r="AM107" s="4">
        <v>646</v>
      </c>
      <c r="AN107" s="4">
        <v>26.5</v>
      </c>
      <c r="AO107" s="4">
        <v>50.7</v>
      </c>
      <c r="AP107" s="4">
        <v>6.06</v>
      </c>
      <c r="AQ107" s="4">
        <v>23.3</v>
      </c>
      <c r="AR107" s="4">
        <v>4.74</v>
      </c>
      <c r="AS107" s="4">
        <v>1.21</v>
      </c>
      <c r="AT107" s="4">
        <v>4.51</v>
      </c>
      <c r="AU107" s="4">
        <v>0.68</v>
      </c>
      <c r="AV107" s="4">
        <v>3.79</v>
      </c>
      <c r="AW107" s="4">
        <v>0.76</v>
      </c>
      <c r="AX107" s="4">
        <v>2.15</v>
      </c>
      <c r="AY107" s="4">
        <v>0.35</v>
      </c>
      <c r="AZ107" s="4">
        <v>2</v>
      </c>
      <c r="BA107" s="4">
        <v>0.32</v>
      </c>
      <c r="BB107" s="4">
        <v>7.1</v>
      </c>
      <c r="BC107" s="4">
        <v>6.2</v>
      </c>
      <c r="BK107" s="4">
        <v>1</v>
      </c>
      <c r="BM107" s="4">
        <v>25</v>
      </c>
      <c r="BN107" s="4">
        <v>9</v>
      </c>
      <c r="BO107" s="37"/>
      <c r="BP107" s="37"/>
      <c r="BQ107" s="37"/>
      <c r="BR107" s="37"/>
      <c r="BS107" s="37"/>
      <c r="BT107" s="17"/>
      <c r="BU107" s="4">
        <f t="shared" si="11"/>
        <v>35.800000000000004</v>
      </c>
      <c r="BV107" s="4">
        <f t="shared" si="12"/>
        <v>47.180030118896738</v>
      </c>
      <c r="BW107" s="4">
        <f t="shared" si="13"/>
        <v>11.380030118896734</v>
      </c>
      <c r="BX107" s="17"/>
      <c r="BY107" s="4">
        <f>19*LN(BM107)-22.3</f>
        <v>38.85864067249581</v>
      </c>
      <c r="BZ107" s="4">
        <f>16.6*LN(BN107)+7.6</f>
        <v>44.073927983781246</v>
      </c>
      <c r="CA107" s="4">
        <f>ABS(BY107-BZ107)</f>
        <v>5.2152873112854365</v>
      </c>
      <c r="CC107" s="4">
        <f>-9.4+9.8*LN(BM107)+9.1*LN(BN107)</f>
        <v>42.139726737467967</v>
      </c>
      <c r="CD107" s="4">
        <f>ABS(BY107-CC107)</f>
        <v>3.2810860649721576</v>
      </c>
      <c r="CE107" s="4">
        <f>ABS(BZ107-CC107)</f>
        <v>1.9342012463132789</v>
      </c>
      <c r="CG107" s="4">
        <f>LN(BM107)*LN(BN107)</f>
        <v>7.072593073793807</v>
      </c>
      <c r="CH107" s="4">
        <f t="shared" si="10"/>
        <v>42.704890909933994</v>
      </c>
    </row>
    <row r="108" spans="1:86" s="4" customFormat="1" x14ac:dyDescent="0.2">
      <c r="A108" s="4" t="s">
        <v>183</v>
      </c>
      <c r="B108" s="4" t="s">
        <v>184</v>
      </c>
      <c r="C108" s="4">
        <v>60.6</v>
      </c>
      <c r="D108" s="4">
        <v>0.9</v>
      </c>
      <c r="E108" s="32">
        <v>29.25</v>
      </c>
      <c r="F108" s="32">
        <v>91.81</v>
      </c>
      <c r="K108" s="4">
        <v>66.489999999999995</v>
      </c>
      <c r="L108" s="4">
        <v>0.4</v>
      </c>
      <c r="M108" s="4">
        <v>15.76</v>
      </c>
      <c r="N108" s="4">
        <v>2.23</v>
      </c>
      <c r="O108" s="4">
        <v>1.42</v>
      </c>
      <c r="P108" s="4">
        <v>7.0000000000000007E-2</v>
      </c>
      <c r="Q108" s="4">
        <v>1.66</v>
      </c>
      <c r="R108" s="4">
        <v>3.8</v>
      </c>
      <c r="S108" s="4">
        <v>3.34</v>
      </c>
      <c r="T108" s="4">
        <v>3.35</v>
      </c>
      <c r="U108" s="4">
        <v>0.11</v>
      </c>
      <c r="V108" s="4">
        <v>9.8800000000000008</v>
      </c>
      <c r="W108" s="4">
        <v>80.400000000000006</v>
      </c>
      <c r="X108" s="4">
        <v>22.8</v>
      </c>
      <c r="Y108" s="4">
        <v>10.3</v>
      </c>
      <c r="Z108" s="4">
        <v>8.5299999999999994</v>
      </c>
      <c r="AA108" s="4">
        <v>7.17</v>
      </c>
      <c r="AC108" s="4">
        <v>43</v>
      </c>
      <c r="AD108" s="4">
        <v>15.6</v>
      </c>
      <c r="AF108" s="4">
        <v>73.599999999999994</v>
      </c>
      <c r="AG108" s="4">
        <v>414</v>
      </c>
      <c r="AH108" s="4">
        <v>0.18</v>
      </c>
      <c r="AI108" s="4">
        <v>11.2</v>
      </c>
      <c r="AJ108" s="4">
        <v>78.5</v>
      </c>
      <c r="AK108" s="4">
        <v>3.98</v>
      </c>
      <c r="AL108" s="4">
        <v>4.57</v>
      </c>
      <c r="AM108" s="4">
        <v>411</v>
      </c>
      <c r="AN108" s="4">
        <v>26</v>
      </c>
      <c r="AO108" s="4">
        <v>46.7</v>
      </c>
      <c r="AQ108" s="4">
        <v>16.3</v>
      </c>
      <c r="AR108" s="4">
        <v>2.73</v>
      </c>
      <c r="AS108" s="4">
        <v>0.78</v>
      </c>
      <c r="AT108" s="4">
        <v>2.52</v>
      </c>
      <c r="AU108" s="4">
        <v>0.35</v>
      </c>
      <c r="AV108" s="4">
        <v>2.0699999999999998</v>
      </c>
      <c r="AW108" s="4">
        <v>0.42</v>
      </c>
      <c r="AX108" s="4">
        <v>1.2</v>
      </c>
      <c r="AY108" s="4">
        <v>0.19</v>
      </c>
      <c r="AZ108" s="4">
        <v>1.3</v>
      </c>
      <c r="BA108" s="4">
        <v>0.21</v>
      </c>
      <c r="BB108" s="4">
        <v>10.1</v>
      </c>
      <c r="BC108" s="4">
        <v>2.5</v>
      </c>
      <c r="BF108" s="4">
        <v>0.4</v>
      </c>
      <c r="BG108" s="4">
        <v>11.4</v>
      </c>
      <c r="BH108" s="4">
        <v>7.57</v>
      </c>
      <c r="BI108" s="4">
        <v>1.46</v>
      </c>
      <c r="BJ108" s="4">
        <v>46.34</v>
      </c>
      <c r="BK108" s="4">
        <v>1</v>
      </c>
      <c r="BM108" s="4">
        <v>37</v>
      </c>
      <c r="BN108" s="4">
        <v>13.6</v>
      </c>
      <c r="BO108" s="37"/>
      <c r="BP108" s="37"/>
      <c r="BQ108" s="37"/>
      <c r="BR108" s="37"/>
      <c r="BS108" s="37"/>
      <c r="BT108" s="17"/>
      <c r="BU108" s="4">
        <f t="shared" si="11"/>
        <v>49.120000000000005</v>
      </c>
      <c r="BV108" s="4">
        <f t="shared" si="12"/>
        <v>55.964137767085667</v>
      </c>
      <c r="BW108" s="4">
        <f t="shared" si="13"/>
        <v>6.8441377670856625</v>
      </c>
      <c r="BX108" s="17"/>
      <c r="BY108" s="4">
        <f>19*LN(BM108)-22.3</f>
        <v>46.307440340240262</v>
      </c>
      <c r="BZ108" s="4">
        <f>16.6*LN(BN108)+7.6</f>
        <v>50.927158559517309</v>
      </c>
      <c r="CA108" s="4">
        <f>ABS(BY108-BZ108)</f>
        <v>4.619718219277047</v>
      </c>
      <c r="CC108" s="4">
        <f>-9.4+9.8*LN(BM108)+9.1*LN(BN108)</f>
        <v>49.738630657865656</v>
      </c>
      <c r="CD108" s="4">
        <f>ABS(BY108-CC108)</f>
        <v>3.4311903176253935</v>
      </c>
      <c r="CE108" s="4">
        <f>ABS(BZ108-CC108)</f>
        <v>1.1885279016516535</v>
      </c>
      <c r="CG108" s="4">
        <f>LN(BM108)*LN(BN108)</f>
        <v>9.4247477678637086</v>
      </c>
      <c r="CH108" s="4">
        <f t="shared" si="10"/>
        <v>52.58394062502758</v>
      </c>
    </row>
    <row r="109" spans="1:86" s="4" customFormat="1" x14ac:dyDescent="0.2">
      <c r="A109" s="4" t="s">
        <v>183</v>
      </c>
      <c r="B109" s="4" t="s">
        <v>185</v>
      </c>
      <c r="C109" s="4">
        <v>60.6</v>
      </c>
      <c r="D109" s="4">
        <v>0.9</v>
      </c>
      <c r="E109" s="32">
        <v>29.25</v>
      </c>
      <c r="F109" s="32">
        <v>91.81</v>
      </c>
      <c r="K109" s="4">
        <v>66.38</v>
      </c>
      <c r="L109" s="4">
        <v>0.44</v>
      </c>
      <c r="M109" s="4">
        <v>15.64</v>
      </c>
      <c r="N109" s="4">
        <v>2.35</v>
      </c>
      <c r="O109" s="4">
        <v>1.63</v>
      </c>
      <c r="P109" s="4">
        <v>0.08</v>
      </c>
      <c r="Q109" s="4">
        <v>1.79</v>
      </c>
      <c r="R109" s="4">
        <v>2.71</v>
      </c>
      <c r="S109" s="4">
        <v>3.41</v>
      </c>
      <c r="T109" s="4">
        <v>3.27</v>
      </c>
      <c r="U109" s="4">
        <v>0.12</v>
      </c>
      <c r="V109" s="4">
        <v>10.5</v>
      </c>
      <c r="W109" s="4">
        <v>89</v>
      </c>
      <c r="X109" s="4">
        <v>20.399999999999999</v>
      </c>
      <c r="Y109" s="4">
        <v>11.1</v>
      </c>
      <c r="Z109" s="4">
        <v>9</v>
      </c>
      <c r="AA109" s="4">
        <v>6.56</v>
      </c>
      <c r="AC109" s="4">
        <v>46.9</v>
      </c>
      <c r="AD109" s="4">
        <v>15.8</v>
      </c>
      <c r="AF109" s="4">
        <v>78.900000000000006</v>
      </c>
      <c r="AG109" s="4">
        <v>431</v>
      </c>
      <c r="AH109" s="4">
        <v>0.18</v>
      </c>
      <c r="AI109" s="4">
        <v>12</v>
      </c>
      <c r="AJ109" s="4">
        <v>96.5</v>
      </c>
      <c r="AK109" s="4">
        <v>4.5</v>
      </c>
      <c r="AL109" s="4">
        <v>3.8</v>
      </c>
      <c r="AM109" s="4">
        <v>451</v>
      </c>
      <c r="AN109" s="4">
        <v>15.1</v>
      </c>
      <c r="AO109" s="4">
        <v>30.1</v>
      </c>
      <c r="AP109" s="4">
        <v>3.51</v>
      </c>
      <c r="AQ109" s="4">
        <v>13</v>
      </c>
      <c r="AR109" s="4">
        <v>2.59</v>
      </c>
      <c r="AS109" s="4">
        <v>0.77</v>
      </c>
      <c r="AT109" s="4">
        <v>2.4300000000000002</v>
      </c>
      <c r="AU109" s="4">
        <v>0.39</v>
      </c>
      <c r="AV109" s="4">
        <v>2.27</v>
      </c>
      <c r="AW109" s="4">
        <v>0.46</v>
      </c>
      <c r="AX109" s="4">
        <v>1.25</v>
      </c>
      <c r="AY109" s="4">
        <v>0.22</v>
      </c>
      <c r="AZ109" s="4">
        <v>1.39</v>
      </c>
      <c r="BA109" s="4">
        <v>0.21</v>
      </c>
      <c r="BB109" s="4">
        <v>6.8</v>
      </c>
      <c r="BC109" s="4">
        <v>3.22</v>
      </c>
      <c r="BF109" s="4">
        <v>0.45</v>
      </c>
      <c r="BG109" s="4">
        <v>14</v>
      </c>
      <c r="BH109" s="4">
        <v>7.46</v>
      </c>
      <c r="BI109" s="4">
        <v>1.83</v>
      </c>
      <c r="BJ109" s="4">
        <v>46.01</v>
      </c>
      <c r="BK109" s="4">
        <v>1.1299999999999999</v>
      </c>
      <c r="BM109" s="4">
        <v>35.9</v>
      </c>
      <c r="BN109" s="4">
        <v>7.4</v>
      </c>
      <c r="BO109" s="37"/>
      <c r="BP109" s="37"/>
      <c r="BQ109" s="37"/>
      <c r="BR109" s="37"/>
      <c r="BS109" s="37"/>
      <c r="BT109" s="17"/>
      <c r="BU109" s="4">
        <f t="shared" si="11"/>
        <v>47.899000000000001</v>
      </c>
      <c r="BV109" s="4">
        <f t="shared" si="12"/>
        <v>43.015172751384803</v>
      </c>
      <c r="BW109" s="4">
        <f t="shared" si="13"/>
        <v>4.8838272486151979</v>
      </c>
      <c r="BX109" s="17"/>
      <c r="BY109" s="4">
        <f>19*LN(BM109)-22.3</f>
        <v>45.734008614390433</v>
      </c>
      <c r="BZ109" s="4">
        <f>16.6*LN(BN109)+7.6</f>
        <v>40.824568003488068</v>
      </c>
      <c r="CA109" s="4">
        <f>ABS(BY109-BZ109)</f>
        <v>4.9094406109023652</v>
      </c>
      <c r="CC109" s="4">
        <f>-9.4+9.8*LN(BM109)+9.1*LN(BN109)</f>
        <v>43.904693497755616</v>
      </c>
      <c r="CD109" s="4">
        <f>ABS(BY109-CC109)</f>
        <v>1.8293151166348167</v>
      </c>
      <c r="CE109" s="4">
        <f>ABS(BZ109-CC109)</f>
        <v>3.0801254942675484</v>
      </c>
      <c r="CG109" s="4">
        <f>LN(BM109)*LN(BN109)</f>
        <v>7.1667740829381978</v>
      </c>
      <c r="CH109" s="4">
        <f t="shared" si="10"/>
        <v>43.100451148340433</v>
      </c>
    </row>
    <row r="110" spans="1:86" s="4" customFormat="1" x14ac:dyDescent="0.2">
      <c r="A110" s="4" t="s">
        <v>183</v>
      </c>
      <c r="B110" s="4" t="s">
        <v>186</v>
      </c>
      <c r="C110" s="4">
        <v>60.6</v>
      </c>
      <c r="D110" s="4">
        <v>0.9</v>
      </c>
      <c r="E110" s="32">
        <v>29.25</v>
      </c>
      <c r="F110" s="32">
        <v>91.81</v>
      </c>
      <c r="K110" s="4">
        <v>66.83</v>
      </c>
      <c r="L110" s="4">
        <v>0.43</v>
      </c>
      <c r="M110" s="4">
        <v>15.42</v>
      </c>
      <c r="N110" s="4">
        <v>2.35</v>
      </c>
      <c r="O110" s="4">
        <v>1.63</v>
      </c>
      <c r="P110" s="4">
        <v>0.09</v>
      </c>
      <c r="Q110" s="4">
        <v>1.87</v>
      </c>
      <c r="R110" s="4">
        <v>3.19</v>
      </c>
      <c r="S110" s="4">
        <v>3.43</v>
      </c>
      <c r="T110" s="4">
        <v>3.54</v>
      </c>
      <c r="U110" s="4">
        <v>0.12</v>
      </c>
      <c r="V110" s="4">
        <v>10.7</v>
      </c>
      <c r="W110" s="4">
        <v>87.4</v>
      </c>
      <c r="X110" s="4">
        <v>16.100000000000001</v>
      </c>
      <c r="Y110" s="4">
        <v>10.9</v>
      </c>
      <c r="Z110" s="4">
        <v>6.5</v>
      </c>
      <c r="AA110" s="4">
        <v>7.69</v>
      </c>
      <c r="AC110" s="4">
        <v>41.7</v>
      </c>
      <c r="AD110" s="4">
        <v>15.9</v>
      </c>
      <c r="AF110" s="4">
        <v>83.3</v>
      </c>
      <c r="AG110" s="4">
        <v>408</v>
      </c>
      <c r="AH110" s="4">
        <v>0.2</v>
      </c>
      <c r="AI110" s="4">
        <v>12.9</v>
      </c>
      <c r="AJ110" s="4">
        <v>95.8</v>
      </c>
      <c r="AK110" s="4">
        <v>4.43</v>
      </c>
      <c r="AL110" s="4">
        <v>3.82</v>
      </c>
      <c r="AM110" s="4">
        <v>451</v>
      </c>
      <c r="AN110" s="4">
        <v>18.7</v>
      </c>
      <c r="AO110" s="4">
        <v>37</v>
      </c>
      <c r="AP110" s="4">
        <v>4.18</v>
      </c>
      <c r="AQ110" s="4">
        <v>15.7</v>
      </c>
      <c r="AR110" s="4">
        <v>2.91</v>
      </c>
      <c r="AS110" s="4">
        <v>0.82</v>
      </c>
      <c r="AT110" s="4">
        <v>2.58</v>
      </c>
      <c r="AU110" s="4">
        <v>0.39</v>
      </c>
      <c r="AV110" s="4">
        <v>2.39</v>
      </c>
      <c r="AW110" s="4">
        <v>0.46</v>
      </c>
      <c r="AX110" s="4">
        <v>1.42</v>
      </c>
      <c r="AY110" s="4">
        <v>0.23</v>
      </c>
      <c r="AZ110" s="4">
        <v>1.52</v>
      </c>
      <c r="BA110" s="4">
        <v>0.23</v>
      </c>
      <c r="BB110" s="4">
        <v>7.8</v>
      </c>
      <c r="BC110" s="4">
        <v>3.41</v>
      </c>
      <c r="BF110" s="4">
        <v>0.43</v>
      </c>
      <c r="BG110" s="4">
        <v>10.1</v>
      </c>
      <c r="BH110" s="4">
        <v>9.8800000000000008</v>
      </c>
      <c r="BI110" s="4">
        <v>2.68</v>
      </c>
      <c r="BJ110" s="4">
        <v>47.1</v>
      </c>
      <c r="BK110" s="4">
        <v>1.03</v>
      </c>
      <c r="BM110" s="4">
        <v>31.6</v>
      </c>
      <c r="BN110" s="4">
        <v>8.4</v>
      </c>
      <c r="BO110" s="37"/>
      <c r="BP110" s="37"/>
      <c r="BQ110" s="37"/>
      <c r="BR110" s="37"/>
      <c r="BS110" s="37"/>
      <c r="BT110" s="17"/>
      <c r="BU110" s="4">
        <f t="shared" si="11"/>
        <v>43.126000000000005</v>
      </c>
      <c r="BV110" s="4">
        <f t="shared" si="12"/>
        <v>45.712068792268873</v>
      </c>
      <c r="BW110" s="4">
        <f t="shared" si="13"/>
        <v>2.5860687922688683</v>
      </c>
      <c r="BX110" s="17"/>
      <c r="BY110" s="4">
        <f>19*LN(BM110)-22.3</f>
        <v>43.309985291264468</v>
      </c>
      <c r="BZ110" s="4">
        <f>16.6*LN(BN110)+7.6</f>
        <v>42.928646317097851</v>
      </c>
      <c r="CA110" s="4">
        <f>ABS(BY110-BZ110)</f>
        <v>0.38133897416661711</v>
      </c>
      <c r="CC110" s="4">
        <f>-9.4+9.8*LN(BM110)+9.1*LN(BN110)</f>
        <v>43.807848305038434</v>
      </c>
      <c r="CD110" s="4">
        <f>ABS(BY110-CC110)</f>
        <v>0.49786301377396569</v>
      </c>
      <c r="CE110" s="4">
        <f>ABS(BZ110-CC110)</f>
        <v>0.8792019879405828</v>
      </c>
      <c r="CG110" s="4">
        <f>LN(BM110)*LN(BN110)</f>
        <v>7.3491184693249023</v>
      </c>
      <c r="CH110" s="4">
        <f t="shared" si="10"/>
        <v>43.866297571164594</v>
      </c>
    </row>
    <row r="111" spans="1:86" s="4" customFormat="1" x14ac:dyDescent="0.2">
      <c r="A111" s="4" t="s">
        <v>69</v>
      </c>
      <c r="B111" s="4" t="s">
        <v>187</v>
      </c>
      <c r="C111" s="4">
        <v>60.7</v>
      </c>
      <c r="D111" s="4">
        <v>2.1</v>
      </c>
      <c r="E111" s="32">
        <v>29.541667</v>
      </c>
      <c r="F111" s="32">
        <v>91.32</v>
      </c>
      <c r="I111" s="4">
        <v>9.2481106569999998</v>
      </c>
      <c r="K111" s="4">
        <v>56.9</v>
      </c>
      <c r="L111" s="4">
        <v>0.9</v>
      </c>
      <c r="M111" s="4">
        <v>17.45</v>
      </c>
      <c r="N111" s="4">
        <v>8.64</v>
      </c>
      <c r="P111" s="4">
        <v>0.16</v>
      </c>
      <c r="Q111" s="4">
        <v>3.37</v>
      </c>
      <c r="R111" s="4">
        <v>6.63</v>
      </c>
      <c r="S111" s="4">
        <v>3.44</v>
      </c>
      <c r="T111" s="4">
        <v>1.53</v>
      </c>
      <c r="U111" s="4">
        <v>0.21</v>
      </c>
      <c r="V111" s="4">
        <v>15.8</v>
      </c>
      <c r="W111" s="4">
        <v>188.2</v>
      </c>
      <c r="X111" s="4">
        <v>13.9</v>
      </c>
      <c r="Y111" s="4">
        <v>22.6</v>
      </c>
      <c r="Z111" s="4">
        <v>11.6</v>
      </c>
      <c r="AD111" s="4">
        <v>18.3</v>
      </c>
      <c r="AF111" s="4">
        <v>34.9</v>
      </c>
      <c r="AG111" s="4">
        <v>446.1</v>
      </c>
      <c r="AH111" s="4">
        <v>0.08</v>
      </c>
      <c r="AI111" s="4">
        <v>19.3</v>
      </c>
      <c r="AJ111" s="4">
        <v>34.799999999999997</v>
      </c>
      <c r="AK111" s="4">
        <v>5.6</v>
      </c>
      <c r="AM111" s="4">
        <v>323.10000000000002</v>
      </c>
      <c r="AN111" s="4">
        <v>14.66</v>
      </c>
      <c r="AO111" s="4">
        <v>32.979999999999997</v>
      </c>
      <c r="AP111" s="4">
        <v>4.16</v>
      </c>
      <c r="AQ111" s="4">
        <v>17.72</v>
      </c>
      <c r="AR111" s="4">
        <v>4.1100000000000003</v>
      </c>
      <c r="AS111" s="4">
        <v>1.23</v>
      </c>
      <c r="AT111" s="4">
        <v>3.81</v>
      </c>
      <c r="AU111" s="4">
        <v>0.62</v>
      </c>
      <c r="AV111" s="4">
        <v>3.65</v>
      </c>
      <c r="AW111" s="4">
        <v>0.75</v>
      </c>
      <c r="AX111" s="4">
        <v>2.02</v>
      </c>
      <c r="AY111" s="4">
        <v>0.3</v>
      </c>
      <c r="AZ111" s="4">
        <v>1.92</v>
      </c>
      <c r="BA111" s="4">
        <v>0.3</v>
      </c>
      <c r="BB111" s="4">
        <v>5</v>
      </c>
      <c r="BC111" s="4">
        <v>1.3</v>
      </c>
      <c r="BF111" s="4">
        <v>0.4</v>
      </c>
      <c r="BG111" s="4">
        <v>9.9</v>
      </c>
      <c r="BH111" s="4">
        <v>9</v>
      </c>
      <c r="BI111" s="4">
        <v>2.1</v>
      </c>
      <c r="BJ111" s="4">
        <v>43.6</v>
      </c>
      <c r="BK111" s="4">
        <v>0.92</v>
      </c>
      <c r="BM111" s="4">
        <v>23.1</v>
      </c>
      <c r="BN111" s="4">
        <v>5.2</v>
      </c>
      <c r="BO111" s="37"/>
      <c r="BP111" s="37"/>
      <c r="BQ111" s="37"/>
      <c r="BR111" s="37"/>
      <c r="BS111" s="37"/>
      <c r="BT111" s="17"/>
      <c r="BU111" s="4">
        <f t="shared" si="11"/>
        <v>33.691000000000003</v>
      </c>
      <c r="BV111" s="4">
        <f t="shared" si="12"/>
        <v>35.508192363536715</v>
      </c>
      <c r="BW111" s="4">
        <f t="shared" si="13"/>
        <v>1.8171923635367122</v>
      </c>
      <c r="BX111" s="17"/>
      <c r="BY111" s="4">
        <f>19*LN(BM111)-22.3</f>
        <v>37.356819733027208</v>
      </c>
      <c r="BZ111" s="4">
        <f>16.6*LN(BN111)+7.6</f>
        <v>34.967733184750536</v>
      </c>
      <c r="CA111" s="4">
        <f>ABS(BY111-BZ111)</f>
        <v>2.3890865482766728</v>
      </c>
      <c r="CC111" s="4">
        <f>-9.4+9.8*LN(BM111)+9.1*LN(BN111)</f>
        <v>36.373153144617099</v>
      </c>
      <c r="CD111" s="4">
        <f>ABS(BY111-CC111)</f>
        <v>0.98366658841010945</v>
      </c>
      <c r="CE111" s="4">
        <f>ABS(BZ111-CC111)</f>
        <v>1.4054199598665633</v>
      </c>
      <c r="CG111" s="4">
        <f>LN(BM111)*LN(BN111)</f>
        <v>5.1765121277877277</v>
      </c>
      <c r="CH111" s="4">
        <f t="shared" si="10"/>
        <v>34.741350936708457</v>
      </c>
    </row>
    <row r="112" spans="1:86" s="4" customFormat="1" x14ac:dyDescent="0.2">
      <c r="A112" s="4" t="s">
        <v>69</v>
      </c>
      <c r="B112" s="4" t="s">
        <v>188</v>
      </c>
      <c r="C112" s="4">
        <v>60.7</v>
      </c>
      <c r="D112" s="4">
        <v>1.7</v>
      </c>
      <c r="E112" s="32">
        <v>29.541667</v>
      </c>
      <c r="F112" s="32">
        <v>91.32</v>
      </c>
      <c r="I112" s="4">
        <v>9.6250849499999998</v>
      </c>
      <c r="K112" s="4">
        <v>60.06</v>
      </c>
      <c r="L112" s="4">
        <v>0.71</v>
      </c>
      <c r="M112" s="4">
        <v>16.72</v>
      </c>
      <c r="N112" s="4">
        <v>7.48</v>
      </c>
      <c r="P112" s="4">
        <v>0.18</v>
      </c>
      <c r="Q112" s="4">
        <v>2.73</v>
      </c>
      <c r="R112" s="4">
        <v>5.76</v>
      </c>
      <c r="S112" s="4">
        <v>3.57</v>
      </c>
      <c r="T112" s="4">
        <v>1.89</v>
      </c>
      <c r="U112" s="4">
        <v>0.17</v>
      </c>
      <c r="V112" s="4">
        <v>15.2</v>
      </c>
      <c r="W112" s="4">
        <v>154.80000000000001</v>
      </c>
      <c r="X112" s="4">
        <v>25.5</v>
      </c>
      <c r="Y112" s="4">
        <v>19.399999999999999</v>
      </c>
      <c r="Z112" s="4">
        <v>12.1</v>
      </c>
      <c r="AD112" s="4">
        <v>17.899999999999999</v>
      </c>
      <c r="AF112" s="4">
        <v>44.3</v>
      </c>
      <c r="AG112" s="4">
        <v>421.9</v>
      </c>
      <c r="AH112" s="4">
        <v>0.11</v>
      </c>
      <c r="AI112" s="4">
        <v>17.399999999999999</v>
      </c>
      <c r="AJ112" s="4">
        <v>44.7</v>
      </c>
      <c r="AK112" s="4">
        <v>5.0999999999999996</v>
      </c>
      <c r="AM112" s="4">
        <v>394.9</v>
      </c>
      <c r="AN112" s="4">
        <v>14.14</v>
      </c>
      <c r="AO112" s="4">
        <v>31.08</v>
      </c>
      <c r="AP112" s="4">
        <v>4.1399999999999997</v>
      </c>
      <c r="AQ112" s="4">
        <v>16.91</v>
      </c>
      <c r="AR112" s="4">
        <v>3.76</v>
      </c>
      <c r="AS112" s="4">
        <v>1.0900000000000001</v>
      </c>
      <c r="AT112" s="4">
        <v>3.61</v>
      </c>
      <c r="AU112" s="4">
        <v>0.55000000000000004</v>
      </c>
      <c r="AV112" s="4">
        <v>3.31</v>
      </c>
      <c r="AW112" s="4">
        <v>0.67</v>
      </c>
      <c r="AX112" s="4">
        <v>1.85</v>
      </c>
      <c r="AY112" s="4">
        <v>0.27</v>
      </c>
      <c r="AZ112" s="4">
        <v>1.78</v>
      </c>
      <c r="BA112" s="4">
        <v>0.27</v>
      </c>
      <c r="BB112" s="4">
        <v>5.2</v>
      </c>
      <c r="BC112" s="4">
        <v>1.6</v>
      </c>
      <c r="BF112" s="4">
        <v>0.4</v>
      </c>
      <c r="BG112" s="4">
        <v>9.4</v>
      </c>
      <c r="BH112" s="4">
        <v>3.9</v>
      </c>
      <c r="BI112" s="4">
        <v>1.1000000000000001</v>
      </c>
      <c r="BJ112" s="4">
        <v>42</v>
      </c>
      <c r="BK112" s="4">
        <v>0.93</v>
      </c>
      <c r="BM112" s="4">
        <v>24.2</v>
      </c>
      <c r="BN112" s="4">
        <v>5.4</v>
      </c>
      <c r="BO112" s="37"/>
      <c r="BP112" s="37"/>
      <c r="BQ112" s="37"/>
      <c r="BR112" s="37"/>
      <c r="BS112" s="37"/>
      <c r="BT112" s="17"/>
      <c r="BU112" s="4">
        <f t="shared" si="11"/>
        <v>34.912000000000006</v>
      </c>
      <c r="BV112" s="4">
        <f t="shared" si="12"/>
        <v>36.311193322027748</v>
      </c>
      <c r="BW112" s="4">
        <f t="shared" si="13"/>
        <v>1.3991933220277417</v>
      </c>
      <c r="BX112" s="17"/>
      <c r="BY112" s="4">
        <f>19*LN(BM112)-22.3</f>
        <v>38.240700030090181</v>
      </c>
      <c r="BZ112" s="4">
        <f>16.6*LN(BN112)+7.6</f>
        <v>35.594222629265801</v>
      </c>
      <c r="CA112" s="4">
        <f>ABS(BY112-BZ112)</f>
        <v>2.6464774008243808</v>
      </c>
      <c r="CC112" s="4">
        <f>-9.4+9.8*LN(BM112)+9.1*LN(BN112)</f>
        <v>37.172486282482964</v>
      </c>
      <c r="CD112" s="4">
        <f>ABS(BY112-CC112)</f>
        <v>1.0682137476072171</v>
      </c>
      <c r="CE112" s="4">
        <f>ABS(BZ112-CC112)</f>
        <v>1.5782636532171637</v>
      </c>
      <c r="CG112" s="4">
        <f>LN(BM112)*LN(BN112)</f>
        <v>5.3734617462712206</v>
      </c>
      <c r="CH112" s="4">
        <f t="shared" si="10"/>
        <v>35.568539334339128</v>
      </c>
    </row>
    <row r="113" spans="1:86" s="4" customFormat="1" x14ac:dyDescent="0.2">
      <c r="A113" s="4" t="s">
        <v>69</v>
      </c>
      <c r="B113" s="4" t="s">
        <v>189</v>
      </c>
      <c r="C113" s="4">
        <v>60.7</v>
      </c>
      <c r="D113" s="4">
        <v>1.5</v>
      </c>
      <c r="E113" s="32">
        <v>29.541667</v>
      </c>
      <c r="F113" s="32">
        <v>91.32</v>
      </c>
      <c r="I113" s="4">
        <v>9.3622741690000009</v>
      </c>
      <c r="K113" s="4">
        <v>61.38</v>
      </c>
      <c r="L113" s="4">
        <v>0.81</v>
      </c>
      <c r="M113" s="4">
        <v>16.29</v>
      </c>
      <c r="N113" s="4">
        <v>7.3</v>
      </c>
      <c r="P113" s="4">
        <v>0.16</v>
      </c>
      <c r="Q113" s="4">
        <v>2.88</v>
      </c>
      <c r="R113" s="4">
        <v>5.47</v>
      </c>
      <c r="S113" s="4">
        <v>3.22</v>
      </c>
      <c r="T113" s="4">
        <v>1.92</v>
      </c>
      <c r="U113" s="4">
        <v>0.16</v>
      </c>
      <c r="V113" s="4">
        <v>14.9</v>
      </c>
      <c r="W113" s="4">
        <v>141.19999999999999</v>
      </c>
      <c r="X113" s="4">
        <v>18.3</v>
      </c>
      <c r="Y113" s="4">
        <v>18</v>
      </c>
      <c r="Z113" s="4">
        <v>16.2</v>
      </c>
      <c r="AD113" s="4">
        <v>17.399999999999999</v>
      </c>
      <c r="AF113" s="4">
        <v>54.9</v>
      </c>
      <c r="AG113" s="4">
        <v>376</v>
      </c>
      <c r="AH113" s="4">
        <v>0.15</v>
      </c>
      <c r="AI113" s="4">
        <v>20.5</v>
      </c>
      <c r="AJ113" s="4">
        <v>45.2</v>
      </c>
      <c r="AK113" s="4">
        <v>6.5</v>
      </c>
      <c r="AM113" s="4">
        <v>438.8</v>
      </c>
      <c r="AN113" s="4">
        <v>19.309999999999999</v>
      </c>
      <c r="AO113" s="4">
        <v>40.97</v>
      </c>
      <c r="AP113" s="4">
        <v>5.0599999999999996</v>
      </c>
      <c r="AQ113" s="4">
        <v>20.57</v>
      </c>
      <c r="AR113" s="4">
        <v>4.41</v>
      </c>
      <c r="AS113" s="4">
        <v>1.08</v>
      </c>
      <c r="AT113" s="4">
        <v>4.01</v>
      </c>
      <c r="AU113" s="4">
        <v>0.66</v>
      </c>
      <c r="AV113" s="4">
        <v>3.87</v>
      </c>
      <c r="AW113" s="4">
        <v>0.79</v>
      </c>
      <c r="AX113" s="4">
        <v>2.15</v>
      </c>
      <c r="AY113" s="4">
        <v>0.31</v>
      </c>
      <c r="AZ113" s="4">
        <v>2.0099999999999998</v>
      </c>
      <c r="BA113" s="4">
        <v>0.31</v>
      </c>
      <c r="BB113" s="4">
        <v>5.9</v>
      </c>
      <c r="BC113" s="4">
        <v>1.6</v>
      </c>
      <c r="BF113" s="4">
        <v>0.4</v>
      </c>
      <c r="BG113" s="4">
        <v>9.4</v>
      </c>
      <c r="BH113" s="4">
        <v>4.5</v>
      </c>
      <c r="BI113" s="4">
        <v>1</v>
      </c>
      <c r="BJ113" s="4">
        <v>43.9</v>
      </c>
      <c r="BK113" s="4">
        <v>0.96</v>
      </c>
      <c r="BM113" s="4">
        <v>18.3</v>
      </c>
      <c r="BN113" s="4">
        <v>6.5</v>
      </c>
      <c r="BO113" s="37"/>
      <c r="BP113" s="37"/>
      <c r="BQ113" s="37"/>
      <c r="BR113" s="37"/>
      <c r="BS113" s="37"/>
      <c r="BT113" s="17"/>
      <c r="BU113" s="4">
        <f t="shared" si="11"/>
        <v>28.363000000000003</v>
      </c>
      <c r="BV113" s="4">
        <f t="shared" si="12"/>
        <v>40.256017704849157</v>
      </c>
      <c r="BW113" s="4">
        <f t="shared" si="13"/>
        <v>11.893017704849154</v>
      </c>
      <c r="BX113" s="17"/>
      <c r="BY113" s="4">
        <f>19*LN(BM113)-22.3</f>
        <v>32.931120137100137</v>
      </c>
      <c r="BZ113" s="4">
        <f>16.6*LN(BN113)+7.6</f>
        <v>38.671916136566416</v>
      </c>
      <c r="CA113" s="4">
        <f>ABS(BY113-BZ113)</f>
        <v>5.7407959994662789</v>
      </c>
      <c r="CC113" s="4">
        <f>-9.4+9.8*LN(BM113)+9.1*LN(BN113)</f>
        <v>36.121030196308766</v>
      </c>
      <c r="CD113" s="4">
        <f>ABS(BY113-CC113)</f>
        <v>3.1899100592086285</v>
      </c>
      <c r="CE113" s="4">
        <f>ABS(BZ113-CC113)</f>
        <v>2.5508859402576505</v>
      </c>
      <c r="CG113" s="4">
        <f>LN(BM113)*LN(BN113)</f>
        <v>5.4411437318598601</v>
      </c>
      <c r="CH113" s="4">
        <f t="shared" si="10"/>
        <v>35.852803673811408</v>
      </c>
    </row>
    <row r="114" spans="1:86" s="4" customFormat="1" x14ac:dyDescent="0.2">
      <c r="A114" s="4" t="s">
        <v>190</v>
      </c>
      <c r="B114" s="4" t="s">
        <v>191</v>
      </c>
      <c r="C114" s="4">
        <v>60.8</v>
      </c>
      <c r="D114" s="4">
        <v>0.4</v>
      </c>
      <c r="E114" s="32">
        <v>30.040087</v>
      </c>
      <c r="F114" s="32">
        <v>90.970151000000001</v>
      </c>
      <c r="I114" s="4">
        <v>4.0030000000000001</v>
      </c>
      <c r="K114" s="4">
        <v>66.56</v>
      </c>
      <c r="L114" s="4">
        <v>0.46</v>
      </c>
      <c r="M114" s="4">
        <v>16.829999999999998</v>
      </c>
      <c r="N114" s="4">
        <v>1.1599999999999999</v>
      </c>
      <c r="O114" s="4">
        <v>2.99</v>
      </c>
      <c r="P114" s="4">
        <v>0.06</v>
      </c>
      <c r="Q114" s="4">
        <v>0.78</v>
      </c>
      <c r="R114" s="4">
        <v>2.65</v>
      </c>
      <c r="S114" s="4">
        <v>5.56</v>
      </c>
      <c r="T114" s="4">
        <v>1.67</v>
      </c>
      <c r="U114" s="4">
        <v>0.11</v>
      </c>
      <c r="AF114" s="4">
        <v>86.4</v>
      </c>
      <c r="AG114" s="4">
        <v>447</v>
      </c>
      <c r="AH114" s="4">
        <v>0.19</v>
      </c>
      <c r="AI114" s="4">
        <v>34.299999999999997</v>
      </c>
      <c r="AJ114" s="4">
        <v>169</v>
      </c>
      <c r="AK114" s="4">
        <v>10.6</v>
      </c>
      <c r="AM114" s="4">
        <v>454</v>
      </c>
      <c r="AN114" s="4">
        <v>16.100000000000001</v>
      </c>
      <c r="AO114" s="4">
        <v>29.5</v>
      </c>
      <c r="AP114" s="4">
        <v>3.71</v>
      </c>
      <c r="AQ114" s="4">
        <v>15.6</v>
      </c>
      <c r="AR114" s="4">
        <v>3.53</v>
      </c>
      <c r="AS114" s="4">
        <v>1.84</v>
      </c>
      <c r="AT114" s="4">
        <v>4.05</v>
      </c>
      <c r="AU114" s="4">
        <v>0.80100000000000005</v>
      </c>
      <c r="AV114" s="4">
        <v>5.41</v>
      </c>
      <c r="AW114" s="4">
        <v>1.17</v>
      </c>
      <c r="AX114" s="4">
        <v>3.22</v>
      </c>
      <c r="AY114" s="4">
        <v>0.59499999999999997</v>
      </c>
      <c r="AZ114" s="4">
        <v>3.76</v>
      </c>
      <c r="BA114" s="4">
        <v>0.61499999999999999</v>
      </c>
      <c r="BB114" s="4">
        <v>3.2</v>
      </c>
      <c r="BC114" s="4">
        <v>5.14</v>
      </c>
      <c r="BF114" s="4">
        <v>0.72899999999999998</v>
      </c>
      <c r="BG114" s="4">
        <v>25.7</v>
      </c>
      <c r="BH114" s="4">
        <v>8.49</v>
      </c>
      <c r="BI114" s="4">
        <v>2.0499999999999998</v>
      </c>
      <c r="BK114" s="4">
        <v>1.0900000000000001</v>
      </c>
      <c r="BM114" s="4">
        <v>13</v>
      </c>
      <c r="BN114" s="4">
        <v>2.9</v>
      </c>
      <c r="BO114" s="37"/>
      <c r="BP114" s="37"/>
      <c r="BQ114" s="37"/>
      <c r="BR114" s="37"/>
      <c r="BS114" s="37"/>
      <c r="BT114" s="17"/>
      <c r="BU114" s="4">
        <f t="shared" si="11"/>
        <v>22.480000000000004</v>
      </c>
      <c r="BV114" s="4">
        <f t="shared" si="12"/>
        <v>23.083533137901892</v>
      </c>
      <c r="BW114" s="4">
        <f t="shared" si="13"/>
        <v>0.60353313790188778</v>
      </c>
      <c r="BX114" s="17"/>
      <c r="BY114" s="4">
        <f>19*LN(BM114)-22.3</f>
        <v>26.434037791769196</v>
      </c>
      <c r="BZ114" s="4">
        <f>16.6*LN(BN114)+7.6</f>
        <v>25.274198234074312</v>
      </c>
      <c r="CA114" s="4">
        <f>ABS(BY114-BZ114)</f>
        <v>1.1598395576948839</v>
      </c>
      <c r="CC114" s="4">
        <f>-9.4+9.8*LN(BM114)+9.1*LN(BN114)</f>
        <v>25.425371409754156</v>
      </c>
      <c r="CD114" s="4">
        <f>ABS(BY114-CC114)</f>
        <v>1.0086663820150399</v>
      </c>
      <c r="CE114" s="4">
        <f>ABS(BZ114-CC114)</f>
        <v>0.15117317567984401</v>
      </c>
      <c r="CG114" s="4">
        <f>LN(BM114)*LN(BN114)</f>
        <v>2.7309291207311279</v>
      </c>
      <c r="CH114" s="4">
        <f t="shared" si="10"/>
        <v>24.46990230707074</v>
      </c>
    </row>
    <row r="115" spans="1:86" s="4" customFormat="1" x14ac:dyDescent="0.2">
      <c r="A115" s="4" t="s">
        <v>190</v>
      </c>
      <c r="B115" s="4" t="s">
        <v>192</v>
      </c>
      <c r="C115" s="4">
        <v>61</v>
      </c>
      <c r="E115" s="32">
        <v>30.040087</v>
      </c>
      <c r="F115" s="32">
        <v>90.970151000000001</v>
      </c>
      <c r="K115" s="4">
        <v>65.510000000000005</v>
      </c>
      <c r="L115" s="4">
        <v>0.6</v>
      </c>
      <c r="M115" s="4">
        <v>17.920000000000002</v>
      </c>
      <c r="N115" s="4">
        <v>0.42</v>
      </c>
      <c r="O115" s="4">
        <v>3.08</v>
      </c>
      <c r="P115" s="4">
        <v>0.08</v>
      </c>
      <c r="Q115" s="4">
        <v>0.81</v>
      </c>
      <c r="R115" s="4">
        <v>2.69</v>
      </c>
      <c r="S115" s="4">
        <v>5.61</v>
      </c>
      <c r="T115" s="4">
        <v>1.68</v>
      </c>
      <c r="U115" s="4">
        <v>0.12</v>
      </c>
      <c r="AF115" s="4">
        <v>66.3</v>
      </c>
      <c r="AG115" s="4">
        <v>389</v>
      </c>
      <c r="AH115" s="4">
        <v>0.17</v>
      </c>
      <c r="AI115" s="4">
        <v>24.8</v>
      </c>
      <c r="AJ115" s="4">
        <v>234</v>
      </c>
      <c r="AK115" s="4">
        <v>15.8</v>
      </c>
      <c r="AM115" s="4">
        <v>643</v>
      </c>
      <c r="AN115" s="4">
        <v>19.2</v>
      </c>
      <c r="AO115" s="4">
        <v>35.4</v>
      </c>
      <c r="AP115" s="4">
        <v>4.45</v>
      </c>
      <c r="AQ115" s="4">
        <v>18.399999999999999</v>
      </c>
      <c r="AR115" s="4">
        <v>4.16</v>
      </c>
      <c r="AS115" s="4">
        <v>2.06</v>
      </c>
      <c r="AT115" s="4">
        <v>3.85</v>
      </c>
      <c r="AU115" s="4">
        <v>0.77800000000000002</v>
      </c>
      <c r="AV115" s="4">
        <v>4.6100000000000003</v>
      </c>
      <c r="AW115" s="4">
        <v>0.86799999999999999</v>
      </c>
      <c r="AX115" s="4">
        <v>2.41</v>
      </c>
      <c r="AY115" s="4">
        <v>0.42099999999999999</v>
      </c>
      <c r="AZ115" s="4">
        <v>2.31</v>
      </c>
      <c r="BA115" s="4">
        <v>0.371</v>
      </c>
      <c r="BB115" s="4">
        <v>4.5999999999999996</v>
      </c>
      <c r="BC115" s="4">
        <v>6.78</v>
      </c>
      <c r="BF115" s="4">
        <v>0.96699999999999997</v>
      </c>
      <c r="BG115" s="4">
        <v>32.299999999999997</v>
      </c>
      <c r="BH115" s="4">
        <v>11.9</v>
      </c>
      <c r="BI115" s="4">
        <v>1.83</v>
      </c>
      <c r="BK115" s="4">
        <v>1.1399999999999999</v>
      </c>
      <c r="BM115" s="4">
        <v>15.7</v>
      </c>
      <c r="BN115" s="4">
        <v>5.6</v>
      </c>
      <c r="BO115" s="37"/>
      <c r="BP115" s="37"/>
      <c r="BQ115" s="37"/>
      <c r="BR115" s="37"/>
      <c r="BS115" s="37"/>
      <c r="BT115" s="17"/>
      <c r="BU115" s="4">
        <f t="shared" si="11"/>
        <v>25.477</v>
      </c>
      <c r="BV115" s="4">
        <f t="shared" si="12"/>
        <v>37.084987687051452</v>
      </c>
      <c r="BW115" s="4">
        <f t="shared" si="13"/>
        <v>11.607987687051452</v>
      </c>
      <c r="BX115" s="17"/>
      <c r="BY115" s="4">
        <f>19*LN(BM115)-22.3</f>
        <v>30.019553534730985</v>
      </c>
      <c r="BZ115" s="4">
        <f>16.6*LN(BN115)+7.6</f>
        <v>36.197925522502324</v>
      </c>
      <c r="CA115" s="4">
        <f>ABS(BY115-BZ115)</f>
        <v>6.1783719877713388</v>
      </c>
      <c r="CC115" s="4">
        <f>-9.4+9.8*LN(BM115)+9.1*LN(BN115)</f>
        <v>33.26305102051581</v>
      </c>
      <c r="CD115" s="4">
        <f>ABS(BY115-CC115)</f>
        <v>3.2434974857848253</v>
      </c>
      <c r="CE115" s="4">
        <f>ABS(BZ115-CC115)</f>
        <v>2.9348745019865135</v>
      </c>
      <c r="CG115" s="4">
        <f>LN(BM115)*LN(BN115)</f>
        <v>4.7439146967558958</v>
      </c>
      <c r="CH115" s="4">
        <f t="shared" si="10"/>
        <v>32.924441726374766</v>
      </c>
    </row>
    <row r="116" spans="1:86" s="4" customFormat="1" x14ac:dyDescent="0.2">
      <c r="A116" s="4" t="s">
        <v>105</v>
      </c>
      <c r="B116" s="4" t="s">
        <v>193</v>
      </c>
      <c r="C116" s="4">
        <v>61.3</v>
      </c>
      <c r="E116" s="32">
        <v>29.262219999999999</v>
      </c>
      <c r="F116" s="32">
        <v>91.808610000000002</v>
      </c>
      <c r="I116" s="4">
        <v>10.3</v>
      </c>
      <c r="K116" s="4">
        <v>56.45</v>
      </c>
      <c r="L116" s="4">
        <v>0.69</v>
      </c>
      <c r="M116" s="4">
        <v>17.420000000000002</v>
      </c>
      <c r="N116" s="4">
        <v>7.84</v>
      </c>
      <c r="P116" s="4">
        <v>0.15</v>
      </c>
      <c r="Q116" s="4">
        <v>3.54</v>
      </c>
      <c r="R116" s="4">
        <v>5.85</v>
      </c>
      <c r="S116" s="4">
        <v>3.65</v>
      </c>
      <c r="T116" s="4">
        <v>2.4900000000000002</v>
      </c>
      <c r="U116" s="4">
        <v>0.13</v>
      </c>
      <c r="V116" s="4">
        <v>18.100000000000001</v>
      </c>
      <c r="W116" s="4">
        <v>152</v>
      </c>
      <c r="X116" s="4">
        <v>19.899999999999999</v>
      </c>
      <c r="Y116" s="4">
        <v>19.399999999999999</v>
      </c>
      <c r="Z116" s="4">
        <v>7.84</v>
      </c>
      <c r="AD116" s="4">
        <v>15.9</v>
      </c>
      <c r="AF116" s="4">
        <v>57</v>
      </c>
      <c r="AG116" s="4">
        <v>459</v>
      </c>
      <c r="AH116" s="4">
        <v>0.12</v>
      </c>
      <c r="AI116" s="4">
        <v>18.600000000000001</v>
      </c>
      <c r="AJ116" s="4">
        <v>20.9</v>
      </c>
      <c r="AK116" s="4">
        <v>4.4800000000000004</v>
      </c>
      <c r="AL116" s="4">
        <v>3.53</v>
      </c>
      <c r="AM116" s="4">
        <v>395</v>
      </c>
      <c r="AN116" s="4">
        <v>13.5</v>
      </c>
      <c r="AO116" s="4">
        <v>32</v>
      </c>
      <c r="AP116" s="4">
        <v>4.22</v>
      </c>
      <c r="AQ116" s="4">
        <v>17.3</v>
      </c>
      <c r="AR116" s="4">
        <v>3.53</v>
      </c>
      <c r="AS116" s="4">
        <v>1.03</v>
      </c>
      <c r="AT116" s="4">
        <v>3.17</v>
      </c>
      <c r="AU116" s="4">
        <v>0.55600000000000005</v>
      </c>
      <c r="AV116" s="4">
        <v>3.4</v>
      </c>
      <c r="AW116" s="4">
        <v>0.71799999999999997</v>
      </c>
      <c r="AX116" s="4">
        <v>2.14</v>
      </c>
      <c r="AY116" s="4">
        <v>0.33</v>
      </c>
      <c r="AZ116" s="4">
        <v>2.2000000000000002</v>
      </c>
      <c r="BA116" s="4">
        <v>0.34899999999999998</v>
      </c>
      <c r="BB116" s="4">
        <v>5.0999999999999996</v>
      </c>
      <c r="BC116" s="4">
        <v>1.1499999999999999</v>
      </c>
      <c r="BF116" s="4">
        <v>0.39700000000000002</v>
      </c>
      <c r="BG116" s="4">
        <v>14.4</v>
      </c>
      <c r="BH116" s="4">
        <v>5.17</v>
      </c>
      <c r="BI116" s="4">
        <v>1.52</v>
      </c>
      <c r="BJ116" s="4">
        <v>47</v>
      </c>
      <c r="BK116" s="4">
        <v>0.92</v>
      </c>
      <c r="BM116" s="4">
        <v>24.7</v>
      </c>
      <c r="BN116" s="4">
        <v>4.2</v>
      </c>
      <c r="BO116" s="37"/>
      <c r="BP116" s="37"/>
      <c r="BQ116" s="37"/>
      <c r="BR116" s="37"/>
      <c r="BS116" s="37"/>
      <c r="BT116" s="17"/>
      <c r="BU116" s="4">
        <f t="shared" si="11"/>
        <v>35.466999999999999</v>
      </c>
      <c r="BV116" s="4">
        <f t="shared" si="12"/>
        <v>30.963976231494915</v>
      </c>
      <c r="BW116" s="4">
        <f t="shared" si="13"/>
        <v>4.5030237685050842</v>
      </c>
      <c r="BX116" s="17"/>
      <c r="BY116" s="4">
        <f>19*LN(BM116)-22.3</f>
        <v>38.629261629044706</v>
      </c>
      <c r="BZ116" s="4">
        <f>16.6*LN(BN116)+7.6</f>
        <v>31.422403119802759</v>
      </c>
      <c r="CA116" s="4">
        <f>ABS(BY116-BZ116)</f>
        <v>7.2068585092419468</v>
      </c>
      <c r="CC116" s="4">
        <f>-9.4+9.8*LN(BM116)+9.1*LN(BN116)</f>
        <v>35.085940967745366</v>
      </c>
      <c r="CD116" s="4">
        <f>ABS(BY116-CC116)</f>
        <v>3.5433206612993402</v>
      </c>
      <c r="CE116" s="4">
        <f>ABS(BZ116-CC116)</f>
        <v>3.6635378479426066</v>
      </c>
      <c r="CG116" s="4">
        <f>LN(BM116)*LN(BN116)</f>
        <v>4.6020337105866611</v>
      </c>
      <c r="CH116" s="4">
        <f t="shared" si="10"/>
        <v>32.328541584463977</v>
      </c>
    </row>
    <row r="117" spans="1:86" s="4" customFormat="1" x14ac:dyDescent="0.2">
      <c r="A117" s="4" t="s">
        <v>105</v>
      </c>
      <c r="B117" s="4" t="s">
        <v>194</v>
      </c>
      <c r="C117" s="4">
        <v>61.3</v>
      </c>
      <c r="E117" s="32">
        <v>29.266110000000001</v>
      </c>
      <c r="F117" s="32">
        <v>91.813329999999993</v>
      </c>
      <c r="K117" s="4">
        <v>63.9</v>
      </c>
      <c r="L117" s="4">
        <v>0.5</v>
      </c>
      <c r="M117" s="4">
        <v>16.02</v>
      </c>
      <c r="N117" s="4">
        <v>5.0599999999999996</v>
      </c>
      <c r="P117" s="4">
        <v>0.08</v>
      </c>
      <c r="Q117" s="4">
        <v>2.1</v>
      </c>
      <c r="R117" s="4">
        <v>4.3099999999999996</v>
      </c>
      <c r="S117" s="4">
        <v>3.27</v>
      </c>
      <c r="T117" s="4">
        <v>2.84</v>
      </c>
      <c r="U117" s="4">
        <v>0.11</v>
      </c>
      <c r="V117" s="4">
        <v>10.199999999999999</v>
      </c>
      <c r="W117" s="4">
        <v>84</v>
      </c>
      <c r="X117" s="4">
        <v>17.100000000000001</v>
      </c>
      <c r="Y117" s="4">
        <v>11.5</v>
      </c>
      <c r="Z117" s="4">
        <v>6.95</v>
      </c>
      <c r="AD117" s="4">
        <v>14.6</v>
      </c>
      <c r="AF117" s="4">
        <v>59.3</v>
      </c>
      <c r="AG117" s="4">
        <v>394</v>
      </c>
      <c r="AH117" s="4">
        <v>0.15</v>
      </c>
      <c r="AI117" s="4">
        <v>12.2</v>
      </c>
      <c r="AJ117" s="4">
        <v>67.8</v>
      </c>
      <c r="AK117" s="4">
        <v>4.21</v>
      </c>
      <c r="AL117" s="4">
        <v>4.26</v>
      </c>
      <c r="AM117" s="4">
        <v>411</v>
      </c>
      <c r="AN117" s="4">
        <v>23</v>
      </c>
      <c r="AO117" s="4">
        <v>41.8</v>
      </c>
      <c r="AP117" s="4">
        <v>4.54</v>
      </c>
      <c r="AQ117" s="4">
        <v>16.3</v>
      </c>
      <c r="AR117" s="4">
        <v>2.74</v>
      </c>
      <c r="AS117" s="4">
        <v>0.72199999999999998</v>
      </c>
      <c r="AT117" s="4">
        <v>2.38</v>
      </c>
      <c r="AU117" s="4">
        <v>0.38</v>
      </c>
      <c r="AV117" s="4">
        <v>2.2400000000000002</v>
      </c>
      <c r="AW117" s="4">
        <v>0.45300000000000001</v>
      </c>
      <c r="AX117" s="4">
        <v>1.34</v>
      </c>
      <c r="AY117" s="4">
        <v>0.21099999999999999</v>
      </c>
      <c r="AZ117" s="4">
        <v>1.39</v>
      </c>
      <c r="BA117" s="4">
        <v>0.22600000000000001</v>
      </c>
      <c r="BB117" s="4">
        <v>9.5</v>
      </c>
      <c r="BC117" s="4">
        <v>2.2200000000000002</v>
      </c>
      <c r="BF117" s="4">
        <v>0.44800000000000001</v>
      </c>
      <c r="BG117" s="4">
        <v>12.4</v>
      </c>
      <c r="BH117" s="4">
        <v>9.06</v>
      </c>
      <c r="BI117" s="4">
        <v>1.33</v>
      </c>
      <c r="BJ117" s="4">
        <v>45</v>
      </c>
      <c r="BK117" s="4">
        <v>1</v>
      </c>
      <c r="BM117" s="4">
        <v>32.299999999999997</v>
      </c>
      <c r="BN117" s="4">
        <v>11.2</v>
      </c>
      <c r="BO117" s="37"/>
      <c r="BP117" s="37"/>
      <c r="BQ117" s="37"/>
      <c r="BR117" s="37"/>
      <c r="BS117" s="37"/>
      <c r="BT117" s="17"/>
      <c r="BU117" s="4">
        <f t="shared" si="11"/>
        <v>43.903000000000006</v>
      </c>
      <c r="BV117" s="4">
        <f t="shared" si="12"/>
        <v>51.833080247825414</v>
      </c>
      <c r="BW117" s="4">
        <f t="shared" si="13"/>
        <v>7.9300802478254084</v>
      </c>
      <c r="BX117" s="17"/>
      <c r="BY117" s="4">
        <f>19*LN(BM117)-22.3</f>
        <v>43.72627737434361</v>
      </c>
      <c r="BZ117" s="4">
        <f>16.6*LN(BN117)+7.6</f>
        <v>47.704168719797416</v>
      </c>
      <c r="CA117" s="4">
        <f>ABS(BY117-BZ117)</f>
        <v>3.9778913454538056</v>
      </c>
      <c r="CC117" s="4">
        <f>-9.4+9.8*LN(BM117)+9.1*LN(BN117)</f>
        <v>46.64047423877993</v>
      </c>
      <c r="CD117" s="4">
        <f>ABS(BY117-CC117)</f>
        <v>2.9141968644363203</v>
      </c>
      <c r="CE117" s="4">
        <f>ABS(BZ117-CC117)</f>
        <v>1.0636944810174853</v>
      </c>
      <c r="CG117" s="4">
        <f>LN(BM117)*LN(BN117)</f>
        <v>8.3954628020317639</v>
      </c>
      <c r="CH117" s="4">
        <f t="shared" si="10"/>
        <v>48.260943768533409</v>
      </c>
    </row>
    <row r="118" spans="1:86" s="4" customFormat="1" x14ac:dyDescent="0.2">
      <c r="A118" s="4" t="s">
        <v>105</v>
      </c>
      <c r="B118" s="4" t="s">
        <v>195</v>
      </c>
      <c r="C118" s="4">
        <v>61.3</v>
      </c>
      <c r="E118" s="32">
        <v>29.264720000000001</v>
      </c>
      <c r="F118" s="32">
        <v>91.810559999999995</v>
      </c>
      <c r="K118" s="4">
        <v>64.14</v>
      </c>
      <c r="L118" s="4">
        <v>0.49</v>
      </c>
      <c r="M118" s="4">
        <v>15.79</v>
      </c>
      <c r="N118" s="4">
        <v>5.31</v>
      </c>
      <c r="P118" s="4">
        <v>0.09</v>
      </c>
      <c r="Q118" s="4">
        <v>2.12</v>
      </c>
      <c r="R118" s="4">
        <v>4.1399999999999997</v>
      </c>
      <c r="S118" s="4">
        <v>3.12</v>
      </c>
      <c r="T118" s="4">
        <v>3.25</v>
      </c>
      <c r="U118" s="4">
        <v>0.1</v>
      </c>
      <c r="V118" s="4">
        <v>9.93</v>
      </c>
      <c r="W118" s="4">
        <v>84.7</v>
      </c>
      <c r="X118" s="4">
        <v>16.3</v>
      </c>
      <c r="Y118" s="4">
        <v>12.1</v>
      </c>
      <c r="Z118" s="4">
        <v>7.35</v>
      </c>
      <c r="AD118" s="4">
        <v>14.5</v>
      </c>
      <c r="AF118" s="4">
        <v>79.3</v>
      </c>
      <c r="AG118" s="4">
        <v>392</v>
      </c>
      <c r="AH118" s="4">
        <v>0.2</v>
      </c>
      <c r="AI118" s="4">
        <v>13.5</v>
      </c>
      <c r="AJ118" s="4">
        <v>81.900000000000006</v>
      </c>
      <c r="AK118" s="4">
        <v>4.67</v>
      </c>
      <c r="AL118" s="4">
        <v>4.83</v>
      </c>
      <c r="AM118" s="4">
        <v>471</v>
      </c>
      <c r="AN118" s="4">
        <v>17.399999999999999</v>
      </c>
      <c r="AO118" s="4">
        <v>33.299999999999997</v>
      </c>
      <c r="AP118" s="4">
        <v>3.91</v>
      </c>
      <c r="AQ118" s="4">
        <v>14.5</v>
      </c>
      <c r="AR118" s="4">
        <v>2.61</v>
      </c>
      <c r="AS118" s="4">
        <v>0.72099999999999997</v>
      </c>
      <c r="AT118" s="4">
        <v>2.34</v>
      </c>
      <c r="AU118" s="4">
        <v>0.39600000000000002</v>
      </c>
      <c r="AV118" s="4">
        <v>2.38</v>
      </c>
      <c r="AW118" s="4">
        <v>0.49099999999999999</v>
      </c>
      <c r="AX118" s="4">
        <v>1.43</v>
      </c>
      <c r="AY118" s="4">
        <v>0.22600000000000001</v>
      </c>
      <c r="AZ118" s="4">
        <v>1.55</v>
      </c>
      <c r="BA118" s="4">
        <v>0.25800000000000001</v>
      </c>
      <c r="BB118" s="4">
        <v>7.3</v>
      </c>
      <c r="BC118" s="4">
        <v>2.67</v>
      </c>
      <c r="BF118" s="4">
        <v>0.49199999999999999</v>
      </c>
      <c r="BG118" s="4">
        <v>11.9</v>
      </c>
      <c r="BH118" s="4">
        <v>7.82</v>
      </c>
      <c r="BI118" s="4">
        <v>2.44</v>
      </c>
      <c r="BJ118" s="4">
        <v>44</v>
      </c>
      <c r="BK118" s="4">
        <v>0.99</v>
      </c>
      <c r="BM118" s="4">
        <v>29</v>
      </c>
      <c r="BN118" s="4">
        <v>7.6</v>
      </c>
      <c r="BO118" s="37"/>
      <c r="BP118" s="37"/>
      <c r="BQ118" s="37"/>
      <c r="BR118" s="37"/>
      <c r="BS118" s="37"/>
      <c r="BT118" s="17"/>
      <c r="BU118" s="4">
        <f t="shared" si="11"/>
        <v>40.240000000000009</v>
      </c>
      <c r="BV118" s="4">
        <f t="shared" si="12"/>
        <v>43.582593044551949</v>
      </c>
      <c r="BW118" s="4">
        <f t="shared" si="13"/>
        <v>3.3425930445519398</v>
      </c>
      <c r="BX118" s="17"/>
      <c r="BY118" s="4">
        <f>19*LN(BM118)-22.3</f>
        <v>41.678620769743006</v>
      </c>
      <c r="BZ118" s="4">
        <f>16.6*LN(BN118)+7.6</f>
        <v>41.267260905051941</v>
      </c>
      <c r="CA118" s="4">
        <f>ABS(BY118-BZ118)</f>
        <v>0.41135986469106456</v>
      </c>
      <c r="CC118" s="4">
        <f>-9.4+9.8*LN(BM118)+9.1*LN(BN118)</f>
        <v>42.055648184227252</v>
      </c>
      <c r="CD118" s="4">
        <f>ABS(BY118-CC118)</f>
        <v>0.37702741448424604</v>
      </c>
      <c r="CE118" s="4">
        <f>ABS(BZ118-CC118)</f>
        <v>0.7883872791753106</v>
      </c>
      <c r="CG118" s="4">
        <f>LN(BM118)*LN(BN118)</f>
        <v>6.8293751357016879</v>
      </c>
      <c r="CH118" s="4">
        <f t="shared" si="10"/>
        <v>41.683375569947088</v>
      </c>
    </row>
    <row r="119" spans="1:86" s="4" customFormat="1" x14ac:dyDescent="0.2">
      <c r="A119" s="4" t="s">
        <v>105</v>
      </c>
      <c r="B119" s="4" t="s">
        <v>196</v>
      </c>
      <c r="C119" s="4">
        <v>61.5</v>
      </c>
      <c r="E119" s="32">
        <v>29.35528</v>
      </c>
      <c r="F119" s="32">
        <v>91.415279999999996</v>
      </c>
      <c r="I119" s="4">
        <v>11.65</v>
      </c>
      <c r="K119" s="4">
        <v>59.79</v>
      </c>
      <c r="L119" s="4">
        <v>0.49</v>
      </c>
      <c r="M119" s="4">
        <v>17.510000000000002</v>
      </c>
      <c r="N119" s="4">
        <v>6.75</v>
      </c>
      <c r="P119" s="4">
        <v>0.1</v>
      </c>
      <c r="Q119" s="4">
        <v>2.57</v>
      </c>
      <c r="R119" s="4">
        <v>6.07</v>
      </c>
      <c r="S119" s="4">
        <v>3.6</v>
      </c>
      <c r="T119" s="4">
        <v>1.64</v>
      </c>
      <c r="U119" s="4">
        <v>0.18</v>
      </c>
      <c r="V119" s="4">
        <v>7.17</v>
      </c>
      <c r="W119" s="4">
        <v>125</v>
      </c>
      <c r="X119" s="4">
        <v>175</v>
      </c>
      <c r="Y119" s="4">
        <v>15.3</v>
      </c>
      <c r="Z119" s="4">
        <v>21.6</v>
      </c>
      <c r="AD119" s="4">
        <v>16.3</v>
      </c>
      <c r="AF119" s="4">
        <v>26</v>
      </c>
      <c r="AG119" s="4">
        <v>511</v>
      </c>
      <c r="AH119" s="4">
        <v>0.05</v>
      </c>
      <c r="AI119" s="4">
        <v>14.8</v>
      </c>
      <c r="AJ119" s="4">
        <v>60</v>
      </c>
      <c r="AK119" s="4">
        <v>3.01</v>
      </c>
      <c r="AM119" s="4">
        <v>301</v>
      </c>
      <c r="AN119" s="4">
        <v>13.8</v>
      </c>
      <c r="AO119" s="4">
        <v>27.1</v>
      </c>
      <c r="AP119" s="4">
        <v>3.39</v>
      </c>
      <c r="AQ119" s="4">
        <v>13.7</v>
      </c>
      <c r="AR119" s="4">
        <v>2.68</v>
      </c>
      <c r="AS119" s="4">
        <v>0.84599999999999997</v>
      </c>
      <c r="AT119" s="4">
        <v>2.5099999999999998</v>
      </c>
      <c r="AU119" s="4">
        <v>0.40100000000000002</v>
      </c>
      <c r="AV119" s="4">
        <v>2.44</v>
      </c>
      <c r="AW119" s="4">
        <v>0.49099999999999999</v>
      </c>
      <c r="AX119" s="4">
        <v>1.44</v>
      </c>
      <c r="AY119" s="4">
        <v>0.21</v>
      </c>
      <c r="AZ119" s="4">
        <v>1.52</v>
      </c>
      <c r="BA119" s="4">
        <v>0.23599999999999999</v>
      </c>
      <c r="BB119" s="4">
        <v>6</v>
      </c>
      <c r="BC119" s="4">
        <v>1.72</v>
      </c>
      <c r="BF119" s="4">
        <v>0.24099999999999999</v>
      </c>
      <c r="BG119" s="4">
        <v>9.3000000000000007</v>
      </c>
      <c r="BH119" s="4">
        <v>2.96</v>
      </c>
      <c r="BI119" s="4">
        <v>0.9</v>
      </c>
      <c r="BJ119" s="4">
        <v>43</v>
      </c>
      <c r="BK119" s="4">
        <v>0.96</v>
      </c>
      <c r="BM119" s="4">
        <v>34.5</v>
      </c>
      <c r="BN119" s="4">
        <v>6.2</v>
      </c>
      <c r="BO119" s="37"/>
      <c r="BP119" s="37"/>
      <c r="BQ119" s="37"/>
      <c r="BR119" s="37"/>
      <c r="BS119" s="37"/>
      <c r="BT119" s="17"/>
      <c r="BU119" s="4">
        <f t="shared" si="11"/>
        <v>46.344999999999999</v>
      </c>
      <c r="BV119" s="4">
        <f t="shared" si="12"/>
        <v>39.250618073884098</v>
      </c>
      <c r="BW119" s="4">
        <f t="shared" si="13"/>
        <v>7.0943819261159007</v>
      </c>
      <c r="BX119" s="17"/>
      <c r="BY119" s="4">
        <f>19*LN(BM119)-22.3</f>
        <v>44.978227156708968</v>
      </c>
      <c r="BZ119" s="4">
        <f>16.6*LN(BN119)+7.6</f>
        <v>37.887518248047364</v>
      </c>
      <c r="CA119" s="4">
        <f>ABS(BY119-BZ119)</f>
        <v>7.090708908661604</v>
      </c>
      <c r="CC119" s="4">
        <f>-9.4+9.8*LN(BM119)+9.1*LN(BN119)</f>
        <v>41.904799933230201</v>
      </c>
      <c r="CD119" s="4">
        <f>ABS(BY119-CC119)</f>
        <v>3.0734272234787667</v>
      </c>
      <c r="CE119" s="4">
        <f>ABS(BZ119-CC119)</f>
        <v>4.0172816851828372</v>
      </c>
      <c r="CG119" s="4">
        <f>LN(BM119)*LN(BN119)</f>
        <v>6.4606548278538325</v>
      </c>
      <c r="CH119" s="4">
        <f t="shared" si="10"/>
        <v>40.134750276986097</v>
      </c>
    </row>
    <row r="120" spans="1:86" s="4" customFormat="1" x14ac:dyDescent="0.2">
      <c r="A120" s="4" t="s">
        <v>105</v>
      </c>
      <c r="B120" s="4" t="s">
        <v>197</v>
      </c>
      <c r="C120" s="4">
        <v>61.5</v>
      </c>
      <c r="E120" s="32">
        <v>29.35444</v>
      </c>
      <c r="F120" s="32">
        <v>91.418329999999997</v>
      </c>
      <c r="K120" s="4">
        <v>59.44</v>
      </c>
      <c r="L120" s="4">
        <v>0.64</v>
      </c>
      <c r="M120" s="4">
        <v>17.21</v>
      </c>
      <c r="N120" s="4">
        <v>7.32</v>
      </c>
      <c r="P120" s="4">
        <v>0.12</v>
      </c>
      <c r="Q120" s="4">
        <v>2.79</v>
      </c>
      <c r="R120" s="4">
        <v>6.26</v>
      </c>
      <c r="S120" s="4">
        <v>3.41</v>
      </c>
      <c r="T120" s="4">
        <v>1.59</v>
      </c>
      <c r="U120" s="4">
        <v>0.2</v>
      </c>
      <c r="V120" s="4">
        <v>8.18</v>
      </c>
      <c r="W120" s="4">
        <v>145</v>
      </c>
      <c r="X120" s="4">
        <v>122</v>
      </c>
      <c r="Y120" s="4">
        <v>16.5</v>
      </c>
      <c r="Z120" s="4">
        <v>9.67</v>
      </c>
      <c r="AD120" s="4">
        <v>16.3</v>
      </c>
      <c r="AF120" s="4">
        <v>27.7</v>
      </c>
      <c r="AG120" s="4">
        <v>521</v>
      </c>
      <c r="AH120" s="4">
        <v>0.05</v>
      </c>
      <c r="AI120" s="4">
        <v>14.4</v>
      </c>
      <c r="AJ120" s="4">
        <v>27.9</v>
      </c>
      <c r="AK120" s="4">
        <v>2.78</v>
      </c>
      <c r="AM120" s="4">
        <v>284</v>
      </c>
      <c r="AN120" s="4">
        <v>14.1</v>
      </c>
      <c r="AO120" s="4">
        <v>28.2</v>
      </c>
      <c r="AP120" s="4">
        <v>3.46</v>
      </c>
      <c r="AQ120" s="4">
        <v>13.8</v>
      </c>
      <c r="AR120" s="4">
        <v>2.65</v>
      </c>
      <c r="AS120" s="4">
        <v>0.86699999999999999</v>
      </c>
      <c r="AT120" s="4">
        <v>2.52</v>
      </c>
      <c r="AU120" s="4">
        <v>0.41199999999999998</v>
      </c>
      <c r="AV120" s="4">
        <v>2.36</v>
      </c>
      <c r="AW120" s="4">
        <v>0.502</v>
      </c>
      <c r="AX120" s="4">
        <v>1.45</v>
      </c>
      <c r="AY120" s="4">
        <v>0.223</v>
      </c>
      <c r="AZ120" s="4">
        <v>1.49</v>
      </c>
      <c r="BA120" s="4">
        <v>0.24199999999999999</v>
      </c>
      <c r="BB120" s="4">
        <v>6.2</v>
      </c>
      <c r="BC120" s="4">
        <v>1.05</v>
      </c>
      <c r="BF120" s="4">
        <v>0.249</v>
      </c>
      <c r="BG120" s="4">
        <v>10</v>
      </c>
      <c r="BH120" s="4">
        <v>2.74</v>
      </c>
      <c r="BI120" s="4">
        <v>0.75</v>
      </c>
      <c r="BJ120" s="4">
        <v>43</v>
      </c>
      <c r="BK120" s="4">
        <v>0.94</v>
      </c>
      <c r="BM120" s="4">
        <v>36.200000000000003</v>
      </c>
      <c r="BN120" s="4">
        <v>6.4</v>
      </c>
      <c r="BO120" s="37"/>
      <c r="BP120" s="37"/>
      <c r="BQ120" s="37"/>
      <c r="BR120" s="37"/>
      <c r="BS120" s="37"/>
      <c r="BT120" s="17"/>
      <c r="BU120" s="4">
        <f t="shared" si="11"/>
        <v>48.232000000000014</v>
      </c>
      <c r="BV120" s="4">
        <f t="shared" si="12"/>
        <v>39.926135127923423</v>
      </c>
      <c r="BW120" s="4">
        <f t="shared" si="13"/>
        <v>8.3058648720765902</v>
      </c>
      <c r="BX120" s="17"/>
      <c r="BY120" s="4">
        <f>19*LN(BM120)-22.3</f>
        <v>45.892123257802794</v>
      </c>
      <c r="BZ120" s="4">
        <f>16.6*LN(BN120)+7.6</f>
        <v>38.414546640069396</v>
      </c>
      <c r="CA120" s="4">
        <f>ABS(BY120-BZ120)</f>
        <v>7.4775766177333978</v>
      </c>
      <c r="CC120" s="4">
        <f>-9.4+9.8*LN(BM120)+9.1*LN(BN120)</f>
        <v>42.665091076878113</v>
      </c>
      <c r="CD120" s="4">
        <f>ABS(BY120-CC120)</f>
        <v>3.2270321809246809</v>
      </c>
      <c r="CE120" s="4">
        <f>ABS(BZ120-CC120)</f>
        <v>4.2505444368087169</v>
      </c>
      <c r="CG120" s="4">
        <f>LN(BM120)*LN(BN120)</f>
        <v>6.662363229590758</v>
      </c>
      <c r="CH120" s="4">
        <f t="shared" si="10"/>
        <v>40.981925564281184</v>
      </c>
    </row>
    <row r="121" spans="1:86" s="4" customFormat="1" x14ac:dyDescent="0.2">
      <c r="A121" s="4" t="s">
        <v>105</v>
      </c>
      <c r="B121" s="4" t="s">
        <v>198</v>
      </c>
      <c r="C121" s="4">
        <v>61.5</v>
      </c>
      <c r="E121" s="32">
        <v>29.35472</v>
      </c>
      <c r="F121" s="32">
        <v>91.413330000000002</v>
      </c>
      <c r="K121" s="4">
        <v>56.64</v>
      </c>
      <c r="L121" s="4">
        <v>0.81</v>
      </c>
      <c r="M121" s="4">
        <v>17.05</v>
      </c>
      <c r="N121" s="4">
        <v>8.68</v>
      </c>
      <c r="P121" s="4">
        <v>0.16</v>
      </c>
      <c r="Q121" s="4">
        <v>3.69</v>
      </c>
      <c r="R121" s="4">
        <v>6.95</v>
      </c>
      <c r="S121" s="4">
        <v>3.32</v>
      </c>
      <c r="T121" s="4">
        <v>1.5</v>
      </c>
      <c r="U121" s="4">
        <v>0.14000000000000001</v>
      </c>
      <c r="V121" s="4">
        <v>6.1</v>
      </c>
      <c r="W121" s="4">
        <v>217</v>
      </c>
      <c r="X121" s="4">
        <v>108</v>
      </c>
      <c r="Y121" s="4">
        <v>22.6</v>
      </c>
      <c r="Z121" s="4">
        <v>13.4</v>
      </c>
      <c r="AD121" s="4">
        <v>17.100000000000001</v>
      </c>
      <c r="AF121" s="4">
        <v>30.2</v>
      </c>
      <c r="AG121" s="4">
        <v>487</v>
      </c>
      <c r="AH121" s="4">
        <v>0.06</v>
      </c>
      <c r="AI121" s="4">
        <v>20.5</v>
      </c>
      <c r="AJ121" s="4">
        <v>33.200000000000003</v>
      </c>
      <c r="AK121" s="4">
        <v>3.67</v>
      </c>
      <c r="AM121" s="4">
        <v>258</v>
      </c>
      <c r="AN121" s="4">
        <v>13</v>
      </c>
      <c r="AO121" s="4">
        <v>29.5</v>
      </c>
      <c r="AP121" s="4">
        <v>4</v>
      </c>
      <c r="AQ121" s="4">
        <v>17</v>
      </c>
      <c r="AR121" s="4">
        <v>3.46</v>
      </c>
      <c r="AS121" s="4">
        <v>0.91400000000000003</v>
      </c>
      <c r="AT121" s="4">
        <v>3.33</v>
      </c>
      <c r="AU121" s="4">
        <v>0.56000000000000005</v>
      </c>
      <c r="AV121" s="4">
        <v>3.42</v>
      </c>
      <c r="AW121" s="4">
        <v>0.70699999999999996</v>
      </c>
      <c r="AX121" s="4">
        <v>2.0699999999999998</v>
      </c>
      <c r="AY121" s="4">
        <v>0.314</v>
      </c>
      <c r="AZ121" s="4">
        <v>2.2000000000000002</v>
      </c>
      <c r="BA121" s="4">
        <v>0.35599999999999998</v>
      </c>
      <c r="BB121" s="4">
        <v>4.8</v>
      </c>
      <c r="BC121" s="4">
        <v>1.22</v>
      </c>
      <c r="BF121" s="4">
        <v>0.23200000000000001</v>
      </c>
      <c r="BG121" s="4">
        <v>9.4</v>
      </c>
      <c r="BH121" s="4">
        <v>1.24</v>
      </c>
      <c r="BI121" s="4">
        <v>0.41</v>
      </c>
      <c r="BJ121" s="4">
        <v>46</v>
      </c>
      <c r="BK121" s="4">
        <v>0.88</v>
      </c>
      <c r="BM121" s="4">
        <v>23.8</v>
      </c>
      <c r="BN121" s="4">
        <v>4</v>
      </c>
      <c r="BO121" s="37"/>
      <c r="BP121" s="37"/>
      <c r="BQ121" s="37"/>
      <c r="BR121" s="37"/>
      <c r="BS121" s="37"/>
      <c r="BT121" s="17"/>
      <c r="BU121" s="4">
        <f t="shared" si="11"/>
        <v>34.468000000000004</v>
      </c>
      <c r="BV121" s="4">
        <f t="shared" si="12"/>
        <v>29.925867908461907</v>
      </c>
      <c r="BW121" s="4">
        <f t="shared" si="13"/>
        <v>4.5421320915380967</v>
      </c>
      <c r="BX121" s="17"/>
      <c r="BY121" s="4">
        <f>19*LN(BM121)-22.3</f>
        <v>37.924026032871154</v>
      </c>
      <c r="BZ121" s="4">
        <f>16.6*LN(BN121)+7.6</f>
        <v>30.612486394590185</v>
      </c>
      <c r="CA121" s="4">
        <f>ABS(BY121-BZ121)</f>
        <v>7.3115396382809692</v>
      </c>
      <c r="CC121" s="4">
        <f>-9.4+9.8*LN(BM121)+9.1*LN(BN121)</f>
        <v>34.278197376829809</v>
      </c>
      <c r="CD121" s="4">
        <f>ABS(BY121-CC121)</f>
        <v>3.6458286560413455</v>
      </c>
      <c r="CE121" s="4">
        <f>ABS(BZ121-CC121)</f>
        <v>3.6657109822396237</v>
      </c>
      <c r="CG121" s="4">
        <f>LN(BM121)*LN(BN121)</f>
        <v>4.3941172470161458</v>
      </c>
      <c r="CH121" s="4">
        <f t="shared" si="10"/>
        <v>31.455292437467815</v>
      </c>
    </row>
    <row r="122" spans="1:86" s="4" customFormat="1" x14ac:dyDescent="0.2">
      <c r="A122" s="4" t="s">
        <v>105</v>
      </c>
      <c r="B122" s="4" t="s">
        <v>199</v>
      </c>
      <c r="C122" s="4">
        <v>61.5</v>
      </c>
      <c r="E122" s="32">
        <v>29.35472</v>
      </c>
      <c r="F122" s="32">
        <v>91.413330000000002</v>
      </c>
      <c r="K122" s="4">
        <v>59.12</v>
      </c>
      <c r="L122" s="4">
        <v>0.6</v>
      </c>
      <c r="M122" s="4">
        <v>16.62</v>
      </c>
      <c r="N122" s="4">
        <v>6.75</v>
      </c>
      <c r="P122" s="4">
        <v>0.11</v>
      </c>
      <c r="Q122" s="4">
        <v>2.67</v>
      </c>
      <c r="R122" s="4">
        <v>5.95</v>
      </c>
      <c r="S122" s="4">
        <v>3.22</v>
      </c>
      <c r="T122" s="4">
        <v>1.68</v>
      </c>
      <c r="U122" s="4">
        <v>0.16</v>
      </c>
      <c r="V122" s="4">
        <v>6.31</v>
      </c>
      <c r="W122" s="4">
        <v>134</v>
      </c>
      <c r="X122" s="4">
        <v>118</v>
      </c>
      <c r="Y122" s="4">
        <v>17.2</v>
      </c>
      <c r="Z122" s="4">
        <v>10.4</v>
      </c>
      <c r="AD122" s="4">
        <v>16.399999999999999</v>
      </c>
      <c r="AF122" s="4">
        <v>32.1</v>
      </c>
      <c r="AG122" s="4">
        <v>514</v>
      </c>
      <c r="AH122" s="4">
        <v>0.06</v>
      </c>
      <c r="AI122" s="4">
        <v>15.3</v>
      </c>
      <c r="AJ122" s="4">
        <v>50.4</v>
      </c>
      <c r="AK122" s="4">
        <v>2.95</v>
      </c>
      <c r="AM122" s="4">
        <v>310</v>
      </c>
      <c r="AN122" s="4">
        <v>14.2</v>
      </c>
      <c r="AO122" s="4">
        <v>27.3</v>
      </c>
      <c r="AP122" s="4">
        <v>3.31</v>
      </c>
      <c r="AQ122" s="4">
        <v>13.2</v>
      </c>
      <c r="AR122" s="4">
        <v>2.5499999999999998</v>
      </c>
      <c r="AS122" s="4">
        <v>0.80200000000000005</v>
      </c>
      <c r="AT122" s="4">
        <v>2.4900000000000002</v>
      </c>
      <c r="AU122" s="4">
        <v>0.41399999999999998</v>
      </c>
      <c r="AV122" s="4">
        <v>2.46</v>
      </c>
      <c r="AW122" s="4">
        <v>0.503</v>
      </c>
      <c r="AX122" s="4">
        <v>1.46</v>
      </c>
      <c r="AY122" s="4">
        <v>0.224</v>
      </c>
      <c r="AZ122" s="4">
        <v>1.46</v>
      </c>
      <c r="BA122" s="4">
        <v>0.23200000000000001</v>
      </c>
      <c r="BB122" s="4">
        <v>6</v>
      </c>
      <c r="BC122" s="4">
        <v>1.47</v>
      </c>
      <c r="BF122" s="4">
        <v>0.22500000000000001</v>
      </c>
      <c r="BG122" s="4">
        <v>8.1</v>
      </c>
      <c r="BH122" s="4">
        <v>2.99</v>
      </c>
      <c r="BI122" s="4">
        <v>0.69</v>
      </c>
      <c r="BJ122" s="4">
        <v>44</v>
      </c>
      <c r="BK122" s="4">
        <v>0.95</v>
      </c>
      <c r="BM122" s="4">
        <v>33.6</v>
      </c>
      <c r="BN122" s="4">
        <v>6.6</v>
      </c>
      <c r="BO122" s="37"/>
      <c r="BP122" s="37"/>
      <c r="BQ122" s="37"/>
      <c r="BR122" s="37"/>
      <c r="BS122" s="37"/>
      <c r="BT122" s="17"/>
      <c r="BU122" s="4">
        <f t="shared" si="11"/>
        <v>45.346000000000004</v>
      </c>
      <c r="BV122" s="4">
        <f t="shared" si="12"/>
        <v>40.58086370937594</v>
      </c>
      <c r="BW122" s="4">
        <f t="shared" si="13"/>
        <v>4.7651362906240635</v>
      </c>
      <c r="BX122" s="17"/>
      <c r="BY122" s="4">
        <f>19*LN(BM122)-22.3</f>
        <v>44.475995272414025</v>
      </c>
      <c r="BZ122" s="4">
        <f>16.6*LN(BN122)+7.6</f>
        <v>38.925356173937509</v>
      </c>
      <c r="CA122" s="4">
        <f>ABS(BY122-BZ122)</f>
        <v>5.5506390984765162</v>
      </c>
      <c r="CC122" s="4">
        <f>-9.4+9.8*LN(BM122)+9.1*LN(BN122)</f>
        <v>42.214689262492413</v>
      </c>
      <c r="CD122" s="4">
        <f>ABS(BY122-CC122)</f>
        <v>2.2613060099216113</v>
      </c>
      <c r="CE122" s="4">
        <f>ABS(BZ122-CC122)</f>
        <v>3.2893330885549048</v>
      </c>
      <c r="CG122" s="4">
        <f>LN(BM122)*LN(BN122)</f>
        <v>6.6321554717106403</v>
      </c>
      <c r="CH122" s="4">
        <f t="shared" si="10"/>
        <v>40.855052981184691</v>
      </c>
    </row>
    <row r="123" spans="1:86" s="4" customFormat="1" x14ac:dyDescent="0.2">
      <c r="A123" s="4" t="s">
        <v>105</v>
      </c>
      <c r="B123" s="4" t="s">
        <v>200</v>
      </c>
      <c r="C123" s="4">
        <v>61.5</v>
      </c>
      <c r="E123" s="32">
        <v>29.35444</v>
      </c>
      <c r="F123" s="32">
        <v>91.418329999999997</v>
      </c>
      <c r="K123" s="4">
        <v>55.68</v>
      </c>
      <c r="L123" s="4">
        <v>0.82</v>
      </c>
      <c r="M123" s="4">
        <v>17.54</v>
      </c>
      <c r="N123" s="4">
        <v>8.99</v>
      </c>
      <c r="P123" s="4">
        <v>0.16</v>
      </c>
      <c r="Q123" s="4">
        <v>3.53</v>
      </c>
      <c r="R123" s="4">
        <v>6.84</v>
      </c>
      <c r="S123" s="4">
        <v>3.35</v>
      </c>
      <c r="T123" s="4">
        <v>1.73</v>
      </c>
      <c r="U123" s="4">
        <v>0.23</v>
      </c>
      <c r="V123" s="4">
        <v>9.4499999999999993</v>
      </c>
      <c r="W123" s="4">
        <v>169</v>
      </c>
      <c r="X123" s="4">
        <v>116</v>
      </c>
      <c r="Y123" s="4">
        <v>22.6</v>
      </c>
      <c r="Z123" s="4">
        <v>12.2</v>
      </c>
      <c r="AD123" s="4">
        <v>16.8</v>
      </c>
      <c r="AF123" s="4">
        <v>32.200000000000003</v>
      </c>
      <c r="AG123" s="4">
        <v>489</v>
      </c>
      <c r="AH123" s="4">
        <v>7.0000000000000007E-2</v>
      </c>
      <c r="AI123" s="4">
        <v>12.5</v>
      </c>
      <c r="AJ123" s="4">
        <v>15.2</v>
      </c>
      <c r="AK123" s="4">
        <v>3.75</v>
      </c>
      <c r="AM123" s="4">
        <v>240</v>
      </c>
      <c r="AN123" s="4">
        <v>14.4</v>
      </c>
      <c r="AO123" s="4">
        <v>29.5</v>
      </c>
      <c r="AP123" s="4">
        <v>3.64</v>
      </c>
      <c r="AQ123" s="4">
        <v>13.9</v>
      </c>
      <c r="AR123" s="4">
        <v>2.4500000000000002</v>
      </c>
      <c r="AS123" s="4">
        <v>0.89200000000000002</v>
      </c>
      <c r="AT123" s="4">
        <v>2.25</v>
      </c>
      <c r="AU123" s="4">
        <v>0.32900000000000001</v>
      </c>
      <c r="AV123" s="4">
        <v>1.97</v>
      </c>
      <c r="AW123" s="4">
        <v>0.42199999999999999</v>
      </c>
      <c r="AX123" s="4">
        <v>1.27</v>
      </c>
      <c r="AY123" s="4">
        <v>0.19700000000000001</v>
      </c>
      <c r="AZ123" s="4">
        <v>1.44</v>
      </c>
      <c r="BA123" s="4">
        <v>0.245</v>
      </c>
      <c r="BB123" s="4">
        <v>7.1</v>
      </c>
      <c r="BC123" s="4">
        <v>0.72399999999999998</v>
      </c>
      <c r="BF123" s="4">
        <v>0.24199999999999999</v>
      </c>
      <c r="BG123" s="4">
        <v>8.6999999999999993</v>
      </c>
      <c r="BH123" s="4">
        <v>1.64</v>
      </c>
      <c r="BI123" s="4">
        <v>0.34</v>
      </c>
      <c r="BJ123" s="4">
        <v>44</v>
      </c>
      <c r="BK123" s="4">
        <v>0.91</v>
      </c>
      <c r="BM123" s="4">
        <v>39.1</v>
      </c>
      <c r="BN123" s="4">
        <v>6.8</v>
      </c>
      <c r="BO123" s="37"/>
      <c r="BP123" s="37"/>
      <c r="BQ123" s="37"/>
      <c r="BR123" s="37"/>
      <c r="BS123" s="37"/>
      <c r="BT123" s="17"/>
      <c r="BU123" s="4">
        <f t="shared" si="11"/>
        <v>51.451000000000008</v>
      </c>
      <c r="BV123" s="4">
        <f t="shared" si="12"/>
        <v>41.216045206311712</v>
      </c>
      <c r="BW123" s="4">
        <f t="shared" si="13"/>
        <v>10.234954793688296</v>
      </c>
      <c r="BX123" s="17"/>
      <c r="BY123" s="4">
        <f>19*LN(BM123)-22.3</f>
        <v>47.356326872835083</v>
      </c>
      <c r="BZ123" s="4">
        <f>16.6*LN(BN123)+7.6</f>
        <v>39.420915362222217</v>
      </c>
      <c r="CA123" s="4">
        <f>ABS(BY123-BZ123)</f>
        <v>7.935411510612866</v>
      </c>
      <c r="CC123" s="4">
        <f>-9.4+9.8*LN(BM123)+9.1*LN(BN123)</f>
        <v>43.971995947371695</v>
      </c>
      <c r="CD123" s="4">
        <f>ABS(BY123-CC123)</f>
        <v>3.384330925463388</v>
      </c>
      <c r="CE123" s="4">
        <f>ABS(BZ123-CC123)</f>
        <v>4.551080585149478</v>
      </c>
      <c r="CG123" s="4">
        <f>LN(BM123)*LN(BN123)</f>
        <v>7.0276730560043426</v>
      </c>
      <c r="CH123" s="4">
        <f t="shared" si="10"/>
        <v>42.516226835218241</v>
      </c>
    </row>
    <row r="124" spans="1:86" s="4" customFormat="1" x14ac:dyDescent="0.2">
      <c r="A124" s="4" t="s">
        <v>105</v>
      </c>
      <c r="B124" s="4" t="s">
        <v>201</v>
      </c>
      <c r="C124" s="4">
        <v>61.5</v>
      </c>
      <c r="E124" s="32">
        <v>29.351389999999999</v>
      </c>
      <c r="F124" s="32">
        <v>91.416939999999997</v>
      </c>
      <c r="K124" s="4">
        <v>60.59</v>
      </c>
      <c r="L124" s="4">
        <v>0.57999999999999996</v>
      </c>
      <c r="M124" s="4">
        <v>17.100000000000001</v>
      </c>
      <c r="N124" s="4">
        <v>6.57</v>
      </c>
      <c r="P124" s="4">
        <v>0.11</v>
      </c>
      <c r="Q124" s="4">
        <v>2.5499999999999998</v>
      </c>
      <c r="R124" s="4">
        <v>5.6</v>
      </c>
      <c r="S124" s="4">
        <v>3.92</v>
      </c>
      <c r="T124" s="4">
        <v>1.9</v>
      </c>
      <c r="U124" s="4">
        <v>0.18</v>
      </c>
      <c r="V124" s="4">
        <v>7.5</v>
      </c>
      <c r="W124" s="4">
        <v>126</v>
      </c>
      <c r="X124" s="4">
        <v>153</v>
      </c>
      <c r="Y124" s="4">
        <v>14.5</v>
      </c>
      <c r="Z124" s="4">
        <v>8.89</v>
      </c>
      <c r="AD124" s="4">
        <v>15.6</v>
      </c>
      <c r="AF124" s="4">
        <v>32.5</v>
      </c>
      <c r="AG124" s="4">
        <v>486</v>
      </c>
      <c r="AH124" s="4">
        <v>7.0000000000000007E-2</v>
      </c>
      <c r="AI124" s="4">
        <v>14.1</v>
      </c>
      <c r="AJ124" s="4">
        <v>36.700000000000003</v>
      </c>
      <c r="AK124" s="4">
        <v>3.01</v>
      </c>
      <c r="AM124" s="4">
        <v>312</v>
      </c>
      <c r="AN124" s="4">
        <v>15.5</v>
      </c>
      <c r="AO124" s="4">
        <v>29.9</v>
      </c>
      <c r="AP124" s="4">
        <v>3.6</v>
      </c>
      <c r="AQ124" s="4">
        <v>14</v>
      </c>
      <c r="AR124" s="4">
        <v>2.56</v>
      </c>
      <c r="AS124" s="4">
        <v>0.79900000000000004</v>
      </c>
      <c r="AT124" s="4">
        <v>2.4700000000000002</v>
      </c>
      <c r="AU124" s="4">
        <v>0.40500000000000003</v>
      </c>
      <c r="AV124" s="4">
        <v>2.29</v>
      </c>
      <c r="AW124" s="4">
        <v>0.48399999999999999</v>
      </c>
      <c r="AX124" s="4">
        <v>1.39</v>
      </c>
      <c r="AY124" s="4">
        <v>0.21099999999999999</v>
      </c>
      <c r="AZ124" s="4">
        <v>1.44</v>
      </c>
      <c r="BA124" s="4">
        <v>0.23200000000000001</v>
      </c>
      <c r="BB124" s="4">
        <v>6.7</v>
      </c>
      <c r="BC124" s="4">
        <v>1.21</v>
      </c>
      <c r="BF124" s="4">
        <v>0.245</v>
      </c>
      <c r="BG124" s="4">
        <v>9.6999999999999993</v>
      </c>
      <c r="BH124" s="4">
        <v>3.88</v>
      </c>
      <c r="BI124" s="4">
        <v>0.88</v>
      </c>
      <c r="BJ124" s="4">
        <v>43</v>
      </c>
      <c r="BK124" s="4">
        <v>0.94</v>
      </c>
      <c r="BM124" s="4">
        <v>34.5</v>
      </c>
      <c r="BN124" s="4">
        <v>7.3</v>
      </c>
      <c r="BO124" s="37"/>
      <c r="BP124" s="37"/>
      <c r="BQ124" s="37"/>
      <c r="BR124" s="37"/>
      <c r="BS124" s="37"/>
      <c r="BT124" s="17"/>
      <c r="BU124" s="4">
        <f t="shared" si="11"/>
        <v>46.344999999999999</v>
      </c>
      <c r="BV124" s="4">
        <f t="shared" si="12"/>
        <v>42.725685292594001</v>
      </c>
      <c r="BW124" s="4">
        <f t="shared" si="13"/>
        <v>3.6193147074059979</v>
      </c>
      <c r="BX124" s="17"/>
      <c r="BY124" s="4">
        <f>19*LN(BM124)-22.3</f>
        <v>44.978227156708968</v>
      </c>
      <c r="BZ124" s="4">
        <f>16.6*LN(BN124)+7.6</f>
        <v>40.59871417936214</v>
      </c>
      <c r="CA124" s="4">
        <f>ABS(BY124-BZ124)</f>
        <v>4.3795129773468275</v>
      </c>
      <c r="CC124" s="4">
        <f>-9.4+9.8*LN(BM124)+9.1*LN(BN124)</f>
        <v>43.391057943770221</v>
      </c>
      <c r="CD124" s="4">
        <f>ABS(BY124-CC124)</f>
        <v>1.5871692129387469</v>
      </c>
      <c r="CE124" s="4">
        <f>ABS(BZ124-CC124)</f>
        <v>2.7923437644080806</v>
      </c>
      <c r="CG124" s="4">
        <f>LN(BM124)*LN(BN124)</f>
        <v>7.0389822081117277</v>
      </c>
      <c r="CH124" s="4">
        <f t="shared" si="10"/>
        <v>42.563725274069256</v>
      </c>
    </row>
    <row r="125" spans="1:86" s="4" customFormat="1" x14ac:dyDescent="0.2">
      <c r="A125" s="4" t="s">
        <v>105</v>
      </c>
      <c r="B125" s="4" t="s">
        <v>202</v>
      </c>
      <c r="C125" s="4">
        <v>61.7</v>
      </c>
      <c r="E125" s="32">
        <v>29.35528</v>
      </c>
      <c r="F125" s="32">
        <v>91.415279999999996</v>
      </c>
      <c r="I125" s="4">
        <v>12.772727270000001</v>
      </c>
      <c r="K125" s="4">
        <v>56.52</v>
      </c>
      <c r="L125" s="4">
        <v>0.79</v>
      </c>
      <c r="M125" s="4">
        <v>17.71</v>
      </c>
      <c r="N125" s="4">
        <v>8.39</v>
      </c>
      <c r="P125" s="4">
        <v>0.17</v>
      </c>
      <c r="Q125" s="4">
        <v>3.94</v>
      </c>
      <c r="R125" s="4">
        <v>6.68</v>
      </c>
      <c r="S125" s="4">
        <v>3.35</v>
      </c>
      <c r="T125" s="4">
        <v>1.47</v>
      </c>
      <c r="U125" s="4">
        <v>0.15</v>
      </c>
      <c r="V125" s="4">
        <v>27.2</v>
      </c>
      <c r="W125" s="4">
        <v>212</v>
      </c>
      <c r="X125" s="4">
        <v>98</v>
      </c>
      <c r="Y125" s="4">
        <v>24</v>
      </c>
      <c r="Z125" s="4">
        <v>44.7</v>
      </c>
      <c r="AD125" s="4">
        <v>17.8</v>
      </c>
      <c r="AF125" s="4">
        <v>34.299999999999997</v>
      </c>
      <c r="AG125" s="4">
        <v>495</v>
      </c>
      <c r="AH125" s="4">
        <v>7.0000000000000007E-2</v>
      </c>
      <c r="AI125" s="4">
        <v>22.3</v>
      </c>
      <c r="AJ125" s="4">
        <v>47.5</v>
      </c>
      <c r="AK125" s="4">
        <v>4.04</v>
      </c>
      <c r="AL125" s="4">
        <v>2.2799999999999998</v>
      </c>
      <c r="AM125" s="4">
        <v>273</v>
      </c>
      <c r="AN125" s="4">
        <v>14.2</v>
      </c>
      <c r="AO125" s="4">
        <v>32.799999999999997</v>
      </c>
      <c r="AP125" s="4">
        <v>4.49</v>
      </c>
      <c r="AQ125" s="4">
        <v>18.600000000000001</v>
      </c>
      <c r="AR125" s="4">
        <v>3.88</v>
      </c>
      <c r="AS125" s="4">
        <v>1.01</v>
      </c>
      <c r="AT125" s="4">
        <v>3.49</v>
      </c>
      <c r="AU125" s="4">
        <v>0.59399999999999997</v>
      </c>
      <c r="AV125" s="4">
        <v>3.62</v>
      </c>
      <c r="AW125" s="4">
        <v>0.79300000000000004</v>
      </c>
      <c r="AX125" s="4">
        <v>2.27</v>
      </c>
      <c r="AY125" s="4">
        <v>0.34399999999999997</v>
      </c>
      <c r="AZ125" s="4">
        <v>2.2799999999999998</v>
      </c>
      <c r="BA125" s="4">
        <v>0.36299999999999999</v>
      </c>
      <c r="BB125" s="4">
        <v>5</v>
      </c>
      <c r="BC125" s="4">
        <v>1.41</v>
      </c>
      <c r="BF125" s="4">
        <v>0.24399999999999999</v>
      </c>
      <c r="BG125" s="4">
        <v>10.199999999999999</v>
      </c>
      <c r="BH125" s="4">
        <v>1.45</v>
      </c>
      <c r="BI125" s="4">
        <v>0.49</v>
      </c>
      <c r="BJ125" s="4">
        <v>48</v>
      </c>
      <c r="BK125" s="4">
        <v>0.94</v>
      </c>
      <c r="BM125" s="4">
        <v>22.2</v>
      </c>
      <c r="BN125" s="4">
        <v>4.2</v>
      </c>
      <c r="BO125" s="37"/>
      <c r="BP125" s="37"/>
      <c r="BQ125" s="37"/>
      <c r="BR125" s="37"/>
      <c r="BS125" s="37"/>
      <c r="BT125" s="17"/>
      <c r="BU125" s="4">
        <f t="shared" si="11"/>
        <v>32.692000000000007</v>
      </c>
      <c r="BV125" s="4">
        <f t="shared" si="12"/>
        <v>30.963976231494915</v>
      </c>
      <c r="BW125" s="4">
        <f t="shared" si="13"/>
        <v>1.7280237685050928</v>
      </c>
      <c r="BX125" s="17"/>
      <c r="BY125" s="4">
        <f>19*LN(BM125)-22.3</f>
        <v>36.601753488686441</v>
      </c>
      <c r="BZ125" s="4">
        <f>16.6*LN(BN125)+7.6</f>
        <v>31.422403119802759</v>
      </c>
      <c r="CA125" s="4">
        <f>ABS(BY125-BZ125)</f>
        <v>5.1793503688836822</v>
      </c>
      <c r="CC125" s="4">
        <f>-9.4+9.8*LN(BM125)+9.1*LN(BN125)</f>
        <v>34.040173611139529</v>
      </c>
      <c r="CD125" s="4">
        <f>ABS(BY125-CC125)</f>
        <v>2.5615798775469116</v>
      </c>
      <c r="CE125" s="4">
        <f>ABS(BZ125-CC125)</f>
        <v>2.6177704913367705</v>
      </c>
      <c r="CG125" s="4">
        <f>LN(BM125)*LN(BN125)</f>
        <v>4.4488944707379101</v>
      </c>
      <c r="CH125" s="4">
        <f t="shared" si="10"/>
        <v>31.685356777099223</v>
      </c>
    </row>
    <row r="126" spans="1:86" s="4" customFormat="1" x14ac:dyDescent="0.2">
      <c r="A126" s="4" t="s">
        <v>203</v>
      </c>
      <c r="B126" s="4" t="s">
        <v>204</v>
      </c>
      <c r="C126" s="4">
        <v>62</v>
      </c>
      <c r="D126" s="4">
        <v>3</v>
      </c>
      <c r="E126" s="32">
        <v>29.967500000000001</v>
      </c>
      <c r="F126" s="32">
        <v>91.207669999999993</v>
      </c>
      <c r="K126" s="4">
        <v>57</v>
      </c>
      <c r="L126" s="4">
        <v>1</v>
      </c>
      <c r="M126" s="4">
        <v>18</v>
      </c>
      <c r="N126" s="4">
        <v>5</v>
      </c>
      <c r="O126" s="4">
        <v>3</v>
      </c>
      <c r="P126" s="4">
        <v>0</v>
      </c>
      <c r="Q126" s="4">
        <v>2</v>
      </c>
      <c r="R126" s="4">
        <v>8</v>
      </c>
      <c r="S126" s="4">
        <v>3</v>
      </c>
      <c r="T126" s="4">
        <v>1.2</v>
      </c>
      <c r="U126" s="4">
        <v>0</v>
      </c>
      <c r="V126" s="4">
        <v>13</v>
      </c>
      <c r="AF126" s="4">
        <v>22</v>
      </c>
      <c r="AG126" s="4">
        <v>436</v>
      </c>
      <c r="AH126" s="4">
        <v>0.05</v>
      </c>
      <c r="AI126" s="4">
        <v>23</v>
      </c>
      <c r="AJ126" s="4">
        <v>156</v>
      </c>
      <c r="AK126" s="4">
        <v>6</v>
      </c>
      <c r="AL126" s="4">
        <v>2</v>
      </c>
      <c r="AM126" s="4">
        <v>390</v>
      </c>
      <c r="AN126" s="4">
        <v>20</v>
      </c>
      <c r="AO126" s="4">
        <v>41</v>
      </c>
      <c r="AP126" s="4">
        <v>5</v>
      </c>
      <c r="AQ126" s="4">
        <v>22</v>
      </c>
      <c r="AR126" s="4">
        <v>5</v>
      </c>
      <c r="AS126" s="4">
        <v>1</v>
      </c>
      <c r="AT126" s="4">
        <v>5</v>
      </c>
      <c r="AU126" s="4">
        <v>1</v>
      </c>
      <c r="AV126" s="4">
        <v>4</v>
      </c>
      <c r="AW126" s="4">
        <v>1</v>
      </c>
      <c r="AX126" s="4">
        <v>2</v>
      </c>
      <c r="AY126" s="4">
        <v>0</v>
      </c>
      <c r="AZ126" s="4">
        <v>2</v>
      </c>
      <c r="BA126" s="4">
        <v>0</v>
      </c>
      <c r="BB126" s="4">
        <v>5.8</v>
      </c>
      <c r="BC126" s="4">
        <v>4</v>
      </c>
      <c r="BF126" s="4">
        <v>0</v>
      </c>
      <c r="BH126" s="4">
        <v>9</v>
      </c>
      <c r="BI126" s="4">
        <v>2</v>
      </c>
      <c r="BK126" s="4">
        <v>0.87</v>
      </c>
      <c r="BM126" s="4">
        <v>19</v>
      </c>
      <c r="BN126" s="4">
        <v>6.8</v>
      </c>
      <c r="BO126" s="37"/>
      <c r="BP126" s="37"/>
      <c r="BQ126" s="37"/>
      <c r="BR126" s="37"/>
      <c r="BS126" s="37"/>
      <c r="BT126" s="17"/>
      <c r="BU126" s="4">
        <f t="shared" si="11"/>
        <v>29.140000000000004</v>
      </c>
      <c r="BV126" s="4">
        <f t="shared" si="12"/>
        <v>41.216045206311712</v>
      </c>
      <c r="BW126" s="4">
        <f t="shared" si="13"/>
        <v>12.076045206311708</v>
      </c>
      <c r="BX126" s="17"/>
      <c r="BY126" s="4">
        <f>19*LN(BM126)-22.3</f>
        <v>33.644340604162366</v>
      </c>
      <c r="BZ126" s="4">
        <f>16.6*LN(BN126)+7.6</f>
        <v>39.420915362222217</v>
      </c>
      <c r="CA126" s="4">
        <f>ABS(BY126-BZ126)</f>
        <v>5.7765747580598514</v>
      </c>
      <c r="CC126" s="4">
        <f>-9.4+9.8*LN(BM126)+9.1*LN(BN126)</f>
        <v>36.899497766687873</v>
      </c>
      <c r="CD126" s="4">
        <f>ABS(BY126-CC126)</f>
        <v>3.2551571625255065</v>
      </c>
      <c r="CE126" s="4">
        <f>ABS(BZ126-CC126)</f>
        <v>2.521417595534345</v>
      </c>
      <c r="CG126" s="4">
        <f>LN(BM126)*LN(BN126)</f>
        <v>5.6442616593544139</v>
      </c>
      <c r="CH126" s="4">
        <f t="shared" si="10"/>
        <v>36.70589896928854</v>
      </c>
    </row>
    <row r="127" spans="1:86" s="4" customFormat="1" x14ac:dyDescent="0.2">
      <c r="A127" s="4" t="s">
        <v>203</v>
      </c>
      <c r="B127" s="4" t="s">
        <v>205</v>
      </c>
      <c r="C127" s="4">
        <v>62</v>
      </c>
      <c r="D127" s="4">
        <v>3</v>
      </c>
      <c r="E127" s="32">
        <v>29.952000000000002</v>
      </c>
      <c r="F127" s="32">
        <v>91.197999999999993</v>
      </c>
      <c r="K127" s="4">
        <v>59</v>
      </c>
      <c r="L127" s="4">
        <v>1</v>
      </c>
      <c r="M127" s="4">
        <v>16</v>
      </c>
      <c r="N127" s="4">
        <v>6</v>
      </c>
      <c r="O127" s="4">
        <v>2</v>
      </c>
      <c r="P127" s="4">
        <v>0</v>
      </c>
      <c r="Q127" s="4">
        <v>4</v>
      </c>
      <c r="R127" s="4">
        <v>4</v>
      </c>
      <c r="S127" s="4">
        <v>4</v>
      </c>
      <c r="T127" s="4">
        <v>2.39</v>
      </c>
      <c r="U127" s="4">
        <v>0</v>
      </c>
      <c r="V127" s="4">
        <v>15</v>
      </c>
      <c r="AF127" s="4">
        <v>41</v>
      </c>
      <c r="AG127" s="4">
        <v>450</v>
      </c>
      <c r="AH127" s="4">
        <v>0.09</v>
      </c>
      <c r="AI127" s="4">
        <v>23</v>
      </c>
      <c r="AJ127" s="4">
        <v>136</v>
      </c>
      <c r="AK127" s="4">
        <v>7</v>
      </c>
      <c r="AL127" s="4">
        <v>1</v>
      </c>
      <c r="AM127" s="4">
        <v>965</v>
      </c>
      <c r="AN127" s="4">
        <v>22</v>
      </c>
      <c r="AO127" s="4">
        <v>45</v>
      </c>
      <c r="AP127" s="4">
        <v>5</v>
      </c>
      <c r="AQ127" s="4">
        <v>22</v>
      </c>
      <c r="AR127" s="4">
        <v>5</v>
      </c>
      <c r="AS127" s="4">
        <v>1</v>
      </c>
      <c r="AT127" s="4">
        <v>5</v>
      </c>
      <c r="AU127" s="4">
        <v>1</v>
      </c>
      <c r="AV127" s="4">
        <v>4</v>
      </c>
      <c r="AW127" s="4">
        <v>1</v>
      </c>
      <c r="AX127" s="4">
        <v>2</v>
      </c>
      <c r="AY127" s="4">
        <v>0</v>
      </c>
      <c r="AZ127" s="4">
        <v>2</v>
      </c>
      <c r="BA127" s="4">
        <v>0</v>
      </c>
      <c r="BB127" s="4">
        <v>6.2</v>
      </c>
      <c r="BC127" s="4">
        <v>4</v>
      </c>
      <c r="BF127" s="4">
        <v>0</v>
      </c>
      <c r="BH127" s="4">
        <v>9</v>
      </c>
      <c r="BI127" s="4">
        <v>2</v>
      </c>
      <c r="BK127" s="4">
        <v>0.97</v>
      </c>
      <c r="BM127" s="4">
        <v>19.600000000000001</v>
      </c>
      <c r="BN127" s="4">
        <v>7.5</v>
      </c>
      <c r="BO127" s="37"/>
      <c r="BP127" s="37"/>
      <c r="BQ127" s="37"/>
      <c r="BR127" s="37"/>
      <c r="BS127" s="37"/>
      <c r="BT127" s="17"/>
      <c r="BU127" s="4">
        <f t="shared" si="11"/>
        <v>29.806000000000004</v>
      </c>
      <c r="BV127" s="4">
        <f t="shared" si="12"/>
        <v>43.300774354991766</v>
      </c>
      <c r="BW127" s="4">
        <f t="shared" si="13"/>
        <v>13.494774354991762</v>
      </c>
      <c r="BX127" s="17"/>
      <c r="BY127" s="4">
        <f>19*LN(BM127)-22.3</f>
        <v>34.235061758492961</v>
      </c>
      <c r="BZ127" s="4">
        <f>16.6*LN(BN127)+7.6</f>
        <v>41.0473901410016</v>
      </c>
      <c r="CA127" s="4">
        <f>ABS(BY127-BZ127)</f>
        <v>6.8123283825086389</v>
      </c>
      <c r="CC127" s="4">
        <f>-9.4+9.8*LN(BM127)+9.1*LN(BN127)</f>
        <v>38.095807236052032</v>
      </c>
      <c r="CD127" s="4">
        <f>ABS(BY127-CC127)</f>
        <v>3.860745477559071</v>
      </c>
      <c r="CE127" s="4">
        <f>ABS(BZ127-CC127)</f>
        <v>2.9515829049495679</v>
      </c>
      <c r="CG127" s="4">
        <f>LN(BM127)*LN(BN127)</f>
        <v>5.9954035107226815</v>
      </c>
      <c r="CH127" s="4">
        <f t="shared" si="10"/>
        <v>38.180694745035268</v>
      </c>
    </row>
    <row r="128" spans="1:86" s="4" customFormat="1" x14ac:dyDescent="0.2">
      <c r="A128" s="4" t="s">
        <v>206</v>
      </c>
      <c r="B128" s="4" t="s">
        <v>207</v>
      </c>
      <c r="C128" s="4">
        <v>62</v>
      </c>
      <c r="D128" s="4">
        <v>2</v>
      </c>
      <c r="E128" s="32">
        <v>29.916799999999999</v>
      </c>
      <c r="F128" s="32">
        <v>91.051299999999998</v>
      </c>
      <c r="K128" s="4">
        <v>56.97</v>
      </c>
      <c r="L128" s="4">
        <v>0.77</v>
      </c>
      <c r="M128" s="4">
        <v>16.07</v>
      </c>
      <c r="N128" s="4">
        <v>6.73</v>
      </c>
      <c r="O128" s="4">
        <v>2</v>
      </c>
      <c r="P128" s="4">
        <v>0.1</v>
      </c>
      <c r="Q128" s="4">
        <v>2.2999999999999998</v>
      </c>
      <c r="R128" s="4">
        <v>5.35</v>
      </c>
      <c r="S128" s="4">
        <v>4.76</v>
      </c>
      <c r="T128" s="4">
        <v>1.05</v>
      </c>
      <c r="U128" s="4">
        <v>0.2</v>
      </c>
      <c r="V128" s="4">
        <v>18</v>
      </c>
      <c r="AF128" s="4">
        <v>34.5</v>
      </c>
      <c r="AG128" s="4">
        <v>377</v>
      </c>
      <c r="AH128" s="4">
        <v>0.09</v>
      </c>
      <c r="AI128" s="4">
        <v>21</v>
      </c>
      <c r="AJ128" s="4">
        <v>183</v>
      </c>
      <c r="AK128" s="4">
        <v>6.7</v>
      </c>
      <c r="AL128" s="4">
        <v>1.84</v>
      </c>
      <c r="AM128" s="4">
        <v>267</v>
      </c>
      <c r="AN128" s="4">
        <v>21</v>
      </c>
      <c r="AO128" s="4">
        <v>41</v>
      </c>
      <c r="AP128" s="4">
        <v>5.0599999999999996</v>
      </c>
      <c r="AQ128" s="4">
        <v>20.6</v>
      </c>
      <c r="AR128" s="4">
        <v>4.43</v>
      </c>
      <c r="AS128" s="4">
        <v>1.22</v>
      </c>
      <c r="AT128" s="4">
        <v>4.33</v>
      </c>
      <c r="AU128" s="4">
        <v>0.65</v>
      </c>
      <c r="AV128" s="4">
        <v>3.73</v>
      </c>
      <c r="AW128" s="4">
        <v>0.76</v>
      </c>
      <c r="AX128" s="4">
        <v>1.98</v>
      </c>
      <c r="AY128" s="4">
        <v>0.28999999999999998</v>
      </c>
      <c r="AZ128" s="4">
        <v>2.11</v>
      </c>
      <c r="BA128" s="4">
        <v>0.32</v>
      </c>
      <c r="BB128" s="4">
        <v>6</v>
      </c>
      <c r="BC128" s="4">
        <v>4.2699999999999996</v>
      </c>
      <c r="BF128" s="4">
        <v>0.46</v>
      </c>
      <c r="BH128" s="4">
        <v>8.4</v>
      </c>
      <c r="BI128" s="4">
        <v>1.34</v>
      </c>
      <c r="BK128" s="4">
        <v>0.88</v>
      </c>
      <c r="BM128" s="4">
        <v>18</v>
      </c>
      <c r="BN128" s="4">
        <v>6.8</v>
      </c>
      <c r="BO128" s="37"/>
      <c r="BP128" s="37"/>
      <c r="BQ128" s="37"/>
      <c r="BR128" s="37"/>
      <c r="BS128" s="37"/>
      <c r="BT128" s="17"/>
      <c r="BU128" s="4">
        <f t="shared" si="11"/>
        <v>28.03</v>
      </c>
      <c r="BV128" s="4">
        <f t="shared" si="12"/>
        <v>41.216045206311712</v>
      </c>
      <c r="BW128" s="4">
        <f t="shared" si="13"/>
        <v>13.186045206311711</v>
      </c>
      <c r="BX128" s="17"/>
      <c r="BY128" s="4">
        <f>19*LN(BM128)-22.3</f>
        <v>32.617063400027121</v>
      </c>
      <c r="BZ128" s="4">
        <f>16.6*LN(BN128)+7.6</f>
        <v>39.420915362222217</v>
      </c>
      <c r="CA128" s="4">
        <f>ABS(BY128-BZ128)</f>
        <v>6.8038519621950968</v>
      </c>
      <c r="CC128" s="4">
        <f>-9.4+9.8*LN(BM128)+9.1*LN(BN128)</f>
        <v>36.369638998239168</v>
      </c>
      <c r="CD128" s="4">
        <f>ABS(BY128-CC128)</f>
        <v>3.7525755982120472</v>
      </c>
      <c r="CE128" s="4">
        <f>ABS(BZ128-CC128)</f>
        <v>3.0512763639830496</v>
      </c>
      <c r="CG128" s="4">
        <f>LN(BM128)*LN(BN128)</f>
        <v>5.540618980323571</v>
      </c>
      <c r="CH128" s="4">
        <f t="shared" si="10"/>
        <v>36.270599717358998</v>
      </c>
    </row>
    <row r="129" spans="1:86" s="4" customFormat="1" x14ac:dyDescent="0.2">
      <c r="A129" s="4" t="s">
        <v>203</v>
      </c>
      <c r="B129" s="4" t="s">
        <v>208</v>
      </c>
      <c r="C129" s="4">
        <v>62</v>
      </c>
      <c r="D129" s="4">
        <v>3</v>
      </c>
      <c r="E129" s="32">
        <v>29.9725</v>
      </c>
      <c r="F129" s="32">
        <v>91.176000000000002</v>
      </c>
      <c r="K129" s="4">
        <v>59</v>
      </c>
      <c r="L129" s="4">
        <v>1</v>
      </c>
      <c r="M129" s="4">
        <v>17</v>
      </c>
      <c r="N129" s="4">
        <v>7</v>
      </c>
      <c r="O129" s="4">
        <v>0</v>
      </c>
      <c r="P129" s="4">
        <v>0</v>
      </c>
      <c r="Q129" s="4">
        <v>2</v>
      </c>
      <c r="R129" s="4">
        <v>3</v>
      </c>
      <c r="S129" s="4">
        <v>6</v>
      </c>
      <c r="T129" s="4">
        <v>2.4900000000000002</v>
      </c>
      <c r="U129" s="4">
        <v>0</v>
      </c>
      <c r="V129" s="4">
        <v>12</v>
      </c>
      <c r="AF129" s="4">
        <v>71</v>
      </c>
      <c r="AG129" s="4">
        <v>566</v>
      </c>
      <c r="AH129" s="4">
        <v>0.13</v>
      </c>
      <c r="AI129" s="4">
        <v>23</v>
      </c>
      <c r="AJ129" s="4">
        <v>134</v>
      </c>
      <c r="AK129" s="4">
        <v>6</v>
      </c>
      <c r="AL129" s="4">
        <v>6</v>
      </c>
      <c r="AM129" s="4">
        <v>392</v>
      </c>
      <c r="AN129" s="4">
        <v>20</v>
      </c>
      <c r="AO129" s="4">
        <v>39</v>
      </c>
      <c r="AP129" s="4">
        <v>5</v>
      </c>
      <c r="AQ129" s="4">
        <v>21</v>
      </c>
      <c r="AR129" s="4">
        <v>5</v>
      </c>
      <c r="AS129" s="4">
        <v>1</v>
      </c>
      <c r="AT129" s="4">
        <v>5</v>
      </c>
      <c r="AU129" s="4">
        <v>1</v>
      </c>
      <c r="AV129" s="4">
        <v>4</v>
      </c>
      <c r="AW129" s="4">
        <v>1</v>
      </c>
      <c r="AX129" s="4">
        <v>2</v>
      </c>
      <c r="AY129" s="4">
        <v>0</v>
      </c>
      <c r="AZ129" s="4">
        <v>2</v>
      </c>
      <c r="BA129" s="4">
        <v>0</v>
      </c>
      <c r="BB129" s="4">
        <v>5.6</v>
      </c>
      <c r="BC129" s="4">
        <v>4</v>
      </c>
      <c r="BF129" s="4">
        <v>0</v>
      </c>
      <c r="BH129" s="4">
        <v>8</v>
      </c>
      <c r="BI129" s="4">
        <v>1</v>
      </c>
      <c r="BK129" s="4">
        <v>0.94</v>
      </c>
      <c r="BM129" s="4">
        <v>24.6</v>
      </c>
      <c r="BN129" s="4">
        <v>6.8</v>
      </c>
      <c r="BO129" s="37"/>
      <c r="BP129" s="37"/>
      <c r="BQ129" s="37"/>
      <c r="BR129" s="37"/>
      <c r="BS129" s="37"/>
      <c r="BT129" s="17"/>
      <c r="BU129" s="4">
        <f t="shared" si="11"/>
        <v>35.356000000000009</v>
      </c>
      <c r="BV129" s="4">
        <f t="shared" si="12"/>
        <v>41.216045206311712</v>
      </c>
      <c r="BW129" s="4">
        <f t="shared" si="13"/>
        <v>5.8600452063117032</v>
      </c>
      <c r="BX129" s="17"/>
      <c r="BY129" s="4">
        <f>19*LN(BM129)-22.3</f>
        <v>38.552182415828028</v>
      </c>
      <c r="BZ129" s="4">
        <f>16.6*LN(BN129)+7.6</f>
        <v>39.420915362222217</v>
      </c>
      <c r="CA129" s="4">
        <f>ABS(BY129-BZ129)</f>
        <v>0.8687329463941893</v>
      </c>
      <c r="CC129" s="4">
        <f>-9.4+9.8*LN(BM129)+9.1*LN(BN129)</f>
        <v>39.430910911652262</v>
      </c>
      <c r="CD129" s="4">
        <f>ABS(BY129-CC129)</f>
        <v>0.87872849582423385</v>
      </c>
      <c r="CE129" s="4">
        <f>ABS(BZ129-CC129)</f>
        <v>9.995549430044548E-3</v>
      </c>
      <c r="CG129" s="4">
        <f>LN(BM129)*LN(BN129)</f>
        <v>6.139417077554123</v>
      </c>
      <c r="CH129" s="4">
        <f t="shared" si="10"/>
        <v>38.785551725727316</v>
      </c>
    </row>
    <row r="130" spans="1:86" s="4" customFormat="1" x14ac:dyDescent="0.2">
      <c r="A130" s="4" t="s">
        <v>203</v>
      </c>
      <c r="B130" s="4" t="s">
        <v>209</v>
      </c>
      <c r="C130" s="4">
        <v>62</v>
      </c>
      <c r="D130" s="4">
        <v>3</v>
      </c>
      <c r="E130" s="32">
        <v>29.964169999999999</v>
      </c>
      <c r="F130" s="32">
        <v>91.188829999999996</v>
      </c>
      <c r="K130" s="4">
        <v>58</v>
      </c>
      <c r="L130" s="4">
        <v>1</v>
      </c>
      <c r="M130" s="4">
        <v>16</v>
      </c>
      <c r="N130" s="4">
        <v>7</v>
      </c>
      <c r="O130" s="4">
        <v>3</v>
      </c>
      <c r="P130" s="4">
        <v>0</v>
      </c>
      <c r="Q130" s="4">
        <v>3</v>
      </c>
      <c r="R130" s="4">
        <v>6</v>
      </c>
      <c r="S130" s="4">
        <v>3</v>
      </c>
      <c r="T130" s="4">
        <v>1.88</v>
      </c>
      <c r="U130" s="4">
        <v>0</v>
      </c>
      <c r="V130" s="4">
        <v>15</v>
      </c>
      <c r="AF130" s="4">
        <v>52</v>
      </c>
      <c r="AG130" s="4">
        <v>386</v>
      </c>
      <c r="AH130" s="4">
        <v>0.13</v>
      </c>
      <c r="AI130" s="4">
        <v>23</v>
      </c>
      <c r="AJ130" s="4">
        <v>118</v>
      </c>
      <c r="AK130" s="4">
        <v>5</v>
      </c>
      <c r="AL130" s="4">
        <v>2</v>
      </c>
      <c r="AM130" s="4">
        <v>354</v>
      </c>
      <c r="AN130" s="4">
        <v>20</v>
      </c>
      <c r="AO130" s="4">
        <v>40</v>
      </c>
      <c r="AP130" s="4">
        <v>5</v>
      </c>
      <c r="AQ130" s="4">
        <v>19</v>
      </c>
      <c r="AR130" s="4">
        <v>4</v>
      </c>
      <c r="AS130" s="4">
        <v>1</v>
      </c>
      <c r="AT130" s="4">
        <v>4</v>
      </c>
      <c r="AU130" s="4">
        <v>1</v>
      </c>
      <c r="AV130" s="4">
        <v>4</v>
      </c>
      <c r="AW130" s="4">
        <v>1</v>
      </c>
      <c r="AX130" s="4">
        <v>2</v>
      </c>
      <c r="AY130" s="4">
        <v>0</v>
      </c>
      <c r="AZ130" s="4">
        <v>2</v>
      </c>
      <c r="BA130" s="4">
        <v>0</v>
      </c>
      <c r="BB130" s="4">
        <v>5.9</v>
      </c>
      <c r="BC130" s="4">
        <v>3</v>
      </c>
      <c r="BF130" s="4">
        <v>0</v>
      </c>
      <c r="BH130" s="4">
        <v>9</v>
      </c>
      <c r="BI130" s="4">
        <v>2</v>
      </c>
      <c r="BK130" s="4">
        <v>0.89</v>
      </c>
      <c r="BM130" s="4">
        <v>16.8</v>
      </c>
      <c r="BN130" s="4">
        <v>6.8</v>
      </c>
      <c r="BO130" s="37"/>
      <c r="BP130" s="37"/>
      <c r="BQ130" s="37"/>
      <c r="BR130" s="37"/>
      <c r="BS130" s="37"/>
      <c r="BT130" s="17"/>
      <c r="BU130" s="4">
        <f t="shared" si="11"/>
        <v>26.698000000000004</v>
      </c>
      <c r="BV130" s="4">
        <f t="shared" si="12"/>
        <v>41.216045206311712</v>
      </c>
      <c r="BW130" s="4">
        <f t="shared" si="13"/>
        <v>14.518045206311708</v>
      </c>
      <c r="BX130" s="17"/>
      <c r="BY130" s="4">
        <f>19*LN(BM130)-22.3</f>
        <v>31.306198841775053</v>
      </c>
      <c r="BZ130" s="4">
        <f>16.6*LN(BN130)+7.6</f>
        <v>39.420915362222217</v>
      </c>
      <c r="CA130" s="4">
        <f>ABS(BY130-BZ130)</f>
        <v>8.1147165204471641</v>
      </c>
      <c r="CC130" s="4">
        <f>-9.4+9.8*LN(BM130)+9.1*LN(BN130)</f>
        <v>35.693508857667041</v>
      </c>
      <c r="CD130" s="4">
        <f>ABS(BY130-CC130)</f>
        <v>4.3873100158919875</v>
      </c>
      <c r="CE130" s="4">
        <f>ABS(BZ130-CC130)</f>
        <v>3.7274065045551765</v>
      </c>
      <c r="CG130" s="4">
        <f>LN(BM130)*LN(BN130)</f>
        <v>5.4083649848908637</v>
      </c>
      <c r="CH130" s="4">
        <f t="shared" si="10"/>
        <v>35.715132936541629</v>
      </c>
    </row>
    <row r="131" spans="1:86" s="4" customFormat="1" x14ac:dyDescent="0.2">
      <c r="A131" s="4" t="s">
        <v>105</v>
      </c>
      <c r="B131" s="4" t="s">
        <v>210</v>
      </c>
      <c r="C131" s="4">
        <v>62</v>
      </c>
      <c r="E131" s="32">
        <v>29.265000000000001</v>
      </c>
      <c r="F131" s="32">
        <v>91.816670000000002</v>
      </c>
      <c r="K131" s="4">
        <v>65.849999999999994</v>
      </c>
      <c r="L131" s="4">
        <v>0.45</v>
      </c>
      <c r="M131" s="4">
        <v>16.170000000000002</v>
      </c>
      <c r="N131" s="4">
        <v>4.97</v>
      </c>
      <c r="P131" s="4">
        <v>0.08</v>
      </c>
      <c r="Q131" s="4">
        <v>1.86</v>
      </c>
      <c r="R131" s="4">
        <v>4.0199999999999996</v>
      </c>
      <c r="S131" s="4">
        <v>3.14</v>
      </c>
      <c r="T131" s="4">
        <v>2.94</v>
      </c>
      <c r="U131" s="4">
        <v>0.09</v>
      </c>
      <c r="V131" s="4">
        <v>8.34</v>
      </c>
      <c r="W131" s="4">
        <v>75.3</v>
      </c>
      <c r="X131" s="4">
        <v>15.9</v>
      </c>
      <c r="Y131" s="4">
        <v>10.3</v>
      </c>
      <c r="Z131" s="4">
        <v>7.12</v>
      </c>
      <c r="AD131" s="4">
        <v>14.1</v>
      </c>
      <c r="AF131" s="4">
        <v>65</v>
      </c>
      <c r="AG131" s="4">
        <v>377</v>
      </c>
      <c r="AH131" s="4">
        <v>0.17</v>
      </c>
      <c r="AI131" s="4">
        <v>11</v>
      </c>
      <c r="AJ131" s="4">
        <v>74</v>
      </c>
      <c r="AK131" s="4">
        <v>3.79</v>
      </c>
      <c r="AL131" s="4">
        <v>4.53</v>
      </c>
      <c r="AM131" s="4">
        <v>403</v>
      </c>
      <c r="AN131" s="4">
        <v>24.9</v>
      </c>
      <c r="AO131" s="4">
        <v>42.6</v>
      </c>
      <c r="AP131" s="4">
        <v>4.5199999999999996</v>
      </c>
      <c r="AQ131" s="4">
        <v>15.1</v>
      </c>
      <c r="AR131" s="4">
        <v>2.4</v>
      </c>
      <c r="AS131" s="4">
        <v>0.67</v>
      </c>
      <c r="AT131" s="4">
        <v>2.14</v>
      </c>
      <c r="AU131" s="4">
        <v>0.33200000000000002</v>
      </c>
      <c r="AV131" s="4">
        <v>1.89</v>
      </c>
      <c r="AW131" s="4">
        <v>0.38700000000000001</v>
      </c>
      <c r="AX131" s="4">
        <v>1.1599999999999999</v>
      </c>
      <c r="AY131" s="4">
        <v>0.17</v>
      </c>
      <c r="AZ131" s="4">
        <v>1.19</v>
      </c>
      <c r="BA131" s="4">
        <v>0.20300000000000001</v>
      </c>
      <c r="BB131" s="4">
        <v>11</v>
      </c>
      <c r="BC131" s="4">
        <v>2.29</v>
      </c>
      <c r="BF131" s="4">
        <v>0.36899999999999999</v>
      </c>
      <c r="BG131" s="4">
        <v>11.3</v>
      </c>
      <c r="BH131" s="4">
        <v>9.1999999999999993</v>
      </c>
      <c r="BI131" s="4">
        <v>1.58</v>
      </c>
      <c r="BJ131" s="4">
        <v>43</v>
      </c>
      <c r="BK131" s="4">
        <v>1.05</v>
      </c>
      <c r="BM131" s="4">
        <v>34.299999999999997</v>
      </c>
      <c r="BN131" s="4">
        <v>14.2</v>
      </c>
      <c r="BO131" s="37"/>
      <c r="BP131" s="37"/>
      <c r="BQ131" s="37"/>
      <c r="BR131" s="37"/>
      <c r="BS131" s="37"/>
      <c r="BT131" s="17"/>
      <c r="BU131" s="4">
        <f t="shared" ref="BU131:BU162" si="14" xml:space="preserve"> 1.11*BM131 + 8.05</f>
        <v>46.123000000000005</v>
      </c>
      <c r="BV131" s="4">
        <f t="shared" ref="BV131:BV162" si="15">21.277*LN(1.0204*BN131)</f>
        <v>56.882712067861704</v>
      </c>
      <c r="BW131" s="4">
        <f t="shared" ref="BW131:BW162" si="16">ABS(BU131-BV131)</f>
        <v>10.759712067861699</v>
      </c>
      <c r="BX131" s="17"/>
      <c r="BY131" s="4">
        <f>19*LN(BM131)-22.3</f>
        <v>44.867761729265993</v>
      </c>
      <c r="BZ131" s="4">
        <f>16.6*LN(BN131)+7.6</f>
        <v>51.643816612479775</v>
      </c>
      <c r="CA131" s="4">
        <f>ABS(BY131-BZ131)</f>
        <v>6.7760548832137815</v>
      </c>
      <c r="CC131" s="4">
        <f>-9.4+9.8*LN(BM131)+9.1*LN(BN131)</f>
        <v>49.388926348810223</v>
      </c>
      <c r="CD131" s="4">
        <f>ABS(BY131-CC131)</f>
        <v>4.5211646195442299</v>
      </c>
      <c r="CE131" s="4">
        <f>ABS(BZ131-CC131)</f>
        <v>2.2548902636695516</v>
      </c>
      <c r="CG131" s="4">
        <f>LN(BM131)*LN(BN131)</f>
        <v>9.3795960046751041</v>
      </c>
      <c r="CH131" s="4">
        <f t="shared" si="10"/>
        <v>52.394303219635439</v>
      </c>
    </row>
    <row r="132" spans="1:86" s="4" customFormat="1" x14ac:dyDescent="0.2">
      <c r="A132" s="4" t="s">
        <v>203</v>
      </c>
      <c r="B132" s="4" t="s">
        <v>211</v>
      </c>
      <c r="C132" s="4">
        <v>62</v>
      </c>
      <c r="D132" s="4">
        <v>3</v>
      </c>
      <c r="E132" s="32">
        <v>29.95317</v>
      </c>
      <c r="F132" s="32">
        <v>91.198670000000007</v>
      </c>
      <c r="K132" s="4">
        <v>62</v>
      </c>
      <c r="L132" s="4">
        <v>1</v>
      </c>
      <c r="M132" s="4">
        <v>16</v>
      </c>
      <c r="N132" s="4">
        <v>5</v>
      </c>
      <c r="O132" s="4">
        <v>2</v>
      </c>
      <c r="P132" s="4">
        <v>0</v>
      </c>
      <c r="Q132" s="4">
        <v>2</v>
      </c>
      <c r="R132" s="4">
        <v>6</v>
      </c>
      <c r="S132" s="4">
        <v>3</v>
      </c>
      <c r="T132" s="4">
        <v>2.35</v>
      </c>
      <c r="U132" s="4">
        <v>0</v>
      </c>
      <c r="V132" s="4">
        <v>13</v>
      </c>
      <c r="AF132" s="4">
        <v>63</v>
      </c>
      <c r="AG132" s="4">
        <v>351</v>
      </c>
      <c r="AH132" s="4">
        <v>0.18</v>
      </c>
      <c r="AI132" s="4">
        <v>22</v>
      </c>
      <c r="AJ132" s="4">
        <v>129</v>
      </c>
      <c r="AK132" s="4">
        <v>7</v>
      </c>
      <c r="AL132" s="4">
        <v>2</v>
      </c>
      <c r="AM132" s="4">
        <v>428</v>
      </c>
      <c r="AN132" s="4">
        <v>22</v>
      </c>
      <c r="AO132" s="4">
        <v>45</v>
      </c>
      <c r="AP132" s="4">
        <v>5</v>
      </c>
      <c r="AQ132" s="4">
        <v>21</v>
      </c>
      <c r="AR132" s="4">
        <v>4</v>
      </c>
      <c r="AS132" s="4">
        <v>1</v>
      </c>
      <c r="AT132" s="4">
        <v>5</v>
      </c>
      <c r="AU132" s="4">
        <v>1</v>
      </c>
      <c r="AV132" s="4">
        <v>4</v>
      </c>
      <c r="AW132" s="4">
        <v>1</v>
      </c>
      <c r="AX132" s="4">
        <v>2</v>
      </c>
      <c r="AY132" s="4">
        <v>0</v>
      </c>
      <c r="AZ132" s="4">
        <v>2</v>
      </c>
      <c r="BA132" s="4">
        <v>0</v>
      </c>
      <c r="BB132" s="4">
        <v>6.1</v>
      </c>
      <c r="BC132" s="4">
        <v>4</v>
      </c>
      <c r="BF132" s="4">
        <v>1</v>
      </c>
      <c r="BH132" s="4">
        <v>11</v>
      </c>
      <c r="BI132" s="4">
        <v>2</v>
      </c>
      <c r="BK132" s="4">
        <v>0.87</v>
      </c>
      <c r="BM132" s="4">
        <v>16</v>
      </c>
      <c r="BN132" s="4">
        <v>7.5</v>
      </c>
      <c r="BO132" s="37"/>
      <c r="BP132" s="37"/>
      <c r="BQ132" s="37"/>
      <c r="BR132" s="37"/>
      <c r="BS132" s="37"/>
      <c r="BT132" s="17"/>
      <c r="BU132" s="4">
        <f t="shared" si="14"/>
        <v>25.810000000000002</v>
      </c>
      <c r="BV132" s="4">
        <f t="shared" si="15"/>
        <v>43.300774354991766</v>
      </c>
      <c r="BW132" s="4">
        <f t="shared" si="16"/>
        <v>17.490774354991764</v>
      </c>
      <c r="BX132" s="17"/>
      <c r="BY132" s="4">
        <f>19*LN(BM132)-22.3</f>
        <v>30.379185722555842</v>
      </c>
      <c r="BZ132" s="4">
        <f>16.6*LN(BN132)+7.6</f>
        <v>41.0473901410016</v>
      </c>
      <c r="CA132" s="4">
        <f>ABS(BY132-BZ132)</f>
        <v>10.668204418445757</v>
      </c>
      <c r="CC132" s="4">
        <f>-9.4+9.8*LN(BM132)+9.1*LN(BN132)</f>
        <v>36.106986964884463</v>
      </c>
      <c r="CD132" s="4">
        <f>ABS(BY132-CC132)</f>
        <v>5.7278012423286206</v>
      </c>
      <c r="CE132" s="4">
        <f>ABS(BZ132-CC132)</f>
        <v>4.9404031761171368</v>
      </c>
      <c r="CG132" s="4">
        <f>LN(BM132)*LN(BN132)</f>
        <v>5.5864973911623528</v>
      </c>
      <c r="CH132" s="4">
        <f t="shared" ref="CH132:CH192" si="17">4.2*CG132+13</f>
        <v>36.463289042881883</v>
      </c>
    </row>
    <row r="133" spans="1:86" s="4" customFormat="1" x14ac:dyDescent="0.2">
      <c r="A133" s="4" t="s">
        <v>105</v>
      </c>
      <c r="B133" s="4" t="s">
        <v>212</v>
      </c>
      <c r="C133" s="4">
        <v>62</v>
      </c>
      <c r="E133" s="32">
        <v>29.262219999999999</v>
      </c>
      <c r="F133" s="32">
        <v>91.808610000000002</v>
      </c>
      <c r="I133" s="4">
        <v>7.3571428570000004</v>
      </c>
      <c r="K133" s="4">
        <v>64.67</v>
      </c>
      <c r="L133" s="4">
        <v>0.48</v>
      </c>
      <c r="M133" s="4">
        <v>16.16</v>
      </c>
      <c r="N133" s="4">
        <v>4.8499999999999996</v>
      </c>
      <c r="P133" s="4">
        <v>0.08</v>
      </c>
      <c r="Q133" s="4">
        <v>2.06</v>
      </c>
      <c r="R133" s="4">
        <v>4.17</v>
      </c>
      <c r="S133" s="4">
        <v>3.22</v>
      </c>
      <c r="T133" s="4">
        <v>3.24</v>
      </c>
      <c r="U133" s="4">
        <v>0.09</v>
      </c>
      <c r="V133" s="4">
        <v>10.3</v>
      </c>
      <c r="W133" s="4">
        <v>84.4</v>
      </c>
      <c r="X133" s="4">
        <v>14.7</v>
      </c>
      <c r="Y133" s="4">
        <v>11.3</v>
      </c>
      <c r="Z133" s="4">
        <v>6.17</v>
      </c>
      <c r="AD133" s="4">
        <v>14.6</v>
      </c>
      <c r="AF133" s="4">
        <v>71.2</v>
      </c>
      <c r="AG133" s="4">
        <v>394</v>
      </c>
      <c r="AH133" s="4">
        <v>0.18</v>
      </c>
      <c r="AI133" s="4">
        <v>12.6</v>
      </c>
      <c r="AJ133" s="4">
        <v>68.900000000000006</v>
      </c>
      <c r="AK133" s="4">
        <v>4.22</v>
      </c>
      <c r="AL133" s="4">
        <v>3.96</v>
      </c>
      <c r="AM133" s="4">
        <v>458</v>
      </c>
      <c r="AN133" s="4">
        <v>15.4</v>
      </c>
      <c r="AO133" s="4">
        <v>29.8</v>
      </c>
      <c r="AP133" s="4">
        <v>3.56</v>
      </c>
      <c r="AQ133" s="4">
        <v>13.8</v>
      </c>
      <c r="AR133" s="4">
        <v>2.61</v>
      </c>
      <c r="AS133" s="4">
        <v>0.73699999999999999</v>
      </c>
      <c r="AT133" s="4">
        <v>2.2999999999999998</v>
      </c>
      <c r="AU133" s="4">
        <v>0.38800000000000001</v>
      </c>
      <c r="AV133" s="4">
        <v>2.33</v>
      </c>
      <c r="AW133" s="4">
        <v>0.48499999999999999</v>
      </c>
      <c r="AX133" s="4">
        <v>1.42</v>
      </c>
      <c r="AY133" s="4">
        <v>0.223</v>
      </c>
      <c r="AZ133" s="4">
        <v>1.51</v>
      </c>
      <c r="BA133" s="4">
        <v>0.24199999999999999</v>
      </c>
      <c r="BB133" s="4">
        <v>6.8</v>
      </c>
      <c r="BC133" s="4">
        <v>2.33</v>
      </c>
      <c r="BF133" s="4">
        <v>0.45900000000000002</v>
      </c>
      <c r="BG133" s="4">
        <v>12.5</v>
      </c>
      <c r="BH133" s="4">
        <v>9.7200000000000006</v>
      </c>
      <c r="BI133" s="4">
        <v>1.73</v>
      </c>
      <c r="BJ133" s="4">
        <v>46</v>
      </c>
      <c r="BK133" s="4">
        <v>1</v>
      </c>
      <c r="BM133" s="4">
        <v>31.3</v>
      </c>
      <c r="BN133" s="4">
        <v>6.9</v>
      </c>
      <c r="BO133" s="37"/>
      <c r="BP133" s="37"/>
      <c r="BQ133" s="37"/>
      <c r="BR133" s="37"/>
      <c r="BS133" s="37"/>
      <c r="BT133" s="17"/>
      <c r="BU133" s="4">
        <f t="shared" si="14"/>
        <v>42.793000000000006</v>
      </c>
      <c r="BV133" s="4">
        <f t="shared" si="15"/>
        <v>41.526663861595573</v>
      </c>
      <c r="BW133" s="4">
        <f t="shared" si="16"/>
        <v>1.2663361384044336</v>
      </c>
      <c r="BX133" s="17"/>
      <c r="BY133" s="4">
        <f>19*LN(BM133)-22.3</f>
        <v>43.128743853376051</v>
      </c>
      <c r="BZ133" s="4">
        <f>16.6*LN(BN133)+7.6</f>
        <v>39.663255432613354</v>
      </c>
      <c r="CA133" s="4">
        <f>ABS(BY133-BZ133)</f>
        <v>3.4654884207626964</v>
      </c>
      <c r="CC133" s="4">
        <f>-9.4+9.8*LN(BM133)+9.1*LN(BN133)</f>
        <v>41.92430220154111</v>
      </c>
      <c r="CD133" s="4">
        <f>ABS(BY133-CC133)</f>
        <v>1.2044416518349408</v>
      </c>
      <c r="CE133" s="4">
        <f>ABS(BZ133-CC133)</f>
        <v>2.2610467689277556</v>
      </c>
      <c r="CG133" s="4">
        <f>LN(BM133)*LN(BN133)</f>
        <v>6.6514220887946314</v>
      </c>
      <c r="CH133" s="4">
        <f t="shared" si="17"/>
        <v>40.935972772937454</v>
      </c>
    </row>
    <row r="134" spans="1:86" s="4" customFormat="1" x14ac:dyDescent="0.2">
      <c r="A134" s="4" t="s">
        <v>105</v>
      </c>
      <c r="B134" s="4" t="s">
        <v>213</v>
      </c>
      <c r="C134" s="4">
        <v>62</v>
      </c>
      <c r="E134" s="32">
        <v>29.265830000000001</v>
      </c>
      <c r="F134" s="32">
        <v>91.821389999999994</v>
      </c>
      <c r="K134" s="4">
        <v>66.39</v>
      </c>
      <c r="L134" s="4">
        <v>0.4</v>
      </c>
      <c r="M134" s="4">
        <v>15.66</v>
      </c>
      <c r="N134" s="4">
        <v>4.29</v>
      </c>
      <c r="P134" s="4">
        <v>0.08</v>
      </c>
      <c r="Q134" s="4">
        <v>1.61</v>
      </c>
      <c r="R134" s="4">
        <v>3.89</v>
      </c>
      <c r="S134" s="4">
        <v>3.27</v>
      </c>
      <c r="T134" s="4">
        <v>3.26</v>
      </c>
      <c r="U134" s="4">
        <v>0.09</v>
      </c>
      <c r="V134" s="4">
        <v>8.49</v>
      </c>
      <c r="W134" s="4">
        <v>65.5</v>
      </c>
      <c r="X134" s="4">
        <v>12.6</v>
      </c>
      <c r="Y134" s="4">
        <v>9.4499999999999993</v>
      </c>
      <c r="Z134" s="4">
        <v>5.99</v>
      </c>
      <c r="AD134" s="4">
        <v>14</v>
      </c>
      <c r="AF134" s="4">
        <v>75</v>
      </c>
      <c r="AG134" s="4">
        <v>383</v>
      </c>
      <c r="AH134" s="4">
        <v>0.2</v>
      </c>
      <c r="AI134" s="4">
        <v>12.9</v>
      </c>
      <c r="AJ134" s="4">
        <v>92.2</v>
      </c>
      <c r="AK134" s="4">
        <v>4.4400000000000004</v>
      </c>
      <c r="AL134" s="4">
        <v>3.96</v>
      </c>
      <c r="AM134" s="4">
        <v>472</v>
      </c>
      <c r="AN134" s="4">
        <v>16.600000000000001</v>
      </c>
      <c r="AO134" s="4">
        <v>32.299999999999997</v>
      </c>
      <c r="AP134" s="4">
        <v>3.94</v>
      </c>
      <c r="AQ134" s="4">
        <v>14.6</v>
      </c>
      <c r="AR134" s="4">
        <v>2.67</v>
      </c>
      <c r="AS134" s="4">
        <v>0.71599999999999997</v>
      </c>
      <c r="AT134" s="4">
        <v>2.35</v>
      </c>
      <c r="AU134" s="4">
        <v>0.39500000000000002</v>
      </c>
      <c r="AV134" s="4">
        <v>2.39</v>
      </c>
      <c r="AW134" s="4">
        <v>0.48899999999999999</v>
      </c>
      <c r="AX134" s="4">
        <v>1.45</v>
      </c>
      <c r="AY134" s="4">
        <v>0.23400000000000001</v>
      </c>
      <c r="AZ134" s="4">
        <v>1.54</v>
      </c>
      <c r="BA134" s="4">
        <v>0.253</v>
      </c>
      <c r="BB134" s="4">
        <v>7.1</v>
      </c>
      <c r="BC134" s="4">
        <v>3.05</v>
      </c>
      <c r="BF134" s="4">
        <v>0.42799999999999999</v>
      </c>
      <c r="BG134" s="4">
        <v>12.6</v>
      </c>
      <c r="BH134" s="4">
        <v>8.27</v>
      </c>
      <c r="BI134" s="4">
        <v>1.82</v>
      </c>
      <c r="BJ134" s="4">
        <v>43</v>
      </c>
      <c r="BK134" s="4">
        <v>0.99</v>
      </c>
      <c r="BM134" s="4">
        <v>29.7</v>
      </c>
      <c r="BN134" s="4">
        <v>7.3</v>
      </c>
      <c r="BO134" s="37"/>
      <c r="BP134" s="37"/>
      <c r="BQ134" s="37"/>
      <c r="BR134" s="37"/>
      <c r="BS134" s="37"/>
      <c r="BT134" s="17"/>
      <c r="BU134" s="4">
        <f t="shared" si="14"/>
        <v>41.016999999999996</v>
      </c>
      <c r="BV134" s="4">
        <f t="shared" si="15"/>
        <v>42.725685292594001</v>
      </c>
      <c r="BW134" s="4">
        <f t="shared" si="16"/>
        <v>1.708685292594005</v>
      </c>
      <c r="BX134" s="17"/>
      <c r="BY134" s="4">
        <f>19*LN(BM134)-22.3</f>
        <v>42.131793870364433</v>
      </c>
      <c r="BZ134" s="4">
        <f>16.6*LN(BN134)+7.6</f>
        <v>40.59871417936214</v>
      </c>
      <c r="CA134" s="4">
        <f>ABS(BY134-BZ134)</f>
        <v>1.5330796910022926</v>
      </c>
      <c r="CC134" s="4">
        <f>-9.4+9.8*LN(BM134)+9.1*LN(BN134)</f>
        <v>41.922897617129351</v>
      </c>
      <c r="CD134" s="4">
        <f>ABS(BY134-CC134)</f>
        <v>0.20889625323508199</v>
      </c>
      <c r="CE134" s="4">
        <f>ABS(BZ134-CC134)</f>
        <v>1.3241834377672106</v>
      </c>
      <c r="CG134" s="4">
        <f>LN(BM134)*LN(BN134)</f>
        <v>6.7411742231824121</v>
      </c>
      <c r="CH134" s="4">
        <f t="shared" si="17"/>
        <v>41.312931737366128</v>
      </c>
    </row>
    <row r="135" spans="1:86" s="4" customFormat="1" x14ac:dyDescent="0.2">
      <c r="A135" s="4" t="s">
        <v>120</v>
      </c>
      <c r="B135" s="4" t="s">
        <v>214</v>
      </c>
      <c r="C135" s="4">
        <v>62.5</v>
      </c>
      <c r="E135" s="32">
        <v>29.935880000000001</v>
      </c>
      <c r="F135" s="32">
        <v>90.593900000000005</v>
      </c>
      <c r="H135" s="4">
        <v>-2.4</v>
      </c>
      <c r="K135" s="4">
        <v>57.06</v>
      </c>
      <c r="L135" s="4">
        <v>0.9</v>
      </c>
      <c r="M135" s="4">
        <v>17.600000000000001</v>
      </c>
      <c r="N135" s="4">
        <v>6.53</v>
      </c>
      <c r="P135" s="4">
        <v>0.1</v>
      </c>
      <c r="Q135" s="4">
        <v>2.85</v>
      </c>
      <c r="R135" s="4">
        <v>6.86</v>
      </c>
      <c r="S135" s="4">
        <v>2.34</v>
      </c>
      <c r="T135" s="4">
        <v>1.49</v>
      </c>
      <c r="U135" s="4">
        <v>0.19</v>
      </c>
      <c r="V135" s="4">
        <v>23</v>
      </c>
      <c r="W135" s="4">
        <v>74.8</v>
      </c>
      <c r="X135" s="4">
        <v>54</v>
      </c>
      <c r="Y135" s="4">
        <v>13.5</v>
      </c>
      <c r="Z135" s="4">
        <v>16.399999999999999</v>
      </c>
      <c r="AA135" s="4">
        <v>28.6</v>
      </c>
      <c r="AC135" s="4">
        <v>92.9</v>
      </c>
      <c r="AD135" s="4">
        <v>17.3</v>
      </c>
      <c r="AF135" s="4">
        <v>31.1</v>
      </c>
      <c r="AG135" s="4">
        <v>527</v>
      </c>
      <c r="AH135" s="4">
        <v>0.06</v>
      </c>
      <c r="AI135" s="4">
        <v>23.2</v>
      </c>
      <c r="AJ135" s="4">
        <v>188</v>
      </c>
      <c r="AK135" s="4">
        <v>6.6</v>
      </c>
      <c r="AL135" s="4">
        <v>12.2</v>
      </c>
      <c r="AM135" s="4">
        <v>318</v>
      </c>
      <c r="AN135" s="4">
        <v>22</v>
      </c>
      <c r="AO135" s="4">
        <v>39</v>
      </c>
      <c r="AP135" s="4">
        <v>5.16</v>
      </c>
      <c r="AQ135" s="4">
        <v>20.2</v>
      </c>
      <c r="AR135" s="4">
        <v>4.25</v>
      </c>
      <c r="AS135" s="4">
        <v>1.1399999999999999</v>
      </c>
      <c r="AT135" s="4">
        <v>3.76</v>
      </c>
      <c r="AU135" s="4">
        <v>0.64</v>
      </c>
      <c r="AV135" s="4">
        <v>3.79</v>
      </c>
      <c r="AW135" s="4">
        <v>0.77</v>
      </c>
      <c r="AX135" s="4">
        <v>2.14</v>
      </c>
      <c r="AY135" s="4">
        <v>0.34</v>
      </c>
      <c r="AZ135" s="4">
        <v>2.09</v>
      </c>
      <c r="BA135" s="4">
        <v>0.33</v>
      </c>
      <c r="BB135" s="4">
        <v>6</v>
      </c>
      <c r="BC135" s="4">
        <v>4.4000000000000004</v>
      </c>
      <c r="BF135" s="4">
        <v>0.52</v>
      </c>
      <c r="BG135" s="4">
        <v>9.9</v>
      </c>
      <c r="BH135" s="4">
        <v>7.3</v>
      </c>
      <c r="BI135" s="4">
        <v>1.7</v>
      </c>
      <c r="BJ135" s="4">
        <v>47</v>
      </c>
      <c r="BK135" s="4">
        <v>1.01</v>
      </c>
      <c r="BM135" s="4">
        <v>22.7</v>
      </c>
      <c r="BN135" s="4">
        <v>7.2</v>
      </c>
      <c r="BO135" s="37"/>
      <c r="BP135" s="37"/>
      <c r="BQ135" s="37"/>
      <c r="BR135" s="37"/>
      <c r="BS135" s="37"/>
      <c r="BT135" s="17"/>
      <c r="BU135" s="4">
        <f t="shared" si="14"/>
        <v>33.247</v>
      </c>
      <c r="BV135" s="4">
        <f t="shared" si="15"/>
        <v>42.432204777584296</v>
      </c>
      <c r="BW135" s="4">
        <f t="shared" si="16"/>
        <v>9.1852047775842962</v>
      </c>
      <c r="BX135" s="17"/>
      <c r="BY135" s="4">
        <f>19*LN(BM135)-22.3</f>
        <v>37.024933565259786</v>
      </c>
      <c r="BZ135" s="4">
        <f>16.6*LN(BN135)+7.6</f>
        <v>40.369745031965365</v>
      </c>
      <c r="CA135" s="4">
        <f>ABS(BY135-BZ135)</f>
        <v>3.3448114667055791</v>
      </c>
      <c r="CC135" s="4">
        <f>-9.4+9.8*LN(BM135)+9.1*LN(BN135)</f>
        <v>39.163313596776391</v>
      </c>
      <c r="CD135" s="4">
        <f>ABS(BY135-CC135)</f>
        <v>2.1383800315166042</v>
      </c>
      <c r="CE135" s="4">
        <f>ABS(BZ135-CC135)</f>
        <v>1.2064314351889749</v>
      </c>
      <c r="CG135" s="4">
        <f>LN(BM135)*LN(BN135)</f>
        <v>6.1638013537471368</v>
      </c>
      <c r="CH135" s="4">
        <f t="shared" si="17"/>
        <v>38.887965685737974</v>
      </c>
    </row>
    <row r="136" spans="1:86" s="4" customFormat="1" x14ac:dyDescent="0.2">
      <c r="A136" s="4" t="s">
        <v>120</v>
      </c>
      <c r="B136" s="4" t="s">
        <v>215</v>
      </c>
      <c r="C136" s="4">
        <v>62.5</v>
      </c>
      <c r="E136" s="32">
        <v>30.010179999999998</v>
      </c>
      <c r="F136" s="32">
        <v>91.191760000000002</v>
      </c>
      <c r="K136" s="4">
        <v>58.73</v>
      </c>
      <c r="L136" s="4">
        <v>0.74</v>
      </c>
      <c r="M136" s="4">
        <v>16.78</v>
      </c>
      <c r="N136" s="4">
        <v>6.11</v>
      </c>
      <c r="P136" s="4">
        <v>0.13</v>
      </c>
      <c r="Q136" s="4">
        <v>2.4300000000000002</v>
      </c>
      <c r="R136" s="4">
        <v>3.99</v>
      </c>
      <c r="S136" s="4">
        <v>4.1900000000000004</v>
      </c>
      <c r="T136" s="4">
        <v>2.36</v>
      </c>
      <c r="U136" s="4">
        <v>0.17</v>
      </c>
      <c r="V136" s="4">
        <v>13.4</v>
      </c>
      <c r="W136" s="4">
        <v>108</v>
      </c>
      <c r="X136" s="4">
        <v>13.4</v>
      </c>
      <c r="Y136" s="4">
        <v>11.7</v>
      </c>
      <c r="Z136" s="4">
        <v>6</v>
      </c>
      <c r="AA136" s="4">
        <v>30.5</v>
      </c>
      <c r="AC136" s="4">
        <v>81.099999999999994</v>
      </c>
      <c r="AD136" s="4">
        <v>16.100000000000001</v>
      </c>
      <c r="AF136" s="4">
        <v>47.7</v>
      </c>
      <c r="AG136" s="4">
        <v>588</v>
      </c>
      <c r="AH136" s="4">
        <v>0.08</v>
      </c>
      <c r="AI136" s="4">
        <v>23.6</v>
      </c>
      <c r="AJ136" s="4">
        <v>126</v>
      </c>
      <c r="AK136" s="4">
        <v>6.7</v>
      </c>
      <c r="AL136" s="4">
        <v>2.7</v>
      </c>
      <c r="AM136" s="4">
        <v>458</v>
      </c>
      <c r="AN136" s="4">
        <v>23.3</v>
      </c>
      <c r="AO136" s="4">
        <v>47.1</v>
      </c>
      <c r="AP136" s="4">
        <v>5.46</v>
      </c>
      <c r="AQ136" s="4">
        <v>21.9</v>
      </c>
      <c r="AR136" s="4">
        <v>4.53</v>
      </c>
      <c r="AS136" s="4">
        <v>1.17</v>
      </c>
      <c r="AT136" s="4">
        <v>4.1900000000000004</v>
      </c>
      <c r="AU136" s="4">
        <v>0.69</v>
      </c>
      <c r="AV136" s="4">
        <v>3.94</v>
      </c>
      <c r="AW136" s="4">
        <v>0.81</v>
      </c>
      <c r="AX136" s="4">
        <v>2.23</v>
      </c>
      <c r="AY136" s="4">
        <v>0.35</v>
      </c>
      <c r="AZ136" s="4">
        <v>2.2999999999999998</v>
      </c>
      <c r="BA136" s="4">
        <v>0.36</v>
      </c>
      <c r="BB136" s="4">
        <v>6.4</v>
      </c>
      <c r="BC136" s="4">
        <v>3.5</v>
      </c>
      <c r="BF136" s="4">
        <v>0.52</v>
      </c>
      <c r="BG136" s="4">
        <v>14.6</v>
      </c>
      <c r="BH136" s="4">
        <v>7.7</v>
      </c>
      <c r="BI136" s="4">
        <v>2.2000000000000002</v>
      </c>
      <c r="BJ136" s="4">
        <v>44</v>
      </c>
      <c r="BK136" s="4">
        <v>1.03</v>
      </c>
      <c r="BM136" s="4">
        <v>24.9</v>
      </c>
      <c r="BN136" s="4">
        <v>6.9</v>
      </c>
      <c r="BO136" s="37"/>
      <c r="BP136" s="37"/>
      <c r="BQ136" s="37"/>
      <c r="BR136" s="37"/>
      <c r="BS136" s="37"/>
      <c r="BT136" s="17"/>
      <c r="BU136" s="4">
        <f t="shared" si="14"/>
        <v>35.689</v>
      </c>
      <c r="BV136" s="4">
        <f t="shared" si="15"/>
        <v>41.526663861595573</v>
      </c>
      <c r="BW136" s="4">
        <f t="shared" si="16"/>
        <v>5.8376638615955727</v>
      </c>
      <c r="BX136" s="17"/>
      <c r="BY136" s="4">
        <f>19*LN(BM136)-22.3</f>
        <v>38.782488265942575</v>
      </c>
      <c r="BZ136" s="4">
        <f>16.6*LN(BN136)+7.6</f>
        <v>39.663255432613354</v>
      </c>
      <c r="CA136" s="4">
        <f>ABS(BY136-BZ136)</f>
        <v>0.88076716667077903</v>
      </c>
      <c r="CC136" s="4">
        <f>-9.4+9.8*LN(BM136)+9.1*LN(BN136)</f>
        <v>39.682549319601733</v>
      </c>
      <c r="CD136" s="4">
        <f>ABS(BY136-CC136)</f>
        <v>0.90006105365915801</v>
      </c>
      <c r="CE136" s="4">
        <f>ABS(BZ136-CC136)</f>
        <v>1.9293886988378972E-2</v>
      </c>
      <c r="CG136" s="4">
        <f>LN(BM136)*LN(BN136)</f>
        <v>6.209585997877376</v>
      </c>
      <c r="CH136" s="4">
        <f t="shared" si="17"/>
        <v>39.080261191084979</v>
      </c>
    </row>
    <row r="137" spans="1:86" s="4" customFormat="1" x14ac:dyDescent="0.2">
      <c r="A137" s="4" t="s">
        <v>120</v>
      </c>
      <c r="B137" s="4" t="s">
        <v>216</v>
      </c>
      <c r="C137" s="4">
        <v>62.5</v>
      </c>
      <c r="E137" s="32">
        <v>30.010179999999998</v>
      </c>
      <c r="F137" s="32">
        <v>91.191760000000002</v>
      </c>
      <c r="K137" s="4">
        <v>66.709999999999994</v>
      </c>
      <c r="L137" s="4">
        <v>0.47</v>
      </c>
      <c r="M137" s="4">
        <v>10.89</v>
      </c>
      <c r="N137" s="4">
        <v>6.08</v>
      </c>
      <c r="P137" s="4">
        <v>0.13</v>
      </c>
      <c r="Q137" s="4">
        <v>3.07</v>
      </c>
      <c r="R137" s="4">
        <v>3.4</v>
      </c>
      <c r="S137" s="4">
        <v>1.57</v>
      </c>
      <c r="T137" s="4">
        <v>0.43</v>
      </c>
      <c r="U137" s="4">
        <v>0.09</v>
      </c>
      <c r="V137" s="4">
        <v>11.7</v>
      </c>
      <c r="W137" s="4">
        <v>59.1</v>
      </c>
      <c r="X137" s="4">
        <v>11.3</v>
      </c>
      <c r="Y137" s="4">
        <v>11.2</v>
      </c>
      <c r="Z137" s="4">
        <v>5.3</v>
      </c>
      <c r="AA137" s="4">
        <v>10</v>
      </c>
      <c r="AC137" s="4">
        <v>160</v>
      </c>
      <c r="AD137" s="4">
        <v>11.3</v>
      </c>
      <c r="AF137" s="4">
        <v>13.3</v>
      </c>
      <c r="AG137" s="4">
        <v>72</v>
      </c>
      <c r="AH137" s="4">
        <v>0.18</v>
      </c>
      <c r="AI137" s="4">
        <v>13</v>
      </c>
      <c r="AJ137" s="4">
        <v>84.5</v>
      </c>
      <c r="AK137" s="4">
        <v>4.5</v>
      </c>
      <c r="AL137" s="4">
        <v>0.83</v>
      </c>
      <c r="AM137" s="4">
        <v>121</v>
      </c>
      <c r="AN137" s="4">
        <v>22.2</v>
      </c>
      <c r="AO137" s="4">
        <v>42.2</v>
      </c>
      <c r="AP137" s="4">
        <v>4.75</v>
      </c>
      <c r="AQ137" s="4">
        <v>18</v>
      </c>
      <c r="AR137" s="4">
        <v>3.21</v>
      </c>
      <c r="AS137" s="4">
        <v>0.86</v>
      </c>
      <c r="AT137" s="4">
        <v>2.77</v>
      </c>
      <c r="AU137" s="4">
        <v>0.42</v>
      </c>
      <c r="AV137" s="4">
        <v>2.2799999999999998</v>
      </c>
      <c r="AW137" s="4">
        <v>0.46</v>
      </c>
      <c r="AX137" s="4">
        <v>1.29</v>
      </c>
      <c r="AY137" s="4">
        <v>0.19</v>
      </c>
      <c r="AZ137" s="4">
        <v>1.31</v>
      </c>
      <c r="BA137" s="4">
        <v>0.2</v>
      </c>
      <c r="BB137" s="4">
        <v>9.1999999999999993</v>
      </c>
      <c r="BC137" s="4">
        <v>2.2000000000000002</v>
      </c>
      <c r="BF137" s="4">
        <v>0.33</v>
      </c>
      <c r="BG137" s="4">
        <v>9.5</v>
      </c>
      <c r="BH137" s="4">
        <v>4.7</v>
      </c>
      <c r="BI137" s="4">
        <v>1.4</v>
      </c>
      <c r="BJ137" s="4">
        <v>50</v>
      </c>
      <c r="BK137" s="4">
        <v>1.21</v>
      </c>
      <c r="BM137" s="4">
        <v>5.5</v>
      </c>
      <c r="BN137" s="4">
        <v>11.5</v>
      </c>
      <c r="BO137" s="37"/>
      <c r="BP137" s="37"/>
      <c r="BQ137" s="37"/>
      <c r="BR137" s="37"/>
      <c r="BS137" s="37"/>
      <c r="BT137" s="17"/>
      <c r="BU137" s="4">
        <f t="shared" si="14"/>
        <v>14.155000000000001</v>
      </c>
      <c r="BV137" s="4">
        <f t="shared" si="15"/>
        <v>52.395500658464563</v>
      </c>
      <c r="BW137" s="4">
        <f t="shared" si="16"/>
        <v>38.240500658464562</v>
      </c>
      <c r="BX137" s="17"/>
      <c r="BY137" s="4">
        <f>19*LN(BM137)-22.3</f>
        <v>10.090213752530079</v>
      </c>
      <c r="BZ137" s="4">
        <f>16.6*LN(BN137)+7.6</f>
        <v>48.142960787128793</v>
      </c>
      <c r="CA137" s="4">
        <f>ABS(BY137-BZ137)</f>
        <v>38.05274703459871</v>
      </c>
      <c r="CC137" s="4">
        <f>-9.4+9.8*LN(BM137)+9.1*LN(BN137)</f>
        <v>29.531889325796328</v>
      </c>
      <c r="CD137" s="4">
        <f>ABS(BY137-CC137)</f>
        <v>19.441675573266249</v>
      </c>
      <c r="CE137" s="4">
        <f>ABS(BZ137-CC137)</f>
        <v>18.611071461332465</v>
      </c>
      <c r="CG137" s="4">
        <f>LN(BM137)*LN(BN137)</f>
        <v>4.1635864491298245</v>
      </c>
      <c r="CH137" s="4">
        <f t="shared" si="17"/>
        <v>30.487063086345263</v>
      </c>
    </row>
    <row r="138" spans="1:86" s="4" customFormat="1" x14ac:dyDescent="0.2">
      <c r="A138" s="4" t="s">
        <v>150</v>
      </c>
      <c r="B138" s="4" t="s">
        <v>217</v>
      </c>
      <c r="C138" s="4">
        <v>64.77</v>
      </c>
      <c r="D138" s="4">
        <v>0.15</v>
      </c>
      <c r="E138" s="32">
        <v>29.27</v>
      </c>
      <c r="F138" s="32">
        <v>91.71</v>
      </c>
      <c r="I138" s="4">
        <v>12.1</v>
      </c>
      <c r="K138" s="4">
        <v>62.9</v>
      </c>
      <c r="L138" s="4">
        <v>0.4</v>
      </c>
      <c r="M138" s="4">
        <v>16.8</v>
      </c>
      <c r="N138" s="4">
        <v>4.5999999999999996</v>
      </c>
      <c r="P138" s="4">
        <v>0.1</v>
      </c>
      <c r="Q138" s="4">
        <v>1.7</v>
      </c>
      <c r="R138" s="4">
        <v>3.5</v>
      </c>
      <c r="S138" s="4">
        <v>4.5</v>
      </c>
      <c r="T138" s="4">
        <v>2.8</v>
      </c>
      <c r="U138" s="4">
        <v>0.2</v>
      </c>
      <c r="V138" s="4">
        <v>5.25</v>
      </c>
      <c r="W138" s="4">
        <v>54.6</v>
      </c>
      <c r="X138" s="4">
        <v>4.8600000000000003</v>
      </c>
      <c r="Y138" s="4">
        <v>8.99</v>
      </c>
      <c r="Z138" s="4">
        <v>5.19</v>
      </c>
      <c r="AA138" s="4">
        <v>23.45</v>
      </c>
      <c r="AB138" s="4">
        <v>0.28999999999999998</v>
      </c>
      <c r="AC138" s="4">
        <v>58.35</v>
      </c>
      <c r="AD138" s="4">
        <v>17.690000000000001</v>
      </c>
      <c r="AF138" s="4">
        <v>56.33</v>
      </c>
      <c r="AG138" s="4">
        <v>501</v>
      </c>
      <c r="AH138" s="4">
        <v>0.11</v>
      </c>
      <c r="AI138" s="4">
        <v>12.05</v>
      </c>
      <c r="AJ138" s="4">
        <v>164.5</v>
      </c>
      <c r="AK138" s="4">
        <v>4.97</v>
      </c>
      <c r="AL138" s="4">
        <v>2.63</v>
      </c>
      <c r="AM138" s="4">
        <v>429</v>
      </c>
      <c r="AN138" s="4">
        <v>17.89</v>
      </c>
      <c r="AO138" s="4">
        <v>36.46</v>
      </c>
      <c r="AP138" s="4">
        <v>4.25</v>
      </c>
      <c r="AQ138" s="4">
        <v>15.35</v>
      </c>
      <c r="AR138" s="4">
        <v>2.86</v>
      </c>
      <c r="AS138" s="4">
        <v>0.93</v>
      </c>
      <c r="AT138" s="4">
        <v>2.54</v>
      </c>
      <c r="AU138" s="4">
        <v>0.36</v>
      </c>
      <c r="AV138" s="4">
        <v>2.09</v>
      </c>
      <c r="AW138" s="4">
        <v>0.44</v>
      </c>
      <c r="AX138" s="4">
        <v>1.27</v>
      </c>
      <c r="AY138" s="4">
        <v>0.2</v>
      </c>
      <c r="AZ138" s="4">
        <v>1.31</v>
      </c>
      <c r="BA138" s="4">
        <v>0.21</v>
      </c>
      <c r="BB138" s="4">
        <v>8.1999999999999993</v>
      </c>
      <c r="BC138" s="4">
        <v>3.8</v>
      </c>
      <c r="BF138" s="4">
        <v>0.35</v>
      </c>
      <c r="BG138" s="4">
        <v>12.53</v>
      </c>
      <c r="BH138" s="4">
        <v>5.29</v>
      </c>
      <c r="BI138" s="4">
        <v>1.41</v>
      </c>
      <c r="BK138" s="4">
        <v>1.03</v>
      </c>
      <c r="BM138" s="4">
        <v>41.6</v>
      </c>
      <c r="BN138" s="4">
        <v>9.3000000000000007</v>
      </c>
      <c r="BO138" s="37"/>
      <c r="BP138" s="37"/>
      <c r="BQ138" s="37"/>
      <c r="BR138" s="37"/>
      <c r="BS138" s="37"/>
      <c r="BT138" s="17"/>
      <c r="BU138" s="4">
        <f t="shared" si="14"/>
        <v>54.226000000000013</v>
      </c>
      <c r="BV138" s="4">
        <f t="shared" si="15"/>
        <v>47.877699179101512</v>
      </c>
      <c r="BW138" s="4">
        <f t="shared" si="16"/>
        <v>6.3483008208985012</v>
      </c>
      <c r="BX138" s="17"/>
      <c r="BY138" s="4">
        <f>19*LN(BM138)-22.3</f>
        <v>48.533903178077139</v>
      </c>
      <c r="BZ138" s="4">
        <f>16.6*LN(BN138)+7.6</f>
        <v>44.618239042642898</v>
      </c>
      <c r="CA138" s="4">
        <f>ABS(BY138-BZ138)</f>
        <v>3.9156641354342412</v>
      </c>
      <c r="CC138" s="4">
        <f>-9.4+9.8*LN(BM138)+9.1*LN(BN138)</f>
        <v>47.428512680667552</v>
      </c>
      <c r="CD138" s="4">
        <f>ABS(BY138-CC138)</f>
        <v>1.1053904974095872</v>
      </c>
      <c r="CE138" s="4">
        <f>ABS(BZ138-CC138)</f>
        <v>2.810273638024654</v>
      </c>
      <c r="CG138" s="4">
        <f>LN(BM138)*LN(BN138)</f>
        <v>8.3137170582418563</v>
      </c>
      <c r="CH138" s="4">
        <f t="shared" si="17"/>
        <v>47.917611644615796</v>
      </c>
    </row>
    <row r="139" spans="1:86" s="4" customFormat="1" x14ac:dyDescent="0.2">
      <c r="A139" s="4" t="s">
        <v>150</v>
      </c>
      <c r="B139" s="4" t="s">
        <v>218</v>
      </c>
      <c r="C139" s="4">
        <v>67.45</v>
      </c>
      <c r="D139" s="4">
        <v>0.74</v>
      </c>
      <c r="E139" s="32">
        <v>29.32</v>
      </c>
      <c r="F139" s="32">
        <v>91.69</v>
      </c>
      <c r="I139" s="4">
        <v>11.8</v>
      </c>
      <c r="K139" s="4">
        <v>61.6</v>
      </c>
      <c r="L139" s="4">
        <v>0.6</v>
      </c>
      <c r="M139" s="4">
        <v>16.600000000000001</v>
      </c>
      <c r="N139" s="4">
        <v>5.5</v>
      </c>
      <c r="P139" s="4">
        <v>0.1</v>
      </c>
      <c r="Q139" s="4">
        <v>1.7</v>
      </c>
      <c r="R139" s="4">
        <v>4</v>
      </c>
      <c r="S139" s="4">
        <v>4.5999999999999996</v>
      </c>
      <c r="T139" s="4">
        <v>2.7</v>
      </c>
      <c r="U139" s="4">
        <v>0.2</v>
      </c>
      <c r="V139" s="4">
        <v>10.72</v>
      </c>
      <c r="W139" s="4">
        <v>89.2</v>
      </c>
      <c r="X139" s="4">
        <v>15.71</v>
      </c>
      <c r="Y139" s="4">
        <v>13.69</v>
      </c>
      <c r="Z139" s="4">
        <v>10.1</v>
      </c>
      <c r="AA139" s="4">
        <v>33.53</v>
      </c>
      <c r="AB139" s="4">
        <v>0.25</v>
      </c>
      <c r="AC139" s="4">
        <v>62.05</v>
      </c>
      <c r="AD139" s="4">
        <v>17.84</v>
      </c>
      <c r="AF139" s="4">
        <v>58.15</v>
      </c>
      <c r="AG139" s="4">
        <v>422</v>
      </c>
      <c r="AH139" s="4">
        <v>0.14000000000000001</v>
      </c>
      <c r="AI139" s="4">
        <v>17.84</v>
      </c>
      <c r="AJ139" s="4">
        <v>172</v>
      </c>
      <c r="AK139" s="4">
        <v>5.63</v>
      </c>
      <c r="AL139" s="4">
        <v>3.73</v>
      </c>
      <c r="AM139" s="4">
        <v>434</v>
      </c>
      <c r="AN139" s="4">
        <v>19.25</v>
      </c>
      <c r="AO139" s="4">
        <v>41.88</v>
      </c>
      <c r="AP139" s="4">
        <v>5.05</v>
      </c>
      <c r="AQ139" s="4">
        <v>19.489999999999998</v>
      </c>
      <c r="AR139" s="4">
        <v>4.1100000000000003</v>
      </c>
      <c r="AS139" s="4">
        <v>1.1499999999999999</v>
      </c>
      <c r="AT139" s="4">
        <v>3.82</v>
      </c>
      <c r="AU139" s="4">
        <v>0.55000000000000004</v>
      </c>
      <c r="AV139" s="4">
        <v>3.22</v>
      </c>
      <c r="AW139" s="4">
        <v>0.64</v>
      </c>
      <c r="AX139" s="4">
        <v>1.87</v>
      </c>
      <c r="AY139" s="4">
        <v>0.26</v>
      </c>
      <c r="AZ139" s="4">
        <v>1.73</v>
      </c>
      <c r="BA139" s="4">
        <v>0.26</v>
      </c>
      <c r="BB139" s="4">
        <v>6.7</v>
      </c>
      <c r="BC139" s="4">
        <v>4.43</v>
      </c>
      <c r="BF139" s="4">
        <v>0.38</v>
      </c>
      <c r="BG139" s="4">
        <v>8.8699999999999992</v>
      </c>
      <c r="BH139" s="4">
        <v>6.26</v>
      </c>
      <c r="BI139" s="4">
        <v>1.82</v>
      </c>
      <c r="BK139" s="4">
        <v>0.96</v>
      </c>
      <c r="BM139" s="4">
        <v>23.7</v>
      </c>
      <c r="BN139" s="4">
        <v>7.6</v>
      </c>
      <c r="BO139" s="37"/>
      <c r="BP139" s="37"/>
      <c r="BQ139" s="37"/>
      <c r="BR139" s="37"/>
      <c r="BS139" s="37"/>
      <c r="BT139" s="17"/>
      <c r="BU139" s="4">
        <f t="shared" si="14"/>
        <v>34.356999999999999</v>
      </c>
      <c r="BV139" s="4">
        <f t="shared" si="15"/>
        <v>43.582593044551949</v>
      </c>
      <c r="BW139" s="4">
        <f t="shared" si="16"/>
        <v>9.2255930445519496</v>
      </c>
      <c r="BX139" s="17"/>
      <c r="BY139" s="4">
        <f>19*LN(BM139)-22.3</f>
        <v>37.844025914680628</v>
      </c>
      <c r="BZ139" s="4">
        <f>16.6*LN(BN139)+7.6</f>
        <v>41.267260905051941</v>
      </c>
      <c r="CA139" s="4">
        <f>ABS(BY139-BZ139)</f>
        <v>3.4232349903713128</v>
      </c>
      <c r="CC139" s="4">
        <f>-9.4+9.8*LN(BM139)+9.1*LN(BN139)</f>
        <v>40.077804522142429</v>
      </c>
      <c r="CD139" s="4">
        <f>ABS(BY139-CC139)</f>
        <v>2.2337786074618009</v>
      </c>
      <c r="CE139" s="4">
        <f>ABS(BZ139-CC139)</f>
        <v>1.1894563829095119</v>
      </c>
      <c r="CG139" s="4">
        <f>LN(BM139)*LN(BN139)</f>
        <v>6.4200526707348047</v>
      </c>
      <c r="CH139" s="4">
        <f t="shared" si="17"/>
        <v>39.964221217086177</v>
      </c>
    </row>
    <row r="140" spans="1:86" s="4" customFormat="1" x14ac:dyDescent="0.2">
      <c r="A140" s="4" t="s">
        <v>105</v>
      </c>
      <c r="B140" s="4" t="s">
        <v>219</v>
      </c>
      <c r="C140" s="4">
        <v>76.5</v>
      </c>
      <c r="E140" s="32">
        <v>29.25778</v>
      </c>
      <c r="F140" s="32">
        <v>91.851669999999999</v>
      </c>
      <c r="K140" s="4">
        <v>58.69</v>
      </c>
      <c r="L140" s="4">
        <v>0.71</v>
      </c>
      <c r="M140" s="4">
        <v>17.809999999999999</v>
      </c>
      <c r="N140" s="4">
        <v>7.14</v>
      </c>
      <c r="P140" s="4">
        <v>0.11</v>
      </c>
      <c r="Q140" s="4">
        <v>3.31</v>
      </c>
      <c r="R140" s="4">
        <v>6.33</v>
      </c>
      <c r="S140" s="4">
        <v>3.48</v>
      </c>
      <c r="T140" s="4">
        <v>1.7</v>
      </c>
      <c r="U140" s="4">
        <v>0.15</v>
      </c>
      <c r="V140" s="4">
        <v>17.100000000000001</v>
      </c>
      <c r="W140" s="4">
        <v>130</v>
      </c>
      <c r="X140" s="4">
        <v>27.1</v>
      </c>
      <c r="Y140" s="4">
        <v>17.5</v>
      </c>
      <c r="Z140" s="4">
        <v>11.5</v>
      </c>
      <c r="AD140" s="4">
        <v>16.399999999999999</v>
      </c>
      <c r="AF140" s="4">
        <v>28.3</v>
      </c>
      <c r="AG140" s="4">
        <v>601</v>
      </c>
      <c r="AH140" s="4">
        <v>0.05</v>
      </c>
      <c r="AI140" s="4">
        <v>21.2</v>
      </c>
      <c r="AJ140" s="4">
        <v>52.4</v>
      </c>
      <c r="AK140" s="4">
        <v>4.41</v>
      </c>
      <c r="AL140" s="4">
        <v>3.15</v>
      </c>
      <c r="AM140" s="4">
        <v>391</v>
      </c>
      <c r="AN140" s="4">
        <v>16.7</v>
      </c>
      <c r="AO140" s="4">
        <v>36.200000000000003</v>
      </c>
      <c r="AP140" s="4">
        <v>4.96</v>
      </c>
      <c r="AQ140" s="4">
        <v>20.8</v>
      </c>
      <c r="AR140" s="4">
        <v>4.3099999999999996</v>
      </c>
      <c r="AS140" s="4">
        <v>1.0900000000000001</v>
      </c>
      <c r="AT140" s="4">
        <v>3.82</v>
      </c>
      <c r="AU140" s="4">
        <v>0.67300000000000004</v>
      </c>
      <c r="AV140" s="4">
        <v>3.95</v>
      </c>
      <c r="AW140" s="4">
        <v>0.81799999999999995</v>
      </c>
      <c r="AX140" s="4">
        <v>2.31</v>
      </c>
      <c r="AY140" s="4">
        <v>0.33400000000000002</v>
      </c>
      <c r="AZ140" s="4">
        <v>2.1</v>
      </c>
      <c r="BA140" s="4">
        <v>0.32800000000000001</v>
      </c>
      <c r="BB140" s="4">
        <v>5.4</v>
      </c>
      <c r="BC140" s="4">
        <v>1.76</v>
      </c>
      <c r="BF140" s="4">
        <v>0.33700000000000002</v>
      </c>
      <c r="BG140" s="4">
        <v>10.9</v>
      </c>
      <c r="BH140" s="4">
        <v>4.1500000000000004</v>
      </c>
      <c r="BI140" s="4">
        <v>1.05</v>
      </c>
      <c r="BJ140" s="4">
        <v>48</v>
      </c>
      <c r="BK140" s="4">
        <v>0.95</v>
      </c>
      <c r="BM140" s="4">
        <v>28.3</v>
      </c>
      <c r="BN140" s="4">
        <v>5.4</v>
      </c>
      <c r="BO140" s="37"/>
      <c r="BP140" s="37"/>
      <c r="BQ140" s="37"/>
      <c r="BR140" s="37"/>
      <c r="BS140" s="37"/>
      <c r="BT140" s="17"/>
      <c r="BU140" s="4">
        <f t="shared" si="14"/>
        <v>39.463000000000008</v>
      </c>
      <c r="BV140" s="4">
        <f t="shared" si="15"/>
        <v>36.311193322027748</v>
      </c>
      <c r="BW140" s="4">
        <f t="shared" si="16"/>
        <v>3.1518066779722602</v>
      </c>
      <c r="BX140" s="17"/>
      <c r="BY140" s="4">
        <f>19*LN(BM140)-22.3</f>
        <v>41.214374288334639</v>
      </c>
      <c r="BZ140" s="4">
        <f>16.6*LN(BN140)+7.6</f>
        <v>35.594222629265801</v>
      </c>
      <c r="CA140" s="4">
        <f>ABS(BY140-BZ140)</f>
        <v>5.6201516590688385</v>
      </c>
      <c r="CC140" s="4">
        <f>-9.4+9.8*LN(BM140)+9.1*LN(BN140)</f>
        <v>38.706276163051164</v>
      </c>
      <c r="CD140" s="4">
        <f>ABS(BY140-CC140)</f>
        <v>2.5080981252834746</v>
      </c>
      <c r="CE140" s="4">
        <f>ABS(BZ140-CC140)</f>
        <v>3.1120535337853639</v>
      </c>
      <c r="CG140" s="4">
        <f>LN(BM140)*LN(BN140)</f>
        <v>5.6373986492902839</v>
      </c>
      <c r="CH140" s="4">
        <f t="shared" si="17"/>
        <v>36.677074327019199</v>
      </c>
    </row>
    <row r="141" spans="1:86" s="4" customFormat="1" x14ac:dyDescent="0.2">
      <c r="A141" s="4" t="s">
        <v>105</v>
      </c>
      <c r="B141" s="4" t="s">
        <v>220</v>
      </c>
      <c r="C141" s="4">
        <v>76.5</v>
      </c>
      <c r="E141" s="32">
        <v>29.25806</v>
      </c>
      <c r="F141" s="32">
        <v>91.841939999999994</v>
      </c>
      <c r="K141" s="4">
        <v>60.13</v>
      </c>
      <c r="L141" s="4">
        <v>0.65</v>
      </c>
      <c r="M141" s="4">
        <v>16.98</v>
      </c>
      <c r="N141" s="4">
        <v>6.48</v>
      </c>
      <c r="P141" s="4">
        <v>0.11</v>
      </c>
      <c r="Q141" s="4">
        <v>2.96</v>
      </c>
      <c r="R141" s="4">
        <v>5.68</v>
      </c>
      <c r="S141" s="4">
        <v>3.48</v>
      </c>
      <c r="T141" s="4">
        <v>2.13</v>
      </c>
      <c r="U141" s="4">
        <v>0.14000000000000001</v>
      </c>
      <c r="V141" s="4">
        <v>15.4</v>
      </c>
      <c r="W141" s="4">
        <v>115</v>
      </c>
      <c r="X141" s="4">
        <v>17.7</v>
      </c>
      <c r="Y141" s="4">
        <v>14.6</v>
      </c>
      <c r="Z141" s="4">
        <v>8.9</v>
      </c>
      <c r="AD141" s="4">
        <v>15.4</v>
      </c>
      <c r="AF141" s="4">
        <v>38.799999999999997</v>
      </c>
      <c r="AG141" s="4">
        <v>517</v>
      </c>
      <c r="AH141" s="4">
        <v>0.08</v>
      </c>
      <c r="AI141" s="4">
        <v>20.2</v>
      </c>
      <c r="AJ141" s="4">
        <v>50.8</v>
      </c>
      <c r="AK141" s="4">
        <v>4.57</v>
      </c>
      <c r="AL141" s="4">
        <v>2.84</v>
      </c>
      <c r="AM141" s="4">
        <v>405</v>
      </c>
      <c r="AN141" s="4">
        <v>15.8</v>
      </c>
      <c r="AO141" s="4">
        <v>34.799999999999997</v>
      </c>
      <c r="AP141" s="4">
        <v>4.72</v>
      </c>
      <c r="AQ141" s="4">
        <v>20.100000000000001</v>
      </c>
      <c r="AR141" s="4">
        <v>4.04</v>
      </c>
      <c r="AS141" s="4">
        <v>0.94</v>
      </c>
      <c r="AT141" s="4">
        <v>3.6</v>
      </c>
      <c r="AU141" s="4">
        <v>0.61799999999999999</v>
      </c>
      <c r="AV141" s="4">
        <v>3.8</v>
      </c>
      <c r="AW141" s="4">
        <v>0.77</v>
      </c>
      <c r="AX141" s="4">
        <v>2.16</v>
      </c>
      <c r="AY141" s="4">
        <v>0.32300000000000001</v>
      </c>
      <c r="AZ141" s="4">
        <v>2.0499999999999998</v>
      </c>
      <c r="BA141" s="4">
        <v>0.31900000000000001</v>
      </c>
      <c r="BB141" s="4">
        <v>5.4</v>
      </c>
      <c r="BC141" s="4">
        <v>1.64</v>
      </c>
      <c r="BF141" s="4">
        <v>0.33500000000000002</v>
      </c>
      <c r="BG141" s="4">
        <v>9.6999999999999993</v>
      </c>
      <c r="BH141" s="4">
        <v>4.16</v>
      </c>
      <c r="BI141" s="4">
        <v>1.37</v>
      </c>
      <c r="BJ141" s="4">
        <v>48</v>
      </c>
      <c r="BK141" s="4">
        <v>0.94</v>
      </c>
      <c r="BM141" s="4">
        <v>25.6</v>
      </c>
      <c r="BN141" s="4">
        <v>5.2</v>
      </c>
      <c r="BO141" s="37"/>
      <c r="BP141" s="37"/>
      <c r="BQ141" s="37"/>
      <c r="BR141" s="37"/>
      <c r="BS141" s="37"/>
      <c r="BT141" s="17"/>
      <c r="BU141" s="4">
        <f t="shared" si="14"/>
        <v>36.466000000000008</v>
      </c>
      <c r="BV141" s="4">
        <f t="shared" si="15"/>
        <v>35.508192363536715</v>
      </c>
      <c r="BW141" s="4">
        <f t="shared" si="16"/>
        <v>0.95780763646329348</v>
      </c>
      <c r="BX141" s="17"/>
      <c r="BY141" s="4">
        <f>19*LN(BM141)-22.3</f>
        <v>39.309254678224818</v>
      </c>
      <c r="BZ141" s="4">
        <f>16.6*LN(BN141)+7.6</f>
        <v>34.967733184750536</v>
      </c>
      <c r="CA141" s="4">
        <f>ABS(BY141-BZ141)</f>
        <v>4.3415214934742821</v>
      </c>
      <c r="CC141" s="4">
        <f>-9.4+9.8*LN(BM141)+9.1*LN(BN141)</f>
        <v>37.380198537403238</v>
      </c>
      <c r="CD141" s="4">
        <f>ABS(BY141-CC141)</f>
        <v>1.9290561408215794</v>
      </c>
      <c r="CE141" s="4">
        <f>ABS(BZ141-CC141)</f>
        <v>2.4124653526527027</v>
      </c>
      <c r="CG141" s="4">
        <f>LN(BM141)*LN(BN141)</f>
        <v>5.345927849540268</v>
      </c>
      <c r="CH141" s="4">
        <f t="shared" si="17"/>
        <v>35.452896968069126</v>
      </c>
    </row>
    <row r="142" spans="1:86" s="4" customFormat="1" x14ac:dyDescent="0.2">
      <c r="A142" s="4" t="s">
        <v>105</v>
      </c>
      <c r="B142" s="4" t="s">
        <v>221</v>
      </c>
      <c r="C142" s="4">
        <v>76.5</v>
      </c>
      <c r="E142" s="32">
        <v>29.25778</v>
      </c>
      <c r="F142" s="32">
        <v>91.851110000000006</v>
      </c>
      <c r="K142" s="4">
        <v>60.88</v>
      </c>
      <c r="L142" s="4">
        <v>0.63</v>
      </c>
      <c r="M142" s="4">
        <v>17.11</v>
      </c>
      <c r="N142" s="4">
        <v>6.33</v>
      </c>
      <c r="P142" s="4">
        <v>0.1</v>
      </c>
      <c r="Q142" s="4">
        <v>2.84</v>
      </c>
      <c r="R142" s="4">
        <v>5.37</v>
      </c>
      <c r="S142" s="4">
        <v>3.49</v>
      </c>
      <c r="T142" s="4">
        <v>2.58</v>
      </c>
      <c r="U142" s="4">
        <v>0.14000000000000001</v>
      </c>
      <c r="V142" s="4">
        <v>15.8</v>
      </c>
      <c r="W142" s="4">
        <v>113</v>
      </c>
      <c r="X142" s="4">
        <v>21.2</v>
      </c>
      <c r="Y142" s="4">
        <v>15.4</v>
      </c>
      <c r="Z142" s="4">
        <v>10.6</v>
      </c>
      <c r="AD142" s="4">
        <v>16.3</v>
      </c>
      <c r="AF142" s="4">
        <v>51.9</v>
      </c>
      <c r="AG142" s="4">
        <v>608</v>
      </c>
      <c r="AH142" s="4">
        <v>0.09</v>
      </c>
      <c r="AI142" s="4">
        <v>19</v>
      </c>
      <c r="AJ142" s="4">
        <v>65.400000000000006</v>
      </c>
      <c r="AK142" s="4">
        <v>4.28</v>
      </c>
      <c r="AL142" s="4">
        <v>5.91</v>
      </c>
      <c r="AM142" s="4">
        <v>499</v>
      </c>
      <c r="AN142" s="4">
        <v>17.600000000000001</v>
      </c>
      <c r="AO142" s="4">
        <v>36.299999999999997</v>
      </c>
      <c r="AP142" s="4">
        <v>4.8</v>
      </c>
      <c r="AQ142" s="4">
        <v>19.899999999999999</v>
      </c>
      <c r="AR142" s="4">
        <v>3.97</v>
      </c>
      <c r="AS142" s="4">
        <v>1.01</v>
      </c>
      <c r="AT142" s="4">
        <v>3.55</v>
      </c>
      <c r="AU142" s="4">
        <v>0.60699999999999998</v>
      </c>
      <c r="AV142" s="4">
        <v>3.54</v>
      </c>
      <c r="AW142" s="4">
        <v>0.73399999999999999</v>
      </c>
      <c r="AX142" s="4">
        <v>2.0699999999999998</v>
      </c>
      <c r="AY142" s="4">
        <v>0.30599999999999999</v>
      </c>
      <c r="AZ142" s="4">
        <v>1.96</v>
      </c>
      <c r="BA142" s="4">
        <v>0.312</v>
      </c>
      <c r="BB142" s="4">
        <v>5.9</v>
      </c>
      <c r="BC142" s="4">
        <v>2.12</v>
      </c>
      <c r="BF142" s="4">
        <v>0.36699999999999999</v>
      </c>
      <c r="BG142" s="4">
        <v>18.8</v>
      </c>
      <c r="BH142" s="4">
        <v>6.8</v>
      </c>
      <c r="BI142" s="4">
        <v>1.48</v>
      </c>
      <c r="BJ142" s="4">
        <v>47</v>
      </c>
      <c r="BK142" s="4">
        <v>0.95</v>
      </c>
      <c r="BM142" s="4">
        <v>32</v>
      </c>
      <c r="BN142" s="4">
        <v>6.1</v>
      </c>
      <c r="BO142" s="37"/>
      <c r="BP142" s="37"/>
      <c r="BQ142" s="37"/>
      <c r="BR142" s="37"/>
      <c r="BS142" s="37"/>
      <c r="BT142" s="17"/>
      <c r="BU142" s="4">
        <f t="shared" si="14"/>
        <v>43.570000000000007</v>
      </c>
      <c r="BV142" s="4">
        <f t="shared" si="15"/>
        <v>38.904642971295225</v>
      </c>
      <c r="BW142" s="4">
        <f t="shared" si="16"/>
        <v>4.6653570287047827</v>
      </c>
      <c r="BX142" s="17"/>
      <c r="BY142" s="4">
        <f>19*LN(BM142)-22.3</f>
        <v>43.548982153194814</v>
      </c>
      <c r="BZ142" s="4">
        <f>16.6*LN(BN142)+7.6</f>
        <v>37.617593601575805</v>
      </c>
      <c r="CA142" s="4">
        <f>ABS(BY142-BZ142)</f>
        <v>5.9313885516190084</v>
      </c>
      <c r="CC142" s="4">
        <f>-9.4+9.8*LN(BM142)+9.1*LN(BN142)</f>
        <v>41.01963966516864</v>
      </c>
      <c r="CD142" s="4">
        <f>ABS(BY142-CC142)</f>
        <v>2.5293424880261739</v>
      </c>
      <c r="CE142" s="4">
        <f>ABS(BZ142-CC142)</f>
        <v>3.4020460635928345</v>
      </c>
      <c r="CG142" s="4">
        <f>LN(BM142)*LN(BN142)</f>
        <v>6.2670513169055795</v>
      </c>
      <c r="CH142" s="4">
        <f t="shared" si="17"/>
        <v>39.321615531003431</v>
      </c>
    </row>
    <row r="143" spans="1:86" s="4" customFormat="1" x14ac:dyDescent="0.2">
      <c r="A143" s="4" t="s">
        <v>105</v>
      </c>
      <c r="B143" s="4" t="s">
        <v>222</v>
      </c>
      <c r="C143" s="4">
        <v>76.5</v>
      </c>
      <c r="E143" s="32">
        <v>29.25667</v>
      </c>
      <c r="F143" s="32">
        <v>91.845560000000006</v>
      </c>
      <c r="I143" s="4">
        <v>9.7066666670000004</v>
      </c>
      <c r="K143" s="4">
        <v>60.24</v>
      </c>
      <c r="L143" s="4">
        <v>0.65</v>
      </c>
      <c r="M143" s="4">
        <v>16.93</v>
      </c>
      <c r="N143" s="4">
        <v>6.29</v>
      </c>
      <c r="P143" s="4">
        <v>0.1</v>
      </c>
      <c r="Q143" s="4">
        <v>2.96</v>
      </c>
      <c r="R143" s="4">
        <v>5.8</v>
      </c>
      <c r="S143" s="4">
        <v>3.41</v>
      </c>
      <c r="T143" s="4">
        <v>2.36</v>
      </c>
      <c r="U143" s="4">
        <v>0.14000000000000001</v>
      </c>
      <c r="V143" s="4">
        <v>16.100000000000001</v>
      </c>
      <c r="W143" s="4">
        <v>128</v>
      </c>
      <c r="X143" s="4">
        <v>21.2</v>
      </c>
      <c r="Y143" s="4">
        <v>14.7</v>
      </c>
      <c r="Z143" s="4">
        <v>10.6</v>
      </c>
      <c r="AD143" s="4">
        <v>15.8</v>
      </c>
      <c r="AF143" s="4">
        <v>44.1</v>
      </c>
      <c r="AG143" s="4">
        <v>493</v>
      </c>
      <c r="AH143" s="4">
        <v>0.09</v>
      </c>
      <c r="AI143" s="4">
        <v>20.2</v>
      </c>
      <c r="AJ143" s="4">
        <v>80.7</v>
      </c>
      <c r="AK143" s="4">
        <v>4.51</v>
      </c>
      <c r="AL143" s="4">
        <v>3.87</v>
      </c>
      <c r="AM143" s="4">
        <v>440</v>
      </c>
      <c r="AN143" s="4">
        <v>17.3</v>
      </c>
      <c r="AO143" s="4">
        <v>37.200000000000003</v>
      </c>
      <c r="AP143" s="4">
        <v>4.8499999999999996</v>
      </c>
      <c r="AQ143" s="4">
        <v>20</v>
      </c>
      <c r="AR143" s="4">
        <v>4.13</v>
      </c>
      <c r="AS143" s="4">
        <v>0.98599999999999999</v>
      </c>
      <c r="AT143" s="4">
        <v>3.66</v>
      </c>
      <c r="AU143" s="4">
        <v>0.63300000000000001</v>
      </c>
      <c r="AV143" s="4">
        <v>3.73</v>
      </c>
      <c r="AW143" s="4">
        <v>0.77800000000000002</v>
      </c>
      <c r="AX143" s="4">
        <v>2.23</v>
      </c>
      <c r="AY143" s="4">
        <v>0.33300000000000002</v>
      </c>
      <c r="AZ143" s="4">
        <v>2.17</v>
      </c>
      <c r="BA143" s="4">
        <v>0.33900000000000002</v>
      </c>
      <c r="BB143" s="4">
        <v>5.6</v>
      </c>
      <c r="BC143" s="4">
        <v>2.52</v>
      </c>
      <c r="BF143" s="4">
        <v>0.36</v>
      </c>
      <c r="BG143" s="4">
        <v>10.6</v>
      </c>
      <c r="BH143" s="4">
        <v>5.58</v>
      </c>
      <c r="BI143" s="4">
        <v>1.28</v>
      </c>
      <c r="BJ143" s="4">
        <v>48</v>
      </c>
      <c r="BK143" s="4">
        <v>0.92</v>
      </c>
      <c r="BM143" s="4">
        <v>24.4</v>
      </c>
      <c r="BN143" s="4">
        <v>5.4</v>
      </c>
      <c r="BO143" s="37"/>
      <c r="BP143" s="37"/>
      <c r="BQ143" s="37"/>
      <c r="BR143" s="37"/>
      <c r="BS143" s="37"/>
      <c r="BT143" s="17"/>
      <c r="BU143" s="4">
        <f t="shared" si="14"/>
        <v>35.134</v>
      </c>
      <c r="BV143" s="4">
        <f t="shared" si="15"/>
        <v>36.311193322027748</v>
      </c>
      <c r="BW143" s="4">
        <f t="shared" si="16"/>
        <v>1.1771933220277475</v>
      </c>
      <c r="BX143" s="17"/>
      <c r="BY143" s="4">
        <f>19*LN(BM143)-22.3</f>
        <v>38.397079513683963</v>
      </c>
      <c r="BZ143" s="4">
        <f>16.6*LN(BN143)+7.6</f>
        <v>35.594222629265801</v>
      </c>
      <c r="CA143" s="4">
        <f>ABS(BY143-BZ143)</f>
        <v>2.8028568844181621</v>
      </c>
      <c r="CC143" s="4">
        <f>-9.4+9.8*LN(BM143)+9.1*LN(BN143)</f>
        <v>37.253145174020815</v>
      </c>
      <c r="CD143" s="4">
        <f>ABS(BY143-CC143)</f>
        <v>1.1439343396631472</v>
      </c>
      <c r="CE143" s="4">
        <f>ABS(BZ143-CC143)</f>
        <v>1.6589225447550149</v>
      </c>
      <c r="CG143" s="4">
        <f>LN(BM143)*LN(BN143)</f>
        <v>5.3873416514024006</v>
      </c>
      <c r="CH143" s="4">
        <f t="shared" si="17"/>
        <v>35.626834935890088</v>
      </c>
    </row>
    <row r="144" spans="1:86" s="4" customFormat="1" x14ac:dyDescent="0.2">
      <c r="A144" s="4" t="s">
        <v>105</v>
      </c>
      <c r="B144" s="4" t="s">
        <v>223</v>
      </c>
      <c r="C144" s="4">
        <v>76.5</v>
      </c>
      <c r="E144" s="32">
        <v>29.25806</v>
      </c>
      <c r="F144" s="32">
        <v>91.841939999999994</v>
      </c>
      <c r="K144" s="4">
        <v>60.47</v>
      </c>
      <c r="L144" s="4">
        <v>0.64</v>
      </c>
      <c r="M144" s="4">
        <v>17.16</v>
      </c>
      <c r="N144" s="4">
        <v>6.27</v>
      </c>
      <c r="P144" s="4">
        <v>0.1</v>
      </c>
      <c r="Q144" s="4">
        <v>2.84</v>
      </c>
      <c r="R144" s="4">
        <v>5.65</v>
      </c>
      <c r="S144" s="4">
        <v>3.46</v>
      </c>
      <c r="T144" s="4">
        <v>2.31</v>
      </c>
      <c r="U144" s="4">
        <v>0.13</v>
      </c>
      <c r="V144" s="4">
        <v>16</v>
      </c>
      <c r="W144" s="4">
        <v>115</v>
      </c>
      <c r="X144" s="4">
        <v>17.3</v>
      </c>
      <c r="Y144" s="4">
        <v>13.8</v>
      </c>
      <c r="Z144" s="4">
        <v>9.3699999999999992</v>
      </c>
      <c r="AD144" s="4">
        <v>16</v>
      </c>
      <c r="AF144" s="4">
        <v>47.9</v>
      </c>
      <c r="AG144" s="4">
        <v>510</v>
      </c>
      <c r="AH144" s="4">
        <v>0.09</v>
      </c>
      <c r="AI144" s="4">
        <v>23.7</v>
      </c>
      <c r="AJ144" s="4">
        <v>67.099999999999994</v>
      </c>
      <c r="AK144" s="4">
        <v>4.6900000000000004</v>
      </c>
      <c r="AL144" s="4">
        <v>5.0199999999999996</v>
      </c>
      <c r="AM144" s="4">
        <v>396</v>
      </c>
      <c r="AN144" s="4">
        <v>16.7</v>
      </c>
      <c r="AO144" s="4">
        <v>36.6</v>
      </c>
      <c r="AP144" s="4">
        <v>5.04</v>
      </c>
      <c r="AQ144" s="4">
        <v>21.4</v>
      </c>
      <c r="AR144" s="4">
        <v>4.54</v>
      </c>
      <c r="AS144" s="4">
        <v>1.02</v>
      </c>
      <c r="AT144" s="4">
        <v>4.09</v>
      </c>
      <c r="AU144" s="4">
        <v>0.70799999999999996</v>
      </c>
      <c r="AV144" s="4">
        <v>4.24</v>
      </c>
      <c r="AW144" s="4">
        <v>0.88300000000000001</v>
      </c>
      <c r="AX144" s="4">
        <v>2.5</v>
      </c>
      <c r="AY144" s="4">
        <v>0.371</v>
      </c>
      <c r="AZ144" s="4">
        <v>2.38</v>
      </c>
      <c r="BA144" s="4">
        <v>0.375</v>
      </c>
      <c r="BB144" s="4">
        <v>5.0999999999999996</v>
      </c>
      <c r="BC144" s="4">
        <v>2.16</v>
      </c>
      <c r="BF144" s="4">
        <v>0.372</v>
      </c>
      <c r="BG144" s="4">
        <v>11.3</v>
      </c>
      <c r="BH144" s="4">
        <v>4.46</v>
      </c>
      <c r="BI144" s="4">
        <v>1.4</v>
      </c>
      <c r="BJ144" s="4">
        <v>47</v>
      </c>
      <c r="BK144" s="4">
        <v>0.95</v>
      </c>
      <c r="BM144" s="4">
        <v>21.5</v>
      </c>
      <c r="BN144" s="4">
        <v>4.8</v>
      </c>
      <c r="BO144" s="37"/>
      <c r="BP144" s="37"/>
      <c r="BQ144" s="37"/>
      <c r="BR144" s="37"/>
      <c r="BS144" s="37"/>
      <c r="BT144" s="17"/>
      <c r="BU144" s="4">
        <f t="shared" si="14"/>
        <v>31.915000000000003</v>
      </c>
      <c r="BV144" s="4">
        <f t="shared" si="15"/>
        <v>33.805123672366882</v>
      </c>
      <c r="BW144" s="4">
        <f t="shared" si="16"/>
        <v>1.8901236723668795</v>
      </c>
      <c r="BX144" s="17"/>
      <c r="BY144" s="4">
        <f>19*LN(BM144)-22.3</f>
        <v>35.993005767538719</v>
      </c>
      <c r="BZ144" s="4">
        <f>16.6*LN(BN144)+7.6</f>
        <v>33.639024237369831</v>
      </c>
      <c r="CA144" s="4">
        <f>ABS(BY144-BZ144)</f>
        <v>2.3539815301688876</v>
      </c>
      <c r="CC144" s="4">
        <f>-9.4+9.8*LN(BM144)+9.1*LN(BN144)</f>
        <v>34.941323617325438</v>
      </c>
      <c r="CD144" s="4">
        <f>ABS(BY144-CC144)</f>
        <v>1.0516821502132814</v>
      </c>
      <c r="CE144" s="4">
        <f>ABS(BZ144-CC144)</f>
        <v>1.3022993799556062</v>
      </c>
      <c r="CG144" s="4">
        <f>LN(BM144)*LN(BN144)</f>
        <v>4.8125966710528854</v>
      </c>
      <c r="CH144" s="4">
        <f t="shared" si="17"/>
        <v>33.212906018422117</v>
      </c>
    </row>
    <row r="145" spans="1:86" s="4" customFormat="1" x14ac:dyDescent="0.2">
      <c r="A145" s="4" t="s">
        <v>105</v>
      </c>
      <c r="B145" s="4" t="s">
        <v>224</v>
      </c>
      <c r="C145" s="4">
        <v>76.5</v>
      </c>
      <c r="E145" s="32">
        <v>29.25694</v>
      </c>
      <c r="F145" s="32">
        <v>91.845280000000002</v>
      </c>
      <c r="K145" s="4">
        <v>59.78</v>
      </c>
      <c r="L145" s="4">
        <v>0.68</v>
      </c>
      <c r="M145" s="4">
        <v>17.05</v>
      </c>
      <c r="N145" s="4">
        <v>7.01</v>
      </c>
      <c r="P145" s="4">
        <v>0.11</v>
      </c>
      <c r="Q145" s="4">
        <v>3.14</v>
      </c>
      <c r="R145" s="4">
        <v>6.08</v>
      </c>
      <c r="S145" s="4">
        <v>3.38</v>
      </c>
      <c r="T145" s="4">
        <v>1.88</v>
      </c>
      <c r="U145" s="4">
        <v>0.14000000000000001</v>
      </c>
      <c r="V145" s="4">
        <v>16.899999999999999</v>
      </c>
      <c r="W145" s="4">
        <v>132</v>
      </c>
      <c r="X145" s="4">
        <v>25.8</v>
      </c>
      <c r="Y145" s="4">
        <v>17.2</v>
      </c>
      <c r="Z145" s="4">
        <v>10.199999999999999</v>
      </c>
      <c r="AD145" s="4">
        <v>16.399999999999999</v>
      </c>
      <c r="AF145" s="4">
        <v>50.5</v>
      </c>
      <c r="AG145" s="4">
        <v>506</v>
      </c>
      <c r="AH145" s="4">
        <v>0.1</v>
      </c>
      <c r="AI145" s="4">
        <v>18</v>
      </c>
      <c r="AJ145" s="4">
        <v>39.5</v>
      </c>
      <c r="AK145" s="4">
        <v>4.1100000000000003</v>
      </c>
      <c r="AL145" s="4">
        <v>6.61</v>
      </c>
      <c r="AM145" s="4">
        <v>356</v>
      </c>
      <c r="AN145" s="4">
        <v>16.100000000000001</v>
      </c>
      <c r="AO145" s="4">
        <v>33.700000000000003</v>
      </c>
      <c r="AP145" s="4">
        <v>4.34</v>
      </c>
      <c r="AQ145" s="4">
        <v>17.899999999999999</v>
      </c>
      <c r="AR145" s="4">
        <v>3.52</v>
      </c>
      <c r="AS145" s="4">
        <v>0.996</v>
      </c>
      <c r="AT145" s="4">
        <v>3.19</v>
      </c>
      <c r="AU145" s="4">
        <v>0.55100000000000005</v>
      </c>
      <c r="AV145" s="4">
        <v>3.28</v>
      </c>
      <c r="AW145" s="4">
        <v>0.66200000000000003</v>
      </c>
      <c r="AX145" s="4">
        <v>1.87</v>
      </c>
      <c r="AY145" s="4">
        <v>0.27800000000000002</v>
      </c>
      <c r="AZ145" s="4">
        <v>1.83</v>
      </c>
      <c r="BA145" s="4">
        <v>0.29399999999999998</v>
      </c>
      <c r="BB145" s="4">
        <v>5.8</v>
      </c>
      <c r="BC145" s="4">
        <v>1.25</v>
      </c>
      <c r="BF145" s="4">
        <v>0.32300000000000001</v>
      </c>
      <c r="BG145" s="4">
        <v>10.7</v>
      </c>
      <c r="BH145" s="4">
        <v>5.6</v>
      </c>
      <c r="BI145" s="4">
        <v>1.01</v>
      </c>
      <c r="BJ145" s="4">
        <v>47</v>
      </c>
      <c r="BK145" s="4">
        <v>0.93</v>
      </c>
      <c r="BM145" s="4">
        <v>28.1</v>
      </c>
      <c r="BN145" s="4">
        <v>6</v>
      </c>
      <c r="BO145" s="37"/>
      <c r="BP145" s="37"/>
      <c r="BQ145" s="37"/>
      <c r="BR145" s="37"/>
      <c r="BS145" s="37"/>
      <c r="BT145" s="17"/>
      <c r="BU145" s="4">
        <f t="shared" si="14"/>
        <v>39.241000000000007</v>
      </c>
      <c r="BV145" s="4">
        <f t="shared" si="15"/>
        <v>38.552949013679324</v>
      </c>
      <c r="BW145" s="4">
        <f t="shared" si="16"/>
        <v>0.68805098632068251</v>
      </c>
      <c r="BX145" s="17"/>
      <c r="BY145" s="4">
        <f>19*LN(BM145)-22.3</f>
        <v>41.079621950454296</v>
      </c>
      <c r="BZ145" s="4">
        <f>16.6*LN(BN145)+7.6</f>
        <v>37.343207189185712</v>
      </c>
      <c r="CA145" s="4">
        <f>ABS(BY145-BZ145)</f>
        <v>3.7364147612685841</v>
      </c>
      <c r="CC145" s="4">
        <f>-9.4+9.8*LN(BM145)+9.1*LN(BN145)</f>
        <v>39.595553018104368</v>
      </c>
      <c r="CD145" s="4">
        <f>ABS(BY145-CC145)</f>
        <v>1.4840689323499276</v>
      </c>
      <c r="CE145" s="4">
        <f>ABS(BZ145-CC145)</f>
        <v>2.2523458289186564</v>
      </c>
      <c r="CG145" s="4">
        <f>LN(BM145)*LN(BN145)</f>
        <v>5.9768967255695147</v>
      </c>
      <c r="CH145" s="4">
        <f t="shared" si="17"/>
        <v>38.102966247391961</v>
      </c>
    </row>
    <row r="146" spans="1:86" s="4" customFormat="1" x14ac:dyDescent="0.2">
      <c r="A146" s="4" t="s">
        <v>225</v>
      </c>
      <c r="B146" s="4" t="s">
        <v>226</v>
      </c>
      <c r="C146" s="4">
        <v>87</v>
      </c>
      <c r="E146" s="32">
        <v>29.45861</v>
      </c>
      <c r="F146" s="32">
        <v>90.135834000000003</v>
      </c>
      <c r="K146" s="4">
        <v>67.760000000000005</v>
      </c>
      <c r="L146" s="4">
        <v>0.3</v>
      </c>
      <c r="M146" s="4">
        <v>16.100000000000001</v>
      </c>
      <c r="N146" s="4">
        <v>2.44</v>
      </c>
      <c r="O146" s="4">
        <v>2.2000000000000002</v>
      </c>
      <c r="P146" s="4">
        <v>0.04</v>
      </c>
      <c r="Q146" s="4">
        <v>1.18</v>
      </c>
      <c r="R146" s="4">
        <v>3.1</v>
      </c>
      <c r="S146" s="4">
        <v>4.1399999999999997</v>
      </c>
      <c r="T146" s="4">
        <v>3.47</v>
      </c>
      <c r="U146" s="4">
        <v>0.09</v>
      </c>
      <c r="W146" s="4">
        <v>60</v>
      </c>
      <c r="X146" s="4">
        <v>30</v>
      </c>
      <c r="AD146" s="4">
        <v>18.3</v>
      </c>
      <c r="AF146" s="4">
        <v>104.5</v>
      </c>
      <c r="AG146" s="4">
        <v>626</v>
      </c>
      <c r="AH146" s="4">
        <v>0.17</v>
      </c>
      <c r="AI146" s="4">
        <v>4.8</v>
      </c>
      <c r="AJ146" s="4">
        <v>105</v>
      </c>
      <c r="AK146" s="4">
        <v>3</v>
      </c>
      <c r="AL146" s="4">
        <v>6.44</v>
      </c>
      <c r="AM146" s="4">
        <v>898</v>
      </c>
      <c r="AN146" s="4">
        <v>12.8</v>
      </c>
      <c r="AO146" s="4">
        <v>24.2</v>
      </c>
      <c r="AP146" s="4">
        <v>2.56</v>
      </c>
      <c r="AQ146" s="4">
        <v>9.1999999999999993</v>
      </c>
      <c r="AR146" s="4">
        <v>1.54</v>
      </c>
      <c r="AS146" s="4">
        <v>0.47</v>
      </c>
      <c r="AT146" s="4">
        <v>1.1499999999999999</v>
      </c>
      <c r="AU146" s="4">
        <v>0.14000000000000001</v>
      </c>
      <c r="AV146" s="4">
        <v>0.81</v>
      </c>
      <c r="AW146" s="4">
        <v>0.15</v>
      </c>
      <c r="AX146" s="4">
        <v>0.41</v>
      </c>
      <c r="AY146" s="4">
        <v>0.06</v>
      </c>
      <c r="AZ146" s="4">
        <v>0.4</v>
      </c>
      <c r="BA146" s="4">
        <v>0.06</v>
      </c>
      <c r="BB146" s="4">
        <v>13.8</v>
      </c>
      <c r="BC146" s="4">
        <v>3</v>
      </c>
      <c r="BF146" s="4">
        <v>0.4</v>
      </c>
      <c r="BH146" s="4">
        <v>5.97</v>
      </c>
      <c r="BI146" s="4">
        <v>1.72</v>
      </c>
      <c r="BJ146" s="4">
        <v>52</v>
      </c>
      <c r="BK146" s="4">
        <v>1.01</v>
      </c>
      <c r="BM146" s="4">
        <v>130.4</v>
      </c>
      <c r="BN146" s="4">
        <v>21.7</v>
      </c>
      <c r="BO146" s="37"/>
      <c r="BP146" s="37"/>
      <c r="BQ146" s="37"/>
      <c r="BR146" s="37"/>
      <c r="BS146" s="37"/>
      <c r="BT146" s="17"/>
      <c r="BU146" s="4">
        <f t="shared" si="14"/>
        <v>152.79400000000004</v>
      </c>
      <c r="BV146" s="4">
        <f t="shared" si="15"/>
        <v>65.905655754560044</v>
      </c>
      <c r="BW146" s="4">
        <f t="shared" si="16"/>
        <v>86.888344245439995</v>
      </c>
      <c r="BX146" s="17"/>
      <c r="BY146" s="4">
        <f>19*LN(BM146)-22.3</f>
        <v>70.241526340358504</v>
      </c>
      <c r="BZ146" s="4">
        <f>16.6*LN(BN146)+7.6</f>
        <v>58.683383525070475</v>
      </c>
      <c r="CA146" s="4">
        <f>ABS(BY146-BZ146)</f>
        <v>11.558142815288029</v>
      </c>
      <c r="CC146" s="4">
        <f>-9.4+9.8*LN(BM146)+9.1*LN(BN146)</f>
        <v>66.335486735999382</v>
      </c>
      <c r="CD146" s="4">
        <f>ABS(BY146-CC146)</f>
        <v>3.9060396043591226</v>
      </c>
      <c r="CE146" s="4">
        <f>ABS(BZ146-CC146)</f>
        <v>7.6521032109289067</v>
      </c>
      <c r="CG146" s="4">
        <f>LN(BM146)*LN(BN146)</f>
        <v>14.988377558782322</v>
      </c>
      <c r="CH146" s="4">
        <f t="shared" si="17"/>
        <v>75.951185746885756</v>
      </c>
    </row>
    <row r="147" spans="1:86" s="4" customFormat="1" x14ac:dyDescent="0.2">
      <c r="A147" s="4" t="s">
        <v>225</v>
      </c>
      <c r="B147" s="4" t="s">
        <v>227</v>
      </c>
      <c r="C147" s="4">
        <v>87</v>
      </c>
      <c r="E147" s="32">
        <v>29.45861</v>
      </c>
      <c r="F147" s="32">
        <v>90.135834000000003</v>
      </c>
      <c r="K147" s="4">
        <v>59.51</v>
      </c>
      <c r="L147" s="4">
        <v>0.81</v>
      </c>
      <c r="M147" s="4">
        <v>17.510000000000002</v>
      </c>
      <c r="N147" s="4">
        <v>6.05</v>
      </c>
      <c r="O147" s="4">
        <v>5.45</v>
      </c>
      <c r="P147" s="4">
        <v>0.11</v>
      </c>
      <c r="Q147" s="4">
        <v>2.99</v>
      </c>
      <c r="R147" s="4">
        <v>5.57</v>
      </c>
      <c r="S147" s="4">
        <v>5.21</v>
      </c>
      <c r="T147" s="4">
        <v>1.54</v>
      </c>
      <c r="U147" s="4">
        <v>0.19</v>
      </c>
      <c r="W147" s="4">
        <v>183</v>
      </c>
      <c r="X147" s="4">
        <v>30</v>
      </c>
      <c r="AD147" s="4">
        <v>22.8</v>
      </c>
      <c r="AF147" s="4">
        <v>99.2</v>
      </c>
      <c r="AG147" s="4">
        <v>536</v>
      </c>
      <c r="AH147" s="4">
        <v>0.19</v>
      </c>
      <c r="AI147" s="4">
        <v>11.7</v>
      </c>
      <c r="AJ147" s="4">
        <v>88</v>
      </c>
      <c r="AK147" s="4">
        <v>9.9</v>
      </c>
      <c r="AL147" s="4">
        <v>10.6</v>
      </c>
      <c r="AM147" s="4">
        <v>215</v>
      </c>
      <c r="AN147" s="4">
        <v>30</v>
      </c>
      <c r="AO147" s="4">
        <v>51.9</v>
      </c>
      <c r="AP147" s="4">
        <v>5.16</v>
      </c>
      <c r="AQ147" s="4">
        <v>18.7</v>
      </c>
      <c r="AR147" s="4">
        <v>3.63</v>
      </c>
      <c r="AS147" s="4">
        <v>0.89</v>
      </c>
      <c r="AT147" s="4">
        <v>2.97</v>
      </c>
      <c r="AU147" s="4">
        <v>0.37</v>
      </c>
      <c r="AV147" s="4">
        <v>2.1</v>
      </c>
      <c r="AW147" s="4">
        <v>0.39</v>
      </c>
      <c r="AX147" s="4">
        <v>1.06</v>
      </c>
      <c r="AY147" s="4">
        <v>0.15</v>
      </c>
      <c r="AZ147" s="4">
        <v>0.94</v>
      </c>
      <c r="BA147" s="4">
        <v>0.14000000000000001</v>
      </c>
      <c r="BB147" s="4">
        <v>12.1</v>
      </c>
      <c r="BC147" s="4">
        <v>2.9</v>
      </c>
      <c r="BF147" s="4">
        <v>0.4</v>
      </c>
      <c r="BH147" s="4">
        <v>9.52</v>
      </c>
      <c r="BI147" s="4">
        <v>5.78</v>
      </c>
      <c r="BJ147" s="4">
        <v>52</v>
      </c>
      <c r="BK147" s="4">
        <v>0.88</v>
      </c>
      <c r="BM147" s="4">
        <v>45.8</v>
      </c>
      <c r="BN147" s="4">
        <v>21.7</v>
      </c>
      <c r="BO147" s="37"/>
      <c r="BP147" s="37"/>
      <c r="BQ147" s="37"/>
      <c r="BR147" s="37"/>
      <c r="BS147" s="37"/>
      <c r="BT147" s="17"/>
      <c r="BU147" s="4">
        <f t="shared" si="14"/>
        <v>58.888000000000005</v>
      </c>
      <c r="BV147" s="4">
        <f t="shared" si="15"/>
        <v>65.905655754560044</v>
      </c>
      <c r="BW147" s="4">
        <f t="shared" si="16"/>
        <v>7.0176557545600389</v>
      </c>
      <c r="BX147" s="17"/>
      <c r="BY147" s="4">
        <f>19*LN(BM147)-22.3</f>
        <v>50.361397731282651</v>
      </c>
      <c r="BZ147" s="4">
        <f>16.6*LN(BN147)+7.6</f>
        <v>58.683383525070475</v>
      </c>
      <c r="CA147" s="4">
        <f>ABS(BY147-BZ147)</f>
        <v>8.3219857937878245</v>
      </c>
      <c r="CC147" s="4">
        <f>-9.4+9.8*LN(BM147)+9.1*LN(BN147)</f>
        <v>56.081525663949733</v>
      </c>
      <c r="CD147" s="4">
        <f>ABS(BY147-CC147)</f>
        <v>5.7201279326670829</v>
      </c>
      <c r="CE147" s="4">
        <f>ABS(BZ147-CC147)</f>
        <v>2.6018578611207417</v>
      </c>
      <c r="CG147" s="4">
        <f>LN(BM147)*LN(BN147)</f>
        <v>11.768516321416602</v>
      </c>
      <c r="CH147" s="4">
        <f t="shared" si="17"/>
        <v>62.427768549949732</v>
      </c>
    </row>
    <row r="148" spans="1:86" s="4" customFormat="1" x14ac:dyDescent="0.2">
      <c r="A148" s="4" t="s">
        <v>225</v>
      </c>
      <c r="B148" s="4" t="s">
        <v>228</v>
      </c>
      <c r="C148" s="4">
        <v>87</v>
      </c>
      <c r="E148" s="32">
        <v>29.45861</v>
      </c>
      <c r="F148" s="32">
        <v>90.135834000000003</v>
      </c>
      <c r="K148" s="4">
        <v>58.27</v>
      </c>
      <c r="L148" s="4">
        <v>0.85</v>
      </c>
      <c r="M148" s="4">
        <v>17.510000000000002</v>
      </c>
      <c r="N148" s="4">
        <v>6.05</v>
      </c>
      <c r="O148" s="4">
        <v>5.45</v>
      </c>
      <c r="P148" s="4">
        <v>0.11</v>
      </c>
      <c r="Q148" s="4">
        <v>3</v>
      </c>
      <c r="R148" s="4">
        <v>5.6</v>
      </c>
      <c r="S148" s="4">
        <v>5.18</v>
      </c>
      <c r="T148" s="4">
        <v>1.52</v>
      </c>
      <c r="U148" s="4">
        <v>0.21</v>
      </c>
      <c r="W148" s="4">
        <v>192</v>
      </c>
      <c r="X148" s="4">
        <v>40</v>
      </c>
      <c r="AD148" s="4">
        <v>23.2</v>
      </c>
      <c r="AF148" s="4">
        <v>111</v>
      </c>
      <c r="AG148" s="4">
        <v>545</v>
      </c>
      <c r="AH148" s="4">
        <v>0.2</v>
      </c>
      <c r="AI148" s="4">
        <v>12.5</v>
      </c>
      <c r="AJ148" s="4">
        <v>105</v>
      </c>
      <c r="AK148" s="4">
        <v>9</v>
      </c>
      <c r="AL148" s="4">
        <v>12.1</v>
      </c>
      <c r="AM148" s="4">
        <v>213</v>
      </c>
      <c r="AN148" s="4">
        <v>31.8</v>
      </c>
      <c r="AO148" s="4">
        <v>57</v>
      </c>
      <c r="AP148" s="4">
        <v>5.54</v>
      </c>
      <c r="AQ148" s="4">
        <v>20.5</v>
      </c>
      <c r="AR148" s="4">
        <v>3.7</v>
      </c>
      <c r="AS148" s="4">
        <v>0.96</v>
      </c>
      <c r="AT148" s="4">
        <v>3.07</v>
      </c>
      <c r="AU148" s="4">
        <v>0.4</v>
      </c>
      <c r="AV148" s="4">
        <v>2.23</v>
      </c>
      <c r="AW148" s="4">
        <v>0.42</v>
      </c>
      <c r="AX148" s="4">
        <v>1.1000000000000001</v>
      </c>
      <c r="AY148" s="4">
        <v>0.16</v>
      </c>
      <c r="AZ148" s="4">
        <v>1.02</v>
      </c>
      <c r="BA148" s="4">
        <v>0.15</v>
      </c>
      <c r="BB148" s="4">
        <v>12.5</v>
      </c>
      <c r="BC148" s="4">
        <v>3.4</v>
      </c>
      <c r="BF148" s="4">
        <v>0.3</v>
      </c>
      <c r="BH148" s="4">
        <v>7.76</v>
      </c>
      <c r="BI148" s="4">
        <v>4.9000000000000004</v>
      </c>
      <c r="BJ148" s="4">
        <v>52</v>
      </c>
      <c r="BK148" s="4">
        <v>0.88</v>
      </c>
      <c r="BM148" s="4">
        <v>43.6</v>
      </c>
      <c r="BN148" s="4">
        <v>21.2</v>
      </c>
      <c r="BO148" s="37"/>
      <c r="BP148" s="37"/>
      <c r="BQ148" s="37"/>
      <c r="BR148" s="37"/>
      <c r="BS148" s="37"/>
      <c r="BT148" s="17"/>
      <c r="BU148" s="4">
        <f t="shared" si="14"/>
        <v>56.446000000000012</v>
      </c>
      <c r="BV148" s="4">
        <f t="shared" si="15"/>
        <v>65.409665929476091</v>
      </c>
      <c r="BW148" s="4">
        <f t="shared" si="16"/>
        <v>8.963665929476079</v>
      </c>
      <c r="BX148" s="17"/>
      <c r="BY148" s="4">
        <f>19*LN(BM148)-22.3</f>
        <v>49.426085856744791</v>
      </c>
      <c r="BZ148" s="4">
        <f>16.6*LN(BN148)+7.6</f>
        <v>58.296419615854255</v>
      </c>
      <c r="CA148" s="4">
        <f>ABS(BY148-BZ148)</f>
        <v>8.8703337591094638</v>
      </c>
      <c r="CC148" s="4">
        <f>-9.4+9.8*LN(BM148)+9.1*LN(BN148)</f>
        <v>55.386970826748389</v>
      </c>
      <c r="CD148" s="4">
        <f>ABS(BY148-CC148)</f>
        <v>5.9608849700035975</v>
      </c>
      <c r="CE148" s="4">
        <f>ABS(BZ148-CC148)</f>
        <v>2.9094487891058662</v>
      </c>
      <c r="CG148" s="4">
        <f>LN(BM148)*LN(BN148)</f>
        <v>11.529028998085995</v>
      </c>
      <c r="CH148" s="4">
        <f t="shared" si="17"/>
        <v>61.421921791961182</v>
      </c>
    </row>
    <row r="149" spans="1:86" s="4" customFormat="1" x14ac:dyDescent="0.2">
      <c r="A149" s="4" t="s">
        <v>229</v>
      </c>
      <c r="B149" s="4" t="s">
        <v>230</v>
      </c>
      <c r="C149" s="4">
        <v>88</v>
      </c>
      <c r="E149" s="32">
        <v>29.441669999999998</v>
      </c>
      <c r="F149" s="32">
        <v>90.233339999999998</v>
      </c>
      <c r="K149" s="4">
        <v>56.38</v>
      </c>
      <c r="L149" s="4">
        <v>0.83</v>
      </c>
      <c r="M149" s="4">
        <v>17.97</v>
      </c>
      <c r="N149" s="4">
        <v>7.72</v>
      </c>
      <c r="P149" s="4">
        <v>0.12</v>
      </c>
      <c r="Q149" s="4">
        <v>3.58</v>
      </c>
      <c r="R149" s="4">
        <v>6.73</v>
      </c>
      <c r="S149" s="4">
        <v>3.76</v>
      </c>
      <c r="T149" s="4">
        <v>1.82</v>
      </c>
      <c r="U149" s="4">
        <v>0.28000000000000003</v>
      </c>
      <c r="V149" s="4">
        <v>17.600000000000001</v>
      </c>
      <c r="W149" s="4">
        <v>199</v>
      </c>
      <c r="X149" s="4">
        <v>46.2</v>
      </c>
      <c r="Y149" s="4">
        <v>57.6</v>
      </c>
      <c r="Z149" s="4">
        <v>26.4</v>
      </c>
      <c r="AA149" s="4">
        <v>24.3</v>
      </c>
      <c r="AC149" s="4">
        <v>77.900000000000006</v>
      </c>
      <c r="AD149" s="4">
        <v>20.5</v>
      </c>
      <c r="AF149" s="4">
        <v>49.6</v>
      </c>
      <c r="AG149" s="4">
        <v>713</v>
      </c>
      <c r="AH149" s="4">
        <v>7.0000000000000007E-2</v>
      </c>
      <c r="AI149" s="4">
        <v>13.6</v>
      </c>
      <c r="AJ149" s="4">
        <v>54.2</v>
      </c>
      <c r="AK149" s="4">
        <v>5.89</v>
      </c>
      <c r="AL149" s="4">
        <v>4.7699999999999996</v>
      </c>
      <c r="AM149" s="4">
        <v>458</v>
      </c>
      <c r="AN149" s="4">
        <v>18.3</v>
      </c>
      <c r="AO149" s="4">
        <v>39.200000000000003</v>
      </c>
      <c r="AP149" s="4">
        <v>4.93</v>
      </c>
      <c r="AQ149" s="4">
        <v>19.7</v>
      </c>
      <c r="AR149" s="4">
        <v>3.95</v>
      </c>
      <c r="AS149" s="4">
        <v>1.17</v>
      </c>
      <c r="AT149" s="4">
        <v>3.09</v>
      </c>
      <c r="AU149" s="4">
        <v>0.45</v>
      </c>
      <c r="AV149" s="4">
        <v>2.4700000000000002</v>
      </c>
      <c r="AW149" s="4">
        <v>0.47</v>
      </c>
      <c r="AX149" s="4">
        <v>1.28</v>
      </c>
      <c r="AY149" s="4">
        <v>0.19</v>
      </c>
      <c r="AZ149" s="4">
        <v>1.1499999999999999</v>
      </c>
      <c r="BA149" s="4">
        <v>0.19</v>
      </c>
      <c r="BB149" s="4">
        <v>8.1999999999999993</v>
      </c>
      <c r="BC149" s="4">
        <v>1.56</v>
      </c>
      <c r="BE149" s="4">
        <v>1.04</v>
      </c>
      <c r="BF149" s="4">
        <v>0.44</v>
      </c>
      <c r="BG149" s="4">
        <v>7.74</v>
      </c>
      <c r="BH149" s="4">
        <v>7.58</v>
      </c>
      <c r="BI149" s="4">
        <v>1.58</v>
      </c>
      <c r="BJ149" s="4">
        <v>48</v>
      </c>
      <c r="BK149" s="4">
        <v>0.91</v>
      </c>
      <c r="BM149" s="4">
        <v>52.4</v>
      </c>
      <c r="BN149" s="4">
        <v>10.8</v>
      </c>
      <c r="BO149" s="37"/>
      <c r="BP149" s="37"/>
      <c r="BQ149" s="37"/>
      <c r="BR149" s="37"/>
      <c r="BS149" s="37"/>
      <c r="BT149" s="17"/>
      <c r="BU149" s="4">
        <f t="shared" si="14"/>
        <v>66.213999999999999</v>
      </c>
      <c r="BV149" s="4">
        <f t="shared" si="15"/>
        <v>51.059285882801703</v>
      </c>
      <c r="BW149" s="4">
        <f t="shared" si="16"/>
        <v>15.154714117198296</v>
      </c>
      <c r="BX149" s="17"/>
      <c r="BY149" s="4">
        <f>19*LN(BM149)-22.3</f>
        <v>52.919225235212934</v>
      </c>
      <c r="BZ149" s="4">
        <f>16.6*LN(BN149)+7.6</f>
        <v>47.100465826560892</v>
      </c>
      <c r="CA149" s="4">
        <f>ABS(BY149-BZ149)</f>
        <v>5.818759408652042</v>
      </c>
      <c r="CC149" s="4">
        <f>-9.4+9.8*LN(BM149)+9.1*LN(BN149)</f>
        <v>51.051154415589153</v>
      </c>
      <c r="CD149" s="4">
        <f>ABS(BY149-CC149)</f>
        <v>1.8680708196237816</v>
      </c>
      <c r="CE149" s="4">
        <f>ABS(BZ149-CC149)</f>
        <v>3.9506885890282604</v>
      </c>
      <c r="CG149" s="4">
        <f>LN(BM149)*LN(BN149)</f>
        <v>9.4204008747746197</v>
      </c>
      <c r="CH149" s="4">
        <f t="shared" si="17"/>
        <v>52.565683674053403</v>
      </c>
    </row>
    <row r="150" spans="1:86" s="4" customFormat="1" x14ac:dyDescent="0.2">
      <c r="A150" s="4" t="s">
        <v>229</v>
      </c>
      <c r="B150" s="4" t="s">
        <v>231</v>
      </c>
      <c r="C150" s="4">
        <v>88</v>
      </c>
      <c r="E150" s="32">
        <v>29.441669999999998</v>
      </c>
      <c r="F150" s="32">
        <v>90.233339999999998</v>
      </c>
      <c r="K150" s="4">
        <v>58.76</v>
      </c>
      <c r="L150" s="4">
        <v>0.77</v>
      </c>
      <c r="M150" s="4">
        <v>16.95</v>
      </c>
      <c r="N150" s="4">
        <v>6.79</v>
      </c>
      <c r="P150" s="4">
        <v>0.1</v>
      </c>
      <c r="Q150" s="4">
        <v>3.18</v>
      </c>
      <c r="R150" s="4">
        <v>5.83</v>
      </c>
      <c r="S150" s="4">
        <v>3.74</v>
      </c>
      <c r="T150" s="4">
        <v>2.65</v>
      </c>
      <c r="U150" s="4">
        <v>0.25</v>
      </c>
      <c r="V150" s="4">
        <v>15.3</v>
      </c>
      <c r="W150" s="4">
        <v>166</v>
      </c>
      <c r="X150" s="4">
        <v>33.1</v>
      </c>
      <c r="Y150" s="4">
        <v>85.8</v>
      </c>
      <c r="Z150" s="4">
        <v>20.7</v>
      </c>
      <c r="AA150" s="4">
        <v>73.3</v>
      </c>
      <c r="AC150" s="4">
        <v>72.2</v>
      </c>
      <c r="AD150" s="4">
        <v>19.600000000000001</v>
      </c>
      <c r="AF150" s="4">
        <v>94.3</v>
      </c>
      <c r="AG150" s="4">
        <v>602</v>
      </c>
      <c r="AH150" s="4">
        <v>0.16</v>
      </c>
      <c r="AI150" s="4">
        <v>16.100000000000001</v>
      </c>
      <c r="AJ150" s="4">
        <v>92.3</v>
      </c>
      <c r="AK150" s="4">
        <v>7.94</v>
      </c>
      <c r="AL150" s="4">
        <v>7.55</v>
      </c>
      <c r="AM150" s="4">
        <v>478</v>
      </c>
      <c r="AN150" s="4">
        <v>21.3</v>
      </c>
      <c r="AO150" s="4">
        <v>47.8</v>
      </c>
      <c r="AP150" s="4">
        <v>5.63</v>
      </c>
      <c r="AQ150" s="4">
        <v>22.2</v>
      </c>
      <c r="AR150" s="4">
        <v>4.43</v>
      </c>
      <c r="AS150" s="4">
        <v>1.1599999999999999</v>
      </c>
      <c r="AT150" s="4">
        <v>3.45</v>
      </c>
      <c r="AU150" s="4">
        <v>0.5</v>
      </c>
      <c r="AV150" s="4">
        <v>2.77</v>
      </c>
      <c r="AW150" s="4">
        <v>0.52</v>
      </c>
      <c r="AX150" s="4">
        <v>1.41</v>
      </c>
      <c r="AY150" s="4">
        <v>0.22</v>
      </c>
      <c r="AZ150" s="4">
        <v>1.34</v>
      </c>
      <c r="BA150" s="4">
        <v>0.23</v>
      </c>
      <c r="BB150" s="4">
        <v>8.6999999999999993</v>
      </c>
      <c r="BC150" s="4">
        <v>2.72</v>
      </c>
      <c r="BE150" s="4">
        <v>1.23</v>
      </c>
      <c r="BF150" s="4">
        <v>0.65</v>
      </c>
      <c r="BG150" s="4">
        <v>9.48</v>
      </c>
      <c r="BH150" s="4">
        <v>11.4</v>
      </c>
      <c r="BI150" s="4">
        <v>3.43</v>
      </c>
      <c r="BJ150" s="4">
        <v>48</v>
      </c>
      <c r="BK150" s="4">
        <v>0.89</v>
      </c>
      <c r="BM150" s="4">
        <v>37.4</v>
      </c>
      <c r="BN150" s="4">
        <v>10.8</v>
      </c>
      <c r="BO150" s="37"/>
      <c r="BP150" s="37"/>
      <c r="BQ150" s="37"/>
      <c r="BR150" s="37"/>
      <c r="BS150" s="37"/>
      <c r="BT150" s="17"/>
      <c r="BU150" s="4">
        <f t="shared" si="14"/>
        <v>49.564000000000007</v>
      </c>
      <c r="BV150" s="4">
        <f t="shared" si="15"/>
        <v>51.059285882801703</v>
      </c>
      <c r="BW150" s="4">
        <f t="shared" si="16"/>
        <v>1.4952858828016957</v>
      </c>
      <c r="BX150" s="17"/>
      <c r="BY150" s="4">
        <f>19*LN(BM150)-22.3</f>
        <v>46.511743383989241</v>
      </c>
      <c r="BZ150" s="4">
        <f>16.6*LN(BN150)+7.6</f>
        <v>47.100465826560892</v>
      </c>
      <c r="CA150" s="4">
        <f>ABS(BY150-BZ150)</f>
        <v>0.58872244257165107</v>
      </c>
      <c r="CC150" s="4">
        <f>-9.4+9.8*LN(BM150)+9.1*LN(BN150)</f>
        <v>47.746242723905354</v>
      </c>
      <c r="CD150" s="4">
        <f>ABS(BY150-CC150)</f>
        <v>1.2344993399161126</v>
      </c>
      <c r="CE150" s="4">
        <f>ABS(BZ150-CC150)</f>
        <v>0.64577689734446153</v>
      </c>
      <c r="CG150" s="4">
        <f>LN(BM150)*LN(BN150)</f>
        <v>8.6179325237962718</v>
      </c>
      <c r="CH150" s="4">
        <f t="shared" si="17"/>
        <v>49.195316599944341</v>
      </c>
    </row>
    <row r="151" spans="1:86" s="4" customFormat="1" x14ac:dyDescent="0.2">
      <c r="A151" s="4" t="s">
        <v>229</v>
      </c>
      <c r="B151" s="4" t="s">
        <v>232</v>
      </c>
      <c r="C151" s="4">
        <v>88.4</v>
      </c>
      <c r="D151" s="4">
        <v>1.1000000000000001</v>
      </c>
      <c r="E151" s="32">
        <v>29.441669999999998</v>
      </c>
      <c r="F151" s="32">
        <v>90.233339999999998</v>
      </c>
      <c r="I151" s="4">
        <v>11.8</v>
      </c>
      <c r="K151" s="4">
        <v>57.39</v>
      </c>
      <c r="L151" s="4">
        <v>0.84</v>
      </c>
      <c r="M151" s="4">
        <v>17.66</v>
      </c>
      <c r="N151" s="4">
        <v>7.32</v>
      </c>
      <c r="P151" s="4">
        <v>0.11</v>
      </c>
      <c r="Q151" s="4">
        <v>3.29</v>
      </c>
      <c r="R151" s="4">
        <v>6.3</v>
      </c>
      <c r="S151" s="4">
        <v>3.82</v>
      </c>
      <c r="T151" s="4">
        <v>2.13</v>
      </c>
      <c r="U151" s="4">
        <v>0.26</v>
      </c>
      <c r="V151" s="4">
        <v>14.2</v>
      </c>
      <c r="W151" s="4">
        <v>181</v>
      </c>
      <c r="X151" s="4">
        <v>36.5</v>
      </c>
      <c r="Y151" s="4">
        <v>80.900000000000006</v>
      </c>
      <c r="Z151" s="4">
        <v>26.2</v>
      </c>
      <c r="AA151" s="4">
        <v>21.4</v>
      </c>
      <c r="AC151" s="4">
        <v>79</v>
      </c>
      <c r="AD151" s="4">
        <v>20.6</v>
      </c>
      <c r="AF151" s="4">
        <v>97.3</v>
      </c>
      <c r="AG151" s="4">
        <v>641</v>
      </c>
      <c r="AH151" s="4">
        <v>0.15</v>
      </c>
      <c r="AI151" s="4">
        <v>14.9</v>
      </c>
      <c r="AJ151" s="4">
        <v>47.9</v>
      </c>
      <c r="AK151" s="4">
        <v>7.18</v>
      </c>
      <c r="AL151" s="4">
        <v>6.29</v>
      </c>
      <c r="AM151" s="4">
        <v>430</v>
      </c>
      <c r="AN151" s="4">
        <v>19.600000000000001</v>
      </c>
      <c r="AO151" s="4">
        <v>43.1</v>
      </c>
      <c r="AP151" s="4">
        <v>5.15</v>
      </c>
      <c r="AQ151" s="4">
        <v>20</v>
      </c>
      <c r="AR151" s="4">
        <v>4.1399999999999997</v>
      </c>
      <c r="AS151" s="4">
        <v>1.2</v>
      </c>
      <c r="AT151" s="4">
        <v>3.29</v>
      </c>
      <c r="AU151" s="4">
        <v>0.48</v>
      </c>
      <c r="AV151" s="4">
        <v>2.73</v>
      </c>
      <c r="AW151" s="4">
        <v>0.52</v>
      </c>
      <c r="AX151" s="4">
        <v>1.46</v>
      </c>
      <c r="AY151" s="4">
        <v>0.2</v>
      </c>
      <c r="AZ151" s="4">
        <v>1.29</v>
      </c>
      <c r="BA151" s="4">
        <v>0.21</v>
      </c>
      <c r="BB151" s="4">
        <v>8.1</v>
      </c>
      <c r="BC151" s="4">
        <v>1.58</v>
      </c>
      <c r="BE151" s="4">
        <v>1.23</v>
      </c>
      <c r="BF151" s="4">
        <v>0.53</v>
      </c>
      <c r="BG151" s="4">
        <v>12.6</v>
      </c>
      <c r="BH151" s="4">
        <v>9.8000000000000007</v>
      </c>
      <c r="BI151" s="4">
        <v>2.5499999999999998</v>
      </c>
      <c r="BJ151" s="4">
        <v>47</v>
      </c>
      <c r="BK151" s="4">
        <v>0.91</v>
      </c>
      <c r="BM151" s="4">
        <v>43</v>
      </c>
      <c r="BN151" s="4">
        <v>10.3</v>
      </c>
      <c r="BO151" s="37"/>
      <c r="BP151" s="37"/>
      <c r="BQ151" s="37"/>
      <c r="BR151" s="37"/>
      <c r="BS151" s="37"/>
      <c r="BT151" s="17"/>
      <c r="BU151" s="4">
        <f t="shared" si="14"/>
        <v>55.78</v>
      </c>
      <c r="BV151" s="4">
        <f t="shared" si="15"/>
        <v>50.05070844584165</v>
      </c>
      <c r="BW151" s="4">
        <f t="shared" si="16"/>
        <v>5.7292915541583511</v>
      </c>
      <c r="BX151" s="17"/>
      <c r="BY151" s="4">
        <f>19*LN(BM151)-22.3</f>
        <v>49.162802198177687</v>
      </c>
      <c r="BZ151" s="4">
        <f>16.6*LN(BN151)+7.6</f>
        <v>46.313588660910796</v>
      </c>
      <c r="CA151" s="4">
        <f>ABS(BY151-BZ151)</f>
        <v>2.8492135372668912</v>
      </c>
      <c r="CC151" s="4">
        <f>-9.4+9.8*LN(BM151)+9.1*LN(BN151)</f>
        <v>48.682270580440786</v>
      </c>
      <c r="CD151" s="4">
        <f>ABS(BY151-CC151)</f>
        <v>0.48053161773690078</v>
      </c>
      <c r="CE151" s="4">
        <f>ABS(BZ151-CC151)</f>
        <v>2.3686819195299904</v>
      </c>
      <c r="CG151" s="4">
        <f>LN(BM151)*LN(BN151)</f>
        <v>8.7716598885741366</v>
      </c>
      <c r="CH151" s="4">
        <f t="shared" si="17"/>
        <v>49.840971532011373</v>
      </c>
    </row>
    <row r="152" spans="1:86" s="10" customFormat="1" x14ac:dyDescent="0.2">
      <c r="A152" s="10" t="s">
        <v>180</v>
      </c>
      <c r="B152" s="10" t="s">
        <v>233</v>
      </c>
      <c r="C152" s="10">
        <v>91.1</v>
      </c>
      <c r="D152" s="10">
        <v>2.1</v>
      </c>
      <c r="E152" s="33">
        <v>29.306699999999999</v>
      </c>
      <c r="F152" s="33">
        <v>91.8078</v>
      </c>
      <c r="K152" s="10">
        <v>61.2</v>
      </c>
      <c r="L152" s="10">
        <v>0.74</v>
      </c>
      <c r="M152" s="10">
        <v>17.29</v>
      </c>
      <c r="N152" s="10">
        <v>3.31</v>
      </c>
      <c r="O152" s="10">
        <v>1.3</v>
      </c>
      <c r="P152" s="10">
        <v>0.05</v>
      </c>
      <c r="Q152" s="10">
        <v>2.1800000000000002</v>
      </c>
      <c r="R152" s="10">
        <v>5.32</v>
      </c>
      <c r="S152" s="10">
        <v>4.2300000000000004</v>
      </c>
      <c r="T152" s="10">
        <v>1.98</v>
      </c>
      <c r="U152" s="10">
        <v>0.38</v>
      </c>
      <c r="V152" s="10">
        <v>12.3</v>
      </c>
      <c r="W152" s="10">
        <v>129</v>
      </c>
      <c r="X152" s="10">
        <v>62.2</v>
      </c>
      <c r="Y152" s="10">
        <v>8.57</v>
      </c>
      <c r="Z152" s="10">
        <v>34.1</v>
      </c>
      <c r="AD152" s="10">
        <v>21.6</v>
      </c>
      <c r="AF152" s="10">
        <v>77.8</v>
      </c>
      <c r="AG152" s="10">
        <v>1482</v>
      </c>
      <c r="AH152" s="10">
        <v>0.05</v>
      </c>
      <c r="AI152" s="10">
        <v>10</v>
      </c>
      <c r="AJ152" s="10">
        <v>13</v>
      </c>
      <c r="AK152" s="10">
        <v>4.97</v>
      </c>
      <c r="AL152" s="10">
        <v>2.7</v>
      </c>
      <c r="AM152" s="10">
        <v>773</v>
      </c>
      <c r="AN152" s="10">
        <v>31.3</v>
      </c>
      <c r="AO152" s="10">
        <v>58.6</v>
      </c>
      <c r="AP152" s="10">
        <v>6.82</v>
      </c>
      <c r="AQ152" s="10">
        <v>27.4</v>
      </c>
      <c r="AR152" s="10">
        <v>4.46</v>
      </c>
      <c r="AS152" s="10">
        <v>1.49</v>
      </c>
      <c r="AT152" s="10">
        <v>3.41</v>
      </c>
      <c r="AU152" s="10">
        <v>0.441</v>
      </c>
      <c r="AV152" s="10">
        <v>2.02</v>
      </c>
      <c r="AW152" s="10">
        <v>0.35699999999999998</v>
      </c>
      <c r="AX152" s="10">
        <v>1.02</v>
      </c>
      <c r="AY152" s="10">
        <v>0.155</v>
      </c>
      <c r="AZ152" s="10">
        <v>0.85399999999999998</v>
      </c>
      <c r="BA152" s="10">
        <v>0.122</v>
      </c>
      <c r="BB152" s="10">
        <v>13</v>
      </c>
      <c r="BC152" s="10">
        <v>0.49</v>
      </c>
      <c r="BD152" s="10">
        <v>7.81</v>
      </c>
      <c r="BE152" s="10">
        <v>0.13500000000000001</v>
      </c>
      <c r="BF152" s="10">
        <v>0.27</v>
      </c>
      <c r="BG152" s="10">
        <v>13</v>
      </c>
      <c r="BH152" s="10">
        <v>3.1</v>
      </c>
      <c r="BI152" s="10">
        <v>0.92</v>
      </c>
      <c r="BK152" s="10">
        <v>0.97</v>
      </c>
      <c r="BM152" s="10">
        <v>148.19999999999999</v>
      </c>
      <c r="BN152" s="10">
        <v>24.9</v>
      </c>
      <c r="BO152" s="38">
        <f>MEDIAN(BM152:BM180)</f>
        <v>59.2</v>
      </c>
      <c r="BP152" s="38">
        <f>2*_xlfn.STDEV.P(BM152:BM180)</f>
        <v>51.386016687988885</v>
      </c>
      <c r="BQ152" s="38">
        <f>AVERAGE(BM152:BM180)</f>
        <v>59.603448275862064</v>
      </c>
      <c r="BR152" s="38">
        <f>MEDIAN(BN152:BN180)</f>
        <v>16</v>
      </c>
      <c r="BS152" s="38">
        <f>2*_xlfn.STDEV.P(BN152:BN180)</f>
        <v>10.242797997639697</v>
      </c>
      <c r="BT152" s="18"/>
      <c r="BU152" s="10">
        <f t="shared" si="14"/>
        <v>172.55200000000002</v>
      </c>
      <c r="BV152" s="10">
        <f t="shared" si="15"/>
        <v>68.832425041359272</v>
      </c>
      <c r="BW152" s="10">
        <f t="shared" si="16"/>
        <v>103.71957495864075</v>
      </c>
      <c r="BX152" s="18"/>
      <c r="BY152" s="10">
        <f>19*LN(BM152)-22.3</f>
        <v>72.672691544377741</v>
      </c>
      <c r="BZ152" s="10">
        <f>16.6*LN(BN152)+7.6</f>
        <v>60.966805537612991</v>
      </c>
      <c r="CA152" s="10">
        <f>ABS(BY152-BZ152)</f>
        <v>11.70588600676475</v>
      </c>
      <c r="CC152" s="10">
        <f>-9.4+9.8*LN(BM152)+9.1*LN(BN152)</f>
        <v>68.84121159763049</v>
      </c>
      <c r="CD152" s="10">
        <f>ABS(BY152-CC152)</f>
        <v>3.8314799467472511</v>
      </c>
      <c r="CE152" s="10">
        <f>ABS(BZ152-CC152)</f>
        <v>7.874406060017499</v>
      </c>
      <c r="CG152" s="10">
        <f>LN(BM152)*LN(BN152)</f>
        <v>16.069718329208968</v>
      </c>
      <c r="CH152" s="10">
        <f t="shared" si="17"/>
        <v>80.492816982677667</v>
      </c>
    </row>
    <row r="153" spans="1:86" s="10" customFormat="1" x14ac:dyDescent="0.2">
      <c r="A153" s="10" t="s">
        <v>180</v>
      </c>
      <c r="B153" s="10" t="s">
        <v>234</v>
      </c>
      <c r="C153" s="10">
        <v>91.1</v>
      </c>
      <c r="D153" s="10">
        <v>2.1</v>
      </c>
      <c r="E153" s="33">
        <v>29.306699999999999</v>
      </c>
      <c r="F153" s="33">
        <v>91.8078</v>
      </c>
      <c r="G153" s="10">
        <v>0.70447000000000004</v>
      </c>
      <c r="H153" s="10">
        <v>3.1</v>
      </c>
      <c r="I153" s="10">
        <v>13.88</v>
      </c>
      <c r="K153" s="10">
        <v>60.88</v>
      </c>
      <c r="L153" s="10">
        <v>0.72</v>
      </c>
      <c r="M153" s="10">
        <v>16.510000000000002</v>
      </c>
      <c r="N153" s="10">
        <v>2.62</v>
      </c>
      <c r="O153" s="10">
        <v>1.76</v>
      </c>
      <c r="P153" s="10">
        <v>0.08</v>
      </c>
      <c r="Q153" s="10">
        <v>3.17</v>
      </c>
      <c r="R153" s="10">
        <v>5.57</v>
      </c>
      <c r="S153" s="10">
        <v>3.65</v>
      </c>
      <c r="T153" s="10">
        <v>2.15</v>
      </c>
      <c r="U153" s="10">
        <v>0.36</v>
      </c>
      <c r="V153" s="10">
        <v>12.6</v>
      </c>
      <c r="W153" s="10">
        <v>144</v>
      </c>
      <c r="X153" s="10">
        <v>98.8</v>
      </c>
      <c r="Y153" s="10">
        <v>8.52</v>
      </c>
      <c r="Z153" s="10">
        <v>66.2</v>
      </c>
      <c r="AD153" s="10">
        <v>19.3</v>
      </c>
      <c r="AF153" s="10">
        <v>98.3</v>
      </c>
      <c r="AG153" s="10">
        <v>1009</v>
      </c>
      <c r="AH153" s="10">
        <v>0.1</v>
      </c>
      <c r="AI153" s="10">
        <v>11.7</v>
      </c>
      <c r="AJ153" s="10">
        <v>19.8</v>
      </c>
      <c r="AK153" s="10">
        <v>5.21</v>
      </c>
      <c r="AL153" s="10">
        <v>3.95</v>
      </c>
      <c r="AM153" s="10">
        <v>535</v>
      </c>
      <c r="AN153" s="10">
        <v>29.4</v>
      </c>
      <c r="AO153" s="10">
        <v>57.5</v>
      </c>
      <c r="AP153" s="10">
        <v>6.79</v>
      </c>
      <c r="AQ153" s="10">
        <v>26.7</v>
      </c>
      <c r="AR153" s="10">
        <v>4.62</v>
      </c>
      <c r="AS153" s="10">
        <v>1.41</v>
      </c>
      <c r="AT153" s="10">
        <v>3.53</v>
      </c>
      <c r="AU153" s="10">
        <v>0.47499999999999998</v>
      </c>
      <c r="AV153" s="10">
        <v>2.4700000000000002</v>
      </c>
      <c r="AW153" s="10">
        <v>0.42</v>
      </c>
      <c r="AX153" s="10">
        <v>1.2</v>
      </c>
      <c r="AY153" s="10">
        <v>0.185</v>
      </c>
      <c r="AZ153" s="10">
        <v>1</v>
      </c>
      <c r="BA153" s="10">
        <v>0.151</v>
      </c>
      <c r="BB153" s="10">
        <v>11.5</v>
      </c>
      <c r="BC153" s="10">
        <v>0.79</v>
      </c>
      <c r="BD153" s="10">
        <v>11.2</v>
      </c>
      <c r="BE153" s="10">
        <v>0.40100000000000002</v>
      </c>
      <c r="BF153" s="10">
        <v>0.32</v>
      </c>
      <c r="BG153" s="10">
        <v>13.3</v>
      </c>
      <c r="BH153" s="10">
        <v>4.42</v>
      </c>
      <c r="BI153" s="10">
        <v>1.32</v>
      </c>
      <c r="BK153" s="10">
        <v>0.94</v>
      </c>
      <c r="BM153" s="10">
        <v>86.2</v>
      </c>
      <c r="BN153" s="10">
        <v>20</v>
      </c>
      <c r="BO153" s="38"/>
      <c r="BP153" s="38"/>
      <c r="BQ153" s="38"/>
      <c r="BR153" s="38"/>
      <c r="BS153" s="38"/>
      <c r="BT153" s="18"/>
      <c r="BU153" s="10">
        <f t="shared" si="14"/>
        <v>103.73200000000001</v>
      </c>
      <c r="BV153" s="10">
        <f t="shared" si="15"/>
        <v>64.16987837132227</v>
      </c>
      <c r="BW153" s="10">
        <f t="shared" si="16"/>
        <v>39.562121628677744</v>
      </c>
      <c r="BX153" s="18"/>
      <c r="BY153" s="10">
        <f>19*LN(BM153)-22.3</f>
        <v>62.376733375723305</v>
      </c>
      <c r="BZ153" s="10">
        <f>16.6*LN(BN153)+7.6</f>
        <v>57.329155740996256</v>
      </c>
      <c r="CA153" s="10">
        <f>ABS(BY153-BZ153)</f>
        <v>5.0475776347270482</v>
      </c>
      <c r="CC153" s="10">
        <f>-9.4+9.8*LN(BM153)+9.1*LN(BN153)</f>
        <v>61.536531430503871</v>
      </c>
      <c r="CD153" s="10">
        <f>ABS(BY153-CC153)</f>
        <v>0.84020194521943381</v>
      </c>
      <c r="CE153" s="10">
        <f>ABS(BZ153-CC153)</f>
        <v>4.2073756895076144</v>
      </c>
      <c r="CG153" s="10">
        <f>LN(BM153)*LN(BN153)</f>
        <v>13.350990683830563</v>
      </c>
      <c r="CH153" s="10">
        <f t="shared" si="17"/>
        <v>69.07416087208837</v>
      </c>
    </row>
    <row r="154" spans="1:86" s="10" customFormat="1" x14ac:dyDescent="0.2">
      <c r="A154" s="10" t="s">
        <v>105</v>
      </c>
      <c r="B154" s="10" t="s">
        <v>235</v>
      </c>
      <c r="C154" s="10">
        <v>91.1</v>
      </c>
      <c r="E154" s="33">
        <v>29.35389</v>
      </c>
      <c r="F154" s="33">
        <v>91.432500000000005</v>
      </c>
      <c r="K154" s="10">
        <v>61.7</v>
      </c>
      <c r="L154" s="10">
        <v>0.61</v>
      </c>
      <c r="M154" s="10">
        <v>16.21</v>
      </c>
      <c r="N154" s="10">
        <v>6.37</v>
      </c>
      <c r="P154" s="10">
        <v>0.11</v>
      </c>
      <c r="Q154" s="10">
        <v>2.67</v>
      </c>
      <c r="R154" s="10">
        <v>5.42</v>
      </c>
      <c r="S154" s="10">
        <v>3.2</v>
      </c>
      <c r="T154" s="10">
        <v>2.33</v>
      </c>
      <c r="U154" s="10">
        <v>0.12</v>
      </c>
      <c r="V154" s="10">
        <v>17.600000000000001</v>
      </c>
      <c r="W154" s="10">
        <v>126</v>
      </c>
      <c r="X154" s="10">
        <v>9.01</v>
      </c>
      <c r="Y154" s="10">
        <v>61.9</v>
      </c>
      <c r="Z154" s="10">
        <v>7.59</v>
      </c>
      <c r="AD154" s="10">
        <v>15.8</v>
      </c>
      <c r="AF154" s="10">
        <v>46.7</v>
      </c>
      <c r="AG154" s="10">
        <v>429</v>
      </c>
      <c r="AH154" s="10">
        <v>0.11</v>
      </c>
      <c r="AI154" s="10">
        <v>20.5</v>
      </c>
      <c r="AJ154" s="10">
        <v>52</v>
      </c>
      <c r="AK154" s="10">
        <v>3.83</v>
      </c>
      <c r="AL154" s="10">
        <v>3.12</v>
      </c>
      <c r="AM154" s="10">
        <v>370</v>
      </c>
      <c r="AN154" s="10">
        <v>15.2</v>
      </c>
      <c r="AO154" s="10">
        <v>33.299999999999997</v>
      </c>
      <c r="AP154" s="10">
        <v>4.41</v>
      </c>
      <c r="AQ154" s="10">
        <v>16.5</v>
      </c>
      <c r="AR154" s="10">
        <v>3.49</v>
      </c>
      <c r="AS154" s="10">
        <v>0.95899999999999996</v>
      </c>
      <c r="AT154" s="10">
        <v>3.31</v>
      </c>
      <c r="AU154" s="10">
        <v>0.54300000000000004</v>
      </c>
      <c r="AV154" s="10">
        <v>3.29</v>
      </c>
      <c r="AW154" s="10">
        <v>0.69</v>
      </c>
      <c r="AX154" s="10">
        <v>2.0299999999999998</v>
      </c>
      <c r="AY154" s="10">
        <v>0.31</v>
      </c>
      <c r="AZ154" s="10">
        <v>2.21</v>
      </c>
      <c r="BA154" s="10">
        <v>0.34100000000000003</v>
      </c>
      <c r="BB154" s="10">
        <v>5.3</v>
      </c>
      <c r="BC154" s="10">
        <v>1.67</v>
      </c>
      <c r="BF154" s="10">
        <v>0.48599999999999999</v>
      </c>
      <c r="BG154" s="10">
        <v>12.3</v>
      </c>
      <c r="BH154" s="10">
        <v>4.92</v>
      </c>
      <c r="BI154" s="10">
        <v>1.1200000000000001</v>
      </c>
      <c r="BJ154" s="10">
        <v>45</v>
      </c>
      <c r="BK154" s="10">
        <v>0.93</v>
      </c>
      <c r="BM154" s="10">
        <v>20.9</v>
      </c>
      <c r="BN154" s="10">
        <v>4.7</v>
      </c>
      <c r="BO154" s="38"/>
      <c r="BP154" s="38"/>
      <c r="BQ154" s="38"/>
      <c r="BR154" s="38"/>
      <c r="BS154" s="38"/>
      <c r="BT154" s="18"/>
      <c r="BU154" s="10">
        <f t="shared" si="14"/>
        <v>31.249000000000002</v>
      </c>
      <c r="BV154" s="10">
        <f t="shared" si="15"/>
        <v>33.357170284864601</v>
      </c>
      <c r="BW154" s="10">
        <f t="shared" si="16"/>
        <v>2.1081702848645989</v>
      </c>
      <c r="BX154" s="18"/>
      <c r="BY154" s="10">
        <f>19*LN(BM154)-22.3</f>
        <v>35.455234020444536</v>
      </c>
      <c r="BZ154" s="10">
        <f>16.6*LN(BN154)+7.6</f>
        <v>33.289537644685815</v>
      </c>
      <c r="CA154" s="10">
        <f>ABS(BY154-BZ154)</f>
        <v>2.1656963757587206</v>
      </c>
      <c r="CC154" s="10">
        <f>-9.4+9.8*LN(BM154)+9.1*LN(BN154)</f>
        <v>34.472360587229218</v>
      </c>
      <c r="CD154" s="10">
        <f>ABS(BY154-CC154)</f>
        <v>0.9828734332153175</v>
      </c>
      <c r="CE154" s="10">
        <f>ABS(BZ154-CC154)</f>
        <v>1.1828229425434031</v>
      </c>
      <c r="CG154" s="10">
        <f>LN(BM154)*LN(BN154)</f>
        <v>4.7042018343241878</v>
      </c>
      <c r="CH154" s="10">
        <f t="shared" si="17"/>
        <v>32.757647704161585</v>
      </c>
    </row>
    <row r="155" spans="1:86" s="10" customFormat="1" x14ac:dyDescent="0.2">
      <c r="A155" s="10" t="s">
        <v>105</v>
      </c>
      <c r="B155" s="10" t="s">
        <v>236</v>
      </c>
      <c r="C155" s="10">
        <v>91.1</v>
      </c>
      <c r="E155" s="33">
        <v>29.352779999999999</v>
      </c>
      <c r="F155" s="33">
        <v>91.433890000000005</v>
      </c>
      <c r="K155" s="10">
        <v>61.52</v>
      </c>
      <c r="L155" s="10">
        <v>0.67</v>
      </c>
      <c r="M155" s="10">
        <v>16.5</v>
      </c>
      <c r="N155" s="10">
        <v>6.44</v>
      </c>
      <c r="P155" s="10">
        <v>0.1</v>
      </c>
      <c r="Q155" s="10">
        <v>2.7</v>
      </c>
      <c r="R155" s="10">
        <v>5.42</v>
      </c>
      <c r="S155" s="10">
        <v>3.28</v>
      </c>
      <c r="T155" s="10">
        <v>2.27</v>
      </c>
      <c r="U155" s="10">
        <v>0.14000000000000001</v>
      </c>
      <c r="V155" s="10">
        <v>15.7</v>
      </c>
      <c r="W155" s="10">
        <v>131</v>
      </c>
      <c r="X155" s="10">
        <v>10.1</v>
      </c>
      <c r="Y155" s="10">
        <v>55.5</v>
      </c>
      <c r="Z155" s="10">
        <v>8.8800000000000008</v>
      </c>
      <c r="AD155" s="10">
        <v>16.5</v>
      </c>
      <c r="AF155" s="10">
        <v>52.2</v>
      </c>
      <c r="AG155" s="10">
        <v>447</v>
      </c>
      <c r="AH155" s="10">
        <v>0.12</v>
      </c>
      <c r="AI155" s="10">
        <v>19.399999999999999</v>
      </c>
      <c r="AJ155" s="10">
        <v>51</v>
      </c>
      <c r="AK155" s="10">
        <v>4.05</v>
      </c>
      <c r="AL155" s="10">
        <v>3.47</v>
      </c>
      <c r="AM155" s="10">
        <v>357</v>
      </c>
      <c r="AN155" s="10">
        <v>15</v>
      </c>
      <c r="AO155" s="10">
        <v>32.799999999999997</v>
      </c>
      <c r="AP155" s="10">
        <v>4.37</v>
      </c>
      <c r="AQ155" s="10">
        <v>16.3</v>
      </c>
      <c r="AR155" s="10">
        <v>3.37</v>
      </c>
      <c r="AS155" s="10">
        <v>0.91300000000000003</v>
      </c>
      <c r="AT155" s="10">
        <v>3.15</v>
      </c>
      <c r="AU155" s="10">
        <v>0.53400000000000003</v>
      </c>
      <c r="AV155" s="10">
        <v>3.05</v>
      </c>
      <c r="AW155" s="10">
        <v>0.66800000000000004</v>
      </c>
      <c r="AX155" s="10">
        <v>1.89</v>
      </c>
      <c r="AY155" s="10">
        <v>0.28599999999999998</v>
      </c>
      <c r="AZ155" s="10">
        <v>1.98</v>
      </c>
      <c r="BA155" s="10">
        <v>0.317</v>
      </c>
      <c r="BB155" s="10">
        <v>5.6</v>
      </c>
      <c r="BC155" s="10">
        <v>1.6</v>
      </c>
      <c r="BF155" s="10">
        <v>0.501</v>
      </c>
      <c r="BG155" s="10">
        <v>11.5</v>
      </c>
      <c r="BH155" s="10">
        <v>4.54</v>
      </c>
      <c r="BI155" s="10">
        <v>1.02</v>
      </c>
      <c r="BJ155" s="10">
        <v>45</v>
      </c>
      <c r="BK155" s="10">
        <v>0.95</v>
      </c>
      <c r="BM155" s="10">
        <v>23</v>
      </c>
      <c r="BN155" s="10">
        <v>5.0999999999999996</v>
      </c>
      <c r="BO155" s="38"/>
      <c r="BP155" s="38"/>
      <c r="BQ155" s="38"/>
      <c r="BR155" s="38"/>
      <c r="BS155" s="38"/>
      <c r="BT155" s="18"/>
      <c r="BU155" s="10">
        <f t="shared" si="14"/>
        <v>33.58</v>
      </c>
      <c r="BV155" s="10">
        <f t="shared" si="15"/>
        <v>35.095033750755157</v>
      </c>
      <c r="BW155" s="10">
        <f t="shared" si="16"/>
        <v>1.5150337507551583</v>
      </c>
      <c r="BX155" s="18"/>
      <c r="BY155" s="10">
        <f>19*LN(BM155)-22.3</f>
        <v>37.27439010265384</v>
      </c>
      <c r="BZ155" s="10">
        <f>16.6*LN(BN155)+7.6</f>
        <v>34.645392959522653</v>
      </c>
      <c r="CA155" s="10">
        <f>ABS(BY155-BZ155)</f>
        <v>2.6289971431311869</v>
      </c>
      <c r="CC155" s="10">
        <f>-9.4+9.8*LN(BM155)+9.1*LN(BN155)</f>
        <v>36.153932227651218</v>
      </c>
      <c r="CD155" s="10">
        <f>ABS(BY155-CC155)</f>
        <v>1.1204578750026215</v>
      </c>
      <c r="CE155" s="10">
        <f>ABS(BZ155-CC155)</f>
        <v>1.5085392681285654</v>
      </c>
      <c r="CG155" s="10">
        <f>LN(BM155)*LN(BN155)</f>
        <v>5.1084742886815793</v>
      </c>
      <c r="CH155" s="10">
        <f t="shared" si="17"/>
        <v>34.455592012462631</v>
      </c>
    </row>
    <row r="156" spans="1:86" s="10" customFormat="1" x14ac:dyDescent="0.2">
      <c r="A156" s="10" t="s">
        <v>180</v>
      </c>
      <c r="B156" s="10" t="s">
        <v>237</v>
      </c>
      <c r="C156" s="10">
        <v>91.1</v>
      </c>
      <c r="D156" s="10">
        <v>2.1</v>
      </c>
      <c r="E156" s="33">
        <v>29.306699999999999</v>
      </c>
      <c r="F156" s="33">
        <v>91.8078</v>
      </c>
      <c r="K156" s="10">
        <v>66.16</v>
      </c>
      <c r="L156" s="10">
        <v>0.6</v>
      </c>
      <c r="M156" s="10">
        <v>16.27</v>
      </c>
      <c r="N156" s="10">
        <v>2.1800000000000002</v>
      </c>
      <c r="O156" s="10">
        <v>0.61</v>
      </c>
      <c r="P156" s="10">
        <v>0.04</v>
      </c>
      <c r="Q156" s="10">
        <v>1.04</v>
      </c>
      <c r="R156" s="10">
        <v>4.8600000000000003</v>
      </c>
      <c r="S156" s="10">
        <v>2.87</v>
      </c>
      <c r="T156" s="10">
        <v>3.07</v>
      </c>
      <c r="U156" s="10">
        <v>0.28999999999999998</v>
      </c>
      <c r="V156" s="10">
        <v>9.58</v>
      </c>
      <c r="W156" s="10">
        <v>99.7</v>
      </c>
      <c r="X156" s="10">
        <v>40.700000000000003</v>
      </c>
      <c r="Y156" s="10">
        <v>4.93</v>
      </c>
      <c r="Z156" s="10">
        <v>15.4</v>
      </c>
      <c r="AD156" s="10">
        <v>17.3</v>
      </c>
      <c r="AF156" s="10">
        <v>140</v>
      </c>
      <c r="AG156" s="10">
        <v>723</v>
      </c>
      <c r="AH156" s="10">
        <v>0.19</v>
      </c>
      <c r="AI156" s="10">
        <v>12.8</v>
      </c>
      <c r="AJ156" s="10">
        <v>13.9</v>
      </c>
      <c r="AK156" s="10">
        <v>5.5</v>
      </c>
      <c r="AL156" s="10">
        <v>4.88</v>
      </c>
      <c r="AM156" s="10">
        <v>735</v>
      </c>
      <c r="AN156" s="10">
        <v>33.799999999999997</v>
      </c>
      <c r="AO156" s="10">
        <v>66.400000000000006</v>
      </c>
      <c r="AP156" s="10">
        <v>7.69</v>
      </c>
      <c r="AQ156" s="10">
        <v>30.2</v>
      </c>
      <c r="AR156" s="10">
        <v>4.9000000000000004</v>
      </c>
      <c r="AS156" s="10">
        <v>1.42</v>
      </c>
      <c r="AT156" s="10">
        <v>3.81</v>
      </c>
      <c r="AU156" s="10">
        <v>0.52100000000000002</v>
      </c>
      <c r="AV156" s="10">
        <v>2.64</v>
      </c>
      <c r="AW156" s="10">
        <v>0.46800000000000003</v>
      </c>
      <c r="AX156" s="10">
        <v>1.27</v>
      </c>
      <c r="AY156" s="10">
        <v>0.18099999999999999</v>
      </c>
      <c r="AZ156" s="10">
        <v>1.1599999999999999</v>
      </c>
      <c r="BA156" s="10">
        <v>0.16</v>
      </c>
      <c r="BB156" s="10">
        <v>12.3</v>
      </c>
      <c r="BC156" s="10">
        <v>0.53</v>
      </c>
      <c r="BD156" s="10">
        <v>6.81</v>
      </c>
      <c r="BE156" s="10">
        <v>0.45600000000000002</v>
      </c>
      <c r="BF156" s="10">
        <v>0.35</v>
      </c>
      <c r="BG156" s="10">
        <v>12.7</v>
      </c>
      <c r="BH156" s="10">
        <v>5.84</v>
      </c>
      <c r="BI156" s="10">
        <v>2.19</v>
      </c>
      <c r="BK156" s="10">
        <v>1.01</v>
      </c>
      <c r="BM156" s="10">
        <v>56.5</v>
      </c>
      <c r="BN156" s="10">
        <v>19.8</v>
      </c>
      <c r="BO156" s="38"/>
      <c r="BP156" s="38"/>
      <c r="BQ156" s="38"/>
      <c r="BR156" s="38"/>
      <c r="BS156" s="38"/>
      <c r="BT156" s="18"/>
      <c r="BU156" s="10">
        <f t="shared" si="14"/>
        <v>70.765000000000001</v>
      </c>
      <c r="BV156" s="10">
        <f t="shared" si="15"/>
        <v>63.956037375367316</v>
      </c>
      <c r="BW156" s="10">
        <f t="shared" si="16"/>
        <v>6.8089626246326844</v>
      </c>
      <c r="BX156" s="18"/>
      <c r="BY156" s="10">
        <f>19*LN(BM156)-22.3</f>
        <v>54.350572124895521</v>
      </c>
      <c r="BZ156" s="10">
        <f>16.6*LN(BN156)+7.6</f>
        <v>57.162320165828135</v>
      </c>
      <c r="CA156" s="10">
        <f>ABS(BY156-BZ156)</f>
        <v>2.8117480409326134</v>
      </c>
      <c r="CC156" s="10">
        <f>-9.4+9.8*LN(BM156)+9.1*LN(BN156)</f>
        <v>57.305263886967936</v>
      </c>
      <c r="CD156" s="10">
        <f>ABS(BY156-CC156)</f>
        <v>2.9546917620724145</v>
      </c>
      <c r="CE156" s="10">
        <f>ABS(BZ156-CC156)</f>
        <v>0.14294372113980103</v>
      </c>
      <c r="CG156" s="10">
        <f>LN(BM156)*LN(BN156)</f>
        <v>12.044959405668903</v>
      </c>
      <c r="CH156" s="10">
        <f t="shared" si="17"/>
        <v>63.588829503809393</v>
      </c>
    </row>
    <row r="157" spans="1:86" s="10" customFormat="1" x14ac:dyDescent="0.2">
      <c r="A157" s="10" t="s">
        <v>238</v>
      </c>
      <c r="B157" s="10" t="s">
        <v>239</v>
      </c>
      <c r="C157" s="10">
        <v>91.3</v>
      </c>
      <c r="D157" s="10">
        <v>1.6</v>
      </c>
      <c r="E157" s="33">
        <v>29.35</v>
      </c>
      <c r="F157" s="33">
        <v>91.416700000000006</v>
      </c>
      <c r="K157" s="10">
        <v>58.96</v>
      </c>
      <c r="L157" s="10">
        <v>0.97</v>
      </c>
      <c r="M157" s="10">
        <v>16.62</v>
      </c>
      <c r="N157" s="10">
        <v>6.44</v>
      </c>
      <c r="P157" s="10">
        <v>0.1</v>
      </c>
      <c r="Q157" s="10">
        <v>3.36</v>
      </c>
      <c r="R157" s="10">
        <v>5.47</v>
      </c>
      <c r="S157" s="10">
        <v>3.69</v>
      </c>
      <c r="T157" s="10">
        <v>3.1</v>
      </c>
      <c r="U157" s="10">
        <v>0.26</v>
      </c>
      <c r="V157" s="10">
        <v>13.2</v>
      </c>
      <c r="W157" s="10">
        <v>138</v>
      </c>
      <c r="X157" s="10">
        <v>50</v>
      </c>
      <c r="Y157" s="10">
        <v>16.899999999999999</v>
      </c>
      <c r="Z157" s="10">
        <v>27</v>
      </c>
      <c r="AA157" s="10">
        <v>74.7</v>
      </c>
      <c r="AC157" s="10">
        <v>72.099999999999994</v>
      </c>
      <c r="AD157" s="10">
        <v>17</v>
      </c>
      <c r="AE157" s="10">
        <v>1.37</v>
      </c>
      <c r="AF157" s="10">
        <v>91.4</v>
      </c>
      <c r="AG157" s="10">
        <v>716</v>
      </c>
      <c r="AH157" s="10">
        <v>0.13</v>
      </c>
      <c r="AI157" s="10">
        <v>16</v>
      </c>
      <c r="AJ157" s="10">
        <v>143</v>
      </c>
      <c r="AK157" s="10">
        <v>7.6</v>
      </c>
      <c r="AM157" s="10">
        <v>366</v>
      </c>
      <c r="AN157" s="10">
        <v>28.3</v>
      </c>
      <c r="AO157" s="10">
        <v>59.5</v>
      </c>
      <c r="AP157" s="10">
        <v>7.41</v>
      </c>
      <c r="AQ157" s="10">
        <v>29.2</v>
      </c>
      <c r="AR157" s="10">
        <v>5.05</v>
      </c>
      <c r="AS157" s="10">
        <v>1.29</v>
      </c>
      <c r="AT157" s="10">
        <v>3.99</v>
      </c>
      <c r="AU157" s="10">
        <v>0.56999999999999995</v>
      </c>
      <c r="AV157" s="10">
        <v>3.02</v>
      </c>
      <c r="AW157" s="10">
        <v>0.56999999999999995</v>
      </c>
      <c r="AX157" s="10">
        <v>1.56</v>
      </c>
      <c r="AY157" s="10">
        <v>0.23</v>
      </c>
      <c r="AZ157" s="10">
        <v>1.44</v>
      </c>
      <c r="BA157" s="10">
        <v>0.22</v>
      </c>
      <c r="BB157" s="10">
        <v>10</v>
      </c>
      <c r="BC157" s="10">
        <v>3.52</v>
      </c>
      <c r="BF157" s="10">
        <v>0.52</v>
      </c>
      <c r="BH157" s="10">
        <v>12.1</v>
      </c>
      <c r="BI157" s="10">
        <v>2.72</v>
      </c>
      <c r="BJ157" s="10">
        <v>51</v>
      </c>
      <c r="BK157" s="10">
        <v>0.89</v>
      </c>
      <c r="BM157" s="10">
        <v>44.8</v>
      </c>
      <c r="BN157" s="10">
        <v>13.4</v>
      </c>
      <c r="BO157" s="38"/>
      <c r="BP157" s="38"/>
      <c r="BQ157" s="38"/>
      <c r="BR157" s="38"/>
      <c r="BS157" s="38"/>
      <c r="BT157" s="18"/>
      <c r="BU157" s="10">
        <f t="shared" si="14"/>
        <v>57.778000000000006</v>
      </c>
      <c r="BV157" s="10">
        <f t="shared" si="15"/>
        <v>55.648917186835234</v>
      </c>
      <c r="BW157" s="10">
        <f t="shared" si="16"/>
        <v>2.1290828131647714</v>
      </c>
      <c r="BX157" s="18"/>
      <c r="BY157" s="10">
        <f>19*LN(BM157)-22.3</f>
        <v>49.94195464899785</v>
      </c>
      <c r="BZ157" s="10">
        <f>16.6*LN(BN157)+7.6</f>
        <v>50.681228135483977</v>
      </c>
      <c r="CA157" s="10">
        <f>ABS(BY157-BZ157)</f>
        <v>0.73927348648612679</v>
      </c>
      <c r="CC157" s="10">
        <f>-9.4+9.8*LN(BM157)+9.1*LN(BN157)</f>
        <v>51.478457599632691</v>
      </c>
      <c r="CD157" s="10">
        <f>ABS(BY157-CC157)</f>
        <v>1.5365029506348407</v>
      </c>
      <c r="CE157" s="10">
        <f>ABS(BZ157-CC157)</f>
        <v>0.79722946414871387</v>
      </c>
      <c r="CG157" s="10">
        <f>LN(BM157)*LN(BN157)</f>
        <v>9.8676985706618989</v>
      </c>
      <c r="CH157" s="10">
        <f t="shared" si="17"/>
        <v>54.444333996779974</v>
      </c>
    </row>
    <row r="158" spans="1:86" s="10" customFormat="1" x14ac:dyDescent="0.2">
      <c r="A158" s="10" t="s">
        <v>105</v>
      </c>
      <c r="B158" s="10" t="s">
        <v>240</v>
      </c>
      <c r="C158" s="10">
        <v>91.8</v>
      </c>
      <c r="E158" s="33">
        <v>29.303889999999999</v>
      </c>
      <c r="F158" s="33">
        <v>91.460830000000001</v>
      </c>
      <c r="K158" s="10">
        <v>57.27</v>
      </c>
      <c r="L158" s="10">
        <v>0.94</v>
      </c>
      <c r="M158" s="10">
        <v>17.010000000000002</v>
      </c>
      <c r="N158" s="10">
        <v>6.86</v>
      </c>
      <c r="P158" s="10">
        <v>0.11</v>
      </c>
      <c r="Q158" s="10">
        <v>3.69</v>
      </c>
      <c r="R158" s="10">
        <v>6.43</v>
      </c>
      <c r="S158" s="10">
        <v>3.88</v>
      </c>
      <c r="T158" s="10">
        <v>2.2400000000000002</v>
      </c>
      <c r="U158" s="10">
        <v>0.32</v>
      </c>
      <c r="V158" s="10">
        <v>15</v>
      </c>
      <c r="W158" s="10">
        <v>162</v>
      </c>
      <c r="X158" s="10">
        <v>56.8</v>
      </c>
      <c r="Y158" s="10">
        <v>38.9</v>
      </c>
      <c r="Z158" s="10">
        <v>36.799999999999997</v>
      </c>
      <c r="AD158" s="10">
        <v>19.100000000000001</v>
      </c>
      <c r="AF158" s="10">
        <v>60.2</v>
      </c>
      <c r="AG158" s="10">
        <v>956</v>
      </c>
      <c r="AH158" s="10">
        <v>0.06</v>
      </c>
      <c r="AI158" s="10">
        <v>15.8</v>
      </c>
      <c r="AJ158" s="10">
        <v>121</v>
      </c>
      <c r="AK158" s="10">
        <v>5.43</v>
      </c>
      <c r="AL158" s="10">
        <v>3.86</v>
      </c>
      <c r="AM158" s="10">
        <v>524</v>
      </c>
      <c r="AN158" s="10">
        <v>24.3</v>
      </c>
      <c r="AO158" s="10">
        <v>52.6</v>
      </c>
      <c r="AP158" s="10">
        <v>6.77</v>
      </c>
      <c r="AQ158" s="10">
        <v>25.6</v>
      </c>
      <c r="AR158" s="10">
        <v>4.7300000000000004</v>
      </c>
      <c r="AS158" s="10">
        <v>1.42</v>
      </c>
      <c r="AT158" s="10">
        <v>4</v>
      </c>
      <c r="AU158" s="10">
        <v>0.54300000000000004</v>
      </c>
      <c r="AV158" s="10">
        <v>2.9</v>
      </c>
      <c r="AW158" s="10">
        <v>0.54400000000000004</v>
      </c>
      <c r="AX158" s="10">
        <v>1.42</v>
      </c>
      <c r="AY158" s="10">
        <v>0.20799999999999999</v>
      </c>
      <c r="AZ158" s="10">
        <v>1.34</v>
      </c>
      <c r="BA158" s="10">
        <v>0.20499999999999999</v>
      </c>
      <c r="BB158" s="10">
        <v>9.1</v>
      </c>
      <c r="BC158" s="10">
        <v>3.01</v>
      </c>
      <c r="BF158" s="10">
        <v>0.45300000000000001</v>
      </c>
      <c r="BG158" s="10">
        <v>9.6</v>
      </c>
      <c r="BH158" s="10">
        <v>8.52</v>
      </c>
      <c r="BI158" s="10">
        <v>1.91</v>
      </c>
      <c r="BJ158" s="10">
        <v>52</v>
      </c>
      <c r="BK158" s="10">
        <v>0.86</v>
      </c>
      <c r="BM158" s="10">
        <v>60.5</v>
      </c>
      <c r="BN158" s="10">
        <v>12.3</v>
      </c>
      <c r="BO158" s="38"/>
      <c r="BP158" s="38"/>
      <c r="BQ158" s="38"/>
      <c r="BR158" s="38"/>
      <c r="BS158" s="38"/>
      <c r="BT158" s="18"/>
      <c r="BU158" s="10">
        <f t="shared" si="14"/>
        <v>75.204999999999998</v>
      </c>
      <c r="BV158" s="10">
        <f t="shared" si="15"/>
        <v>53.826426292538613</v>
      </c>
      <c r="BW158" s="10">
        <f t="shared" si="16"/>
        <v>21.378573707461385</v>
      </c>
      <c r="BX158" s="18"/>
      <c r="BY158" s="10">
        <f>19*LN(BM158)-22.3</f>
        <v>55.650223935699131</v>
      </c>
      <c r="BZ158" s="10">
        <f>16.6*LN(BN158)+7.6</f>
        <v>49.259347755480981</v>
      </c>
      <c r="CA158" s="10">
        <f>ABS(BY158-BZ158)</f>
        <v>6.3908761802181502</v>
      </c>
      <c r="CC158" s="10">
        <f>-9.4+9.8*LN(BM158)+9.1*LN(BN158)</f>
        <v>53.643258265003794</v>
      </c>
      <c r="CD158" s="10">
        <f>ABS(BY158-CC158)</f>
        <v>2.0069656706953367</v>
      </c>
      <c r="CE158" s="10">
        <f>ABS(BZ158-CC158)</f>
        <v>4.3839105095228135</v>
      </c>
      <c r="CG158" s="10">
        <f>LN(BM158)*LN(BN158)</f>
        <v>10.295990762697866</v>
      </c>
      <c r="CH158" s="10">
        <f t="shared" si="17"/>
        <v>56.243161203331034</v>
      </c>
    </row>
    <row r="159" spans="1:86" s="10" customFormat="1" x14ac:dyDescent="0.2">
      <c r="A159" s="10" t="s">
        <v>105</v>
      </c>
      <c r="B159" s="10" t="s">
        <v>241</v>
      </c>
      <c r="C159" s="10">
        <v>91.8</v>
      </c>
      <c r="E159" s="33">
        <v>29.30611</v>
      </c>
      <c r="F159" s="33">
        <v>91.45</v>
      </c>
      <c r="K159" s="10">
        <v>64.180000000000007</v>
      </c>
      <c r="L159" s="10">
        <v>0.62</v>
      </c>
      <c r="M159" s="10">
        <v>16.55</v>
      </c>
      <c r="N159" s="10">
        <v>4.2</v>
      </c>
      <c r="P159" s="10">
        <v>0.08</v>
      </c>
      <c r="Q159" s="10">
        <v>1.7</v>
      </c>
      <c r="R159" s="10">
        <v>3.69</v>
      </c>
      <c r="S159" s="10">
        <v>4.08</v>
      </c>
      <c r="T159" s="10">
        <v>3.73</v>
      </c>
      <c r="U159" s="10">
        <v>0.23</v>
      </c>
      <c r="V159" s="10">
        <v>5.94</v>
      </c>
      <c r="W159" s="10">
        <v>80.400000000000006</v>
      </c>
      <c r="X159" s="10">
        <v>2.93</v>
      </c>
      <c r="Y159" s="10">
        <v>61.9</v>
      </c>
      <c r="Z159" s="10">
        <v>6.8</v>
      </c>
      <c r="AD159" s="10">
        <v>18</v>
      </c>
      <c r="AF159" s="10">
        <v>91.6</v>
      </c>
      <c r="AG159" s="10">
        <v>747</v>
      </c>
      <c r="AH159" s="10">
        <v>0.12</v>
      </c>
      <c r="AI159" s="10">
        <v>12.6</v>
      </c>
      <c r="AJ159" s="10">
        <v>125</v>
      </c>
      <c r="AK159" s="10">
        <v>5.86</v>
      </c>
      <c r="AL159" s="10">
        <v>3.38</v>
      </c>
      <c r="AM159" s="10">
        <v>506</v>
      </c>
      <c r="AN159" s="10">
        <v>24.6</v>
      </c>
      <c r="AO159" s="10">
        <v>50.8</v>
      </c>
      <c r="AP159" s="10">
        <v>6.17</v>
      </c>
      <c r="AQ159" s="10">
        <v>22.1</v>
      </c>
      <c r="AR159" s="10">
        <v>3.74</v>
      </c>
      <c r="AS159" s="10">
        <v>1.0900000000000001</v>
      </c>
      <c r="AT159" s="10">
        <v>3.02</v>
      </c>
      <c r="AU159" s="10">
        <v>0.42099999999999999</v>
      </c>
      <c r="AV159" s="10">
        <v>2.16</v>
      </c>
      <c r="AW159" s="10">
        <v>0.42</v>
      </c>
      <c r="AX159" s="10">
        <v>1.1299999999999999</v>
      </c>
      <c r="AY159" s="10">
        <v>0.16200000000000001</v>
      </c>
      <c r="AZ159" s="10">
        <v>1.1200000000000001</v>
      </c>
      <c r="BA159" s="10">
        <v>0.17499999999999999</v>
      </c>
      <c r="BB159" s="10">
        <v>11.1</v>
      </c>
      <c r="BC159" s="10">
        <v>3.14</v>
      </c>
      <c r="BF159" s="10">
        <v>0.65900000000000003</v>
      </c>
      <c r="BG159" s="10">
        <v>11.1</v>
      </c>
      <c r="BH159" s="10">
        <v>12.4</v>
      </c>
      <c r="BI159" s="10">
        <v>2.79</v>
      </c>
      <c r="BJ159" s="10">
        <v>44</v>
      </c>
      <c r="BK159" s="10">
        <v>0.98</v>
      </c>
      <c r="BM159" s="10">
        <v>59.3</v>
      </c>
      <c r="BN159" s="10">
        <v>14.9</v>
      </c>
      <c r="BO159" s="38"/>
      <c r="BP159" s="38"/>
      <c r="BQ159" s="38"/>
      <c r="BR159" s="38"/>
      <c r="BS159" s="38"/>
      <c r="BT159" s="18"/>
      <c r="BU159" s="10">
        <f t="shared" si="14"/>
        <v>73.873000000000005</v>
      </c>
      <c r="BV159" s="10">
        <f t="shared" si="15"/>
        <v>57.906545314881221</v>
      </c>
      <c r="BW159" s="10">
        <f t="shared" si="16"/>
        <v>15.966454685118784</v>
      </c>
      <c r="BX159" s="18"/>
      <c r="BY159" s="10">
        <f>19*LN(BM159)-22.3</f>
        <v>55.269576814069922</v>
      </c>
      <c r="BZ159" s="10">
        <f>16.6*LN(BN159)+7.6</f>
        <v>52.442596134993465</v>
      </c>
      <c r="CA159" s="10">
        <f>ABS(BY159-BZ159)</f>
        <v>2.8269806790764562</v>
      </c>
      <c r="CC159" s="10">
        <f>-9.4+9.8*LN(BM159)+9.1*LN(BN159)</f>
        <v>55.191958236693921</v>
      </c>
      <c r="CD159" s="10">
        <f>ABS(BY159-CC159)</f>
        <v>7.761857737600053E-2</v>
      </c>
      <c r="CE159" s="10">
        <f>ABS(BZ159-CC159)</f>
        <v>2.7493621017004557</v>
      </c>
      <c r="CG159" s="10">
        <f>LN(BM159)*LN(BN159)</f>
        <v>11.028602426872828</v>
      </c>
      <c r="CH159" s="10">
        <f t="shared" si="17"/>
        <v>59.320130192865882</v>
      </c>
    </row>
    <row r="160" spans="1:86" s="10" customFormat="1" x14ac:dyDescent="0.2">
      <c r="A160" s="10" t="s">
        <v>242</v>
      </c>
      <c r="B160" s="10" t="s">
        <v>243</v>
      </c>
      <c r="C160" s="10">
        <v>92</v>
      </c>
      <c r="D160" s="10">
        <v>2</v>
      </c>
      <c r="E160" s="33">
        <v>29.281099999999999</v>
      </c>
      <c r="F160" s="33">
        <v>91.877200000000002</v>
      </c>
      <c r="I160" s="10">
        <v>11.055</v>
      </c>
      <c r="K160" s="10">
        <v>66.819999999999993</v>
      </c>
      <c r="L160" s="10">
        <v>0.49</v>
      </c>
      <c r="M160" s="10">
        <v>15.26</v>
      </c>
      <c r="N160" s="10">
        <v>3.29</v>
      </c>
      <c r="P160" s="10">
        <v>0.05</v>
      </c>
      <c r="Q160" s="10">
        <v>2.11</v>
      </c>
      <c r="R160" s="10">
        <v>3.56</v>
      </c>
      <c r="S160" s="10">
        <v>3.72</v>
      </c>
      <c r="T160" s="10">
        <v>3.53</v>
      </c>
      <c r="U160" s="10">
        <v>0.18</v>
      </c>
      <c r="V160" s="10">
        <v>7</v>
      </c>
      <c r="W160" s="10">
        <v>84.7</v>
      </c>
      <c r="X160" s="10">
        <v>36.6</v>
      </c>
      <c r="Y160" s="10">
        <v>52.8</v>
      </c>
      <c r="Z160" s="10">
        <v>22.9</v>
      </c>
      <c r="AD160" s="10">
        <v>16.399999999999999</v>
      </c>
      <c r="AE160" s="10">
        <v>1.17</v>
      </c>
      <c r="AF160" s="10">
        <v>84.9</v>
      </c>
      <c r="AG160" s="10">
        <v>957</v>
      </c>
      <c r="AH160" s="10">
        <v>0.09</v>
      </c>
      <c r="AI160" s="10">
        <v>8.06</v>
      </c>
      <c r="AJ160" s="10">
        <v>92</v>
      </c>
      <c r="AK160" s="10">
        <v>5.27</v>
      </c>
      <c r="AL160" s="10">
        <v>2.21</v>
      </c>
      <c r="AM160" s="10">
        <v>767</v>
      </c>
      <c r="AN160" s="10">
        <v>28.3</v>
      </c>
      <c r="AO160" s="10">
        <v>52.4</v>
      </c>
      <c r="AP160" s="10">
        <v>6.07</v>
      </c>
      <c r="AQ160" s="10">
        <v>21.6</v>
      </c>
      <c r="AR160" s="10">
        <v>3.38</v>
      </c>
      <c r="AS160" s="10">
        <v>1.01</v>
      </c>
      <c r="AT160" s="10">
        <v>2.61</v>
      </c>
      <c r="AU160" s="10">
        <v>0.33100000000000002</v>
      </c>
      <c r="AV160" s="10">
        <v>1.55</v>
      </c>
      <c r="AW160" s="10">
        <v>0.28100000000000003</v>
      </c>
      <c r="AX160" s="10">
        <v>0.73199999999999998</v>
      </c>
      <c r="AY160" s="10">
        <v>0.105</v>
      </c>
      <c r="AZ160" s="10">
        <v>0.67600000000000005</v>
      </c>
      <c r="BA160" s="10">
        <v>0.106</v>
      </c>
      <c r="BB160" s="10">
        <v>15.1</v>
      </c>
      <c r="BC160" s="10">
        <v>2.52</v>
      </c>
      <c r="BF160" s="10">
        <v>0.56499999999999995</v>
      </c>
      <c r="BG160" s="10">
        <v>10.199999999999999</v>
      </c>
      <c r="BH160" s="10">
        <v>7.82</v>
      </c>
      <c r="BI160" s="10">
        <v>2.5099999999999998</v>
      </c>
      <c r="BJ160" s="10">
        <v>60</v>
      </c>
      <c r="BK160" s="10">
        <v>0.95</v>
      </c>
      <c r="BM160" s="10">
        <v>118.7</v>
      </c>
      <c r="BN160" s="10">
        <v>28.4</v>
      </c>
      <c r="BO160" s="38"/>
      <c r="BP160" s="38"/>
      <c r="BQ160" s="38"/>
      <c r="BR160" s="38"/>
      <c r="BS160" s="38"/>
      <c r="BT160" s="18"/>
      <c r="BU160" s="10">
        <f t="shared" si="14"/>
        <v>139.80700000000002</v>
      </c>
      <c r="BV160" s="10">
        <f t="shared" si="15"/>
        <v>71.630804628635659</v>
      </c>
      <c r="BW160" s="10">
        <f t="shared" si="16"/>
        <v>68.176195371364358</v>
      </c>
      <c r="BX160" s="18"/>
      <c r="BY160" s="10">
        <f>19*LN(BM160)-22.3</f>
        <v>68.45538673069683</v>
      </c>
      <c r="BZ160" s="10">
        <f>16.6*LN(BN160)+7.6</f>
        <v>63.150059809774866</v>
      </c>
      <c r="CA160" s="10">
        <f>ABS(BY160-BZ160)</f>
        <v>5.3053269209219636</v>
      </c>
      <c r="CC160" s="10">
        <f>-9.4+9.8*LN(BM160)+9.1*LN(BN160)</f>
        <v>67.86281437685426</v>
      </c>
      <c r="CD160" s="10">
        <f>ABS(BY160-CC160)</f>
        <v>0.59257235384257001</v>
      </c>
      <c r="CE160" s="10">
        <f>ABS(BZ160-CC160)</f>
        <v>4.7127545670793936</v>
      </c>
      <c r="CG160" s="10">
        <f>LN(BM160)*LN(BN160)</f>
        <v>15.984360053739557</v>
      </c>
      <c r="CH160" s="10">
        <f t="shared" si="17"/>
        <v>80.13431222570614</v>
      </c>
    </row>
    <row r="161" spans="1:86" s="10" customFormat="1" x14ac:dyDescent="0.2">
      <c r="A161" s="10" t="s">
        <v>238</v>
      </c>
      <c r="B161" s="10" t="s">
        <v>244</v>
      </c>
      <c r="C161" s="10">
        <v>92</v>
      </c>
      <c r="D161" s="10">
        <v>2</v>
      </c>
      <c r="E161" s="33">
        <v>29.35</v>
      </c>
      <c r="F161" s="33">
        <v>91.416700000000006</v>
      </c>
      <c r="K161" s="10">
        <v>57.69</v>
      </c>
      <c r="L161" s="10">
        <v>0.97</v>
      </c>
      <c r="M161" s="10">
        <v>16.75</v>
      </c>
      <c r="N161" s="10">
        <v>6.47</v>
      </c>
      <c r="P161" s="10">
        <v>0.1</v>
      </c>
      <c r="Q161" s="10">
        <v>3.55</v>
      </c>
      <c r="R161" s="10">
        <v>5.79</v>
      </c>
      <c r="S161" s="10">
        <v>3.65</v>
      </c>
      <c r="T161" s="10">
        <v>3.06</v>
      </c>
      <c r="U161" s="10">
        <v>0.27</v>
      </c>
      <c r="V161" s="10">
        <v>14.1</v>
      </c>
      <c r="W161" s="10">
        <v>144</v>
      </c>
      <c r="X161" s="10">
        <v>55</v>
      </c>
      <c r="Y161" s="10">
        <v>15.8</v>
      </c>
      <c r="Z161" s="10">
        <v>31</v>
      </c>
      <c r="AA161" s="10">
        <v>49.3</v>
      </c>
      <c r="AC161" s="10">
        <v>73.3</v>
      </c>
      <c r="AD161" s="10">
        <v>17.2</v>
      </c>
      <c r="AE161" s="10">
        <v>1.4</v>
      </c>
      <c r="AF161" s="10">
        <v>82.4</v>
      </c>
      <c r="AG161" s="10">
        <v>762</v>
      </c>
      <c r="AH161" s="10">
        <v>0.11</v>
      </c>
      <c r="AI161" s="10">
        <v>15.8</v>
      </c>
      <c r="AJ161" s="10">
        <v>155</v>
      </c>
      <c r="AK161" s="10">
        <v>7.1</v>
      </c>
      <c r="AM161" s="10">
        <v>393</v>
      </c>
      <c r="AN161" s="10">
        <v>27.3</v>
      </c>
      <c r="AO161" s="10">
        <v>56.7</v>
      </c>
      <c r="AP161" s="10">
        <v>7.19</v>
      </c>
      <c r="AQ161" s="10">
        <v>28.2</v>
      </c>
      <c r="AR161" s="10">
        <v>4.84</v>
      </c>
      <c r="AS161" s="10">
        <v>1.28</v>
      </c>
      <c r="AT161" s="10">
        <v>3.84</v>
      </c>
      <c r="AU161" s="10">
        <v>0.54</v>
      </c>
      <c r="AV161" s="10">
        <v>3.04</v>
      </c>
      <c r="AW161" s="10">
        <v>0.57999999999999996</v>
      </c>
      <c r="AX161" s="10">
        <v>1.54</v>
      </c>
      <c r="AY161" s="10">
        <v>0.23</v>
      </c>
      <c r="AZ161" s="10">
        <v>1.41</v>
      </c>
      <c r="BA161" s="10">
        <v>0.22</v>
      </c>
      <c r="BB161" s="10">
        <v>9.8000000000000007</v>
      </c>
      <c r="BC161" s="10">
        <v>3.85</v>
      </c>
      <c r="BF161" s="10">
        <v>0.44</v>
      </c>
      <c r="BH161" s="10">
        <v>7.19</v>
      </c>
      <c r="BI161" s="10">
        <v>1.87</v>
      </c>
      <c r="BJ161" s="10">
        <v>52</v>
      </c>
      <c r="BK161" s="10">
        <v>0.87</v>
      </c>
      <c r="BM161" s="10">
        <v>48.2</v>
      </c>
      <c r="BN161" s="10">
        <v>13.2</v>
      </c>
      <c r="BO161" s="38"/>
      <c r="BP161" s="38"/>
      <c r="BQ161" s="38"/>
      <c r="BR161" s="38"/>
      <c r="BS161" s="38"/>
      <c r="BT161" s="18"/>
      <c r="BU161" s="10">
        <f t="shared" si="14"/>
        <v>61.552000000000007</v>
      </c>
      <c r="BV161" s="10">
        <f t="shared" si="15"/>
        <v>55.328956270149895</v>
      </c>
      <c r="BW161" s="10">
        <f t="shared" si="16"/>
        <v>6.2230437298501116</v>
      </c>
      <c r="BX161" s="18"/>
      <c r="BY161" s="10">
        <f>19*LN(BM161)-22.3</f>
        <v>51.331821400074546</v>
      </c>
      <c r="BZ161" s="10">
        <f>16.6*LN(BN161)+7.6</f>
        <v>50.431599371232601</v>
      </c>
      <c r="CA161" s="10">
        <f>ABS(BY161-BZ161)</f>
        <v>0.90022202884194513</v>
      </c>
      <c r="CC161" s="10">
        <f>-9.4+9.8*LN(BM161)+9.1*LN(BN161)</f>
        <v>52.058491555644395</v>
      </c>
      <c r="CD161" s="10">
        <f>ABS(BY161-CC161)</f>
        <v>0.72667015556984893</v>
      </c>
      <c r="CE161" s="10">
        <f>ABS(BZ161-CC161)</f>
        <v>1.6268921844117941</v>
      </c>
      <c r="CG161" s="10">
        <f>LN(BM161)*LN(BN161)</f>
        <v>9.9992665668425609</v>
      </c>
      <c r="CH161" s="10">
        <f t="shared" si="17"/>
        <v>54.996919580738755</v>
      </c>
    </row>
    <row r="162" spans="1:86" s="10" customFormat="1" x14ac:dyDescent="0.2">
      <c r="A162" s="10" t="s">
        <v>238</v>
      </c>
      <c r="B162" s="10" t="s">
        <v>245</v>
      </c>
      <c r="C162" s="10">
        <v>92</v>
      </c>
      <c r="D162" s="10">
        <v>2</v>
      </c>
      <c r="E162" s="33">
        <v>29.35</v>
      </c>
      <c r="F162" s="33">
        <v>91.416700000000006</v>
      </c>
      <c r="K162" s="10">
        <v>58.48</v>
      </c>
      <c r="L162" s="10">
        <v>1.01</v>
      </c>
      <c r="M162" s="10">
        <v>15.8</v>
      </c>
      <c r="N162" s="10">
        <v>6.95</v>
      </c>
      <c r="P162" s="10">
        <v>0.09</v>
      </c>
      <c r="Q162" s="10">
        <v>3.12</v>
      </c>
      <c r="R162" s="10">
        <v>5.22</v>
      </c>
      <c r="S162" s="10">
        <v>3.83</v>
      </c>
      <c r="T162" s="10">
        <v>3.21</v>
      </c>
      <c r="U162" s="10">
        <v>0.28999999999999998</v>
      </c>
      <c r="V162" s="10">
        <v>14.6</v>
      </c>
      <c r="W162" s="10">
        <v>143</v>
      </c>
      <c r="X162" s="10">
        <v>45</v>
      </c>
      <c r="Y162" s="10">
        <v>20.5</v>
      </c>
      <c r="Z162" s="10">
        <v>41</v>
      </c>
      <c r="AA162" s="10">
        <v>336</v>
      </c>
      <c r="AC162" s="10">
        <v>70.2</v>
      </c>
      <c r="AD162" s="10">
        <v>16.600000000000001</v>
      </c>
      <c r="AE162" s="10">
        <v>1.22</v>
      </c>
      <c r="AF162" s="10">
        <v>102</v>
      </c>
      <c r="AG162" s="10">
        <v>693</v>
      </c>
      <c r="AH162" s="10">
        <v>0.15</v>
      </c>
      <c r="AI162" s="10">
        <v>17.5</v>
      </c>
      <c r="AJ162" s="10">
        <v>97</v>
      </c>
      <c r="AK162" s="10">
        <v>8.3000000000000007</v>
      </c>
      <c r="AM162" s="10">
        <v>357</v>
      </c>
      <c r="AN162" s="10">
        <v>30</v>
      </c>
      <c r="AO162" s="10">
        <v>62.2</v>
      </c>
      <c r="AP162" s="10">
        <v>7.83</v>
      </c>
      <c r="AQ162" s="10">
        <v>30.8</v>
      </c>
      <c r="AR162" s="10">
        <v>5.48</v>
      </c>
      <c r="AS162" s="10">
        <v>1.3</v>
      </c>
      <c r="AT162" s="10">
        <v>4.29</v>
      </c>
      <c r="AU162" s="10">
        <v>0.63</v>
      </c>
      <c r="AV162" s="10">
        <v>3.32</v>
      </c>
      <c r="AW162" s="10">
        <v>0.63</v>
      </c>
      <c r="AX162" s="10">
        <v>1.72</v>
      </c>
      <c r="AY162" s="10">
        <v>0.25</v>
      </c>
      <c r="AZ162" s="10">
        <v>1.53</v>
      </c>
      <c r="BA162" s="10">
        <v>0.24</v>
      </c>
      <c r="BB162" s="10">
        <v>9.8000000000000007</v>
      </c>
      <c r="BC162" s="10">
        <v>2.5</v>
      </c>
      <c r="BF162" s="10">
        <v>0.6</v>
      </c>
      <c r="BH162" s="10">
        <v>14</v>
      </c>
      <c r="BI162" s="10">
        <v>2.42</v>
      </c>
      <c r="BJ162" s="10">
        <v>47</v>
      </c>
      <c r="BK162" s="10">
        <v>0.85</v>
      </c>
      <c r="BM162" s="10">
        <v>39.6</v>
      </c>
      <c r="BN162" s="10">
        <v>13.3</v>
      </c>
      <c r="BO162" s="38"/>
      <c r="BP162" s="38"/>
      <c r="BQ162" s="38"/>
      <c r="BR162" s="38"/>
      <c r="BS162" s="38"/>
      <c r="BT162" s="18"/>
      <c r="BU162" s="10">
        <f t="shared" si="14"/>
        <v>52.006</v>
      </c>
      <c r="BV162" s="10">
        <f t="shared" si="15"/>
        <v>55.48953816445394</v>
      </c>
      <c r="BW162" s="10">
        <f t="shared" si="16"/>
        <v>3.4835381644539396</v>
      </c>
      <c r="BX162" s="18"/>
      <c r="BY162" s="10">
        <f>19*LN(BM162)-22.3</f>
        <v>47.597753246948258</v>
      </c>
      <c r="BZ162" s="10">
        <f>16.6*LN(BN162)+7.6</f>
        <v>50.556882984779961</v>
      </c>
      <c r="CA162" s="10">
        <f>ABS(BY162-BZ162)</f>
        <v>2.9591297378317023</v>
      </c>
      <c r="CC162" s="10">
        <f>-9.4+9.8*LN(BM162)+9.1*LN(BN162)</f>
        <v>50.201178079524404</v>
      </c>
      <c r="CD162" s="10">
        <f>ABS(BY162-CC162)</f>
        <v>2.6034248325761453</v>
      </c>
      <c r="CE162" s="10">
        <f>ABS(BZ162-CC162)</f>
        <v>0.35570490525555698</v>
      </c>
      <c r="CG162" s="10">
        <f>LN(BM162)*LN(BN162)</f>
        <v>9.5199416839828146</v>
      </c>
      <c r="CH162" s="10">
        <f t="shared" si="17"/>
        <v>52.983755072727824</v>
      </c>
    </row>
    <row r="163" spans="1:86" s="10" customFormat="1" x14ac:dyDescent="0.2">
      <c r="A163" s="10" t="s">
        <v>238</v>
      </c>
      <c r="B163" s="10" t="s">
        <v>246</v>
      </c>
      <c r="C163" s="10">
        <v>93.3</v>
      </c>
      <c r="D163" s="10">
        <v>2</v>
      </c>
      <c r="E163" s="33">
        <v>29.35</v>
      </c>
      <c r="F163" s="33">
        <v>91.416700000000006</v>
      </c>
      <c r="I163" s="10">
        <v>12.69</v>
      </c>
      <c r="K163" s="10">
        <v>59.26</v>
      </c>
      <c r="L163" s="10">
        <v>0.97</v>
      </c>
      <c r="M163" s="10">
        <v>16.600000000000001</v>
      </c>
      <c r="N163" s="10">
        <v>6.68</v>
      </c>
      <c r="P163" s="10">
        <v>0.1</v>
      </c>
      <c r="Q163" s="10">
        <v>3.18</v>
      </c>
      <c r="R163" s="10">
        <v>5.1100000000000003</v>
      </c>
      <c r="S163" s="10">
        <v>3.59</v>
      </c>
      <c r="T163" s="10">
        <v>3.31</v>
      </c>
      <c r="U163" s="10">
        <v>0.26</v>
      </c>
      <c r="V163" s="10">
        <v>13.8</v>
      </c>
      <c r="W163" s="10">
        <v>136</v>
      </c>
      <c r="X163" s="10">
        <v>43</v>
      </c>
      <c r="Y163" s="10">
        <v>17.5</v>
      </c>
      <c r="Z163" s="10">
        <v>27</v>
      </c>
      <c r="AA163" s="10">
        <v>79</v>
      </c>
      <c r="AC163" s="10">
        <v>73.400000000000006</v>
      </c>
      <c r="AD163" s="10">
        <v>18.3</v>
      </c>
      <c r="AE163" s="10">
        <v>1.25</v>
      </c>
      <c r="AF163" s="10">
        <v>87.1</v>
      </c>
      <c r="AG163" s="10">
        <v>735</v>
      </c>
      <c r="AH163" s="10">
        <v>0.12</v>
      </c>
      <c r="AI163" s="10">
        <v>16.600000000000001</v>
      </c>
      <c r="AJ163" s="10">
        <v>127</v>
      </c>
      <c r="AK163" s="10">
        <v>8.1999999999999993</v>
      </c>
      <c r="AM163" s="10">
        <v>437</v>
      </c>
      <c r="AN163" s="10">
        <v>29.9</v>
      </c>
      <c r="AO163" s="10">
        <v>62.3</v>
      </c>
      <c r="AP163" s="10">
        <v>7.74</v>
      </c>
      <c r="AQ163" s="10">
        <v>30.4</v>
      </c>
      <c r="AR163" s="10">
        <v>5.24</v>
      </c>
      <c r="AS163" s="10">
        <v>1.32</v>
      </c>
      <c r="AT163" s="10">
        <v>4.07</v>
      </c>
      <c r="AU163" s="10">
        <v>0.59</v>
      </c>
      <c r="AV163" s="10">
        <v>3.12</v>
      </c>
      <c r="AW163" s="10">
        <v>0.59</v>
      </c>
      <c r="AX163" s="10">
        <v>1.65</v>
      </c>
      <c r="AY163" s="10">
        <v>0.24</v>
      </c>
      <c r="AZ163" s="10">
        <v>1.49</v>
      </c>
      <c r="BA163" s="10">
        <v>0.23</v>
      </c>
      <c r="BB163" s="10">
        <v>10.199999999999999</v>
      </c>
      <c r="BC163" s="10">
        <v>3.22</v>
      </c>
      <c r="BF163" s="10">
        <v>0.54</v>
      </c>
      <c r="BH163" s="10">
        <v>10.9</v>
      </c>
      <c r="BI163" s="10">
        <v>2.69</v>
      </c>
      <c r="BJ163" s="10">
        <v>49</v>
      </c>
      <c r="BK163" s="10">
        <v>0.91</v>
      </c>
      <c r="BM163" s="10">
        <v>44.3</v>
      </c>
      <c r="BN163" s="10">
        <v>13.6</v>
      </c>
      <c r="BO163" s="38"/>
      <c r="BP163" s="38"/>
      <c r="BQ163" s="38"/>
      <c r="BR163" s="38"/>
      <c r="BS163" s="38"/>
      <c r="BT163" s="18"/>
      <c r="BU163" s="10">
        <f t="shared" ref="BU163:BU192" si="18" xml:space="preserve"> 1.11*BM163 + 8.05</f>
        <v>57.222999999999999</v>
      </c>
      <c r="BV163" s="10">
        <f t="shared" ref="BV163:BV192" si="19">21.277*LN(1.0204*BN163)</f>
        <v>55.964137767085667</v>
      </c>
      <c r="BW163" s="10">
        <f t="shared" ref="BW163:BW192" si="20">ABS(BU163-BV163)</f>
        <v>1.258862232914332</v>
      </c>
      <c r="BX163" s="18"/>
      <c r="BY163" s="10">
        <f>19*LN(BM163)-22.3</f>
        <v>49.728708863970709</v>
      </c>
      <c r="BZ163" s="10">
        <f>16.6*LN(BN163)+7.6</f>
        <v>50.927158559517309</v>
      </c>
      <c r="CA163" s="10">
        <f>ABS(BY163-BZ163)</f>
        <v>1.1984496955466</v>
      </c>
      <c r="CC163" s="10">
        <f>-9.4+9.8*LN(BM163)+9.1*LN(BN163)</f>
        <v>51.50328494905294</v>
      </c>
      <c r="CD163" s="10">
        <f>ABS(BY163-CC163)</f>
        <v>1.7745760850822307</v>
      </c>
      <c r="CE163" s="10">
        <f>ABS(BZ163-CC163)</f>
        <v>0.57612638953563078</v>
      </c>
      <c r="CG163" s="10">
        <f>LN(BM163)*LN(BN163)</f>
        <v>9.8947345903188602</v>
      </c>
      <c r="CH163" s="10">
        <f t="shared" si="17"/>
        <v>54.557885279339217</v>
      </c>
    </row>
    <row r="164" spans="1:86" s="10" customFormat="1" x14ac:dyDescent="0.2">
      <c r="A164" s="10" t="s">
        <v>229</v>
      </c>
      <c r="B164" s="10" t="s">
        <v>247</v>
      </c>
      <c r="C164" s="10">
        <v>94</v>
      </c>
      <c r="E164" s="33">
        <v>29.416699999999999</v>
      </c>
      <c r="F164" s="33">
        <v>89.083340000000007</v>
      </c>
      <c r="G164" s="10">
        <v>0.70398000000000005</v>
      </c>
      <c r="H164" s="10">
        <v>3.17</v>
      </c>
      <c r="K164" s="10">
        <v>55.27</v>
      </c>
      <c r="L164" s="10">
        <v>0.95</v>
      </c>
      <c r="M164" s="10">
        <v>17.809999999999999</v>
      </c>
      <c r="N164" s="10">
        <v>3.49</v>
      </c>
      <c r="O164" s="10">
        <v>4.55</v>
      </c>
      <c r="P164" s="10">
        <v>0.17</v>
      </c>
      <c r="Q164" s="10">
        <v>3.79</v>
      </c>
      <c r="R164" s="10">
        <v>7.51</v>
      </c>
      <c r="S164" s="10">
        <v>3.64</v>
      </c>
      <c r="T164" s="10">
        <v>1.32</v>
      </c>
      <c r="U164" s="10">
        <v>0.32</v>
      </c>
      <c r="V164" s="10">
        <v>14.2</v>
      </c>
      <c r="W164" s="10">
        <v>205</v>
      </c>
      <c r="X164" s="10">
        <v>19.3</v>
      </c>
      <c r="Y164" s="10">
        <v>23.8</v>
      </c>
      <c r="Z164" s="10">
        <v>12.5</v>
      </c>
      <c r="AA164" s="10">
        <v>8.57</v>
      </c>
      <c r="AC164" s="10">
        <v>87.7</v>
      </c>
      <c r="AD164" s="10">
        <v>20.100000000000001</v>
      </c>
      <c r="AF164" s="10">
        <v>36.299999999999997</v>
      </c>
      <c r="AG164" s="10">
        <v>787</v>
      </c>
      <c r="AH164" s="10">
        <v>0.05</v>
      </c>
      <c r="AI164" s="10">
        <v>19.600000000000001</v>
      </c>
      <c r="AJ164" s="10">
        <v>53.6</v>
      </c>
      <c r="AK164" s="10">
        <v>5.68</v>
      </c>
      <c r="AL164" s="10">
        <v>1.61</v>
      </c>
      <c r="AM164" s="10">
        <v>457</v>
      </c>
      <c r="AN164" s="10">
        <v>21.6</v>
      </c>
      <c r="AO164" s="10">
        <v>47.8</v>
      </c>
      <c r="AP164" s="10">
        <v>5.72</v>
      </c>
      <c r="AQ164" s="10">
        <v>23.4</v>
      </c>
      <c r="AR164" s="10">
        <v>4.91</v>
      </c>
      <c r="AS164" s="10">
        <v>1.51</v>
      </c>
      <c r="AT164" s="10">
        <v>4.25</v>
      </c>
      <c r="AU164" s="10">
        <v>0.63</v>
      </c>
      <c r="AV164" s="10">
        <v>3.67</v>
      </c>
      <c r="AW164" s="10">
        <v>0.64</v>
      </c>
      <c r="AX164" s="10">
        <v>2</v>
      </c>
      <c r="AY164" s="10">
        <v>0.28000000000000003</v>
      </c>
      <c r="AZ164" s="10">
        <v>1.9</v>
      </c>
      <c r="BA164" s="10">
        <v>0.3</v>
      </c>
      <c r="BB164" s="10">
        <v>6.8</v>
      </c>
      <c r="BC164" s="10">
        <v>1.64</v>
      </c>
      <c r="BE164" s="10">
        <v>1.36</v>
      </c>
      <c r="BF164" s="10">
        <v>0.33</v>
      </c>
      <c r="BG164" s="10">
        <v>12.8</v>
      </c>
      <c r="BH164" s="10">
        <v>5.2</v>
      </c>
      <c r="BI164" s="10">
        <v>1.34</v>
      </c>
      <c r="BJ164" s="10">
        <v>47</v>
      </c>
      <c r="BK164" s="10">
        <v>0.88</v>
      </c>
      <c r="BM164" s="10">
        <v>40.200000000000003</v>
      </c>
      <c r="BN164" s="10">
        <v>7.7</v>
      </c>
      <c r="BO164" s="38"/>
      <c r="BP164" s="38"/>
      <c r="BQ164" s="38"/>
      <c r="BR164" s="38"/>
      <c r="BS164" s="38"/>
      <c r="BT164" s="18"/>
      <c r="BU164" s="10">
        <f t="shared" si="18"/>
        <v>52.672000000000011</v>
      </c>
      <c r="BV164" s="10">
        <f t="shared" si="19"/>
        <v>43.860727724060517</v>
      </c>
      <c r="BW164" s="10">
        <f t="shared" si="20"/>
        <v>8.8112722759394941</v>
      </c>
      <c r="BX164" s="18"/>
      <c r="BY164" s="10">
        <f>19*LN(BM164)-22.3</f>
        <v>47.883472916874538</v>
      </c>
      <c r="BZ164" s="10">
        <f>16.6*LN(BN164)+7.6</f>
        <v>41.484257459070001</v>
      </c>
      <c r="CA164" s="10">
        <f>ABS(BY164-BZ164)</f>
        <v>6.3992154578045373</v>
      </c>
      <c r="CC164" s="10">
        <f>-9.4+9.8*LN(BM164)+9.1*LN(BN164)</f>
        <v>45.375001549747473</v>
      </c>
      <c r="CD164" s="10">
        <f>ABS(BY164-CC164)</f>
        <v>2.5084713671270649</v>
      </c>
      <c r="CE164" s="10">
        <f>ABS(BZ164-CC164)</f>
        <v>3.8907440906774724</v>
      </c>
      <c r="CG164" s="10">
        <f>LN(BM164)*LN(BN164)</f>
        <v>7.5399964035733769</v>
      </c>
      <c r="CH164" s="10">
        <f t="shared" si="17"/>
        <v>44.667984895008189</v>
      </c>
    </row>
    <row r="165" spans="1:86" s="10" customFormat="1" x14ac:dyDescent="0.2">
      <c r="A165" s="10" t="s">
        <v>248</v>
      </c>
      <c r="B165" s="10" t="s">
        <v>249</v>
      </c>
      <c r="C165" s="10">
        <v>95</v>
      </c>
      <c r="E165" s="33">
        <v>29.338286</v>
      </c>
      <c r="F165" s="33">
        <v>91.517961</v>
      </c>
      <c r="K165" s="10">
        <v>56.016112839999998</v>
      </c>
      <c r="L165" s="10">
        <v>1.109188359</v>
      </c>
      <c r="M165" s="10">
        <v>16.459262859999999</v>
      </c>
      <c r="N165" s="10">
        <v>7.7361868549999997</v>
      </c>
      <c r="O165" s="10">
        <v>6.9625681689999999</v>
      </c>
      <c r="P165" s="10">
        <v>0.120792293</v>
      </c>
      <c r="Q165" s="10">
        <v>3.4220981739999998</v>
      </c>
      <c r="R165" s="10">
        <v>6.4250996110000003</v>
      </c>
      <c r="S165" s="10">
        <v>3.4220981739999998</v>
      </c>
      <c r="T165" s="10">
        <v>2.1742612710000002</v>
      </c>
      <c r="U165" s="10">
        <v>0.39724908799999997</v>
      </c>
      <c r="V165" s="10">
        <v>17.321010879999999</v>
      </c>
      <c r="W165" s="10">
        <v>175.0990788</v>
      </c>
      <c r="X165" s="10">
        <v>51.306004420000001</v>
      </c>
      <c r="Y165" s="10">
        <v>20.893266010000001</v>
      </c>
      <c r="Z165" s="10">
        <v>26.65094994</v>
      </c>
      <c r="AC165" s="10">
        <v>84.818383240000003</v>
      </c>
      <c r="AD165" s="10">
        <v>20.016379860000001</v>
      </c>
      <c r="AF165" s="10">
        <v>35.463762330000002</v>
      </c>
      <c r="AG165" s="10">
        <v>640.15867170000001</v>
      </c>
      <c r="AH165" s="10">
        <v>0.06</v>
      </c>
      <c r="AI165" s="10">
        <v>24.35402762</v>
      </c>
      <c r="AJ165" s="10">
        <v>219.90106660000001</v>
      </c>
      <c r="AK165" s="10">
        <v>7.9103846759999996</v>
      </c>
      <c r="AL165" s="10">
        <v>5.990291601</v>
      </c>
      <c r="AM165" s="10">
        <v>447.16560800000002</v>
      </c>
      <c r="AN165" s="10">
        <v>28.858045480000001</v>
      </c>
      <c r="AO165" s="10">
        <v>62.476731739999998</v>
      </c>
      <c r="AP165" s="10">
        <v>7.6607471729999999</v>
      </c>
      <c r="AQ165" s="10">
        <v>30.577351109999999</v>
      </c>
      <c r="AR165" s="10">
        <v>6.1690186469999997</v>
      </c>
      <c r="AS165" s="10">
        <v>1.3802949929999999</v>
      </c>
      <c r="AT165" s="10">
        <v>5.2601854540000001</v>
      </c>
      <c r="AU165" s="10">
        <v>0.74042892199999999</v>
      </c>
      <c r="AV165" s="10">
        <v>4.5887814440000003</v>
      </c>
      <c r="AW165" s="10">
        <v>0.83196922500000003</v>
      </c>
      <c r="AX165" s="10">
        <v>2.4280852290000001</v>
      </c>
      <c r="AY165" s="10">
        <v>0.36582126999999998</v>
      </c>
      <c r="AZ165" s="10">
        <v>2.2439385629999999</v>
      </c>
      <c r="BA165" s="10">
        <v>0.31645769699999998</v>
      </c>
      <c r="BB165" s="10">
        <v>7.5</v>
      </c>
      <c r="BC165" s="10">
        <v>5.6719547380000002</v>
      </c>
      <c r="BD165" s="10">
        <v>26.32197618</v>
      </c>
      <c r="BF165" s="10">
        <v>0.54327952199999996</v>
      </c>
      <c r="BG165" s="10">
        <v>14.55726847</v>
      </c>
      <c r="BH165" s="10">
        <v>8.9520967450000004</v>
      </c>
      <c r="BI165" s="10">
        <v>2.413995989</v>
      </c>
      <c r="BJ165" s="10">
        <v>46.696979980000002</v>
      </c>
      <c r="BK165" s="10">
        <v>0.88</v>
      </c>
      <c r="BM165" s="10">
        <v>26.3</v>
      </c>
      <c r="BN165" s="10">
        <v>8.6999999999999993</v>
      </c>
      <c r="BO165" s="38"/>
      <c r="BP165" s="38"/>
      <c r="BQ165" s="38"/>
      <c r="BR165" s="38"/>
      <c r="BS165" s="38"/>
      <c r="BT165" s="18"/>
      <c r="BU165" s="10">
        <f t="shared" si="18"/>
        <v>37.243000000000009</v>
      </c>
      <c r="BV165" s="10">
        <f t="shared" si="19"/>
        <v>46.458706803893264</v>
      </c>
      <c r="BW165" s="10">
        <f t="shared" si="20"/>
        <v>9.215706803893255</v>
      </c>
      <c r="BX165" s="18"/>
      <c r="BY165" s="10">
        <f>19*LN(BM165)-22.3</f>
        <v>39.821809844490659</v>
      </c>
      <c r="BZ165" s="10">
        <f>16.6*LN(BN165)+7.6</f>
        <v>43.511162225964931</v>
      </c>
      <c r="CA165" s="10">
        <f>ABS(BY165-BZ165)</f>
        <v>3.6893523814742721</v>
      </c>
      <c r="CC165" s="10">
        <f>-9.4+9.8*LN(BM165)+9.1*LN(BN165)</f>
        <v>42.328015137511343</v>
      </c>
      <c r="CD165" s="10">
        <f>ABS(BY165-CC165)</f>
        <v>2.5062052930206846</v>
      </c>
      <c r="CE165" s="10">
        <f>ABS(BZ165-CC165)</f>
        <v>1.1831470884535875</v>
      </c>
      <c r="CG165" s="10">
        <f>LN(BM165)*LN(BN165)</f>
        <v>7.0731337701206378</v>
      </c>
      <c r="CH165" s="10">
        <f t="shared" si="17"/>
        <v>42.707161834506678</v>
      </c>
    </row>
    <row r="166" spans="1:86" s="10" customFormat="1" x14ac:dyDescent="0.2">
      <c r="A166" s="10" t="s">
        <v>248</v>
      </c>
      <c r="B166" s="10" t="s">
        <v>250</v>
      </c>
      <c r="C166" s="10">
        <v>95</v>
      </c>
      <c r="E166" s="33">
        <v>29.338286</v>
      </c>
      <c r="F166" s="33">
        <v>91.517961</v>
      </c>
      <c r="K166" s="10">
        <v>56.803189410000002</v>
      </c>
      <c r="L166" s="10">
        <v>0.95472800400000002</v>
      </c>
      <c r="M166" s="10">
        <v>16.815094859999999</v>
      </c>
      <c r="N166" s="10">
        <v>6.7595481570000002</v>
      </c>
      <c r="O166" s="10">
        <v>6.0835933410000003</v>
      </c>
      <c r="P166" s="10">
        <v>9.6931991999999995E-2</v>
      </c>
      <c r="Q166" s="10">
        <v>2.9017060739999998</v>
      </c>
      <c r="R166" s="10">
        <v>5.2958220410000001</v>
      </c>
      <c r="S166" s="10">
        <v>4.513070151</v>
      </c>
      <c r="T166" s="10">
        <v>2.0345295459999999</v>
      </c>
      <c r="U166" s="10">
        <v>0.32300241099999999</v>
      </c>
      <c r="V166" s="10">
        <v>15.21634066</v>
      </c>
      <c r="W166" s="10">
        <v>159.09487859999999</v>
      </c>
      <c r="X166" s="10">
        <v>34.027857480000002</v>
      </c>
      <c r="Y166" s="10">
        <v>16.076801010000001</v>
      </c>
      <c r="Z166" s="10">
        <v>20.94523676</v>
      </c>
      <c r="AC166" s="10">
        <v>68.712793599999998</v>
      </c>
      <c r="AD166" s="10">
        <v>20.03832723</v>
      </c>
      <c r="AF166" s="10">
        <v>45.86970187</v>
      </c>
      <c r="AG166" s="10">
        <v>764.95997290000003</v>
      </c>
      <c r="AH166" s="10">
        <v>0.06</v>
      </c>
      <c r="AI166" s="10">
        <v>21.552652049999999</v>
      </c>
      <c r="AJ166" s="10">
        <v>206.71860570000001</v>
      </c>
      <c r="AK166" s="10">
        <v>7.146877259</v>
      </c>
      <c r="AL166" s="10">
        <v>7.1517208139999999</v>
      </c>
      <c r="AM166" s="10">
        <v>316.3807779</v>
      </c>
      <c r="AN166" s="10">
        <v>26.56528496</v>
      </c>
      <c r="AO166" s="10">
        <v>56.759382709999997</v>
      </c>
      <c r="AP166" s="10">
        <v>6.8335865</v>
      </c>
      <c r="AQ166" s="10">
        <v>27.12926513</v>
      </c>
      <c r="AR166" s="10">
        <v>5.5269963149999999</v>
      </c>
      <c r="AS166" s="10">
        <v>1.171651717</v>
      </c>
      <c r="AT166" s="10">
        <v>4.5497493230000003</v>
      </c>
      <c r="AU166" s="10">
        <v>0.67494667799999997</v>
      </c>
      <c r="AV166" s="10">
        <v>3.8326707849999999</v>
      </c>
      <c r="AW166" s="10">
        <v>0.76231622899999996</v>
      </c>
      <c r="AX166" s="10">
        <v>2.0523729390000001</v>
      </c>
      <c r="AY166" s="10">
        <v>0.29643641999999998</v>
      </c>
      <c r="AZ166" s="10">
        <v>1.996887995</v>
      </c>
      <c r="BA166" s="10">
        <v>0.29194629999999999</v>
      </c>
      <c r="BB166" s="10">
        <v>7.9</v>
      </c>
      <c r="BC166" s="10">
        <v>5.4082145859999997</v>
      </c>
      <c r="BD166" s="10">
        <v>31.689551860000002</v>
      </c>
      <c r="BF166" s="10">
        <v>0.50899629000000002</v>
      </c>
      <c r="BG166" s="10">
        <v>20.48212839</v>
      </c>
      <c r="BH166" s="10">
        <v>8.5991880320000007</v>
      </c>
      <c r="BI166" s="10">
        <v>2.472328745</v>
      </c>
      <c r="BJ166" s="10">
        <v>45.950995040000002</v>
      </c>
      <c r="BK166" s="10">
        <v>0.91</v>
      </c>
      <c r="BM166" s="10">
        <v>35.5</v>
      </c>
      <c r="BN166" s="10">
        <v>9</v>
      </c>
      <c r="BO166" s="38"/>
      <c r="BP166" s="38"/>
      <c r="BQ166" s="38"/>
      <c r="BR166" s="38"/>
      <c r="BS166" s="38"/>
      <c r="BT166" s="18"/>
      <c r="BU166" s="10">
        <f t="shared" si="18"/>
        <v>47.454999999999998</v>
      </c>
      <c r="BV166" s="10">
        <f t="shared" si="19"/>
        <v>47.180030118896738</v>
      </c>
      <c r="BW166" s="10">
        <f t="shared" si="20"/>
        <v>0.27496988110326015</v>
      </c>
      <c r="BX166" s="18"/>
      <c r="BY166" s="10">
        <f>19*LN(BM166)-22.3</f>
        <v>45.521121233146033</v>
      </c>
      <c r="BZ166" s="10">
        <f>16.6*LN(BN166)+7.6</f>
        <v>44.073927983781246</v>
      </c>
      <c r="CA166" s="10">
        <f>ABS(BY166-BZ166)</f>
        <v>1.447193249364787</v>
      </c>
      <c r="CC166" s="10">
        <f>-9.4+9.8*LN(BM166)+9.1*LN(BN166)</f>
        <v>45.576164079277021</v>
      </c>
      <c r="CD166" s="10">
        <f>ABS(BY166-CC166)</f>
        <v>5.5042846130987755E-2</v>
      </c>
      <c r="CE166" s="10">
        <f>ABS(BZ166-CC166)</f>
        <v>1.5022360954957747</v>
      </c>
      <c r="CG166" s="10">
        <f>LN(BM166)*LN(BN166)</f>
        <v>7.8430649703140949</v>
      </c>
      <c r="CH166" s="10">
        <f t="shared" si="17"/>
        <v>45.940872875319201</v>
      </c>
    </row>
    <row r="167" spans="1:86" s="10" customFormat="1" x14ac:dyDescent="0.2">
      <c r="A167" s="10" t="s">
        <v>248</v>
      </c>
      <c r="B167" s="10" t="s">
        <v>251</v>
      </c>
      <c r="C167" s="10">
        <v>95</v>
      </c>
      <c r="D167" s="10">
        <v>1</v>
      </c>
      <c r="E167" s="33">
        <v>29.338286</v>
      </c>
      <c r="F167" s="33">
        <v>91.517961</v>
      </c>
      <c r="G167" s="10">
        <v>0.70415899999999998</v>
      </c>
      <c r="H167" s="10">
        <v>2.9</v>
      </c>
      <c r="I167" s="10">
        <v>11.8</v>
      </c>
      <c r="K167" s="10">
        <v>64.897002819999997</v>
      </c>
      <c r="L167" s="10">
        <v>0.59344228399999999</v>
      </c>
      <c r="M167" s="10">
        <v>15.07616007</v>
      </c>
      <c r="N167" s="10">
        <v>4.0970750059999999</v>
      </c>
      <c r="O167" s="10">
        <v>3.6873675050000001</v>
      </c>
      <c r="P167" s="10">
        <v>7.6539376000000006E-2</v>
      </c>
      <c r="Q167" s="10">
        <v>2.7679993449999998</v>
      </c>
      <c r="R167" s="10">
        <v>3.6193688399999999</v>
      </c>
      <c r="S167" s="10">
        <v>4.6405928410000001</v>
      </c>
      <c r="T167" s="10">
        <v>2.192381299</v>
      </c>
      <c r="U167" s="10">
        <v>0.22731146099999999</v>
      </c>
      <c r="V167" s="10">
        <v>9.689049142</v>
      </c>
      <c r="W167" s="10">
        <v>82.205557630000001</v>
      </c>
      <c r="X167" s="10">
        <v>73.56436205</v>
      </c>
      <c r="Y167" s="10">
        <v>13.672651460000001</v>
      </c>
      <c r="Z167" s="10">
        <v>40.58015245</v>
      </c>
      <c r="AC167" s="10">
        <v>54.401472030000001</v>
      </c>
      <c r="AD167" s="10">
        <v>14.257939009999999</v>
      </c>
      <c r="AF167" s="10">
        <v>52.665336150000002</v>
      </c>
      <c r="AG167" s="10">
        <v>663.0543639</v>
      </c>
      <c r="AH167" s="10">
        <v>0.08</v>
      </c>
      <c r="AI167" s="10">
        <v>11.205285780000001</v>
      </c>
      <c r="AJ167" s="10">
        <v>143.15468899999999</v>
      </c>
      <c r="AK167" s="10">
        <v>5.7393789909999997</v>
      </c>
      <c r="AL167" s="10">
        <v>1.754195204</v>
      </c>
      <c r="AM167" s="10">
        <v>511.21711160000001</v>
      </c>
      <c r="AN167" s="10">
        <v>24.84004315</v>
      </c>
      <c r="AO167" s="10">
        <v>49.583954869999999</v>
      </c>
      <c r="AP167" s="10">
        <v>5.479985814</v>
      </c>
      <c r="AQ167" s="10">
        <v>21.080263989999999</v>
      </c>
      <c r="AR167" s="10">
        <v>3.6243396099999998</v>
      </c>
      <c r="AS167" s="10">
        <v>1.016895455</v>
      </c>
      <c r="AT167" s="10">
        <v>2.7202197319999999</v>
      </c>
      <c r="AU167" s="10">
        <v>0.34677296400000002</v>
      </c>
      <c r="AV167" s="10">
        <v>2.0045599709999999</v>
      </c>
      <c r="AW167" s="10">
        <v>0.40033732599999999</v>
      </c>
      <c r="AX167" s="10">
        <v>0.99652293599999997</v>
      </c>
      <c r="AY167" s="10">
        <v>0.15056263</v>
      </c>
      <c r="AZ167" s="10">
        <v>1.0368086000000001</v>
      </c>
      <c r="BA167" s="10">
        <v>0.14435456299999999</v>
      </c>
      <c r="BB167" s="10">
        <v>11.9</v>
      </c>
      <c r="BC167" s="10">
        <v>3.6347720780000001</v>
      </c>
      <c r="BD167" s="10">
        <v>18.005088789999999</v>
      </c>
      <c r="BF167" s="10">
        <v>0.38290651799999997</v>
      </c>
      <c r="BG167" s="10">
        <v>9.0817586390000002</v>
      </c>
      <c r="BH167" s="10">
        <v>7.2941181190000002</v>
      </c>
      <c r="BI167" s="10">
        <v>2.3162894039999999</v>
      </c>
      <c r="BJ167" s="10">
        <v>57.228818529999998</v>
      </c>
      <c r="BK167" s="10">
        <v>0.94</v>
      </c>
      <c r="BM167" s="10">
        <v>59.2</v>
      </c>
      <c r="BN167" s="10">
        <v>16.3</v>
      </c>
      <c r="BO167" s="38"/>
      <c r="BP167" s="38"/>
      <c r="BQ167" s="38"/>
      <c r="BR167" s="38"/>
      <c r="BS167" s="38"/>
      <c r="BT167" s="18"/>
      <c r="BU167" s="10">
        <f t="shared" si="18"/>
        <v>73.762</v>
      </c>
      <c r="BV167" s="10">
        <f t="shared" si="19"/>
        <v>59.817302785845172</v>
      </c>
      <c r="BW167" s="10">
        <f t="shared" si="20"/>
        <v>13.944697214154829</v>
      </c>
      <c r="BX167" s="18"/>
      <c r="BY167" s="10">
        <f>19*LN(BM167)-22.3</f>
        <v>55.237509295909248</v>
      </c>
      <c r="BZ167" s="10">
        <f>16.6*LN(BN167)+7.6</f>
        <v>53.933340789691108</v>
      </c>
      <c r="CA167" s="10">
        <f>ABS(BY167-BZ167)</f>
        <v>1.3041685062181401</v>
      </c>
      <c r="CC167" s="10">
        <f>-9.4+9.8*LN(BM167)+9.1*LN(BN167)</f>
        <v>55.992633591617334</v>
      </c>
      <c r="CD167" s="10">
        <f>ABS(BY167-CC167)</f>
        <v>0.75512429570808592</v>
      </c>
      <c r="CE167" s="10">
        <f>ABS(BZ167-CC167)</f>
        <v>2.059292801926226</v>
      </c>
      <c r="CG167" s="10">
        <f>LN(BM167)*LN(BN167)</f>
        <v>11.39052581544453</v>
      </c>
      <c r="CH167" s="10">
        <f t="shared" si="17"/>
        <v>60.840208424867029</v>
      </c>
    </row>
    <row r="168" spans="1:86" s="10" customFormat="1" x14ac:dyDescent="0.2">
      <c r="A168" s="10" t="s">
        <v>248</v>
      </c>
      <c r="B168" s="10" t="s">
        <v>252</v>
      </c>
      <c r="C168" s="10">
        <v>95</v>
      </c>
      <c r="E168" s="33">
        <v>29.338286</v>
      </c>
      <c r="F168" s="33">
        <v>91.517961</v>
      </c>
      <c r="K168" s="10">
        <v>59.756234579999997</v>
      </c>
      <c r="L168" s="10">
        <v>0.60686621799999996</v>
      </c>
      <c r="M168" s="10">
        <v>15.43597001</v>
      </c>
      <c r="N168" s="10">
        <v>4.623988228</v>
      </c>
      <c r="O168" s="10">
        <v>4.161589405</v>
      </c>
      <c r="P168" s="10">
        <v>7.1893558999999996E-2</v>
      </c>
      <c r="Q168" s="10">
        <v>2.5257898870000002</v>
      </c>
      <c r="R168" s="10">
        <v>6.1130670260000004</v>
      </c>
      <c r="S168" s="10">
        <v>3.7606674870000001</v>
      </c>
      <c r="T168" s="10">
        <v>2.4866713329999999</v>
      </c>
      <c r="U168" s="10">
        <v>0.29370633299999999</v>
      </c>
      <c r="V168" s="10">
        <v>10.68466373</v>
      </c>
      <c r="W168" s="10">
        <v>86.488224990000006</v>
      </c>
      <c r="X168" s="10">
        <v>86.194927770000007</v>
      </c>
      <c r="Y168" s="10">
        <v>14.63437414</v>
      </c>
      <c r="Z168" s="10">
        <v>45.635596550000002</v>
      </c>
      <c r="AC168" s="10">
        <v>40.922315570000002</v>
      </c>
      <c r="AD168" s="10">
        <v>17.032647489999999</v>
      </c>
      <c r="AF168" s="10">
        <v>66.680010789999997</v>
      </c>
      <c r="AG168" s="10">
        <v>672.54130429999998</v>
      </c>
      <c r="AH168" s="10">
        <v>0.1</v>
      </c>
      <c r="AI168" s="10">
        <v>10.73323295</v>
      </c>
      <c r="AJ168" s="10">
        <v>116.3251648</v>
      </c>
      <c r="AK168" s="10">
        <v>4.631878468</v>
      </c>
      <c r="AL168" s="10">
        <v>4.5645886500000001</v>
      </c>
      <c r="AM168" s="10">
        <v>398.30528839999999</v>
      </c>
      <c r="AN168" s="10">
        <v>25.034511200000001</v>
      </c>
      <c r="AO168" s="10">
        <v>49.193286469999997</v>
      </c>
      <c r="AP168" s="10">
        <v>5.666083006</v>
      </c>
      <c r="AQ168" s="10">
        <v>21.254528709999999</v>
      </c>
      <c r="AR168" s="10">
        <v>3.9649533770000001</v>
      </c>
      <c r="AS168" s="10">
        <v>1.125789675</v>
      </c>
      <c r="AT168" s="10">
        <v>2.8143650309999999</v>
      </c>
      <c r="AU168" s="10">
        <v>0.36367465999999998</v>
      </c>
      <c r="AV168" s="10">
        <v>2.177509964</v>
      </c>
      <c r="AW168" s="10">
        <v>0.36745128500000002</v>
      </c>
      <c r="AX168" s="10">
        <v>1.0109944500000001</v>
      </c>
      <c r="AY168" s="10">
        <v>0.15574030899999999</v>
      </c>
      <c r="AZ168" s="10">
        <v>0.94675626599999996</v>
      </c>
      <c r="BA168" s="10">
        <v>0.15439695000000001</v>
      </c>
      <c r="BB168" s="10">
        <v>11.5</v>
      </c>
      <c r="BC168" s="10">
        <v>3.1176923529999998</v>
      </c>
      <c r="BD168" s="10">
        <v>22.034792100000001</v>
      </c>
      <c r="BF168" s="10">
        <v>0.31339920999999998</v>
      </c>
      <c r="BG168" s="10">
        <v>5.525240632</v>
      </c>
      <c r="BH168" s="10">
        <v>6.289231944</v>
      </c>
      <c r="BI168" s="10">
        <v>1.6754372319999999</v>
      </c>
      <c r="BJ168" s="10">
        <v>51.964932670000003</v>
      </c>
      <c r="BK168" s="10">
        <v>0.8</v>
      </c>
      <c r="BM168" s="10">
        <v>62.7</v>
      </c>
      <c r="BN168" s="10">
        <v>18</v>
      </c>
      <c r="BO168" s="38"/>
      <c r="BP168" s="38"/>
      <c r="BQ168" s="38"/>
      <c r="BR168" s="38"/>
      <c r="BS168" s="38"/>
      <c r="BT168" s="18"/>
      <c r="BU168" s="10">
        <f t="shared" si="18"/>
        <v>77.647000000000006</v>
      </c>
      <c r="BV168" s="10">
        <f t="shared" si="19"/>
        <v>61.928122679670693</v>
      </c>
      <c r="BW168" s="10">
        <f t="shared" si="20"/>
        <v>15.718877320329312</v>
      </c>
      <c r="BX168" s="18"/>
      <c r="BY168" s="10">
        <f>19*LN(BM168)-22.3</f>
        <v>56.328867505138632</v>
      </c>
      <c r="BZ168" s="10">
        <f>16.6*LN(BN168)+7.6</f>
        <v>55.580171181076338</v>
      </c>
      <c r="CA168" s="10">
        <f>ABS(BY168-BZ168)</f>
        <v>0.74869632406229414</v>
      </c>
      <c r="CC168" s="10">
        <f>-9.4+9.8*LN(BM168)+9.1*LN(BN168)</f>
        <v>57.458325183716084</v>
      </c>
      <c r="CD168" s="10">
        <f>ABS(BY168-CC168)</f>
        <v>1.1294576785774524</v>
      </c>
      <c r="CE168" s="10">
        <f>ABS(BZ168-CC168)</f>
        <v>1.8781540026397465</v>
      </c>
      <c r="CG168" s="10">
        <f>LN(BM168)*LN(BN168)</f>
        <v>11.961403052221691</v>
      </c>
      <c r="CH168" s="10">
        <f t="shared" si="17"/>
        <v>63.237892819331101</v>
      </c>
    </row>
    <row r="169" spans="1:86" s="10" customFormat="1" x14ac:dyDescent="0.2">
      <c r="A169" s="10" t="s">
        <v>183</v>
      </c>
      <c r="B169" s="10" t="s">
        <v>253</v>
      </c>
      <c r="C169" s="10">
        <v>95.4</v>
      </c>
      <c r="D169" s="10">
        <v>0.3</v>
      </c>
      <c r="E169" s="33">
        <v>29.25</v>
      </c>
      <c r="F169" s="33">
        <v>91.81</v>
      </c>
      <c r="K169" s="10">
        <v>65.11</v>
      </c>
      <c r="L169" s="10">
        <v>0.54</v>
      </c>
      <c r="M169" s="10">
        <v>15.17</v>
      </c>
      <c r="N169" s="10">
        <v>3.66</v>
      </c>
      <c r="O169" s="10">
        <v>0.56000000000000005</v>
      </c>
      <c r="P169" s="10">
        <v>0.06</v>
      </c>
      <c r="Q169" s="10">
        <v>1.72</v>
      </c>
      <c r="R169" s="10">
        <v>2.36</v>
      </c>
      <c r="S169" s="10">
        <v>4.78</v>
      </c>
      <c r="T169" s="10">
        <v>3.37</v>
      </c>
      <c r="U169" s="10">
        <v>0.2</v>
      </c>
      <c r="V169" s="10">
        <v>10.199999999999999</v>
      </c>
      <c r="W169" s="10">
        <v>91.9</v>
      </c>
      <c r="X169" s="10">
        <v>45.9</v>
      </c>
      <c r="Y169" s="10">
        <v>12.1</v>
      </c>
      <c r="Z169" s="10">
        <v>21.8</v>
      </c>
      <c r="AA169" s="10">
        <v>3.97</v>
      </c>
      <c r="AC169" s="10">
        <v>67.400000000000006</v>
      </c>
      <c r="AD169" s="10">
        <v>16.8</v>
      </c>
      <c r="AF169" s="10">
        <v>88.6</v>
      </c>
      <c r="AG169" s="10">
        <v>651</v>
      </c>
      <c r="AH169" s="10">
        <v>0.14000000000000001</v>
      </c>
      <c r="AI169" s="10">
        <v>10.7</v>
      </c>
      <c r="AJ169" s="10">
        <v>151</v>
      </c>
      <c r="AK169" s="10">
        <v>6.34</v>
      </c>
      <c r="AL169" s="10">
        <v>4.9800000000000004</v>
      </c>
      <c r="AM169" s="10">
        <v>423</v>
      </c>
      <c r="AN169" s="10">
        <v>24</v>
      </c>
      <c r="AO169" s="10">
        <v>49.4</v>
      </c>
      <c r="AP169" s="10">
        <v>5.46</v>
      </c>
      <c r="AQ169" s="10">
        <v>19.8</v>
      </c>
      <c r="AR169" s="10">
        <v>3.46</v>
      </c>
      <c r="AS169" s="10">
        <v>0.87</v>
      </c>
      <c r="AT169" s="10">
        <v>2.96</v>
      </c>
      <c r="AU169" s="10">
        <v>0.39</v>
      </c>
      <c r="AV169" s="10">
        <v>2.12</v>
      </c>
      <c r="AW169" s="10">
        <v>0.42</v>
      </c>
      <c r="AX169" s="10">
        <v>1.1299999999999999</v>
      </c>
      <c r="AY169" s="10">
        <v>0.17</v>
      </c>
      <c r="AZ169" s="10">
        <v>1.06</v>
      </c>
      <c r="BA169" s="10">
        <v>0.16</v>
      </c>
      <c r="BB169" s="10">
        <v>11</v>
      </c>
      <c r="BC169" s="10">
        <v>4.34</v>
      </c>
      <c r="BF169" s="10">
        <v>0.55000000000000004</v>
      </c>
      <c r="BG169" s="10">
        <v>12.8</v>
      </c>
      <c r="BH169" s="10">
        <v>13.5</v>
      </c>
      <c r="BI169" s="10">
        <v>3.62</v>
      </c>
      <c r="BJ169" s="10">
        <v>44.31</v>
      </c>
      <c r="BK169" s="10">
        <v>0.99</v>
      </c>
      <c r="BM169" s="10">
        <v>60.8</v>
      </c>
      <c r="BN169" s="10">
        <v>15.4</v>
      </c>
      <c r="BO169" s="38"/>
      <c r="BP169" s="38"/>
      <c r="BQ169" s="38"/>
      <c r="BR169" s="38"/>
      <c r="BS169" s="38"/>
      <c r="BT169" s="18"/>
      <c r="BU169" s="10">
        <f t="shared" si="18"/>
        <v>75.537999999999997</v>
      </c>
      <c r="BV169" s="10">
        <f t="shared" si="19"/>
        <v>58.608820284834472</v>
      </c>
      <c r="BW169" s="10">
        <f t="shared" si="20"/>
        <v>16.929179715165525</v>
      </c>
      <c r="BX169" s="18"/>
      <c r="BY169" s="10">
        <f>19*LN(BM169)-22.3</f>
        <v>55.744205990470306</v>
      </c>
      <c r="BZ169" s="10">
        <f>16.6*LN(BN169)+7.6</f>
        <v>52.990500656365093</v>
      </c>
      <c r="CA169" s="10">
        <f>ABS(BY169-BZ169)</f>
        <v>2.7537053341052129</v>
      </c>
      <c r="CC169" s="10">
        <f>-9.4+9.8*LN(BM169)+9.1*LN(BN169)</f>
        <v>55.737124267645001</v>
      </c>
      <c r="CD169" s="10">
        <f>ABS(BY169-CC169)</f>
        <v>7.081722825304837E-3</v>
      </c>
      <c r="CE169" s="10">
        <f>ABS(BZ169-CC169)</f>
        <v>2.7466236112799081</v>
      </c>
      <c r="CG169" s="10">
        <f>LN(BM169)*LN(BN169)</f>
        <v>11.231660060989013</v>
      </c>
      <c r="CH169" s="10">
        <f t="shared" si="17"/>
        <v>60.172972256153855</v>
      </c>
    </row>
    <row r="170" spans="1:86" s="10" customFormat="1" x14ac:dyDescent="0.2">
      <c r="A170" s="10" t="s">
        <v>183</v>
      </c>
      <c r="B170" s="10" t="s">
        <v>254</v>
      </c>
      <c r="C170" s="10">
        <v>95.4</v>
      </c>
      <c r="D170" s="10">
        <v>0.3</v>
      </c>
      <c r="E170" s="33">
        <v>29.25</v>
      </c>
      <c r="F170" s="33">
        <v>91.81</v>
      </c>
      <c r="K170" s="10">
        <v>65.069999999999993</v>
      </c>
      <c r="L170" s="10">
        <v>0.54</v>
      </c>
      <c r="M170" s="10">
        <v>15.13</v>
      </c>
      <c r="N170" s="10">
        <v>3.55</v>
      </c>
      <c r="O170" s="10">
        <v>0.41</v>
      </c>
      <c r="P170" s="10">
        <v>0.05</v>
      </c>
      <c r="Q170" s="10">
        <v>1.68</v>
      </c>
      <c r="R170" s="10">
        <v>2.62</v>
      </c>
      <c r="S170" s="10">
        <v>4.0599999999999996</v>
      </c>
      <c r="T170" s="10">
        <v>3.73</v>
      </c>
      <c r="U170" s="10">
        <v>0.19</v>
      </c>
      <c r="V170" s="10">
        <v>10.199999999999999</v>
      </c>
      <c r="W170" s="10">
        <v>91.6</v>
      </c>
      <c r="X170" s="10">
        <v>46.9</v>
      </c>
      <c r="Y170" s="10">
        <v>13</v>
      </c>
      <c r="Z170" s="10">
        <v>23.3</v>
      </c>
      <c r="AA170" s="10">
        <v>3.97</v>
      </c>
      <c r="AC170" s="10">
        <v>76.8</v>
      </c>
      <c r="AD170" s="10">
        <v>17.8</v>
      </c>
      <c r="AF170" s="10">
        <v>106</v>
      </c>
      <c r="AG170" s="10">
        <v>757</v>
      </c>
      <c r="AH170" s="10">
        <v>0.14000000000000001</v>
      </c>
      <c r="AI170" s="10">
        <v>11.2</v>
      </c>
      <c r="AJ170" s="10">
        <v>147</v>
      </c>
      <c r="AK170" s="10">
        <v>6.7</v>
      </c>
      <c r="AL170" s="10">
        <v>6.34</v>
      </c>
      <c r="AM170" s="10">
        <v>509</v>
      </c>
      <c r="AN170" s="10">
        <v>28.3</v>
      </c>
      <c r="AO170" s="10">
        <v>55.1</v>
      </c>
      <c r="AP170" s="10">
        <v>6.1</v>
      </c>
      <c r="AQ170" s="10">
        <v>22.4</v>
      </c>
      <c r="AR170" s="10">
        <v>3.7</v>
      </c>
      <c r="AS170" s="10">
        <v>0.98</v>
      </c>
      <c r="AT170" s="10">
        <v>3.33</v>
      </c>
      <c r="AU170" s="10">
        <v>0.43</v>
      </c>
      <c r="AV170" s="10">
        <v>2.2000000000000002</v>
      </c>
      <c r="AW170" s="10">
        <v>0.43</v>
      </c>
      <c r="AX170" s="10">
        <v>1.1399999999999999</v>
      </c>
      <c r="AY170" s="10">
        <v>0.17</v>
      </c>
      <c r="AZ170" s="10">
        <v>1.1000000000000001</v>
      </c>
      <c r="BA170" s="10">
        <v>0.18</v>
      </c>
      <c r="BB170" s="10">
        <v>11.6</v>
      </c>
      <c r="BC170" s="10">
        <v>4.34</v>
      </c>
      <c r="BF170" s="10">
        <v>0.6</v>
      </c>
      <c r="BG170" s="10">
        <v>16.2</v>
      </c>
      <c r="BH170" s="10">
        <v>14.6</v>
      </c>
      <c r="BI170" s="10">
        <v>3.81</v>
      </c>
      <c r="BJ170" s="10">
        <v>45.38</v>
      </c>
      <c r="BK170" s="10">
        <v>1.01</v>
      </c>
      <c r="BM170" s="10">
        <v>67.599999999999994</v>
      </c>
      <c r="BN170" s="10">
        <v>17.5</v>
      </c>
      <c r="BO170" s="38"/>
      <c r="BP170" s="38"/>
      <c r="BQ170" s="38"/>
      <c r="BR170" s="38"/>
      <c r="BS170" s="38"/>
      <c r="BT170" s="18"/>
      <c r="BU170" s="10">
        <f t="shared" si="18"/>
        <v>83.085999999999999</v>
      </c>
      <c r="BV170" s="10">
        <f t="shared" si="19"/>
        <v>61.328730930450298</v>
      </c>
      <c r="BW170" s="10">
        <f t="shared" si="20"/>
        <v>21.7572690695497</v>
      </c>
      <c r="BX170" s="18"/>
      <c r="BY170" s="10">
        <f>19*LN(BM170)-22.3</f>
        <v>57.758551677929447</v>
      </c>
      <c r="BZ170" s="10">
        <f>16.6*LN(BN170)+7.6</f>
        <v>55.112534623429184</v>
      </c>
      <c r="CA170" s="10">
        <f>ABS(BY170-BZ170)</f>
        <v>2.6460170545002626</v>
      </c>
      <c r="CC170" s="10">
        <f>-9.4+9.8*LN(BM170)+9.1*LN(BN170)</f>
        <v>57.939386250337563</v>
      </c>
      <c r="CD170" s="10">
        <f>ABS(BY170-CC170)</f>
        <v>0.1808345724081164</v>
      </c>
      <c r="CE170" s="10">
        <f>ABS(BZ170-CC170)</f>
        <v>2.826851626908379</v>
      </c>
      <c r="CG170" s="10">
        <f>LN(BM170)*LN(BN170)</f>
        <v>12.060192480974056</v>
      </c>
      <c r="CH170" s="10">
        <f t="shared" si="17"/>
        <v>63.652808420091034</v>
      </c>
    </row>
    <row r="171" spans="1:86" s="10" customFormat="1" x14ac:dyDescent="0.2">
      <c r="A171" s="10" t="s">
        <v>183</v>
      </c>
      <c r="B171" s="10" t="s">
        <v>255</v>
      </c>
      <c r="C171" s="10">
        <v>95.4</v>
      </c>
      <c r="D171" s="10">
        <v>0.3</v>
      </c>
      <c r="E171" s="33">
        <v>29.25</v>
      </c>
      <c r="F171" s="33">
        <v>91.81</v>
      </c>
      <c r="K171" s="10">
        <v>65.75</v>
      </c>
      <c r="L171" s="10">
        <v>0.52</v>
      </c>
      <c r="M171" s="10">
        <v>14.92</v>
      </c>
      <c r="N171" s="10">
        <v>3.32</v>
      </c>
      <c r="O171" s="10">
        <v>0.63</v>
      </c>
      <c r="P171" s="10">
        <v>0.05</v>
      </c>
      <c r="Q171" s="10">
        <v>1.45</v>
      </c>
      <c r="R171" s="10">
        <v>2.36</v>
      </c>
      <c r="S171" s="10">
        <v>4.46</v>
      </c>
      <c r="T171" s="10">
        <v>3.66</v>
      </c>
      <c r="U171" s="10">
        <v>0.19</v>
      </c>
      <c r="V171" s="10">
        <v>9.68</v>
      </c>
      <c r="W171" s="10">
        <v>89.9</v>
      </c>
      <c r="X171" s="10">
        <v>40.799999999999997</v>
      </c>
      <c r="Y171" s="10">
        <v>11</v>
      </c>
      <c r="Z171" s="10">
        <v>19.8</v>
      </c>
      <c r="AA171" s="10">
        <v>4.72</v>
      </c>
      <c r="AC171" s="10">
        <v>59.3</v>
      </c>
      <c r="AD171" s="10">
        <v>15.9</v>
      </c>
      <c r="AF171" s="10">
        <v>93.8</v>
      </c>
      <c r="AG171" s="10">
        <v>645</v>
      </c>
      <c r="AH171" s="10">
        <v>0.15</v>
      </c>
      <c r="AI171" s="10">
        <v>10.8</v>
      </c>
      <c r="AJ171" s="10">
        <v>145</v>
      </c>
      <c r="AK171" s="10">
        <v>6.63</v>
      </c>
      <c r="AL171" s="10">
        <v>4.91</v>
      </c>
      <c r="AM171" s="10">
        <v>468</v>
      </c>
      <c r="AN171" s="10">
        <v>24.5</v>
      </c>
      <c r="AO171" s="10">
        <v>49.4</v>
      </c>
      <c r="AP171" s="10">
        <v>5.54</v>
      </c>
      <c r="AQ171" s="10">
        <v>20.3</v>
      </c>
      <c r="AR171" s="10">
        <v>3.57</v>
      </c>
      <c r="AS171" s="10">
        <v>0.88</v>
      </c>
      <c r="AT171" s="10">
        <v>2.73</v>
      </c>
      <c r="AU171" s="10">
        <v>0.39</v>
      </c>
      <c r="AV171" s="10">
        <v>2.1</v>
      </c>
      <c r="AW171" s="10">
        <v>0.41</v>
      </c>
      <c r="AX171" s="10">
        <v>1.17</v>
      </c>
      <c r="AY171" s="10">
        <v>0.17</v>
      </c>
      <c r="AZ171" s="10">
        <v>1</v>
      </c>
      <c r="BA171" s="10">
        <v>0.16</v>
      </c>
      <c r="BB171" s="10">
        <v>11.5</v>
      </c>
      <c r="BC171" s="10">
        <v>4.18</v>
      </c>
      <c r="BF171" s="10">
        <v>0.56000000000000005</v>
      </c>
      <c r="BG171" s="10">
        <v>12.8</v>
      </c>
      <c r="BH171" s="10">
        <v>14.6</v>
      </c>
      <c r="BI171" s="10">
        <v>3.52</v>
      </c>
      <c r="BJ171" s="10">
        <v>41.67</v>
      </c>
      <c r="BK171" s="10">
        <v>0.99</v>
      </c>
      <c r="BM171" s="10">
        <v>59.7</v>
      </c>
      <c r="BN171" s="10">
        <v>16.600000000000001</v>
      </c>
      <c r="BO171" s="38"/>
      <c r="BP171" s="38"/>
      <c r="BQ171" s="38"/>
      <c r="BR171" s="38"/>
      <c r="BS171" s="38"/>
      <c r="BT171" s="18"/>
      <c r="BU171" s="10">
        <f t="shared" si="18"/>
        <v>74.317000000000007</v>
      </c>
      <c r="BV171" s="10">
        <f t="shared" si="19"/>
        <v>60.205343936141858</v>
      </c>
      <c r="BW171" s="10">
        <f t="shared" si="20"/>
        <v>14.111656063858149</v>
      </c>
      <c r="BX171" s="18"/>
      <c r="BY171" s="10">
        <f>19*LN(BM171)-22.3</f>
        <v>55.397308387572579</v>
      </c>
      <c r="BZ171" s="10">
        <f>16.6*LN(BN171)+7.6</f>
        <v>54.236084743017472</v>
      </c>
      <c r="CA171" s="10">
        <f>ABS(BY171-BZ171)</f>
        <v>1.1612236445551076</v>
      </c>
      <c r="CC171" s="10">
        <f>-9.4+9.8*LN(BM171)+9.1*LN(BN171)</f>
        <v>56.241018327704587</v>
      </c>
      <c r="CD171" s="10">
        <f>ABS(BY171-CC171)</f>
        <v>0.84370994013200828</v>
      </c>
      <c r="CE171" s="10">
        <f>ABS(BZ171-CC171)</f>
        <v>2.0049335846871159</v>
      </c>
      <c r="CG171" s="10">
        <f>LN(BM171)*LN(BN171)</f>
        <v>11.488580400339872</v>
      </c>
      <c r="CH171" s="10">
        <f t="shared" si="17"/>
        <v>61.252037681427467</v>
      </c>
    </row>
    <row r="172" spans="1:86" s="10" customFormat="1" x14ac:dyDescent="0.2">
      <c r="A172" s="10" t="s">
        <v>183</v>
      </c>
      <c r="B172" s="10" t="s">
        <v>256</v>
      </c>
      <c r="C172" s="10">
        <v>95.4</v>
      </c>
      <c r="D172" s="10">
        <v>0.3</v>
      </c>
      <c r="E172" s="33">
        <v>29.25</v>
      </c>
      <c r="F172" s="33">
        <v>91.81</v>
      </c>
      <c r="I172" s="10">
        <v>9.478947368</v>
      </c>
      <c r="K172" s="10">
        <v>64.89</v>
      </c>
      <c r="L172" s="10">
        <v>0.53</v>
      </c>
      <c r="M172" s="10">
        <v>14.84</v>
      </c>
      <c r="N172" s="10">
        <v>3.22</v>
      </c>
      <c r="O172" s="10">
        <v>0.56000000000000005</v>
      </c>
      <c r="P172" s="10">
        <v>0.06</v>
      </c>
      <c r="Q172" s="10">
        <v>1.63</v>
      </c>
      <c r="R172" s="10">
        <v>2.96</v>
      </c>
      <c r="S172" s="10">
        <v>3.88</v>
      </c>
      <c r="T172" s="10">
        <v>3.82</v>
      </c>
      <c r="U172" s="10">
        <v>0.19</v>
      </c>
      <c r="V172" s="10">
        <v>9.77</v>
      </c>
      <c r="W172" s="10">
        <v>87.7</v>
      </c>
      <c r="X172" s="10">
        <v>41.9</v>
      </c>
      <c r="Y172" s="10">
        <v>12.3</v>
      </c>
      <c r="Z172" s="10">
        <v>21.8</v>
      </c>
      <c r="AA172" s="10">
        <v>3.15</v>
      </c>
      <c r="AC172" s="10">
        <v>66.2</v>
      </c>
      <c r="AD172" s="10">
        <v>16.600000000000001</v>
      </c>
      <c r="AF172" s="10">
        <v>103</v>
      </c>
      <c r="AG172" s="10">
        <v>677</v>
      </c>
      <c r="AH172" s="10">
        <v>0.15</v>
      </c>
      <c r="AI172" s="10">
        <v>10.9</v>
      </c>
      <c r="AJ172" s="10">
        <v>144</v>
      </c>
      <c r="AK172" s="10">
        <v>6.44</v>
      </c>
      <c r="AL172" s="10">
        <v>6.17</v>
      </c>
      <c r="AM172" s="10">
        <v>513</v>
      </c>
      <c r="AN172" s="10">
        <v>27</v>
      </c>
      <c r="AO172" s="10">
        <v>52.5</v>
      </c>
      <c r="AP172" s="10">
        <v>5.91</v>
      </c>
      <c r="AQ172" s="10">
        <v>21.1</v>
      </c>
      <c r="AR172" s="10">
        <v>3.51</v>
      </c>
      <c r="AS172" s="10">
        <v>0.94</v>
      </c>
      <c r="AT172" s="10">
        <v>3.04</v>
      </c>
      <c r="AU172" s="10">
        <v>0.41</v>
      </c>
      <c r="AV172" s="10">
        <v>2.23</v>
      </c>
      <c r="AW172" s="10">
        <v>0.43</v>
      </c>
      <c r="AX172" s="10">
        <v>1.1599999999999999</v>
      </c>
      <c r="AY172" s="10">
        <v>0.17</v>
      </c>
      <c r="AZ172" s="10">
        <v>1.05</v>
      </c>
      <c r="BA172" s="10">
        <v>0.17</v>
      </c>
      <c r="BB172" s="10">
        <v>11.5</v>
      </c>
      <c r="BC172" s="10">
        <v>4.26</v>
      </c>
      <c r="BF172" s="10">
        <v>0.56000000000000005</v>
      </c>
      <c r="BG172" s="10">
        <v>15.5</v>
      </c>
      <c r="BH172" s="10">
        <v>14.7</v>
      </c>
      <c r="BI172" s="10">
        <v>3.77</v>
      </c>
      <c r="BJ172" s="10">
        <v>45.66</v>
      </c>
      <c r="BK172" s="10">
        <v>0.96</v>
      </c>
      <c r="BM172" s="10">
        <v>62.1</v>
      </c>
      <c r="BN172" s="10">
        <v>17.5</v>
      </c>
      <c r="BO172" s="38"/>
      <c r="BP172" s="38"/>
      <c r="BQ172" s="38"/>
      <c r="BR172" s="38"/>
      <c r="BS172" s="38"/>
      <c r="BT172" s="18"/>
      <c r="BU172" s="10">
        <f t="shared" si="18"/>
        <v>76.981000000000009</v>
      </c>
      <c r="BV172" s="10">
        <f t="shared" si="19"/>
        <v>61.328730930450298</v>
      </c>
      <c r="BW172" s="10">
        <f t="shared" si="20"/>
        <v>15.65226906954971</v>
      </c>
      <c r="BX172" s="18"/>
      <c r="BY172" s="10">
        <f>19*LN(BM172)-22.3</f>
        <v>56.146173789849229</v>
      </c>
      <c r="BZ172" s="10">
        <f>16.6*LN(BN172)+7.6</f>
        <v>55.112534623429184</v>
      </c>
      <c r="CA172" s="10">
        <f>ABS(BY172-BZ172)</f>
        <v>1.0336391664200448</v>
      </c>
      <c r="CC172" s="10">
        <f>-9.4+9.8*LN(BM172)+9.1*LN(BN172)</f>
        <v>57.107738708064616</v>
      </c>
      <c r="CD172" s="10">
        <f>ABS(BY172-CC172)</f>
        <v>0.96156491821538737</v>
      </c>
      <c r="CE172" s="10">
        <f>ABS(BZ172-CC172)</f>
        <v>1.9952040846354322</v>
      </c>
      <c r="CG172" s="10">
        <f>LN(BM172)*LN(BN172)</f>
        <v>11.817300406676456</v>
      </c>
      <c r="CH172" s="10">
        <f t="shared" si="17"/>
        <v>62.632661708041113</v>
      </c>
    </row>
    <row r="173" spans="1:86" s="10" customFormat="1" x14ac:dyDescent="0.2">
      <c r="A173" s="10" t="s">
        <v>183</v>
      </c>
      <c r="B173" s="10" t="s">
        <v>257</v>
      </c>
      <c r="C173" s="10">
        <v>95.4</v>
      </c>
      <c r="D173" s="10">
        <v>0.3</v>
      </c>
      <c r="E173" s="33">
        <v>29.25</v>
      </c>
      <c r="F173" s="33">
        <v>91.81</v>
      </c>
      <c r="K173" s="10">
        <v>65.819999999999993</v>
      </c>
      <c r="L173" s="10">
        <v>0.53</v>
      </c>
      <c r="M173" s="10">
        <v>15.05</v>
      </c>
      <c r="N173" s="10">
        <v>3.81</v>
      </c>
      <c r="O173" s="10">
        <v>0.34</v>
      </c>
      <c r="P173" s="10">
        <v>0.06</v>
      </c>
      <c r="Q173" s="10">
        <v>1.04</v>
      </c>
      <c r="R173" s="10">
        <v>2.7</v>
      </c>
      <c r="S173" s="10">
        <v>3.89</v>
      </c>
      <c r="T173" s="10">
        <v>4.01</v>
      </c>
      <c r="U173" s="10">
        <v>0.19</v>
      </c>
      <c r="V173" s="10">
        <v>9.31</v>
      </c>
      <c r="W173" s="10">
        <v>89</v>
      </c>
      <c r="Y173" s="10">
        <v>11.9</v>
      </c>
      <c r="Z173" s="10">
        <v>21.9</v>
      </c>
      <c r="AA173" s="10">
        <v>8.2100000000000009</v>
      </c>
      <c r="AC173" s="10">
        <v>59.6</v>
      </c>
      <c r="AD173" s="10">
        <v>16.8</v>
      </c>
      <c r="AF173" s="10">
        <v>114</v>
      </c>
      <c r="AG173" s="10">
        <v>639</v>
      </c>
      <c r="AH173" s="10">
        <v>0.18</v>
      </c>
      <c r="AI173" s="10">
        <v>11.4</v>
      </c>
      <c r="AJ173" s="10">
        <v>164</v>
      </c>
      <c r="AK173" s="10">
        <v>7.09</v>
      </c>
      <c r="AL173" s="10">
        <v>5.66</v>
      </c>
      <c r="AM173" s="10">
        <v>550</v>
      </c>
      <c r="AN173" s="10">
        <v>26.2</v>
      </c>
      <c r="AP173" s="10">
        <v>5.87</v>
      </c>
      <c r="AQ173" s="10">
        <v>20.8</v>
      </c>
      <c r="AR173" s="10">
        <v>3.6</v>
      </c>
      <c r="AS173" s="10">
        <v>0.93</v>
      </c>
      <c r="AT173" s="10">
        <v>3.05</v>
      </c>
      <c r="AU173" s="10">
        <v>0.43</v>
      </c>
      <c r="AV173" s="10">
        <v>2.2799999999999998</v>
      </c>
      <c r="AW173" s="10">
        <v>0.44</v>
      </c>
      <c r="AX173" s="10">
        <v>1.24</v>
      </c>
      <c r="AY173" s="10">
        <v>0.19</v>
      </c>
      <c r="AZ173" s="10">
        <v>1.1100000000000001</v>
      </c>
      <c r="BA173" s="10">
        <v>0.16</v>
      </c>
      <c r="BB173" s="10">
        <v>5.7</v>
      </c>
      <c r="BC173" s="10">
        <v>4.79</v>
      </c>
      <c r="BF173" s="10">
        <v>0.62</v>
      </c>
      <c r="BG173" s="10">
        <v>16.100000000000001</v>
      </c>
      <c r="BH173" s="10">
        <v>15.6</v>
      </c>
      <c r="BI173" s="10">
        <v>4.03</v>
      </c>
      <c r="BJ173" s="10">
        <v>32.97</v>
      </c>
      <c r="BK173" s="10">
        <v>0.99</v>
      </c>
      <c r="BM173" s="10">
        <v>56.1</v>
      </c>
      <c r="BN173" s="10">
        <v>16</v>
      </c>
      <c r="BO173" s="38"/>
      <c r="BP173" s="38"/>
      <c r="BQ173" s="38"/>
      <c r="BR173" s="38"/>
      <c r="BS173" s="38"/>
      <c r="BT173" s="18"/>
      <c r="BU173" s="10">
        <f t="shared" si="18"/>
        <v>70.321000000000012</v>
      </c>
      <c r="BV173" s="10">
        <f t="shared" si="19"/>
        <v>59.422053030009828</v>
      </c>
      <c r="BW173" s="10">
        <f t="shared" si="20"/>
        <v>10.898946969990185</v>
      </c>
      <c r="BX173" s="18"/>
      <c r="BY173" s="10">
        <f>19*LN(BM173)-22.3</f>
        <v>54.21558043804437</v>
      </c>
      <c r="BZ173" s="10">
        <f>16.6*LN(BN173)+7.6</f>
        <v>53.624972789180376</v>
      </c>
      <c r="CA173" s="10">
        <f>ABS(BY173-BZ173)</f>
        <v>0.59060764886399397</v>
      </c>
      <c r="CC173" s="10">
        <f>-9.4+9.8*LN(BM173)+9.1*LN(BN173)</f>
        <v>55.296488335162792</v>
      </c>
      <c r="CD173" s="10">
        <f>ABS(BY173-CC173)</f>
        <v>1.0809078971184221</v>
      </c>
      <c r="CE173" s="10">
        <f>ABS(BZ173-CC173)</f>
        <v>1.671515545982416</v>
      </c>
      <c r="CG173" s="10">
        <f>LN(BM173)*LN(BN173)</f>
        <v>11.165591336744875</v>
      </c>
      <c r="CH173" s="10">
        <f t="shared" si="17"/>
        <v>59.895483614328477</v>
      </c>
    </row>
    <row r="174" spans="1:86" s="10" customFormat="1" x14ac:dyDescent="0.2">
      <c r="A174" s="10" t="s">
        <v>183</v>
      </c>
      <c r="B174" s="10" t="s">
        <v>258</v>
      </c>
      <c r="C174" s="10">
        <v>95.4</v>
      </c>
      <c r="D174" s="10">
        <v>0.3</v>
      </c>
      <c r="E174" s="33">
        <v>29.25</v>
      </c>
      <c r="F174" s="33">
        <v>91.81</v>
      </c>
      <c r="K174" s="10">
        <v>64.599999999999994</v>
      </c>
      <c r="L174" s="10">
        <v>0.52</v>
      </c>
      <c r="M174" s="10">
        <v>14.76</v>
      </c>
      <c r="N174" s="10">
        <v>3.48</v>
      </c>
      <c r="O174" s="10">
        <v>0.41</v>
      </c>
      <c r="P174" s="10">
        <v>0.06</v>
      </c>
      <c r="Q174" s="10">
        <v>1.23</v>
      </c>
      <c r="R174" s="10">
        <v>2.98</v>
      </c>
      <c r="S174" s="10">
        <v>3.93</v>
      </c>
      <c r="T174" s="10">
        <v>3.78</v>
      </c>
      <c r="U174" s="10">
        <v>0.19</v>
      </c>
      <c r="V174" s="10">
        <v>10.1</v>
      </c>
      <c r="W174" s="10">
        <v>88.5</v>
      </c>
      <c r="X174" s="10">
        <v>40.700000000000003</v>
      </c>
      <c r="Y174" s="10">
        <v>11.7</v>
      </c>
      <c r="Z174" s="10">
        <v>23.5</v>
      </c>
      <c r="AA174" s="10">
        <v>7.98</v>
      </c>
      <c r="AC174" s="10">
        <v>49.3</v>
      </c>
      <c r="AD174" s="10">
        <v>16.8</v>
      </c>
      <c r="AF174" s="10">
        <v>106</v>
      </c>
      <c r="AG174" s="10">
        <v>594</v>
      </c>
      <c r="AH174" s="10">
        <v>0.18</v>
      </c>
      <c r="AI174" s="10">
        <v>10.8</v>
      </c>
      <c r="AJ174" s="10">
        <v>147</v>
      </c>
      <c r="AK174" s="10">
        <v>6.95</v>
      </c>
      <c r="AL174" s="10">
        <v>6.4</v>
      </c>
      <c r="AM174" s="10">
        <v>588</v>
      </c>
      <c r="AN174" s="10">
        <v>27.9</v>
      </c>
      <c r="AO174" s="10">
        <v>56.8</v>
      </c>
      <c r="AP174" s="10">
        <v>6.16</v>
      </c>
      <c r="AQ174" s="10">
        <v>22.1</v>
      </c>
      <c r="AR174" s="10">
        <v>3.74</v>
      </c>
      <c r="AS174" s="10">
        <v>0.93</v>
      </c>
      <c r="AT174" s="10">
        <v>3.05</v>
      </c>
      <c r="AU174" s="10">
        <v>0.41</v>
      </c>
      <c r="AV174" s="10">
        <v>2.2999999999999998</v>
      </c>
      <c r="AW174" s="10">
        <v>0.43</v>
      </c>
      <c r="AX174" s="10">
        <v>1.2</v>
      </c>
      <c r="AY174" s="10">
        <v>0.18</v>
      </c>
      <c r="AZ174" s="10">
        <v>1.07</v>
      </c>
      <c r="BA174" s="10">
        <v>0.16</v>
      </c>
      <c r="BB174" s="10">
        <v>12</v>
      </c>
      <c r="BC174" s="10">
        <v>4.3899999999999997</v>
      </c>
      <c r="BF174" s="10">
        <v>0.61</v>
      </c>
      <c r="BG174" s="10">
        <v>13.9</v>
      </c>
      <c r="BH174" s="10">
        <v>15.6</v>
      </c>
      <c r="BI174" s="10">
        <v>3.97</v>
      </c>
      <c r="BJ174" s="10">
        <v>38.24</v>
      </c>
      <c r="BK174" s="10">
        <v>0.95</v>
      </c>
      <c r="BM174" s="10">
        <v>55</v>
      </c>
      <c r="BN174" s="10">
        <v>17.7</v>
      </c>
      <c r="BO174" s="38"/>
      <c r="BP174" s="38"/>
      <c r="BQ174" s="38"/>
      <c r="BR174" s="38"/>
      <c r="BS174" s="38"/>
      <c r="BT174" s="18"/>
      <c r="BU174" s="10">
        <f t="shared" si="18"/>
        <v>69.100000000000009</v>
      </c>
      <c r="BV174" s="10">
        <f t="shared" si="19"/>
        <v>61.570517623253053</v>
      </c>
      <c r="BW174" s="10">
        <f t="shared" si="20"/>
        <v>7.5294823767469552</v>
      </c>
      <c r="BX174" s="18"/>
      <c r="BY174" s="10">
        <f>19*LN(BM174)-22.3</f>
        <v>53.839330519416961</v>
      </c>
      <c r="BZ174" s="10">
        <f>16.6*LN(BN174)+7.6</f>
        <v>55.301173017024411</v>
      </c>
      <c r="CA174" s="10">
        <f>ABS(BY174-BZ174)</f>
        <v>1.4618424976074493</v>
      </c>
      <c r="CC174" s="10">
        <f>-9.4+9.8*LN(BM174)+9.1*LN(BN174)</f>
        <v>56.021303435454243</v>
      </c>
      <c r="CD174" s="10">
        <f>ABS(BY174-CC174)</f>
        <v>2.1819729160372816</v>
      </c>
      <c r="CE174" s="10">
        <f>ABS(BZ174-CC174)</f>
        <v>0.72013041842983228</v>
      </c>
      <c r="CG174" s="10">
        <f>LN(BM174)*LN(BN174)</f>
        <v>11.515330940098652</v>
      </c>
      <c r="CH174" s="10">
        <f t="shared" si="17"/>
        <v>61.364389948414342</v>
      </c>
    </row>
    <row r="175" spans="1:86" s="10" customFormat="1" x14ac:dyDescent="0.2">
      <c r="A175" s="10" t="s">
        <v>259</v>
      </c>
      <c r="B175" s="10" t="s">
        <v>260</v>
      </c>
      <c r="C175" s="10">
        <v>96</v>
      </c>
      <c r="E175" s="33">
        <v>29.295207000000001</v>
      </c>
      <c r="F175" s="33">
        <v>91.810280000000006</v>
      </c>
      <c r="K175" s="10">
        <v>64.12</v>
      </c>
      <c r="L175" s="10">
        <v>0.67</v>
      </c>
      <c r="M175" s="10">
        <v>15.53</v>
      </c>
      <c r="N175" s="10">
        <v>4.78</v>
      </c>
      <c r="P175" s="10">
        <v>0.11</v>
      </c>
      <c r="Q175" s="10">
        <v>2.33</v>
      </c>
      <c r="R175" s="10">
        <v>6.16</v>
      </c>
      <c r="S175" s="10">
        <v>3.15</v>
      </c>
      <c r="T175" s="10">
        <v>1.03</v>
      </c>
      <c r="U175" s="10">
        <v>0.24</v>
      </c>
      <c r="V175" s="10">
        <v>10.5</v>
      </c>
      <c r="W175" s="10">
        <v>118</v>
      </c>
      <c r="X175" s="10">
        <v>76.599999999999994</v>
      </c>
      <c r="Y175" s="10">
        <v>14.4</v>
      </c>
      <c r="Z175" s="10">
        <v>37.200000000000003</v>
      </c>
      <c r="AF175" s="10">
        <v>73.5</v>
      </c>
      <c r="AG175" s="10">
        <v>803</v>
      </c>
      <c r="AH175" s="10">
        <v>0.09</v>
      </c>
      <c r="AI175" s="10">
        <v>13.1</v>
      </c>
      <c r="AJ175" s="10">
        <v>176</v>
      </c>
      <c r="AK175" s="10">
        <v>6.04</v>
      </c>
      <c r="AL175" s="10">
        <v>7.31</v>
      </c>
      <c r="AM175" s="10">
        <v>156</v>
      </c>
      <c r="AN175" s="10">
        <v>29.9</v>
      </c>
      <c r="AO175" s="10">
        <v>60.9</v>
      </c>
      <c r="AP175" s="10">
        <v>6.77</v>
      </c>
      <c r="AQ175" s="10">
        <v>25</v>
      </c>
      <c r="AR175" s="10">
        <v>4.3600000000000003</v>
      </c>
      <c r="AS175" s="10">
        <v>1.34</v>
      </c>
      <c r="AT175" s="10">
        <v>3.36</v>
      </c>
      <c r="AU175" s="10">
        <v>0.48</v>
      </c>
      <c r="AV175" s="10">
        <v>2.33</v>
      </c>
      <c r="AW175" s="10">
        <v>0.47</v>
      </c>
      <c r="AX175" s="10">
        <v>1.27</v>
      </c>
      <c r="AY175" s="10">
        <v>0.17</v>
      </c>
      <c r="AZ175" s="10">
        <v>1.05</v>
      </c>
      <c r="BA175" s="10">
        <v>0.16</v>
      </c>
      <c r="BB175" s="10">
        <v>11.9</v>
      </c>
      <c r="BC175" s="10">
        <v>3.98</v>
      </c>
      <c r="BD175" s="10">
        <v>12.6</v>
      </c>
      <c r="BF175" s="10">
        <v>0.42</v>
      </c>
      <c r="BG175" s="10">
        <v>10.5</v>
      </c>
      <c r="BH175" s="10">
        <v>9.1</v>
      </c>
      <c r="BI175" s="10">
        <v>2.75</v>
      </c>
      <c r="BJ175" s="10">
        <v>51.8</v>
      </c>
      <c r="BK175" s="10">
        <v>0.92</v>
      </c>
      <c r="BM175" s="10">
        <v>61.3</v>
      </c>
      <c r="BN175" s="10">
        <v>19.3</v>
      </c>
      <c r="BO175" s="38"/>
      <c r="BP175" s="38"/>
      <c r="BQ175" s="38"/>
      <c r="BR175" s="38"/>
      <c r="BS175" s="38"/>
      <c r="BT175" s="18"/>
      <c r="BU175" s="10">
        <f t="shared" si="18"/>
        <v>76.093000000000004</v>
      </c>
      <c r="BV175" s="10">
        <f t="shared" si="19"/>
        <v>63.411838912608935</v>
      </c>
      <c r="BW175" s="10">
        <f t="shared" si="20"/>
        <v>12.681161087391068</v>
      </c>
      <c r="BX175" s="18"/>
      <c r="BY175" s="10">
        <f>19*LN(BM175)-22.3</f>
        <v>55.899817015901149</v>
      </c>
      <c r="BZ175" s="10">
        <f>16.6*LN(BN175)+7.6</f>
        <v>56.737744592119945</v>
      </c>
      <c r="CA175" s="10">
        <f>ABS(BY175-BZ175)</f>
        <v>0.83792757621879588</v>
      </c>
      <c r="CC175" s="10">
        <f>-9.4+9.8*LN(BM175)+9.1*LN(BN175)</f>
        <v>57.871598833621874</v>
      </c>
      <c r="CD175" s="10">
        <f>ABS(BY175-CC175)</f>
        <v>1.9717818177207249</v>
      </c>
      <c r="CE175" s="10">
        <f>ABS(BZ175-CC175)</f>
        <v>1.133854241501929</v>
      </c>
      <c r="CG175" s="10">
        <f>LN(BM175)*LN(BN175)</f>
        <v>12.183140886740221</v>
      </c>
      <c r="CH175" s="10">
        <f t="shared" si="17"/>
        <v>64.169191724308931</v>
      </c>
    </row>
    <row r="176" spans="1:86" s="10" customFormat="1" x14ac:dyDescent="0.2">
      <c r="A176" s="10" t="s">
        <v>180</v>
      </c>
      <c r="B176" s="10" t="s">
        <v>261</v>
      </c>
      <c r="C176" s="10">
        <v>96</v>
      </c>
      <c r="D176" s="10">
        <v>1.2</v>
      </c>
      <c r="E176" s="33">
        <v>29.301400000000001</v>
      </c>
      <c r="F176" s="33">
        <v>91.805800000000005</v>
      </c>
      <c r="K176" s="10">
        <v>65.64</v>
      </c>
      <c r="L176" s="10">
        <v>0.6</v>
      </c>
      <c r="M176" s="10">
        <v>15.59</v>
      </c>
      <c r="N176" s="10">
        <v>2.1</v>
      </c>
      <c r="O176" s="10">
        <v>2.42</v>
      </c>
      <c r="P176" s="10">
        <v>0.12</v>
      </c>
      <c r="Q176" s="10">
        <v>2.67</v>
      </c>
      <c r="R176" s="10">
        <v>5.34</v>
      </c>
      <c r="S176" s="10">
        <v>3.39</v>
      </c>
      <c r="T176" s="10">
        <v>1.45</v>
      </c>
      <c r="U176" s="10">
        <v>0.28000000000000003</v>
      </c>
      <c r="V176" s="10">
        <v>11.7</v>
      </c>
      <c r="W176" s="10">
        <v>109</v>
      </c>
      <c r="X176" s="10">
        <v>236.8</v>
      </c>
      <c r="Y176" s="10">
        <v>15.5</v>
      </c>
      <c r="Z176" s="10">
        <v>38.4</v>
      </c>
      <c r="AD176" s="10">
        <v>17.600000000000001</v>
      </c>
      <c r="AF176" s="10">
        <v>82.68</v>
      </c>
      <c r="AG176" s="10">
        <v>887</v>
      </c>
      <c r="AH176" s="10">
        <v>0.09</v>
      </c>
      <c r="AI176" s="10">
        <v>10.3</v>
      </c>
      <c r="AJ176" s="10">
        <v>122</v>
      </c>
      <c r="AK176" s="10">
        <v>5.49</v>
      </c>
      <c r="AL176" s="10">
        <v>7.1</v>
      </c>
      <c r="AM176" s="10">
        <v>494</v>
      </c>
      <c r="AN176" s="10">
        <v>24.9</v>
      </c>
      <c r="AO176" s="10">
        <v>47.1</v>
      </c>
      <c r="AP176" s="10">
        <v>5.48</v>
      </c>
      <c r="AQ176" s="10">
        <v>20.8</v>
      </c>
      <c r="AR176" s="10">
        <v>3.42</v>
      </c>
      <c r="AS176" s="10">
        <v>1.05</v>
      </c>
      <c r="AT176" s="10">
        <v>2.98</v>
      </c>
      <c r="AU176" s="10">
        <v>0.38800000000000001</v>
      </c>
      <c r="AV176" s="10">
        <v>1.98</v>
      </c>
      <c r="AW176" s="10">
        <v>0.37</v>
      </c>
      <c r="AX176" s="10">
        <v>0.95499999999999996</v>
      </c>
      <c r="AY176" s="10">
        <v>0.13700000000000001</v>
      </c>
      <c r="AZ176" s="10">
        <v>0.84499999999999997</v>
      </c>
      <c r="BA176" s="10">
        <v>0.13800000000000001</v>
      </c>
      <c r="BB176" s="10">
        <v>11.5</v>
      </c>
      <c r="BC176" s="10">
        <v>3.52</v>
      </c>
      <c r="BD176" s="10">
        <v>8.73</v>
      </c>
      <c r="BE176" s="10">
        <v>1.4</v>
      </c>
      <c r="BF176" s="10">
        <v>0.39</v>
      </c>
      <c r="BG176" s="10">
        <v>16.2</v>
      </c>
      <c r="BH176" s="10">
        <v>6.28</v>
      </c>
      <c r="BI176" s="10">
        <v>2.42</v>
      </c>
      <c r="BK176" s="10">
        <v>0.96</v>
      </c>
      <c r="BM176" s="10">
        <v>86.1</v>
      </c>
      <c r="BN176" s="10">
        <v>20</v>
      </c>
      <c r="BO176" s="38"/>
      <c r="BP176" s="38"/>
      <c r="BQ176" s="38"/>
      <c r="BR176" s="38"/>
      <c r="BS176" s="38"/>
      <c r="BT176" s="18"/>
      <c r="BU176" s="10">
        <f t="shared" si="18"/>
        <v>103.621</v>
      </c>
      <c r="BV176" s="10">
        <f t="shared" si="19"/>
        <v>64.16987837132227</v>
      </c>
      <c r="BW176" s="10">
        <f t="shared" si="20"/>
        <v>39.451121628677726</v>
      </c>
      <c r="BX176" s="18"/>
      <c r="BY176" s="10">
        <f>19*LN(BM176)-22.3</f>
        <v>62.354678817240014</v>
      </c>
      <c r="BZ176" s="10">
        <f>16.6*LN(BN176)+7.6</f>
        <v>57.329155740996256</v>
      </c>
      <c r="CA176" s="10">
        <f>ABS(BY176-BZ176)</f>
        <v>5.0255230762437577</v>
      </c>
      <c r="CC176" s="10">
        <f>-9.4+9.8*LN(BM176)+9.1*LN(BN176)</f>
        <v>61.525155921391431</v>
      </c>
      <c r="CD176" s="10">
        <f>ABS(BY176-CC176)</f>
        <v>0.82952289584858363</v>
      </c>
      <c r="CE176" s="10">
        <f>ABS(BZ176-CC176)</f>
        <v>4.1960001803951741</v>
      </c>
      <c r="CG176" s="10">
        <f>LN(BM176)*LN(BN176)</f>
        <v>13.347513338955435</v>
      </c>
      <c r="CH176" s="10">
        <f t="shared" si="17"/>
        <v>69.059556023612828</v>
      </c>
    </row>
    <row r="177" spans="1:86" s="10" customFormat="1" x14ac:dyDescent="0.2">
      <c r="A177" s="10" t="s">
        <v>259</v>
      </c>
      <c r="B177" s="10" t="s">
        <v>262</v>
      </c>
      <c r="C177" s="10">
        <v>96</v>
      </c>
      <c r="E177" s="33">
        <v>29.295207000000001</v>
      </c>
      <c r="F177" s="33">
        <v>91.810280000000006</v>
      </c>
      <c r="G177" s="10">
        <v>0.70402600000000004</v>
      </c>
      <c r="H177" s="10">
        <v>2.67</v>
      </c>
      <c r="K177" s="10">
        <v>61.24</v>
      </c>
      <c r="L177" s="10">
        <v>0.73</v>
      </c>
      <c r="M177" s="10">
        <v>16.309999999999999</v>
      </c>
      <c r="N177" s="10">
        <v>4.9000000000000004</v>
      </c>
      <c r="P177" s="10">
        <v>0.09</v>
      </c>
      <c r="Q177" s="10">
        <v>3.59</v>
      </c>
      <c r="R177" s="10">
        <v>5.44</v>
      </c>
      <c r="S177" s="10">
        <v>3.28</v>
      </c>
      <c r="T177" s="10">
        <v>1.9</v>
      </c>
      <c r="U177" s="10">
        <v>0.33</v>
      </c>
      <c r="V177" s="10">
        <v>12</v>
      </c>
      <c r="W177" s="10">
        <v>132</v>
      </c>
      <c r="X177" s="10">
        <v>97.9</v>
      </c>
      <c r="Y177" s="10">
        <v>9.6300000000000008</v>
      </c>
      <c r="Z177" s="10">
        <v>47.3</v>
      </c>
      <c r="AF177" s="10">
        <v>83.8</v>
      </c>
      <c r="AG177" s="10">
        <v>837</v>
      </c>
      <c r="AH177" s="10">
        <v>0.1</v>
      </c>
      <c r="AI177" s="10">
        <v>10.9</v>
      </c>
      <c r="AJ177" s="10">
        <v>98.2</v>
      </c>
      <c r="AK177" s="10">
        <v>5.03</v>
      </c>
      <c r="AL177" s="10">
        <v>3.37</v>
      </c>
      <c r="AM177" s="10">
        <v>430</v>
      </c>
      <c r="AN177" s="10">
        <v>25.8</v>
      </c>
      <c r="AO177" s="10">
        <v>49.3</v>
      </c>
      <c r="AP177" s="10">
        <v>6.46</v>
      </c>
      <c r="AQ177" s="10">
        <v>24.8</v>
      </c>
      <c r="AR177" s="10">
        <v>4.49</v>
      </c>
      <c r="AS177" s="10">
        <v>1.32</v>
      </c>
      <c r="AT177" s="10">
        <v>3.58</v>
      </c>
      <c r="AU177" s="10">
        <v>0.44</v>
      </c>
      <c r="AV177" s="10">
        <v>2.31</v>
      </c>
      <c r="AW177" s="10">
        <v>0.44</v>
      </c>
      <c r="AX177" s="10">
        <v>1.29</v>
      </c>
      <c r="AY177" s="10">
        <v>0.17</v>
      </c>
      <c r="AZ177" s="10">
        <v>1.04</v>
      </c>
      <c r="BA177" s="10">
        <v>0.15</v>
      </c>
      <c r="BB177" s="10">
        <v>10.3</v>
      </c>
      <c r="BC177" s="10">
        <v>2.95</v>
      </c>
      <c r="BD177" s="10">
        <v>10.1</v>
      </c>
      <c r="BF177" s="10">
        <v>0.34</v>
      </c>
      <c r="BG177" s="10">
        <v>9.3699999999999992</v>
      </c>
      <c r="BH177" s="10">
        <v>5.21</v>
      </c>
      <c r="BI177" s="10">
        <v>1.34</v>
      </c>
      <c r="BJ177" s="10">
        <v>61.7</v>
      </c>
      <c r="BK177" s="10">
        <v>0.99</v>
      </c>
      <c r="BM177" s="10">
        <v>76.8</v>
      </c>
      <c r="BN177" s="10">
        <v>16.899999999999999</v>
      </c>
      <c r="BO177" s="38"/>
      <c r="BP177" s="38"/>
      <c r="BQ177" s="38"/>
      <c r="BR177" s="38"/>
      <c r="BS177" s="38"/>
      <c r="BT177" s="18"/>
      <c r="BU177" s="10">
        <f t="shared" si="18"/>
        <v>93.298000000000002</v>
      </c>
      <c r="BV177" s="10">
        <f t="shared" si="19"/>
        <v>60.586434720697923</v>
      </c>
      <c r="BW177" s="10">
        <f t="shared" si="20"/>
        <v>32.711565279302079</v>
      </c>
      <c r="BX177" s="18"/>
      <c r="BY177" s="10">
        <f>19*LN(BM177)-22.3</f>
        <v>60.1828881629189</v>
      </c>
      <c r="BZ177" s="10">
        <f>16.6*LN(BN177)+7.6</f>
        <v>54.533406124021866</v>
      </c>
      <c r="CA177" s="10">
        <f>ABS(BY177-BZ177)</f>
        <v>5.6494820388970339</v>
      </c>
      <c r="CC177" s="10">
        <f>-9.4+9.8*LN(BM177)+9.1*LN(BN177)</f>
        <v>58.8723594330597</v>
      </c>
      <c r="CD177" s="10">
        <f>ABS(BY177-CC177)</f>
        <v>1.3105287298592003</v>
      </c>
      <c r="CE177" s="10">
        <f>ABS(BZ177-CC177)</f>
        <v>4.3389533090378336</v>
      </c>
      <c r="CG177" s="10">
        <f>LN(BM177)*LN(BN177)</f>
        <v>12.273947014687851</v>
      </c>
      <c r="CH177" s="10">
        <f t="shared" si="17"/>
        <v>64.550577461688974</v>
      </c>
    </row>
    <row r="178" spans="1:86" s="10" customFormat="1" x14ac:dyDescent="0.2">
      <c r="A178" s="10" t="s">
        <v>259</v>
      </c>
      <c r="B178" s="10" t="s">
        <v>263</v>
      </c>
      <c r="C178" s="10">
        <v>96</v>
      </c>
      <c r="E178" s="33">
        <v>29.295207000000001</v>
      </c>
      <c r="F178" s="33">
        <v>91.810280000000006</v>
      </c>
      <c r="K178" s="10">
        <v>64.39</v>
      </c>
      <c r="L178" s="10">
        <v>0.61</v>
      </c>
      <c r="M178" s="10">
        <v>15.69</v>
      </c>
      <c r="N178" s="10">
        <v>5.21</v>
      </c>
      <c r="P178" s="10">
        <v>0.09</v>
      </c>
      <c r="Q178" s="10">
        <v>2.16</v>
      </c>
      <c r="R178" s="10">
        <v>7.17</v>
      </c>
      <c r="S178" s="10">
        <v>2.0499999999999998</v>
      </c>
      <c r="T178" s="10">
        <v>1.08</v>
      </c>
      <c r="U178" s="10">
        <v>0.22</v>
      </c>
      <c r="V178" s="10">
        <v>10.7</v>
      </c>
      <c r="W178" s="10">
        <v>119</v>
      </c>
      <c r="X178" s="10">
        <v>73.5</v>
      </c>
      <c r="Y178" s="10">
        <v>11.6</v>
      </c>
      <c r="Z178" s="10">
        <v>29</v>
      </c>
      <c r="AF178" s="10">
        <v>77.099999999999994</v>
      </c>
      <c r="AG178" s="10">
        <v>753</v>
      </c>
      <c r="AH178" s="10">
        <v>0.1</v>
      </c>
      <c r="AI178" s="10">
        <v>12.3</v>
      </c>
      <c r="AJ178" s="10">
        <v>171</v>
      </c>
      <c r="AK178" s="10">
        <v>5.31</v>
      </c>
      <c r="AL178" s="10">
        <v>8.92</v>
      </c>
      <c r="AM178" s="10">
        <v>133</v>
      </c>
      <c r="AN178" s="10">
        <v>28.6</v>
      </c>
      <c r="AO178" s="10">
        <v>56.1</v>
      </c>
      <c r="AP178" s="10">
        <v>7.14</v>
      </c>
      <c r="AQ178" s="10">
        <v>27</v>
      </c>
      <c r="AR178" s="10">
        <v>4.63</v>
      </c>
      <c r="AS178" s="10">
        <v>1.62</v>
      </c>
      <c r="AT178" s="10">
        <v>3.8</v>
      </c>
      <c r="AU178" s="10">
        <v>0.49</v>
      </c>
      <c r="AV178" s="10">
        <v>2.59</v>
      </c>
      <c r="AW178" s="10">
        <v>0.5</v>
      </c>
      <c r="AX178" s="10">
        <v>1.5</v>
      </c>
      <c r="AY178" s="10">
        <v>0.19</v>
      </c>
      <c r="AZ178" s="10">
        <v>1.34</v>
      </c>
      <c r="BA178" s="10">
        <v>0.18</v>
      </c>
      <c r="BB178" s="10">
        <v>10.1</v>
      </c>
      <c r="BC178" s="10">
        <v>5.18</v>
      </c>
      <c r="BD178" s="10">
        <v>10.8</v>
      </c>
      <c r="BF178" s="10">
        <v>0.43</v>
      </c>
      <c r="BG178" s="10">
        <v>9.9499999999999993</v>
      </c>
      <c r="BH178" s="10">
        <v>9.06</v>
      </c>
      <c r="BI178" s="10">
        <v>3.25</v>
      </c>
      <c r="BJ178" s="10">
        <v>47.7</v>
      </c>
      <c r="BK178" s="10">
        <v>0.92</v>
      </c>
      <c r="BM178" s="10">
        <v>61.2</v>
      </c>
      <c r="BN178" s="10">
        <v>14.5</v>
      </c>
      <c r="BO178" s="38"/>
      <c r="BP178" s="38"/>
      <c r="BQ178" s="38"/>
      <c r="BR178" s="38"/>
      <c r="BS178" s="38"/>
      <c r="BT178" s="18"/>
      <c r="BU178" s="10">
        <f t="shared" si="18"/>
        <v>75.981999999999999</v>
      </c>
      <c r="BV178" s="10">
        <f t="shared" si="19"/>
        <v>57.327543600762247</v>
      </c>
      <c r="BW178" s="10">
        <f t="shared" si="20"/>
        <v>18.654456399237752</v>
      </c>
      <c r="BX178" s="18"/>
      <c r="BY178" s="10">
        <f>19*LN(BM178)-22.3</f>
        <v>55.868796600847332</v>
      </c>
      <c r="BZ178" s="10">
        <f>16.6*LN(BN178)+7.6</f>
        <v>51.990867580480383</v>
      </c>
      <c r="CA178" s="10">
        <f>ABS(BY178-BZ178)</f>
        <v>3.877929020366949</v>
      </c>
      <c r="CC178" s="10">
        <f>-9.4+9.8*LN(BM178)+9.1*LN(BN178)</f>
        <v>55.25339516706056</v>
      </c>
      <c r="CD178" s="10">
        <f>ABS(BY178-CC178)</f>
        <v>0.61540143378677215</v>
      </c>
      <c r="CE178" s="10">
        <f>ABS(BZ178-CC178)</f>
        <v>3.2625275865801768</v>
      </c>
      <c r="CG178" s="10">
        <f>LN(BM178)*LN(BN178)</f>
        <v>11.001841150392258</v>
      </c>
      <c r="CH178" s="10">
        <f t="shared" si="17"/>
        <v>59.207732831647483</v>
      </c>
    </row>
    <row r="179" spans="1:86" s="10" customFormat="1" x14ac:dyDescent="0.2">
      <c r="A179" s="10" t="s">
        <v>180</v>
      </c>
      <c r="B179" s="10" t="s">
        <v>264</v>
      </c>
      <c r="C179" s="10">
        <v>96</v>
      </c>
      <c r="D179" s="10">
        <v>1.2</v>
      </c>
      <c r="E179" s="33">
        <v>29.301400000000001</v>
      </c>
      <c r="F179" s="33">
        <v>91.805800000000005</v>
      </c>
      <c r="G179" s="10">
        <v>0.70404999999999995</v>
      </c>
      <c r="H179" s="10">
        <v>3.51</v>
      </c>
      <c r="I179" s="10">
        <v>7.9</v>
      </c>
      <c r="K179" s="10">
        <v>62</v>
      </c>
      <c r="L179" s="10">
        <v>0.71</v>
      </c>
      <c r="M179" s="10">
        <v>16.59</v>
      </c>
      <c r="N179" s="10">
        <v>2.13</v>
      </c>
      <c r="O179" s="10">
        <v>3.85</v>
      </c>
      <c r="P179" s="10">
        <v>0.17</v>
      </c>
      <c r="Q179" s="10">
        <v>3.11</v>
      </c>
      <c r="R179" s="10">
        <v>6.15</v>
      </c>
      <c r="S179" s="10">
        <v>2.93</v>
      </c>
      <c r="T179" s="10">
        <v>1.5</v>
      </c>
      <c r="U179" s="10">
        <v>0.25</v>
      </c>
      <c r="V179" s="10">
        <v>14.9</v>
      </c>
      <c r="W179" s="10">
        <v>149</v>
      </c>
      <c r="X179" s="10">
        <v>194</v>
      </c>
      <c r="Y179" s="10">
        <v>20.2</v>
      </c>
      <c r="Z179" s="10">
        <v>34.799999999999997</v>
      </c>
      <c r="AD179" s="10">
        <v>19.8</v>
      </c>
      <c r="AF179" s="10">
        <v>79.69</v>
      </c>
      <c r="AG179" s="10">
        <v>637</v>
      </c>
      <c r="AH179" s="10">
        <v>0.13</v>
      </c>
      <c r="AI179" s="10">
        <v>12.4</v>
      </c>
      <c r="AJ179" s="10">
        <v>112</v>
      </c>
      <c r="AK179" s="10">
        <v>5.55</v>
      </c>
      <c r="AL179" s="10">
        <v>11.94</v>
      </c>
      <c r="AM179" s="10">
        <v>530</v>
      </c>
      <c r="AN179" s="10">
        <v>22.1</v>
      </c>
      <c r="AO179" s="10">
        <v>42.8</v>
      </c>
      <c r="AP179" s="10">
        <v>5.4</v>
      </c>
      <c r="AQ179" s="10">
        <v>20.6</v>
      </c>
      <c r="AR179" s="10">
        <v>3.7</v>
      </c>
      <c r="AS179" s="10">
        <v>1.05</v>
      </c>
      <c r="AT179" s="10">
        <v>3.23</v>
      </c>
      <c r="AU179" s="10">
        <v>0.45100000000000001</v>
      </c>
      <c r="AV179" s="10">
        <v>2.33</v>
      </c>
      <c r="AW179" s="10">
        <v>0.441</v>
      </c>
      <c r="AX179" s="10">
        <v>1.21</v>
      </c>
      <c r="AY179" s="10">
        <v>0.184</v>
      </c>
      <c r="AZ179" s="10">
        <v>1.1399999999999999</v>
      </c>
      <c r="BA179" s="10">
        <v>0.17399999999999999</v>
      </c>
      <c r="BB179" s="10">
        <v>9.3000000000000007</v>
      </c>
      <c r="BC179" s="10">
        <v>3.14</v>
      </c>
      <c r="BD179" s="10">
        <v>9.43</v>
      </c>
      <c r="BE179" s="10">
        <v>1.1299999999999999</v>
      </c>
      <c r="BF179" s="10">
        <v>0.39</v>
      </c>
      <c r="BG179" s="10">
        <v>14.5</v>
      </c>
      <c r="BH179" s="10">
        <v>5.07</v>
      </c>
      <c r="BI179" s="10">
        <v>1.56</v>
      </c>
      <c r="BK179" s="10">
        <v>0.97</v>
      </c>
      <c r="BM179" s="10">
        <v>51.4</v>
      </c>
      <c r="BN179" s="10">
        <v>13.2</v>
      </c>
      <c r="BO179" s="38"/>
      <c r="BP179" s="38"/>
      <c r="BQ179" s="38"/>
      <c r="BR179" s="38"/>
      <c r="BS179" s="38"/>
      <c r="BT179" s="18"/>
      <c r="BU179" s="10">
        <f t="shared" si="18"/>
        <v>65.103999999999999</v>
      </c>
      <c r="BV179" s="10">
        <f t="shared" si="19"/>
        <v>55.328956270149895</v>
      </c>
      <c r="BW179" s="10">
        <f t="shared" si="20"/>
        <v>9.7750437298501041</v>
      </c>
      <c r="BX179" s="18"/>
      <c r="BY179" s="10">
        <f>19*LN(BM179)-22.3</f>
        <v>52.553125276761278</v>
      </c>
      <c r="BZ179" s="10">
        <f>16.6*LN(BN179)+7.6</f>
        <v>50.431599371232601</v>
      </c>
      <c r="CA179" s="10">
        <f>ABS(BY179-BZ179)</f>
        <v>2.1215259055286779</v>
      </c>
      <c r="CC179" s="10">
        <f>-9.4+9.8*LN(BM179)+9.1*LN(BN179)</f>
        <v>52.688427239409137</v>
      </c>
      <c r="CD179" s="10">
        <f>ABS(BY179-CC179)</f>
        <v>0.13530196264785843</v>
      </c>
      <c r="CE179" s="10">
        <f>ABS(BZ179-CC179)</f>
        <v>2.2568278681765364</v>
      </c>
      <c r="CG179" s="10">
        <f>LN(BM179)*LN(BN179)</f>
        <v>10.165120715088532</v>
      </c>
      <c r="CH179" s="10">
        <f t="shared" si="17"/>
        <v>55.693507003371835</v>
      </c>
    </row>
    <row r="180" spans="1:86" s="10" customFormat="1" x14ac:dyDescent="0.2">
      <c r="A180" s="10" t="s">
        <v>265</v>
      </c>
      <c r="B180" s="10" t="s">
        <v>266</v>
      </c>
      <c r="C180" s="10">
        <v>136.5</v>
      </c>
      <c r="D180" s="10">
        <v>1.7</v>
      </c>
      <c r="E180" s="33">
        <v>29.249700000000001</v>
      </c>
      <c r="F180" s="33">
        <v>91.983599999999996</v>
      </c>
      <c r="K180" s="10">
        <v>59.86</v>
      </c>
      <c r="L180" s="10">
        <v>0.88</v>
      </c>
      <c r="M180" s="10">
        <v>17.57</v>
      </c>
      <c r="N180" s="10">
        <v>5.01</v>
      </c>
      <c r="P180" s="10">
        <v>0.06</v>
      </c>
      <c r="Q180" s="10">
        <v>3.51</v>
      </c>
      <c r="R180" s="10">
        <v>7.62</v>
      </c>
      <c r="S180" s="10">
        <v>3.3</v>
      </c>
      <c r="T180" s="10">
        <v>1.87</v>
      </c>
      <c r="U180" s="10">
        <v>0.3</v>
      </c>
      <c r="V180" s="10">
        <v>11.4</v>
      </c>
      <c r="W180" s="10">
        <v>100</v>
      </c>
      <c r="X180" s="10">
        <v>225</v>
      </c>
      <c r="Y180" s="10">
        <v>24</v>
      </c>
      <c r="Z180" s="10">
        <v>105</v>
      </c>
      <c r="AA180" s="10">
        <v>63.1</v>
      </c>
      <c r="AC180" s="10">
        <v>157</v>
      </c>
      <c r="AF180" s="10">
        <v>62.1</v>
      </c>
      <c r="AG180" s="10">
        <v>631</v>
      </c>
      <c r="AH180" s="10">
        <v>0.1</v>
      </c>
      <c r="AI180" s="10">
        <v>11.2</v>
      </c>
      <c r="AJ180" s="10">
        <v>125</v>
      </c>
      <c r="AK180" s="10">
        <v>10.7</v>
      </c>
      <c r="AL180" s="10">
        <v>30</v>
      </c>
      <c r="AM180" s="10">
        <v>477</v>
      </c>
      <c r="AN180" s="10">
        <v>24.1</v>
      </c>
      <c r="AO180" s="10">
        <v>53.1</v>
      </c>
      <c r="AP180" s="10">
        <v>6.43</v>
      </c>
      <c r="AQ180" s="10">
        <v>25</v>
      </c>
      <c r="AR180" s="10">
        <v>4.5199999999999996</v>
      </c>
      <c r="AS180" s="10">
        <v>1.26</v>
      </c>
      <c r="AT180" s="10">
        <v>3.21</v>
      </c>
      <c r="AU180" s="10">
        <v>0.45</v>
      </c>
      <c r="AV180" s="10">
        <v>2.4500000000000002</v>
      </c>
      <c r="AW180" s="10">
        <v>0.44</v>
      </c>
      <c r="AX180" s="10">
        <v>1.21</v>
      </c>
      <c r="AY180" s="10">
        <v>0.16</v>
      </c>
      <c r="AZ180" s="10">
        <v>0.99</v>
      </c>
      <c r="BA180" s="10">
        <v>0.14000000000000001</v>
      </c>
      <c r="BB180" s="10">
        <v>11</v>
      </c>
      <c r="BC180" s="10">
        <v>3.43</v>
      </c>
      <c r="BF180" s="10">
        <v>0.56000000000000005</v>
      </c>
      <c r="BG180" s="10">
        <v>15.2</v>
      </c>
      <c r="BH180" s="10">
        <v>2.48</v>
      </c>
      <c r="BI180" s="10">
        <v>0.62</v>
      </c>
      <c r="BJ180" s="10">
        <v>58.4</v>
      </c>
      <c r="BK180" s="10">
        <v>0.85</v>
      </c>
      <c r="BM180" s="10">
        <v>56.3</v>
      </c>
      <c r="BN180" s="10">
        <v>16.5</v>
      </c>
      <c r="BO180" s="38"/>
      <c r="BP180" s="38"/>
      <c r="BQ180" s="38"/>
      <c r="BR180" s="38"/>
      <c r="BS180" s="38"/>
      <c r="BT180" s="18"/>
      <c r="BU180" s="10">
        <f t="shared" si="18"/>
        <v>70.543000000000006</v>
      </c>
      <c r="BV180" s="10">
        <f t="shared" si="19"/>
        <v>60.076781611462344</v>
      </c>
      <c r="BW180" s="10">
        <f t="shared" si="20"/>
        <v>10.466218388537662</v>
      </c>
      <c r="BX180" s="18"/>
      <c r="BY180" s="10">
        <f>19*LN(BM180)-22.3</f>
        <v>54.283196167767258</v>
      </c>
      <c r="BZ180" s="10">
        <f>16.6*LN(BN180)+7.6</f>
        <v>54.135782323048481</v>
      </c>
      <c r="CA180" s="10">
        <f>ABS(BY180-BZ180)</f>
        <v>0.14741384471877694</v>
      </c>
      <c r="CC180" s="10">
        <f>-9.4+9.8*LN(BM180)+9.1*LN(BN180)</f>
        <v>55.611385910676788</v>
      </c>
      <c r="CD180" s="10">
        <f>ABS(BY180-CC180)</f>
        <v>1.3281897429095295</v>
      </c>
      <c r="CE180" s="10">
        <f>ABS(BZ180-CC180)</f>
        <v>1.4756035876283065</v>
      </c>
      <c r="CG180" s="10">
        <f>LN(BM180)*LN(BN180)</f>
        <v>11.299489367363783</v>
      </c>
      <c r="CH180" s="10">
        <f t="shared" si="17"/>
        <v>60.457855342927893</v>
      </c>
    </row>
    <row r="181" spans="1:86" s="8" customFormat="1" x14ac:dyDescent="0.2">
      <c r="A181" s="8" t="s">
        <v>267</v>
      </c>
      <c r="B181" s="8" t="s">
        <v>268</v>
      </c>
      <c r="C181" s="8">
        <v>168</v>
      </c>
      <c r="E181" s="34">
        <v>29.410506999999999</v>
      </c>
      <c r="F181" s="34">
        <v>89.36609</v>
      </c>
      <c r="G181" s="8">
        <v>0.70378300000000005</v>
      </c>
      <c r="H181" s="8">
        <v>5.8</v>
      </c>
      <c r="K181" s="8">
        <v>58.87</v>
      </c>
      <c r="L181" s="8">
        <v>0.69</v>
      </c>
      <c r="M181" s="8">
        <v>14.56</v>
      </c>
      <c r="N181" s="8">
        <v>6.34</v>
      </c>
      <c r="P181" s="8">
        <v>0.16</v>
      </c>
      <c r="Q181" s="8">
        <v>2.27</v>
      </c>
      <c r="R181" s="8">
        <v>8.0299999999999994</v>
      </c>
      <c r="S181" s="8">
        <v>2.73</v>
      </c>
      <c r="T181" s="8">
        <v>0.21</v>
      </c>
      <c r="U181" s="8">
        <v>0.16</v>
      </c>
      <c r="V181" s="8">
        <v>19.170000000000002</v>
      </c>
      <c r="W181" s="8">
        <v>106.3</v>
      </c>
      <c r="X181" s="8">
        <v>22.9</v>
      </c>
      <c r="Y181" s="8">
        <v>14.68</v>
      </c>
      <c r="Z181" s="8">
        <v>8.9</v>
      </c>
      <c r="AF181" s="8">
        <v>20.100000000000001</v>
      </c>
      <c r="AG181" s="8">
        <v>337.7</v>
      </c>
      <c r="AH181" s="8">
        <v>0.06</v>
      </c>
      <c r="AI181" s="8">
        <v>25.82</v>
      </c>
      <c r="AJ181" s="8">
        <v>170.7</v>
      </c>
      <c r="AK181" s="8">
        <v>8.5</v>
      </c>
      <c r="AL181" s="8">
        <v>0.76</v>
      </c>
      <c r="AM181" s="8">
        <v>337.2</v>
      </c>
      <c r="AN181" s="8">
        <v>15.91</v>
      </c>
      <c r="AO181" s="8">
        <v>34.700000000000003</v>
      </c>
      <c r="AP181" s="8">
        <v>4.47</v>
      </c>
      <c r="AQ181" s="8">
        <v>18.28</v>
      </c>
      <c r="AR181" s="8">
        <v>4.1500000000000004</v>
      </c>
      <c r="AS181" s="8">
        <v>1.1599999999999999</v>
      </c>
      <c r="AT181" s="8">
        <v>4.17</v>
      </c>
      <c r="AU181" s="8">
        <v>0.72</v>
      </c>
      <c r="AV181" s="8">
        <v>4.53</v>
      </c>
      <c r="AW181" s="8">
        <v>0.97</v>
      </c>
      <c r="AX181" s="8">
        <v>2.82</v>
      </c>
      <c r="AY181" s="8">
        <v>0.44</v>
      </c>
      <c r="AZ181" s="8">
        <v>2.9</v>
      </c>
      <c r="BA181" s="8">
        <v>0.47</v>
      </c>
      <c r="BB181" s="8">
        <v>4.3</v>
      </c>
      <c r="BC181" s="8">
        <v>4.29</v>
      </c>
      <c r="BF181" s="8">
        <v>0.56000000000000005</v>
      </c>
      <c r="BG181" s="8">
        <v>4.3</v>
      </c>
      <c r="BH181" s="8">
        <v>3.83</v>
      </c>
      <c r="BI181" s="8">
        <v>1.19</v>
      </c>
      <c r="BK181" s="8">
        <v>0.77</v>
      </c>
      <c r="BM181" s="8">
        <v>13.1</v>
      </c>
      <c r="BN181" s="8">
        <v>3.7</v>
      </c>
      <c r="BO181" s="39">
        <f>MEDIAN(BM181:BM183)</f>
        <v>14.7</v>
      </c>
      <c r="BP181" s="39">
        <f>2*_xlfn.STDEV.P(BM181:BM183)</f>
        <v>1.925270543759154</v>
      </c>
      <c r="BQ181" s="39">
        <f>AVERAGE(BM181:BM183)</f>
        <v>14.4</v>
      </c>
      <c r="BR181" s="39">
        <f>MEDIAN(BN181:BN183)</f>
        <v>3.7</v>
      </c>
      <c r="BS181" s="39">
        <f>2*_xlfn.STDEV.P(BN181:BN183)</f>
        <v>2.1684607956387469</v>
      </c>
      <c r="BT181" s="19"/>
      <c r="BU181" s="8">
        <f t="shared" si="18"/>
        <v>22.591000000000001</v>
      </c>
      <c r="BV181" s="8">
        <f t="shared" si="19"/>
        <v>28.267080190610848</v>
      </c>
      <c r="BW181" s="8">
        <f t="shared" si="20"/>
        <v>5.6760801906108469</v>
      </c>
      <c r="BX181" s="19"/>
      <c r="BY181" s="8">
        <f>19*LN(BM181)-22.3</f>
        <v>26.579632373935009</v>
      </c>
      <c r="BZ181" s="8">
        <f>16.6*LN(BN181)+7.6</f>
        <v>29.318324806192969</v>
      </c>
      <c r="CA181" s="8">
        <f>ABS(BY181-BZ181)</f>
        <v>2.7386924322579596</v>
      </c>
      <c r="CC181" s="8">
        <f>-9.4+9.8*LN(BM181)+9.1*LN(BN181)</f>
        <v>27.717428514846262</v>
      </c>
      <c r="CD181" s="8">
        <f>ABS(BY181-CC181)</f>
        <v>1.1377961409112523</v>
      </c>
      <c r="CE181" s="8">
        <f>ABS(BZ181-CC181)</f>
        <v>1.6008962913467073</v>
      </c>
      <c r="CG181" s="8">
        <f>LN(BM181)*LN(BN181)</f>
        <v>3.3658330130133978</v>
      </c>
      <c r="CH181" s="8">
        <f t="shared" si="17"/>
        <v>27.136498654656272</v>
      </c>
    </row>
    <row r="182" spans="1:86" s="8" customFormat="1" x14ac:dyDescent="0.2">
      <c r="A182" s="8" t="s">
        <v>267</v>
      </c>
      <c r="B182" s="8" t="s">
        <v>269</v>
      </c>
      <c r="C182" s="8">
        <v>168</v>
      </c>
      <c r="E182" s="34">
        <v>29.411484999999999</v>
      </c>
      <c r="F182" s="34">
        <v>89.364568000000006</v>
      </c>
      <c r="K182" s="8">
        <v>57.54</v>
      </c>
      <c r="L182" s="8">
        <v>0.84</v>
      </c>
      <c r="M182" s="8">
        <v>16.170000000000002</v>
      </c>
      <c r="N182" s="8">
        <v>7.88</v>
      </c>
      <c r="P182" s="8">
        <v>0.18</v>
      </c>
      <c r="Q182" s="8">
        <v>3.33</v>
      </c>
      <c r="R182" s="8">
        <v>5.56</v>
      </c>
      <c r="S182" s="8">
        <v>3.46</v>
      </c>
      <c r="T182" s="8">
        <v>1.01</v>
      </c>
      <c r="U182" s="8">
        <v>0.19</v>
      </c>
      <c r="V182" s="8">
        <v>18.2</v>
      </c>
      <c r="W182" s="8">
        <v>121.9</v>
      </c>
      <c r="X182" s="8">
        <v>33.1</v>
      </c>
      <c r="Y182" s="8">
        <v>13.55</v>
      </c>
      <c r="Z182" s="8">
        <v>5.92</v>
      </c>
      <c r="AF182" s="8">
        <v>31.1</v>
      </c>
      <c r="AG182" s="8">
        <v>418</v>
      </c>
      <c r="AH182" s="8">
        <v>7.0000000000000007E-2</v>
      </c>
      <c r="AI182" s="8">
        <v>27.23</v>
      </c>
      <c r="AJ182" s="8">
        <v>176</v>
      </c>
      <c r="AK182" s="8">
        <v>8.42</v>
      </c>
      <c r="AL182" s="8">
        <v>1.97</v>
      </c>
      <c r="AM182" s="8">
        <v>390.1</v>
      </c>
      <c r="AN182" s="8">
        <v>16.559999999999999</v>
      </c>
      <c r="AO182" s="8">
        <v>35.200000000000003</v>
      </c>
      <c r="AP182" s="8">
        <v>4.49</v>
      </c>
      <c r="AQ182" s="8">
        <v>18.59</v>
      </c>
      <c r="AR182" s="8">
        <v>4.25</v>
      </c>
      <c r="AS182" s="8">
        <v>1.17</v>
      </c>
      <c r="AT182" s="8">
        <v>4.3099999999999996</v>
      </c>
      <c r="AU182" s="8">
        <v>0.74</v>
      </c>
      <c r="AV182" s="8">
        <v>4.74</v>
      </c>
      <c r="AW182" s="8">
        <v>1.02</v>
      </c>
      <c r="AX182" s="8">
        <v>2.88</v>
      </c>
      <c r="AY182" s="8">
        <v>0.44</v>
      </c>
      <c r="AZ182" s="8">
        <v>3</v>
      </c>
      <c r="BA182" s="8">
        <v>0.47</v>
      </c>
      <c r="BB182" s="8">
        <v>4.2</v>
      </c>
      <c r="BC182" s="8">
        <v>4.3600000000000003</v>
      </c>
      <c r="BF182" s="8">
        <v>0.55000000000000004</v>
      </c>
      <c r="BG182" s="8">
        <v>8.4</v>
      </c>
      <c r="BH182" s="8">
        <v>3.87</v>
      </c>
      <c r="BI182" s="8">
        <v>1.0900000000000001</v>
      </c>
      <c r="BK182" s="8">
        <v>0.98</v>
      </c>
      <c r="BM182" s="8">
        <v>15.4</v>
      </c>
      <c r="BN182" s="8">
        <v>3.7</v>
      </c>
      <c r="BO182" s="39"/>
      <c r="BP182" s="39"/>
      <c r="BQ182" s="39"/>
      <c r="BR182" s="39"/>
      <c r="BS182" s="39"/>
      <c r="BT182" s="19"/>
      <c r="BU182" s="8">
        <f t="shared" si="18"/>
        <v>25.144000000000002</v>
      </c>
      <c r="BV182" s="8">
        <f t="shared" si="19"/>
        <v>28.267080190610848</v>
      </c>
      <c r="BW182" s="8">
        <f t="shared" si="20"/>
        <v>3.1230801906108461</v>
      </c>
      <c r="BX182" s="19"/>
      <c r="BY182" s="8">
        <f>19*LN(BM182)-22.3</f>
        <v>29.652982678972091</v>
      </c>
      <c r="BZ182" s="8">
        <f>16.6*LN(BN182)+7.6</f>
        <v>29.318324806192969</v>
      </c>
      <c r="CA182" s="8">
        <f>ABS(BY182-BZ182)</f>
        <v>0.33465787277912185</v>
      </c>
      <c r="CC182" s="8">
        <f>-9.4+9.8*LN(BM182)+9.1*LN(BN182)</f>
        <v>29.302630251128551</v>
      </c>
      <c r="CD182" s="8">
        <f>ABS(BY182-CC182)</f>
        <v>0.35035242784353926</v>
      </c>
      <c r="CE182" s="8">
        <f>ABS(BZ182-CC182)</f>
        <v>1.5694555064417415E-2</v>
      </c>
      <c r="CG182" s="8">
        <f>LN(BM182)*LN(BN182)</f>
        <v>3.5774627535587609</v>
      </c>
      <c r="CH182" s="8">
        <f t="shared" si="17"/>
        <v>28.025343564946795</v>
      </c>
    </row>
    <row r="183" spans="1:86" s="8" customFormat="1" x14ac:dyDescent="0.2">
      <c r="A183" s="8" t="s">
        <v>270</v>
      </c>
      <c r="B183" s="8" t="s">
        <v>271</v>
      </c>
      <c r="C183" s="8">
        <v>170</v>
      </c>
      <c r="D183" s="8">
        <v>2</v>
      </c>
      <c r="E183" s="34">
        <v>29.496333329999999</v>
      </c>
      <c r="F183" s="34">
        <v>89.630833330000002</v>
      </c>
      <c r="I183" s="8">
        <v>14.465263159999999</v>
      </c>
      <c r="K183" s="8">
        <v>62.65</v>
      </c>
      <c r="L183" s="8">
        <v>0.51</v>
      </c>
      <c r="M183" s="8">
        <v>16.52</v>
      </c>
      <c r="N183" s="8">
        <v>5.66</v>
      </c>
      <c r="P183" s="8">
        <v>0.12</v>
      </c>
      <c r="Q183" s="8">
        <v>2.29</v>
      </c>
      <c r="R183" s="8">
        <v>4.79</v>
      </c>
      <c r="S183" s="8">
        <v>3.6</v>
      </c>
      <c r="T183" s="8">
        <v>1.34</v>
      </c>
      <c r="U183" s="8">
        <v>0.11</v>
      </c>
      <c r="V183" s="8">
        <v>16.3</v>
      </c>
      <c r="W183" s="8">
        <v>147</v>
      </c>
      <c r="X183" s="8">
        <v>6.89</v>
      </c>
      <c r="Y183" s="8">
        <v>15.8</v>
      </c>
      <c r="Z183" s="8">
        <v>6.23</v>
      </c>
      <c r="AA183" s="8">
        <v>43.4</v>
      </c>
      <c r="AC183" s="8">
        <v>68.599999999999994</v>
      </c>
      <c r="AD183" s="8">
        <v>17</v>
      </c>
      <c r="AF183" s="8">
        <v>36.5</v>
      </c>
      <c r="AG183" s="8">
        <v>299</v>
      </c>
      <c r="AH183" s="8">
        <v>0.12</v>
      </c>
      <c r="AI183" s="8">
        <v>20.3</v>
      </c>
      <c r="AJ183" s="8">
        <v>9.51</v>
      </c>
      <c r="AK183" s="8">
        <v>5.38</v>
      </c>
      <c r="AL183" s="8">
        <v>3.28</v>
      </c>
      <c r="AM183" s="8">
        <v>365</v>
      </c>
      <c r="AN183" s="8">
        <v>20.8</v>
      </c>
      <c r="AO183" s="8">
        <v>35.5</v>
      </c>
      <c r="AP183" s="8">
        <v>3.86</v>
      </c>
      <c r="AQ183" s="8">
        <v>14.9</v>
      </c>
      <c r="AR183" s="8">
        <v>3.13</v>
      </c>
      <c r="AS183" s="8">
        <v>0.98</v>
      </c>
      <c r="AT183" s="8">
        <v>2.97</v>
      </c>
      <c r="AU183" s="8">
        <v>0.6</v>
      </c>
      <c r="AV183" s="8">
        <v>3.45</v>
      </c>
      <c r="AW183" s="8">
        <v>0.72</v>
      </c>
      <c r="AX183" s="8">
        <v>2.14</v>
      </c>
      <c r="AY183" s="8">
        <v>0.35699999999999998</v>
      </c>
      <c r="AZ183" s="8">
        <v>2.35</v>
      </c>
      <c r="BA183" s="8">
        <v>0.37</v>
      </c>
      <c r="BB183" s="8">
        <v>5.6</v>
      </c>
      <c r="BC183" s="8">
        <v>0.59</v>
      </c>
      <c r="BF183" s="8">
        <v>0.47</v>
      </c>
      <c r="BG183" s="8">
        <v>6.05</v>
      </c>
      <c r="BH183" s="8">
        <v>5.79</v>
      </c>
      <c r="BI183" s="8">
        <v>1.21</v>
      </c>
      <c r="BJ183" s="8">
        <v>44.7</v>
      </c>
      <c r="BK183" s="8">
        <v>1.04</v>
      </c>
      <c r="BM183" s="8">
        <v>14.7</v>
      </c>
      <c r="BN183" s="8">
        <v>6</v>
      </c>
      <c r="BO183" s="39"/>
      <c r="BP183" s="39"/>
      <c r="BQ183" s="39"/>
      <c r="BR183" s="39"/>
      <c r="BS183" s="39"/>
      <c r="BT183" s="19"/>
      <c r="BU183" s="8">
        <f t="shared" si="18"/>
        <v>24.367000000000001</v>
      </c>
      <c r="BV183" s="8">
        <f t="shared" si="19"/>
        <v>38.552949013679324</v>
      </c>
      <c r="BW183" s="8">
        <f t="shared" si="20"/>
        <v>14.185949013679323</v>
      </c>
      <c r="BX183" s="19"/>
      <c r="BY183" s="8">
        <f>19*LN(BM183)-22.3</f>
        <v>28.769102381909118</v>
      </c>
      <c r="BZ183" s="8">
        <f>16.6*LN(BN183)+7.6</f>
        <v>37.343207189185712</v>
      </c>
      <c r="CA183" s="8">
        <f>ABS(BY183-BZ183)</f>
        <v>8.5741048072765942</v>
      </c>
      <c r="CC183" s="8">
        <f>-9.4+9.8*LN(BM183)+9.1*LN(BN183)</f>
        <v>33.245916609065262</v>
      </c>
      <c r="CD183" s="8">
        <f>ABS(BY183-CC183)</f>
        <v>4.4768142271561437</v>
      </c>
      <c r="CE183" s="8">
        <f>ABS(BZ183-CC183)</f>
        <v>4.0972905801204504</v>
      </c>
      <c r="CG183" s="8">
        <f>LN(BM183)*LN(BN183)</f>
        <v>4.815976198829615</v>
      </c>
      <c r="CH183" s="8">
        <f t="shared" si="17"/>
        <v>33.227100035084383</v>
      </c>
    </row>
    <row r="184" spans="1:86" s="12" customFormat="1" x14ac:dyDescent="0.2">
      <c r="A184" s="12" t="s">
        <v>272</v>
      </c>
      <c r="B184" s="12" t="s">
        <v>273</v>
      </c>
      <c r="C184" s="12">
        <v>174</v>
      </c>
      <c r="E184" s="35">
        <v>29.645074000000001</v>
      </c>
      <c r="F184" s="35">
        <v>91.417659999999998</v>
      </c>
      <c r="G184" s="12">
        <v>0.70438000000000001</v>
      </c>
      <c r="H184" s="12">
        <v>2.6</v>
      </c>
      <c r="K184" s="12">
        <v>65.98</v>
      </c>
      <c r="L184" s="12">
        <v>0.59</v>
      </c>
      <c r="M184" s="12">
        <v>15.86</v>
      </c>
      <c r="N184" s="12">
        <v>3.88</v>
      </c>
      <c r="P184" s="12">
        <v>0.11</v>
      </c>
      <c r="Q184" s="12">
        <v>1.25</v>
      </c>
      <c r="R184" s="12">
        <v>2.63</v>
      </c>
      <c r="S184" s="12">
        <v>5.91</v>
      </c>
      <c r="T184" s="12">
        <v>1.65</v>
      </c>
      <c r="U184" s="12">
        <v>0.11</v>
      </c>
      <c r="V184" s="12">
        <v>9.9499999999999993</v>
      </c>
      <c r="W184" s="12">
        <v>45.6</v>
      </c>
      <c r="X184" s="12">
        <v>6.4</v>
      </c>
      <c r="Y184" s="12">
        <v>5.59</v>
      </c>
      <c r="Z184" s="12">
        <v>2.89</v>
      </c>
      <c r="AF184" s="12">
        <v>26</v>
      </c>
      <c r="AG184" s="12">
        <v>445</v>
      </c>
      <c r="AH184" s="12">
        <v>0.06</v>
      </c>
      <c r="AI184" s="12">
        <v>29</v>
      </c>
      <c r="AJ184" s="12">
        <v>186</v>
      </c>
      <c r="AK184" s="12">
        <v>11.4</v>
      </c>
      <c r="AL184" s="12">
        <v>1</v>
      </c>
      <c r="AM184" s="12">
        <v>723</v>
      </c>
      <c r="AN184" s="12">
        <v>26.5</v>
      </c>
      <c r="AO184" s="12">
        <v>52.3</v>
      </c>
      <c r="AP184" s="12">
        <v>6.3</v>
      </c>
      <c r="AQ184" s="12">
        <v>24.6</v>
      </c>
      <c r="AR184" s="12">
        <v>5.3</v>
      </c>
      <c r="AS184" s="12">
        <v>1.5</v>
      </c>
      <c r="AT184" s="12">
        <v>4.8</v>
      </c>
      <c r="AU184" s="12">
        <v>0.8</v>
      </c>
      <c r="AV184" s="12">
        <v>5</v>
      </c>
      <c r="AW184" s="12">
        <v>1.1000000000000001</v>
      </c>
      <c r="AX184" s="12">
        <v>3.3</v>
      </c>
      <c r="AY184" s="12">
        <v>0.5</v>
      </c>
      <c r="AZ184" s="12">
        <v>3.4</v>
      </c>
      <c r="BA184" s="12">
        <v>0.5</v>
      </c>
      <c r="BB184" s="12">
        <v>5.5</v>
      </c>
      <c r="BC184" s="12">
        <v>5</v>
      </c>
      <c r="BF184" s="12">
        <v>0.5</v>
      </c>
      <c r="BG184" s="12">
        <v>56.7</v>
      </c>
      <c r="BH184" s="12">
        <v>4.7</v>
      </c>
      <c r="BI184" s="12">
        <v>1</v>
      </c>
      <c r="BJ184" s="12">
        <v>39.200000000000003</v>
      </c>
      <c r="BK184" s="12">
        <v>0.99</v>
      </c>
      <c r="BM184" s="12">
        <v>15.3</v>
      </c>
      <c r="BN184" s="12">
        <v>5.3</v>
      </c>
      <c r="BO184" s="40">
        <f>MEDIAN(BM184:BM192)</f>
        <v>18.3</v>
      </c>
      <c r="BP184" s="40">
        <f>2*_xlfn.STDEV.P(BM184:BM192)</f>
        <v>6.4796738219995067</v>
      </c>
      <c r="BQ184" s="40">
        <f>AVERAGE(BM184:BM192)</f>
        <v>19.088888888888889</v>
      </c>
      <c r="BR184" s="40">
        <f>MEDIAN(BN184:BN192)</f>
        <v>5.8</v>
      </c>
      <c r="BS184" s="40">
        <f>2*_xlfn.STDEV.P(BN184:BN192)</f>
        <v>1.4636332266733605</v>
      </c>
      <c r="BT184" s="20"/>
      <c r="BU184" s="12">
        <f t="shared" si="18"/>
        <v>25.033000000000001</v>
      </c>
      <c r="BV184" s="12">
        <f t="shared" si="19"/>
        <v>35.913480807928181</v>
      </c>
      <c r="BW184" s="12">
        <f t="shared" si="20"/>
        <v>10.88048080792818</v>
      </c>
      <c r="BX184" s="20"/>
      <c r="BY184" s="12">
        <f>19*LN(BM184)-22.3</f>
        <v>29.529203739569407</v>
      </c>
      <c r="BZ184" s="12">
        <f>16.6*LN(BN184)+7.6</f>
        <v>35.283933221264064</v>
      </c>
      <c r="CA184" s="12">
        <f>ABS(BY184-BZ184)</f>
        <v>5.7547294816946568</v>
      </c>
      <c r="CC184" s="12">
        <f>-9.4+9.8*LN(BM184)+9.1*LN(BN184)</f>
        <v>32.509089785382713</v>
      </c>
      <c r="CD184" s="12">
        <f>ABS(BY184-CC184)</f>
        <v>2.9798860458133056</v>
      </c>
      <c r="CE184" s="12">
        <f>ABS(BZ184-CC184)</f>
        <v>2.7748434358813512</v>
      </c>
      <c r="CG184" s="12">
        <f>LN(BM184)*LN(BN184)</f>
        <v>4.5492587673986336</v>
      </c>
      <c r="CH184" s="12">
        <f t="shared" si="17"/>
        <v>32.106886823074262</v>
      </c>
    </row>
    <row r="185" spans="1:86" s="12" customFormat="1" x14ac:dyDescent="0.2">
      <c r="A185" s="12" t="s">
        <v>272</v>
      </c>
      <c r="B185" s="12" t="s">
        <v>274</v>
      </c>
      <c r="C185" s="12">
        <v>174</v>
      </c>
      <c r="E185" s="35">
        <v>29.655097999999999</v>
      </c>
      <c r="F185" s="35">
        <v>91.387201000000005</v>
      </c>
      <c r="G185" s="12">
        <v>0.70431999999999995</v>
      </c>
      <c r="H185" s="12">
        <v>1.6</v>
      </c>
      <c r="K185" s="12">
        <v>64.14</v>
      </c>
      <c r="L185" s="12">
        <v>0.53</v>
      </c>
      <c r="M185" s="12">
        <v>15.26</v>
      </c>
      <c r="N185" s="12">
        <v>4.46</v>
      </c>
      <c r="P185" s="12">
        <v>0.1</v>
      </c>
      <c r="Q185" s="12">
        <v>1.92</v>
      </c>
      <c r="R185" s="12">
        <v>4.32</v>
      </c>
      <c r="S185" s="12">
        <v>3.17</v>
      </c>
      <c r="T185" s="12">
        <v>2.4</v>
      </c>
      <c r="U185" s="12">
        <v>0.1</v>
      </c>
      <c r="V185" s="12">
        <v>11.4</v>
      </c>
      <c r="W185" s="12">
        <v>89.7</v>
      </c>
      <c r="X185" s="12">
        <v>16.2</v>
      </c>
      <c r="Y185" s="12">
        <v>10.3</v>
      </c>
      <c r="Z185" s="12">
        <v>7.11</v>
      </c>
      <c r="AF185" s="12">
        <v>68.400000000000006</v>
      </c>
      <c r="AG185" s="12">
        <v>400</v>
      </c>
      <c r="AH185" s="12">
        <v>0.17</v>
      </c>
      <c r="AI185" s="12">
        <v>20.9</v>
      </c>
      <c r="AJ185" s="12">
        <v>187</v>
      </c>
      <c r="AK185" s="12">
        <v>11.1</v>
      </c>
      <c r="AL185" s="12">
        <v>4.4000000000000004</v>
      </c>
      <c r="AM185" s="12">
        <v>654</v>
      </c>
      <c r="AN185" s="12">
        <v>22.3</v>
      </c>
      <c r="AO185" s="12">
        <v>42.3</v>
      </c>
      <c r="AP185" s="12">
        <v>4.8</v>
      </c>
      <c r="AQ185" s="12">
        <v>18.2</v>
      </c>
      <c r="AR185" s="12">
        <v>3.9</v>
      </c>
      <c r="AS185" s="12">
        <v>1</v>
      </c>
      <c r="AT185" s="12">
        <v>3.3</v>
      </c>
      <c r="AU185" s="12">
        <v>0.6</v>
      </c>
      <c r="AV185" s="12">
        <v>3.7</v>
      </c>
      <c r="AW185" s="12">
        <v>0.7</v>
      </c>
      <c r="AX185" s="12">
        <v>2.2999999999999998</v>
      </c>
      <c r="AY185" s="12">
        <v>0.4</v>
      </c>
      <c r="AZ185" s="12">
        <v>2.2999999999999998</v>
      </c>
      <c r="BA185" s="12">
        <v>0.4</v>
      </c>
      <c r="BB185" s="12">
        <v>6.2</v>
      </c>
      <c r="BC185" s="12">
        <v>5</v>
      </c>
      <c r="BF185" s="12">
        <v>0.5</v>
      </c>
      <c r="BG185" s="12">
        <v>28.3</v>
      </c>
      <c r="BH185" s="12">
        <v>5.0999999999999996</v>
      </c>
      <c r="BI185" s="12">
        <v>1.2</v>
      </c>
      <c r="BJ185" s="12">
        <v>46.3</v>
      </c>
      <c r="BK185" s="12">
        <v>0.99</v>
      </c>
      <c r="BM185" s="12">
        <v>19.100000000000001</v>
      </c>
      <c r="BN185" s="12">
        <v>6.6</v>
      </c>
      <c r="BO185" s="40"/>
      <c r="BP185" s="40"/>
      <c r="BQ185" s="40"/>
      <c r="BR185" s="40"/>
      <c r="BS185" s="40"/>
      <c r="BT185" s="20"/>
      <c r="BU185" s="12">
        <f t="shared" si="18"/>
        <v>29.251000000000005</v>
      </c>
      <c r="BV185" s="12">
        <f t="shared" si="19"/>
        <v>40.58086370937594</v>
      </c>
      <c r="BW185" s="12">
        <f t="shared" si="20"/>
        <v>11.329863709375935</v>
      </c>
      <c r="BX185" s="20"/>
      <c r="BY185" s="12">
        <f>19*LN(BM185)-22.3</f>
        <v>33.744078365999101</v>
      </c>
      <c r="BZ185" s="12">
        <f>16.6*LN(BN185)+7.6</f>
        <v>38.925356173937509</v>
      </c>
      <c r="CA185" s="12">
        <f>ABS(BY185-BZ185)</f>
        <v>5.1812778079384074</v>
      </c>
      <c r="CC185" s="12">
        <f>-9.4+9.8*LN(BM185)+9.1*LN(BN185)</f>
        <v>36.679279489709984</v>
      </c>
      <c r="CD185" s="12">
        <f>ABS(BY185-CC185)</f>
        <v>2.9352011237108826</v>
      </c>
      <c r="CE185" s="12">
        <f>ABS(BZ185-CC185)</f>
        <v>2.2460766842275248</v>
      </c>
      <c r="CG185" s="12">
        <f>LN(BM185)*LN(BN185)</f>
        <v>5.5662673311825852</v>
      </c>
      <c r="CH185" s="12">
        <f t="shared" si="17"/>
        <v>36.378322790966862</v>
      </c>
    </row>
    <row r="186" spans="1:86" s="12" customFormat="1" x14ac:dyDescent="0.2">
      <c r="A186" s="12" t="s">
        <v>272</v>
      </c>
      <c r="B186" s="12" t="s">
        <v>275</v>
      </c>
      <c r="C186" s="12">
        <v>174</v>
      </c>
      <c r="E186" s="35">
        <v>29.659185999999998</v>
      </c>
      <c r="F186" s="35">
        <v>91.378916000000004</v>
      </c>
      <c r="K186" s="12">
        <v>66.52</v>
      </c>
      <c r="L186" s="12">
        <v>0.47</v>
      </c>
      <c r="M186" s="12">
        <v>14.73</v>
      </c>
      <c r="N186" s="12">
        <v>4.0199999999999996</v>
      </c>
      <c r="P186" s="12">
        <v>0.1</v>
      </c>
      <c r="Q186" s="12">
        <v>1.41</v>
      </c>
      <c r="R186" s="12">
        <v>3.34</v>
      </c>
      <c r="S186" s="12">
        <v>4.13</v>
      </c>
      <c r="T186" s="12">
        <v>2.62</v>
      </c>
      <c r="U186" s="12">
        <v>0.14000000000000001</v>
      </c>
      <c r="V186" s="12">
        <v>10.199999999999999</v>
      </c>
      <c r="W186" s="12">
        <v>59.6</v>
      </c>
      <c r="X186" s="12">
        <v>53.1</v>
      </c>
      <c r="Y186" s="12">
        <v>7.91</v>
      </c>
      <c r="Z186" s="12">
        <v>9.2799999999999994</v>
      </c>
      <c r="AF186" s="12">
        <v>66.2</v>
      </c>
      <c r="AG186" s="12">
        <v>355</v>
      </c>
      <c r="AH186" s="12">
        <v>0.19</v>
      </c>
      <c r="AI186" s="12">
        <v>19.7</v>
      </c>
      <c r="AJ186" s="12">
        <v>208</v>
      </c>
      <c r="AK186" s="12">
        <v>7.5</v>
      </c>
      <c r="AL186" s="12">
        <v>2.4</v>
      </c>
      <c r="AM186" s="12">
        <v>661</v>
      </c>
      <c r="AN186" s="12">
        <v>21.5</v>
      </c>
      <c r="AO186" s="12">
        <v>39.1</v>
      </c>
      <c r="AP186" s="12">
        <v>4.4000000000000004</v>
      </c>
      <c r="AQ186" s="12">
        <v>17.100000000000001</v>
      </c>
      <c r="AR186" s="12">
        <v>3.5</v>
      </c>
      <c r="AS186" s="12">
        <v>1.1000000000000001</v>
      </c>
      <c r="AT186" s="12">
        <v>3.3</v>
      </c>
      <c r="AU186" s="12">
        <v>0.6</v>
      </c>
      <c r="AV186" s="12">
        <v>3.3</v>
      </c>
      <c r="AW186" s="12">
        <v>0.7</v>
      </c>
      <c r="AX186" s="12">
        <v>2.2000000000000002</v>
      </c>
      <c r="AY186" s="12">
        <v>0.3</v>
      </c>
      <c r="AZ186" s="12">
        <v>2.2999999999999998</v>
      </c>
      <c r="BA186" s="12">
        <v>0.4</v>
      </c>
      <c r="BB186" s="12">
        <v>6</v>
      </c>
      <c r="BC186" s="12">
        <v>5</v>
      </c>
      <c r="BF186" s="12">
        <v>0.5</v>
      </c>
      <c r="BG186" s="12">
        <v>15.4</v>
      </c>
      <c r="BH186" s="12">
        <v>7.9</v>
      </c>
      <c r="BI186" s="12">
        <v>1.9</v>
      </c>
      <c r="BJ186" s="12">
        <v>41.2</v>
      </c>
      <c r="BK186" s="12">
        <v>0.96</v>
      </c>
      <c r="BM186" s="12">
        <v>18</v>
      </c>
      <c r="BN186" s="12">
        <v>6.4</v>
      </c>
      <c r="BO186" s="40"/>
      <c r="BP186" s="40"/>
      <c r="BQ186" s="40"/>
      <c r="BR186" s="40"/>
      <c r="BS186" s="40"/>
      <c r="BT186" s="20"/>
      <c r="BU186" s="12">
        <f t="shared" si="18"/>
        <v>28.03</v>
      </c>
      <c r="BV186" s="12">
        <f t="shared" si="19"/>
        <v>39.926135127923423</v>
      </c>
      <c r="BW186" s="12">
        <f t="shared" si="20"/>
        <v>11.896135127923422</v>
      </c>
      <c r="BX186" s="20"/>
      <c r="BY186" s="12">
        <f>19*LN(BM186)-22.3</f>
        <v>32.617063400027121</v>
      </c>
      <c r="BZ186" s="12">
        <f>16.6*LN(BN186)+7.6</f>
        <v>38.414546640069396</v>
      </c>
      <c r="CA186" s="12">
        <f>ABS(BY186-BZ186)</f>
        <v>5.7974832400422756</v>
      </c>
      <c r="CC186" s="12">
        <f>-9.4+9.8*LN(BM186)+9.1*LN(BN186)</f>
        <v>35.817954939709615</v>
      </c>
      <c r="CD186" s="12">
        <f>ABS(BY186-CC186)</f>
        <v>3.2008915396824946</v>
      </c>
      <c r="CE186" s="12">
        <f>ABS(BZ186-CC186)</f>
        <v>2.5965917003597809</v>
      </c>
      <c r="CG186" s="12">
        <f>LN(BM186)*LN(BN186)</f>
        <v>5.3653912855922128</v>
      </c>
      <c r="CH186" s="12">
        <f t="shared" si="17"/>
        <v>35.534643399487294</v>
      </c>
    </row>
    <row r="187" spans="1:86" s="12" customFormat="1" x14ac:dyDescent="0.2">
      <c r="A187" s="12" t="s">
        <v>276</v>
      </c>
      <c r="B187" s="12" t="s">
        <v>277</v>
      </c>
      <c r="C187" s="12">
        <v>176</v>
      </c>
      <c r="E187" s="35">
        <v>29.38888889</v>
      </c>
      <c r="F187" s="35">
        <v>89.039444439999997</v>
      </c>
      <c r="K187" s="12">
        <v>65.599999999999994</v>
      </c>
      <c r="L187" s="12">
        <v>0.45</v>
      </c>
      <c r="M187" s="12">
        <v>15.07</v>
      </c>
      <c r="N187" s="12">
        <v>2.13</v>
      </c>
      <c r="O187" s="12">
        <v>2.85</v>
      </c>
      <c r="P187" s="12">
        <v>0.12</v>
      </c>
      <c r="Q187" s="12">
        <v>1.69</v>
      </c>
      <c r="R187" s="12">
        <v>3.78</v>
      </c>
      <c r="S187" s="12">
        <v>3.66</v>
      </c>
      <c r="T187" s="12">
        <v>1.36</v>
      </c>
      <c r="U187" s="12">
        <v>0.12</v>
      </c>
      <c r="V187" s="12">
        <v>9.91</v>
      </c>
      <c r="W187" s="12">
        <v>93.13</v>
      </c>
      <c r="X187" s="12">
        <v>10.02</v>
      </c>
      <c r="Y187" s="12">
        <v>12.86</v>
      </c>
      <c r="Z187" s="12">
        <v>6.03</v>
      </c>
      <c r="AD187" s="12">
        <v>13.38</v>
      </c>
      <c r="AF187" s="12">
        <v>24.84</v>
      </c>
      <c r="AG187" s="12">
        <v>307.2</v>
      </c>
      <c r="AH187" s="12">
        <v>0.08</v>
      </c>
      <c r="AI187" s="12">
        <v>12.92</v>
      </c>
      <c r="AJ187" s="12">
        <v>117.7</v>
      </c>
      <c r="AK187" s="12">
        <v>5.26</v>
      </c>
      <c r="AM187" s="12">
        <v>276.91000000000003</v>
      </c>
      <c r="AN187" s="12">
        <v>12.28</v>
      </c>
      <c r="AO187" s="12">
        <v>24.04</v>
      </c>
      <c r="AP187" s="12">
        <v>2.75</v>
      </c>
      <c r="AQ187" s="12">
        <v>11.07</v>
      </c>
      <c r="AR187" s="12">
        <v>2.19</v>
      </c>
      <c r="AS187" s="12">
        <v>0.88</v>
      </c>
      <c r="AT187" s="12">
        <v>2.2000000000000002</v>
      </c>
      <c r="AU187" s="12">
        <v>0.39</v>
      </c>
      <c r="AV187" s="12">
        <v>2.14</v>
      </c>
      <c r="AW187" s="12">
        <v>0.47</v>
      </c>
      <c r="AX187" s="12">
        <v>1.34</v>
      </c>
      <c r="AY187" s="12">
        <v>0.24</v>
      </c>
      <c r="AZ187" s="12">
        <v>1.43</v>
      </c>
      <c r="BA187" s="12">
        <v>0.21</v>
      </c>
      <c r="BB187" s="12">
        <v>5.6</v>
      </c>
      <c r="BC187" s="12">
        <v>3.4</v>
      </c>
      <c r="BE187" s="12">
        <v>0.95</v>
      </c>
      <c r="BF187" s="12">
        <v>0.54</v>
      </c>
      <c r="BG187" s="12">
        <v>22.18</v>
      </c>
      <c r="BH187" s="12">
        <v>3.77</v>
      </c>
      <c r="BI187" s="12">
        <v>0.89</v>
      </c>
      <c r="BJ187" s="12">
        <v>39</v>
      </c>
      <c r="BK187" s="12">
        <v>1.07</v>
      </c>
      <c r="BM187" s="12">
        <v>23.8</v>
      </c>
      <c r="BN187" s="12">
        <v>5.8</v>
      </c>
      <c r="BO187" s="40"/>
      <c r="BP187" s="40"/>
      <c r="BQ187" s="40"/>
      <c r="BR187" s="40"/>
      <c r="BS187" s="40"/>
      <c r="BT187" s="20"/>
      <c r="BU187" s="12">
        <f t="shared" si="18"/>
        <v>34.468000000000004</v>
      </c>
      <c r="BV187" s="12">
        <f t="shared" si="19"/>
        <v>37.83162569867585</v>
      </c>
      <c r="BW187" s="12">
        <f t="shared" si="20"/>
        <v>3.3636256986758468</v>
      </c>
      <c r="BX187" s="20"/>
      <c r="BY187" s="12">
        <f>19*LN(BM187)-22.3</f>
        <v>37.924026032871154</v>
      </c>
      <c r="BZ187" s="12">
        <f>16.6*LN(BN187)+7.6</f>
        <v>36.780441431369404</v>
      </c>
      <c r="CA187" s="12">
        <f>ABS(BY187-BZ187)</f>
        <v>1.1435846015017503</v>
      </c>
      <c r="CC187" s="12">
        <f>-9.4+9.8*LN(BM187)+9.1*LN(BN187)</f>
        <v>37.659425740365407</v>
      </c>
      <c r="CD187" s="12">
        <f>ABS(BY187-CC187)</f>
        <v>0.26460029250574735</v>
      </c>
      <c r="CE187" s="12">
        <f>ABS(BZ187-CC187)</f>
        <v>0.87898430899600299</v>
      </c>
      <c r="CG187" s="12">
        <f>LN(BM187)*LN(BN187)</f>
        <v>5.5718568941454114</v>
      </c>
      <c r="CH187" s="12">
        <f t="shared" si="17"/>
        <v>36.401798955410726</v>
      </c>
    </row>
    <row r="188" spans="1:86" s="12" customFormat="1" x14ac:dyDescent="0.2">
      <c r="A188" s="12" t="s">
        <v>276</v>
      </c>
      <c r="B188" s="12" t="s">
        <v>278</v>
      </c>
      <c r="C188" s="12">
        <v>176</v>
      </c>
      <c r="E188" s="35">
        <v>29.38888889</v>
      </c>
      <c r="F188" s="35">
        <v>89.039444439999997</v>
      </c>
      <c r="K188" s="12">
        <v>64.44</v>
      </c>
      <c r="L188" s="12">
        <v>0.46</v>
      </c>
      <c r="M188" s="12">
        <v>14.87</v>
      </c>
      <c r="N188" s="12">
        <v>1.79</v>
      </c>
      <c r="O188" s="12">
        <v>3.72</v>
      </c>
      <c r="P188" s="12">
        <v>0.11</v>
      </c>
      <c r="Q188" s="12">
        <v>1.72</v>
      </c>
      <c r="R188" s="12">
        <v>3.6</v>
      </c>
      <c r="S188" s="12">
        <v>3.52</v>
      </c>
      <c r="T188" s="12">
        <v>1.54</v>
      </c>
      <c r="U188" s="12">
        <v>0.12</v>
      </c>
      <c r="V188" s="12">
        <v>10.55</v>
      </c>
      <c r="W188" s="12">
        <v>93</v>
      </c>
      <c r="X188" s="12">
        <v>11.73</v>
      </c>
      <c r="Y188" s="12">
        <v>14.47</v>
      </c>
      <c r="Z188" s="12">
        <v>4.93</v>
      </c>
      <c r="AD188" s="12">
        <v>14.14</v>
      </c>
      <c r="AF188" s="12">
        <v>27.43</v>
      </c>
      <c r="AG188" s="12">
        <v>313.85000000000002</v>
      </c>
      <c r="AH188" s="12">
        <v>0.09</v>
      </c>
      <c r="AI188" s="12">
        <v>13.49</v>
      </c>
      <c r="AJ188" s="12">
        <v>126.33</v>
      </c>
      <c r="AK188" s="12">
        <v>5.88</v>
      </c>
      <c r="AM188" s="12">
        <v>315.7</v>
      </c>
      <c r="AN188" s="12">
        <v>13.87</v>
      </c>
      <c r="AO188" s="12">
        <v>27.08</v>
      </c>
      <c r="AP188" s="12">
        <v>3.09</v>
      </c>
      <c r="AQ188" s="12">
        <v>12.33</v>
      </c>
      <c r="AR188" s="12">
        <v>2.34</v>
      </c>
      <c r="AS188" s="12">
        <v>0.93</v>
      </c>
      <c r="AT188" s="12">
        <v>2.41</v>
      </c>
      <c r="AU188" s="12">
        <v>0.41</v>
      </c>
      <c r="AV188" s="12">
        <v>2.2799999999999998</v>
      </c>
      <c r="AW188" s="12">
        <v>0.49</v>
      </c>
      <c r="AX188" s="12">
        <v>1.44</v>
      </c>
      <c r="AY188" s="12">
        <v>0.25</v>
      </c>
      <c r="AZ188" s="12">
        <v>1.56</v>
      </c>
      <c r="BA188" s="12">
        <v>0.23</v>
      </c>
      <c r="BB188" s="12">
        <v>5.9</v>
      </c>
      <c r="BC188" s="12">
        <v>3.61</v>
      </c>
      <c r="BE188" s="12">
        <v>0.97</v>
      </c>
      <c r="BF188" s="12">
        <v>0.63</v>
      </c>
      <c r="BG188" s="12">
        <v>102.18</v>
      </c>
      <c r="BH188" s="12">
        <v>3.82</v>
      </c>
      <c r="BI188" s="12">
        <v>0.81</v>
      </c>
      <c r="BJ188" s="12">
        <v>36</v>
      </c>
      <c r="BK188" s="12">
        <v>1.08</v>
      </c>
      <c r="BM188" s="12">
        <v>23.3</v>
      </c>
      <c r="BN188" s="12">
        <v>6</v>
      </c>
      <c r="BO188" s="40"/>
      <c r="BP188" s="40"/>
      <c r="BQ188" s="40"/>
      <c r="BR188" s="40"/>
      <c r="BS188" s="40"/>
      <c r="BT188" s="20"/>
      <c r="BU188" s="12">
        <f t="shared" si="18"/>
        <v>33.913000000000004</v>
      </c>
      <c r="BV188" s="12">
        <f t="shared" si="19"/>
        <v>38.552949013679324</v>
      </c>
      <c r="BW188" s="12">
        <f t="shared" si="20"/>
        <v>4.6399490136793204</v>
      </c>
      <c r="BX188" s="20"/>
      <c r="BY188" s="12">
        <f>19*LN(BM188)-22.3</f>
        <v>37.520613850861437</v>
      </c>
      <c r="BZ188" s="12">
        <f>16.6*LN(BN188)+7.6</f>
        <v>37.343207189185712</v>
      </c>
      <c r="CA188" s="12">
        <f>ABS(BY188-BZ188)</f>
        <v>0.17740666167572527</v>
      </c>
      <c r="CC188" s="12">
        <f>-9.4+9.8*LN(BM188)+9.1*LN(BN188)</f>
        <v>37.75985410357751</v>
      </c>
      <c r="CD188" s="12">
        <f>ABS(BY188-CC188)</f>
        <v>0.23924025271607263</v>
      </c>
      <c r="CE188" s="12">
        <f>ABS(BZ188-CC188)</f>
        <v>0.41664691439179791</v>
      </c>
      <c r="CG188" s="12">
        <f>LN(BM188)*LN(BN188)</f>
        <v>5.6412711222271543</v>
      </c>
      <c r="CH188" s="12">
        <f t="shared" si="17"/>
        <v>36.693338713354052</v>
      </c>
    </row>
    <row r="189" spans="1:86" s="12" customFormat="1" x14ac:dyDescent="0.2">
      <c r="A189" s="12" t="s">
        <v>276</v>
      </c>
      <c r="B189" s="12" t="s">
        <v>279</v>
      </c>
      <c r="C189" s="12">
        <v>176</v>
      </c>
      <c r="E189" s="35">
        <v>29.38888889</v>
      </c>
      <c r="F189" s="35">
        <v>89.039444439999997</v>
      </c>
      <c r="K189" s="12">
        <v>64.56</v>
      </c>
      <c r="L189" s="12">
        <v>0.44</v>
      </c>
      <c r="M189" s="12">
        <v>14.84</v>
      </c>
      <c r="N189" s="12">
        <v>1.45</v>
      </c>
      <c r="O189" s="12">
        <v>3.29</v>
      </c>
      <c r="P189" s="12">
        <v>0.1</v>
      </c>
      <c r="Q189" s="12">
        <v>1.73</v>
      </c>
      <c r="R189" s="12">
        <v>3.67</v>
      </c>
      <c r="S189" s="12">
        <v>3.54</v>
      </c>
      <c r="T189" s="12">
        <v>1.78</v>
      </c>
      <c r="U189" s="12">
        <v>0.12</v>
      </c>
      <c r="V189" s="12">
        <v>11.37</v>
      </c>
      <c r="W189" s="12">
        <v>92.39</v>
      </c>
      <c r="X189" s="12">
        <v>9.4499999999999993</v>
      </c>
      <c r="Y189" s="12">
        <v>13.69</v>
      </c>
      <c r="Z189" s="12">
        <v>5.34</v>
      </c>
      <c r="AD189" s="12">
        <v>15</v>
      </c>
      <c r="AF189" s="12">
        <v>40.74</v>
      </c>
      <c r="AG189" s="12">
        <v>206.84</v>
      </c>
      <c r="AH189" s="12">
        <v>0.2</v>
      </c>
      <c r="AI189" s="12">
        <v>11.28</v>
      </c>
      <c r="AJ189" s="12">
        <v>125.6</v>
      </c>
      <c r="AK189" s="12">
        <v>6.16</v>
      </c>
      <c r="AM189" s="12">
        <v>373.14</v>
      </c>
      <c r="AN189" s="12">
        <v>10.68</v>
      </c>
      <c r="AO189" s="12">
        <v>20.57</v>
      </c>
      <c r="AP189" s="12">
        <v>2.35</v>
      </c>
      <c r="AQ189" s="12">
        <v>9.4700000000000006</v>
      </c>
      <c r="AR189" s="12">
        <v>1.85</v>
      </c>
      <c r="AS189" s="12">
        <v>0.71</v>
      </c>
      <c r="AT189" s="12">
        <v>1.85</v>
      </c>
      <c r="AU189" s="12">
        <v>0.32</v>
      </c>
      <c r="AV189" s="12">
        <v>1.81</v>
      </c>
      <c r="AW189" s="12">
        <v>0.39</v>
      </c>
      <c r="AX189" s="12">
        <v>1.1599999999999999</v>
      </c>
      <c r="AY189" s="12">
        <v>0.21</v>
      </c>
      <c r="AZ189" s="12">
        <v>1.31</v>
      </c>
      <c r="BA189" s="12">
        <v>0.19</v>
      </c>
      <c r="BB189" s="12">
        <v>5.7</v>
      </c>
      <c r="BC189" s="12">
        <v>3.76</v>
      </c>
      <c r="BE189" s="12">
        <v>0.91</v>
      </c>
      <c r="BF189" s="12">
        <v>0.68</v>
      </c>
      <c r="BG189" s="12">
        <v>103.14</v>
      </c>
      <c r="BH189" s="12">
        <v>4.78</v>
      </c>
      <c r="BI189" s="12">
        <v>1.47</v>
      </c>
      <c r="BJ189" s="12">
        <v>40</v>
      </c>
      <c r="BK189" s="12">
        <v>1.05</v>
      </c>
      <c r="BM189" s="12">
        <v>18.3</v>
      </c>
      <c r="BN189" s="12">
        <v>5.5</v>
      </c>
      <c r="BO189" s="40"/>
      <c r="BP189" s="40"/>
      <c r="BQ189" s="40"/>
      <c r="BR189" s="40"/>
      <c r="BS189" s="40"/>
      <c r="BT189" s="20"/>
      <c r="BU189" s="12">
        <f t="shared" si="18"/>
        <v>28.363000000000003</v>
      </c>
      <c r="BV189" s="12">
        <f t="shared" si="19"/>
        <v>36.701607945470968</v>
      </c>
      <c r="BW189" s="12">
        <f t="shared" si="20"/>
        <v>8.3386079454709652</v>
      </c>
      <c r="BX189" s="20"/>
      <c r="BY189" s="12">
        <f>19*LN(BM189)-22.3</f>
        <v>32.931120137100137</v>
      </c>
      <c r="BZ189" s="12">
        <f>16.6*LN(BN189)+7.6</f>
        <v>35.898818331157862</v>
      </c>
      <c r="CA189" s="12">
        <f>ABS(BY189-BZ189)</f>
        <v>2.9676981940577249</v>
      </c>
      <c r="CC189" s="12">
        <f>-9.4+9.8*LN(BM189)+9.1*LN(BN189)</f>
        <v>34.600838025873948</v>
      </c>
      <c r="CD189" s="12">
        <f>ABS(BY189-CC189)</f>
        <v>1.6697178887738104</v>
      </c>
      <c r="CE189" s="12">
        <f>ABS(BZ189-CC189)</f>
        <v>1.2979803052839145</v>
      </c>
      <c r="CG189" s="12">
        <f>LN(BM189)*LN(BN189)</f>
        <v>4.9555340361006701</v>
      </c>
      <c r="CH189" s="12">
        <f t="shared" si="17"/>
        <v>33.813242951622811</v>
      </c>
    </row>
    <row r="190" spans="1:86" s="12" customFormat="1" x14ac:dyDescent="0.2">
      <c r="A190" s="12" t="s">
        <v>276</v>
      </c>
      <c r="B190" s="12" t="s">
        <v>280</v>
      </c>
      <c r="C190" s="12">
        <v>176</v>
      </c>
      <c r="E190" s="35">
        <v>29.38888889</v>
      </c>
      <c r="F190" s="35">
        <v>89.039444439999997</v>
      </c>
      <c r="K190" s="12">
        <v>64.239999999999995</v>
      </c>
      <c r="L190" s="12">
        <v>0.48</v>
      </c>
      <c r="M190" s="12">
        <v>14.83</v>
      </c>
      <c r="N190" s="12">
        <v>1.37</v>
      </c>
      <c r="O190" s="12">
        <v>3.49</v>
      </c>
      <c r="P190" s="12">
        <v>0.1</v>
      </c>
      <c r="Q190" s="12">
        <v>1.87</v>
      </c>
      <c r="R190" s="12">
        <v>3.74</v>
      </c>
      <c r="S190" s="12">
        <v>3.48</v>
      </c>
      <c r="T190" s="12">
        <v>1.77</v>
      </c>
      <c r="U190" s="12">
        <v>0.12</v>
      </c>
      <c r="V190" s="12">
        <v>10.91</v>
      </c>
      <c r="W190" s="12">
        <v>93.6</v>
      </c>
      <c r="X190" s="12">
        <v>8.74</v>
      </c>
      <c r="Y190" s="12">
        <v>14.06</v>
      </c>
      <c r="Z190" s="12">
        <v>6.66</v>
      </c>
      <c r="AD190" s="12">
        <v>13.69</v>
      </c>
      <c r="AF190" s="12">
        <v>37.22</v>
      </c>
      <c r="AG190" s="12">
        <v>187.52</v>
      </c>
      <c r="AH190" s="12">
        <v>0.2</v>
      </c>
      <c r="AI190" s="12">
        <v>13.34</v>
      </c>
      <c r="AJ190" s="12">
        <v>133.71</v>
      </c>
      <c r="AK190" s="12">
        <v>6.9</v>
      </c>
      <c r="AM190" s="12">
        <v>361.79</v>
      </c>
      <c r="AN190" s="12">
        <v>12.21</v>
      </c>
      <c r="AO190" s="12">
        <v>24.12</v>
      </c>
      <c r="AP190" s="12">
        <v>2.74</v>
      </c>
      <c r="AQ190" s="12">
        <v>11.02</v>
      </c>
      <c r="AR190" s="12">
        <v>2.12</v>
      </c>
      <c r="AS190" s="12">
        <v>0.8</v>
      </c>
      <c r="AT190" s="12">
        <v>2.14</v>
      </c>
      <c r="AU190" s="12">
        <v>0.37</v>
      </c>
      <c r="AV190" s="12">
        <v>2.15</v>
      </c>
      <c r="AW190" s="12">
        <v>0.49</v>
      </c>
      <c r="AX190" s="12">
        <v>1.46</v>
      </c>
      <c r="AY190" s="12">
        <v>0.27</v>
      </c>
      <c r="AZ190" s="12">
        <v>1.63</v>
      </c>
      <c r="BA190" s="12">
        <v>0.24</v>
      </c>
      <c r="BB190" s="12">
        <v>5.5</v>
      </c>
      <c r="BC190" s="12">
        <v>3.96</v>
      </c>
      <c r="BE190" s="12">
        <v>1.1200000000000001</v>
      </c>
      <c r="BF190" s="12">
        <v>0.72</v>
      </c>
      <c r="BG190" s="12">
        <v>14.08</v>
      </c>
      <c r="BH190" s="12">
        <v>4.33</v>
      </c>
      <c r="BI190" s="12">
        <v>1.36</v>
      </c>
      <c r="BJ190" s="12">
        <v>41</v>
      </c>
      <c r="BK190" s="12">
        <v>1.05</v>
      </c>
      <c r="BM190" s="12">
        <v>14.1</v>
      </c>
      <c r="BN190" s="12">
        <v>5.0999999999999996</v>
      </c>
      <c r="BO190" s="40"/>
      <c r="BP190" s="40"/>
      <c r="BQ190" s="40"/>
      <c r="BR190" s="40"/>
      <c r="BS190" s="40"/>
      <c r="BT190" s="20"/>
      <c r="BU190" s="12">
        <f t="shared" si="18"/>
        <v>23.701000000000001</v>
      </c>
      <c r="BV190" s="12">
        <f t="shared" si="19"/>
        <v>35.095033750755157</v>
      </c>
      <c r="BW190" s="12">
        <f t="shared" si="20"/>
        <v>11.394033750755156</v>
      </c>
      <c r="BX190" s="20"/>
      <c r="BY190" s="12">
        <f>19*LN(BM190)-22.3</f>
        <v>27.977321150298327</v>
      </c>
      <c r="BZ190" s="12">
        <f>16.6*LN(BN190)+7.6</f>
        <v>34.645392959522653</v>
      </c>
      <c r="CA190" s="12">
        <f>ABS(BY190-BZ190)</f>
        <v>6.6680718092243261</v>
      </c>
      <c r="CC190" s="12">
        <f>-9.4+9.8*LN(BM190)+9.1*LN(BN190)</f>
        <v>31.358601925909952</v>
      </c>
      <c r="CD190" s="12">
        <f>ABS(BY190-CC190)</f>
        <v>3.381280775611625</v>
      </c>
      <c r="CE190" s="12">
        <f>ABS(BZ190-CC190)</f>
        <v>3.2867910336127011</v>
      </c>
      <c r="CG190" s="12">
        <f>LN(BM190)*LN(BN190)</f>
        <v>4.3112552551107726</v>
      </c>
      <c r="CH190" s="12">
        <f t="shared" si="17"/>
        <v>31.107272071465246</v>
      </c>
    </row>
    <row r="191" spans="1:86" s="12" customFormat="1" x14ac:dyDescent="0.2">
      <c r="A191" s="12" t="s">
        <v>276</v>
      </c>
      <c r="B191" s="12" t="s">
        <v>281</v>
      </c>
      <c r="C191" s="12">
        <v>176.2</v>
      </c>
      <c r="D191" s="12">
        <v>2.2000000000000002</v>
      </c>
      <c r="E191" s="35">
        <v>29.38888889</v>
      </c>
      <c r="F191" s="35">
        <v>89.039444439999997</v>
      </c>
      <c r="I191" s="12">
        <v>14.3</v>
      </c>
      <c r="K191" s="12">
        <v>64.3</v>
      </c>
      <c r="L191" s="12">
        <v>0.47</v>
      </c>
      <c r="M191" s="12">
        <v>15.2</v>
      </c>
      <c r="N191" s="12">
        <v>1.94</v>
      </c>
      <c r="O191" s="12">
        <v>2.68</v>
      </c>
      <c r="P191" s="12">
        <v>0.09</v>
      </c>
      <c r="Q191" s="12">
        <v>1.73</v>
      </c>
      <c r="R191" s="12">
        <v>4.01</v>
      </c>
      <c r="S191" s="12">
        <v>3.06</v>
      </c>
      <c r="T191" s="12">
        <v>1.91</v>
      </c>
      <c r="U191" s="12">
        <v>0.12</v>
      </c>
      <c r="V191" s="12">
        <v>10.91</v>
      </c>
      <c r="W191" s="12">
        <v>89.01</v>
      </c>
      <c r="X191" s="12">
        <v>12.77</v>
      </c>
      <c r="Y191" s="12">
        <v>14.77</v>
      </c>
      <c r="Z191" s="12">
        <v>5.42</v>
      </c>
      <c r="AD191" s="12">
        <v>14.34</v>
      </c>
      <c r="AF191" s="12">
        <v>38.81</v>
      </c>
      <c r="AG191" s="12">
        <v>268.97000000000003</v>
      </c>
      <c r="AH191" s="12">
        <v>0.14000000000000001</v>
      </c>
      <c r="AI191" s="12">
        <v>12.03</v>
      </c>
      <c r="AJ191" s="12">
        <v>117.76</v>
      </c>
      <c r="AK191" s="12">
        <v>6.01</v>
      </c>
      <c r="AM191" s="12">
        <v>354.72</v>
      </c>
      <c r="AN191" s="12">
        <v>14.2</v>
      </c>
      <c r="AO191" s="12">
        <v>27.48</v>
      </c>
      <c r="AP191" s="12">
        <v>3.05</v>
      </c>
      <c r="AQ191" s="12">
        <v>12</v>
      </c>
      <c r="AR191" s="12">
        <v>2.23</v>
      </c>
      <c r="AS191" s="12">
        <v>0.88</v>
      </c>
      <c r="AT191" s="12">
        <v>2.16</v>
      </c>
      <c r="AU191" s="12">
        <v>0.36</v>
      </c>
      <c r="AV191" s="12">
        <v>2.04</v>
      </c>
      <c r="AW191" s="12">
        <v>0.44</v>
      </c>
      <c r="AX191" s="12">
        <v>1.29</v>
      </c>
      <c r="AY191" s="12">
        <v>0.23</v>
      </c>
      <c r="AZ191" s="12">
        <v>1.41</v>
      </c>
      <c r="BA191" s="12">
        <v>0.21</v>
      </c>
      <c r="BB191" s="12">
        <v>6.5</v>
      </c>
      <c r="BC191" s="12">
        <v>3.44</v>
      </c>
      <c r="BE191" s="12">
        <v>0.84</v>
      </c>
      <c r="BF191" s="12">
        <v>0.57999999999999996</v>
      </c>
      <c r="BG191" s="12">
        <v>10.95</v>
      </c>
      <c r="BH191" s="12">
        <v>3.93</v>
      </c>
      <c r="BI191" s="12">
        <v>0.97</v>
      </c>
      <c r="BJ191" s="12">
        <v>41</v>
      </c>
      <c r="BK191" s="12">
        <v>1.08</v>
      </c>
      <c r="BM191" s="12">
        <v>22.4</v>
      </c>
      <c r="BN191" s="12">
        <v>6.8</v>
      </c>
      <c r="BO191" s="40"/>
      <c r="BP191" s="40"/>
      <c r="BQ191" s="40"/>
      <c r="BR191" s="40"/>
      <c r="BS191" s="40"/>
      <c r="BT191" s="20"/>
      <c r="BU191" s="12">
        <f t="shared" si="18"/>
        <v>32.914000000000001</v>
      </c>
      <c r="BV191" s="12">
        <f t="shared" si="19"/>
        <v>41.216045206311712</v>
      </c>
      <c r="BW191" s="12">
        <f t="shared" si="20"/>
        <v>8.3020452063117105</v>
      </c>
      <c r="BX191" s="20"/>
      <c r="BY191" s="12">
        <f>19*LN(BM191)-22.3</f>
        <v>36.772158218358882</v>
      </c>
      <c r="BZ191" s="12">
        <f>16.6*LN(BN191)+7.6</f>
        <v>39.420915362222217</v>
      </c>
      <c r="CA191" s="12">
        <f>ABS(BY191-BZ191)</f>
        <v>2.6487571438633353</v>
      </c>
      <c r="CC191" s="12">
        <f>-9.4+9.8*LN(BM191)+9.1*LN(BN191)</f>
        <v>38.512793167694497</v>
      </c>
      <c r="CD191" s="12">
        <f>ABS(BY191-CC191)</f>
        <v>1.7406349493356146</v>
      </c>
      <c r="CE191" s="12">
        <f>ABS(BZ191-CC191)</f>
        <v>0.90812219452772069</v>
      </c>
      <c r="CG191" s="12">
        <f>LN(BM191)*LN(BN191)</f>
        <v>5.95982925469308</v>
      </c>
      <c r="CH191" s="12">
        <f t="shared" si="17"/>
        <v>38.031282869710935</v>
      </c>
    </row>
    <row r="192" spans="1:86" s="12" customFormat="1" x14ac:dyDescent="0.2">
      <c r="A192" s="12" t="s">
        <v>282</v>
      </c>
      <c r="B192" s="12" t="s">
        <v>283</v>
      </c>
      <c r="C192" s="12">
        <v>178</v>
      </c>
      <c r="E192" s="35">
        <v>29.734999999999999</v>
      </c>
      <c r="F192" s="35">
        <v>91.415000000000006</v>
      </c>
      <c r="G192" s="12">
        <v>0.70477599999999996</v>
      </c>
      <c r="H192" s="12">
        <v>1.7</v>
      </c>
      <c r="K192" s="12">
        <v>67.77</v>
      </c>
      <c r="L192" s="12">
        <v>0.77</v>
      </c>
      <c r="M192" s="12">
        <v>14.37</v>
      </c>
      <c r="N192" s="12">
        <v>4.46</v>
      </c>
      <c r="O192" s="12">
        <v>0.17</v>
      </c>
      <c r="P192" s="12">
        <v>1.49</v>
      </c>
      <c r="Q192" s="12">
        <v>3.44</v>
      </c>
      <c r="R192" s="12">
        <v>2.52</v>
      </c>
      <c r="S192" s="12">
        <v>2.48</v>
      </c>
      <c r="T192" s="12">
        <v>0.19</v>
      </c>
      <c r="X192" s="12">
        <v>15.7</v>
      </c>
      <c r="Y192" s="12">
        <v>38.299999999999997</v>
      </c>
      <c r="Z192" s="12">
        <v>4.71</v>
      </c>
      <c r="AA192" s="12">
        <v>4.6100000000000003</v>
      </c>
      <c r="AC192" s="12">
        <v>3.09</v>
      </c>
      <c r="AD192" s="12">
        <v>82.2</v>
      </c>
      <c r="AE192" s="12">
        <v>16.2</v>
      </c>
      <c r="AF192" s="12">
        <v>67.7</v>
      </c>
      <c r="AG192" s="12">
        <v>700</v>
      </c>
      <c r="AH192" s="12">
        <v>0.1</v>
      </c>
      <c r="AI192" s="12">
        <v>40.1</v>
      </c>
      <c r="AJ192" s="12">
        <v>203</v>
      </c>
      <c r="AK192" s="12">
        <v>11.1</v>
      </c>
      <c r="AM192" s="12">
        <v>570</v>
      </c>
      <c r="AN192" s="12">
        <v>25.8</v>
      </c>
      <c r="AO192" s="12">
        <v>51.8</v>
      </c>
      <c r="AP192" s="12">
        <v>6.36</v>
      </c>
      <c r="AQ192" s="12">
        <v>26.9</v>
      </c>
      <c r="AR192" s="12">
        <v>6.3</v>
      </c>
      <c r="AS192" s="12">
        <v>1.71</v>
      </c>
      <c r="AT192" s="12">
        <v>6.24</v>
      </c>
      <c r="AU192" s="12">
        <v>1.04</v>
      </c>
      <c r="AV192" s="12">
        <v>6.79</v>
      </c>
      <c r="AW192" s="12">
        <v>1.39</v>
      </c>
      <c r="AX192" s="12">
        <v>4.0999999999999996</v>
      </c>
      <c r="AY192" s="12">
        <v>0.61</v>
      </c>
      <c r="AZ192" s="12">
        <v>3.97</v>
      </c>
      <c r="BA192" s="12">
        <v>0.63</v>
      </c>
      <c r="BB192" s="12">
        <v>4.4000000000000004</v>
      </c>
      <c r="BC192" s="12">
        <v>5.16</v>
      </c>
      <c r="BF192" s="12">
        <v>0.72</v>
      </c>
      <c r="BG192" s="12">
        <v>17.899999999999999</v>
      </c>
      <c r="BH192" s="12">
        <v>6.54</v>
      </c>
      <c r="BI192" s="12">
        <v>1.8</v>
      </c>
      <c r="BJ192" s="12">
        <v>40</v>
      </c>
      <c r="BK192" s="12">
        <v>1.62</v>
      </c>
      <c r="BM192" s="12">
        <v>17.5</v>
      </c>
      <c r="BN192" s="12">
        <v>4.4000000000000004</v>
      </c>
      <c r="BO192" s="40"/>
      <c r="BP192" s="40"/>
      <c r="BQ192" s="40"/>
      <c r="BR192" s="40"/>
      <c r="BS192" s="40"/>
      <c r="BT192" s="20"/>
      <c r="BU192" s="12">
        <f t="shared" si="18"/>
        <v>27.475000000000001</v>
      </c>
      <c r="BV192" s="12">
        <f t="shared" si="19"/>
        <v>31.95378260415853</v>
      </c>
      <c r="BW192" s="12">
        <f t="shared" si="20"/>
        <v>4.4787826041585284</v>
      </c>
      <c r="BX192" s="20"/>
      <c r="BY192" s="12">
        <f>19*LN(BM192)-22.3</f>
        <v>32.081816737659906</v>
      </c>
      <c r="BZ192" s="12">
        <f>16.6*LN(BN192)+7.6</f>
        <v>32.194635379341982</v>
      </c>
      <c r="CA192" s="12">
        <f>ABS(BY192-BZ192)</f>
        <v>0.11281864168207534</v>
      </c>
      <c r="CC192" s="12">
        <f>-9.4+9.8*LN(BM192)+9.1*LN(BN192)</f>
        <v>32.132169955519153</v>
      </c>
      <c r="CD192" s="12">
        <f>ABS(BY192-CC192)</f>
        <v>5.0353217859246513E-2</v>
      </c>
      <c r="CE192" s="12">
        <f>ABS(BZ192-CC192)</f>
        <v>6.2465423822828825E-2</v>
      </c>
      <c r="CG192" s="12">
        <f>LN(BM192)*LN(BN192)</f>
        <v>4.240649822222391</v>
      </c>
      <c r="CH192" s="12">
        <f t="shared" si="17"/>
        <v>30.810729253334042</v>
      </c>
    </row>
    <row r="194" spans="73:84" x14ac:dyDescent="0.2">
      <c r="BW194" s="14">
        <f>AVERAGE(BW3:BW192)</f>
        <v>20.866207324762957</v>
      </c>
      <c r="BX194" s="14" t="s">
        <v>311</v>
      </c>
      <c r="CA194" s="14">
        <f>AVERAGE(CA3:CA192)</f>
        <v>5.5613795966741035</v>
      </c>
      <c r="CB194" s="14" t="s">
        <v>311</v>
      </c>
      <c r="CD194" s="14">
        <f>AVERAGE(CD3:CD192)</f>
        <v>2.8808976926724905</v>
      </c>
      <c r="CE194" s="14">
        <f>AVERAGE(CE3:CE192)</f>
        <v>2.9504624689509988</v>
      </c>
      <c r="CF194" s="14" t="s">
        <v>312</v>
      </c>
    </row>
    <row r="195" spans="73:84" x14ac:dyDescent="0.2">
      <c r="BU195" s="14">
        <f>MAX(BU3:BU192)</f>
        <v>216.39700000000002</v>
      </c>
      <c r="BV195" s="14">
        <f>MAX(BV3:BV192)</f>
        <v>85.025680105256356</v>
      </c>
      <c r="BW195" s="14">
        <f>MAX(BW3:BW192)</f>
        <v>138.23706852661712</v>
      </c>
      <c r="BX195" s="14" t="s">
        <v>313</v>
      </c>
    </row>
    <row r="196" spans="73:84" x14ac:dyDescent="0.2">
      <c r="BU196" s="14" t="s">
        <v>314</v>
      </c>
      <c r="BV196" s="14" t="s">
        <v>314</v>
      </c>
    </row>
  </sheetData>
  <mergeCells count="30">
    <mergeCell ref="BU1:BW1"/>
    <mergeCell ref="BY1:CA1"/>
    <mergeCell ref="CC1:CE1"/>
    <mergeCell ref="CG1:CH1"/>
    <mergeCell ref="BM1:BS1"/>
    <mergeCell ref="BR152:BR180"/>
    <mergeCell ref="BO181:BO183"/>
    <mergeCell ref="BP181:BP183"/>
    <mergeCell ref="BR181:BR183"/>
    <mergeCell ref="BS184:BS192"/>
    <mergeCell ref="BS3:BS53"/>
    <mergeCell ref="BO54:BO151"/>
    <mergeCell ref="BP54:BP151"/>
    <mergeCell ref="BS54:BS151"/>
    <mergeCell ref="BS152:BS180"/>
    <mergeCell ref="BS181:BS183"/>
    <mergeCell ref="BO184:BO192"/>
    <mergeCell ref="BP184:BP192"/>
    <mergeCell ref="BR184:BR192"/>
    <mergeCell ref="BO3:BO53"/>
    <mergeCell ref="BP3:BP53"/>
    <mergeCell ref="BR3:BR53"/>
    <mergeCell ref="BR54:BR151"/>
    <mergeCell ref="BO152:BO180"/>
    <mergeCell ref="BP152:BP180"/>
    <mergeCell ref="BQ3:BQ53"/>
    <mergeCell ref="BQ54:BQ151"/>
    <mergeCell ref="BQ152:BQ180"/>
    <mergeCell ref="BQ181:BQ183"/>
    <mergeCell ref="BQ184:BQ19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2F71-686E-2644-B02F-73B511B62E7F}">
  <dimension ref="A1:CT196"/>
  <sheetViews>
    <sheetView workbookViewId="0">
      <pane xSplit="3" ySplit="1" topLeftCell="BS2" activePane="bottomRight" state="frozen"/>
      <selection pane="topRight" activeCell="D1" sqref="D1"/>
      <selection pane="bottomLeft" activeCell="A2" sqref="A2"/>
      <selection pane="bottomRight" activeCell="BX187" sqref="BX187"/>
    </sheetView>
  </sheetViews>
  <sheetFormatPr baseColWidth="10" defaultRowHeight="16" x14ac:dyDescent="0.2"/>
  <cols>
    <col min="1" max="66" width="10.83203125" style="13"/>
    <col min="67" max="78" width="10.83203125" style="14"/>
    <col min="79" max="79" width="10.83203125" style="13"/>
    <col min="80" max="84" width="10.83203125" style="15"/>
    <col min="85" max="16384" width="10.83203125" style="13"/>
  </cols>
  <sheetData>
    <row r="1" spans="1:98" s="5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63</v>
      </c>
      <c r="BK1" s="5" t="s">
        <v>64</v>
      </c>
      <c r="BM1" s="5" t="s">
        <v>61</v>
      </c>
      <c r="BN1" s="5" t="s">
        <v>62</v>
      </c>
      <c r="BO1" s="14"/>
      <c r="BP1" s="6" t="s">
        <v>285</v>
      </c>
      <c r="BQ1" s="6" t="s">
        <v>286</v>
      </c>
      <c r="BR1" s="6" t="s">
        <v>284</v>
      </c>
      <c r="BS1" s="6"/>
      <c r="BT1" s="6" t="s">
        <v>290</v>
      </c>
      <c r="BU1" s="6" t="s">
        <v>289</v>
      </c>
      <c r="BV1" s="6" t="s">
        <v>284</v>
      </c>
      <c r="BW1" s="6"/>
      <c r="BX1" s="6" t="s">
        <v>291</v>
      </c>
      <c r="BY1" s="6" t="s">
        <v>287</v>
      </c>
      <c r="BZ1" s="6" t="s">
        <v>288</v>
      </c>
      <c r="CB1"/>
      <c r="CC1"/>
      <c r="CD1"/>
      <c r="CE1"/>
      <c r="CF1"/>
    </row>
    <row r="2" spans="1:98" s="1" customFormat="1" x14ac:dyDescent="0.2">
      <c r="A2" s="3" t="s">
        <v>172</v>
      </c>
      <c r="B2" s="3" t="s">
        <v>173</v>
      </c>
      <c r="C2" s="3">
        <v>53.9</v>
      </c>
      <c r="D2" s="3">
        <v>2.0299999999999998</v>
      </c>
      <c r="E2" s="3">
        <v>30.08</v>
      </c>
      <c r="F2" s="3">
        <v>90.52</v>
      </c>
      <c r="G2" s="3"/>
      <c r="H2" s="3"/>
      <c r="I2" s="3"/>
      <c r="J2" s="3"/>
      <c r="K2" s="3">
        <v>55.6</v>
      </c>
      <c r="L2" s="3">
        <v>1.141</v>
      </c>
      <c r="M2" s="3">
        <v>17.899999999999999</v>
      </c>
      <c r="N2" s="3">
        <v>8.01</v>
      </c>
      <c r="O2" s="3">
        <v>7.21</v>
      </c>
      <c r="P2" s="3">
        <v>0.13100000000000001</v>
      </c>
      <c r="Q2" s="3">
        <v>3.35</v>
      </c>
      <c r="R2" s="3">
        <v>6.65</v>
      </c>
      <c r="S2" s="3">
        <v>3.73</v>
      </c>
      <c r="T2" s="3">
        <v>1.98</v>
      </c>
      <c r="U2" s="3">
        <v>0.37</v>
      </c>
      <c r="V2" s="3"/>
      <c r="W2" s="3">
        <v>134</v>
      </c>
      <c r="X2" s="3"/>
      <c r="Y2" s="3">
        <v>50</v>
      </c>
      <c r="Z2" s="3">
        <v>41</v>
      </c>
      <c r="AA2" s="3">
        <v>15</v>
      </c>
      <c r="AB2" s="3"/>
      <c r="AC2" s="3">
        <v>60</v>
      </c>
      <c r="AD2" s="3">
        <v>2</v>
      </c>
      <c r="AE2" s="3"/>
      <c r="AF2" s="3">
        <v>66</v>
      </c>
      <c r="AG2" s="3">
        <v>863</v>
      </c>
      <c r="AH2" s="3">
        <v>0.08</v>
      </c>
      <c r="AI2" s="3">
        <v>25.8</v>
      </c>
      <c r="AJ2" s="3">
        <v>377</v>
      </c>
      <c r="AK2" s="3">
        <v>4.4000000000000004</v>
      </c>
      <c r="AL2" s="3"/>
      <c r="AM2" s="3">
        <v>659</v>
      </c>
      <c r="AN2" s="3">
        <v>32.4</v>
      </c>
      <c r="AO2" s="3">
        <v>57.6</v>
      </c>
      <c r="AP2" s="3">
        <v>7.81</v>
      </c>
      <c r="AQ2" s="3">
        <v>32.5</v>
      </c>
      <c r="AR2" s="3">
        <v>6.19</v>
      </c>
      <c r="AS2" s="3">
        <v>2.0699999999999998</v>
      </c>
      <c r="AT2" s="3">
        <v>6.01</v>
      </c>
      <c r="AU2" s="3">
        <v>0.86</v>
      </c>
      <c r="AV2" s="3">
        <v>4.66</v>
      </c>
      <c r="AW2" s="3">
        <v>0.94</v>
      </c>
      <c r="AX2" s="3">
        <v>2.58</v>
      </c>
      <c r="AY2" s="3">
        <v>0.371</v>
      </c>
      <c r="AZ2" s="3">
        <v>2.5299999999999998</v>
      </c>
      <c r="BA2" s="3">
        <v>0.38700000000000001</v>
      </c>
      <c r="BB2" s="3">
        <v>6.7</v>
      </c>
      <c r="BC2" s="3"/>
      <c r="BD2" s="3"/>
      <c r="BE2" s="3"/>
      <c r="BF2" s="3"/>
      <c r="BG2" s="3"/>
      <c r="BH2" s="3">
        <v>10.28</v>
      </c>
      <c r="BI2" s="3">
        <v>2.5499999999999998</v>
      </c>
      <c r="BJ2" s="3"/>
      <c r="BK2" s="3">
        <v>0.92</v>
      </c>
      <c r="BL2" s="3"/>
      <c r="BM2" s="3">
        <v>33.4</v>
      </c>
      <c r="BN2" s="3">
        <v>8.6999999999999993</v>
      </c>
      <c r="BO2" s="17"/>
      <c r="BP2" s="4">
        <f t="shared" ref="BP2:BP13" si="0" xml:space="preserve"> 1.11*BM2 + 8.05</f>
        <v>45.124000000000009</v>
      </c>
      <c r="BQ2" s="4">
        <f t="shared" ref="BQ2:BQ13" si="1">21.277*LN(1.0204*BN2)</f>
        <v>46.458706803893264</v>
      </c>
      <c r="BR2" s="4">
        <f t="shared" ref="BR2:BR13" si="2">ABS(BP2-BQ2)</f>
        <v>1.3347068038932548</v>
      </c>
      <c r="BS2" s="4"/>
      <c r="BT2" s="4">
        <f t="shared" ref="BT2:BT13" si="3">19*LN(BM2)-22.3</f>
        <v>44.362562099670441</v>
      </c>
      <c r="BU2" s="4">
        <f t="shared" ref="BU2:BU13" si="4">16.6*LN(BN2)+7.6</f>
        <v>43.511162225964931</v>
      </c>
      <c r="BV2" s="4">
        <f t="shared" ref="BV2:BV13" si="5">ABS(BT2-BU2)</f>
        <v>0.8513998737055104</v>
      </c>
      <c r="BW2" s="4"/>
      <c r="BX2" s="4">
        <f t="shared" ref="BX2:BX13" si="6">-9.4+9.8*LN(BM2)+9.1*LN(BN2)</f>
        <v>44.670087353340911</v>
      </c>
      <c r="BY2" s="4">
        <f t="shared" ref="BY2:BY13" si="7">ABS(BT2-BX2)</f>
        <v>0.30752525367046957</v>
      </c>
      <c r="BZ2" s="4">
        <f t="shared" ref="BZ2:BZ13" si="8">ABS(BU2-BX2)</f>
        <v>1.15892512737598</v>
      </c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s="1" customFormat="1" x14ac:dyDescent="0.2">
      <c r="A3" s="3" t="s">
        <v>190</v>
      </c>
      <c r="B3" s="3" t="s">
        <v>191</v>
      </c>
      <c r="C3" s="3">
        <v>60.8</v>
      </c>
      <c r="D3" s="3">
        <v>0.4</v>
      </c>
      <c r="E3" s="3">
        <v>30.040087</v>
      </c>
      <c r="F3" s="3">
        <v>90.970151000000001</v>
      </c>
      <c r="G3" s="3"/>
      <c r="H3" s="3"/>
      <c r="I3" s="3">
        <v>4.0030000000000001</v>
      </c>
      <c r="J3" s="3"/>
      <c r="K3" s="3">
        <v>66.56</v>
      </c>
      <c r="L3" s="3">
        <v>0.46</v>
      </c>
      <c r="M3" s="3">
        <v>16.829999999999998</v>
      </c>
      <c r="N3" s="3">
        <v>1.1599999999999999</v>
      </c>
      <c r="O3" s="3">
        <v>2.99</v>
      </c>
      <c r="P3" s="3">
        <v>0.06</v>
      </c>
      <c r="Q3" s="3">
        <v>0.78</v>
      </c>
      <c r="R3" s="3">
        <v>2.65</v>
      </c>
      <c r="S3" s="3">
        <v>5.56</v>
      </c>
      <c r="T3" s="3">
        <v>1.67</v>
      </c>
      <c r="U3" s="3">
        <v>0.11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>
        <v>86.4</v>
      </c>
      <c r="AG3" s="3">
        <v>447</v>
      </c>
      <c r="AH3" s="3">
        <v>0.19</v>
      </c>
      <c r="AI3" s="3">
        <v>34.299999999999997</v>
      </c>
      <c r="AJ3" s="3">
        <v>169</v>
      </c>
      <c r="AK3" s="3">
        <v>10.6</v>
      </c>
      <c r="AL3" s="3"/>
      <c r="AM3" s="3">
        <v>454</v>
      </c>
      <c r="AN3" s="3">
        <v>16.100000000000001</v>
      </c>
      <c r="AO3" s="3">
        <v>29.5</v>
      </c>
      <c r="AP3" s="3">
        <v>3.71</v>
      </c>
      <c r="AQ3" s="3">
        <v>15.6</v>
      </c>
      <c r="AR3" s="3">
        <v>3.53</v>
      </c>
      <c r="AS3" s="3">
        <v>1.84</v>
      </c>
      <c r="AT3" s="3">
        <v>4.05</v>
      </c>
      <c r="AU3" s="3">
        <v>0.80100000000000005</v>
      </c>
      <c r="AV3" s="3">
        <v>5.41</v>
      </c>
      <c r="AW3" s="3">
        <v>1.17</v>
      </c>
      <c r="AX3" s="3">
        <v>3.22</v>
      </c>
      <c r="AY3" s="3">
        <v>0.59499999999999997</v>
      </c>
      <c r="AZ3" s="3">
        <v>3.76</v>
      </c>
      <c r="BA3" s="3">
        <v>0.61499999999999999</v>
      </c>
      <c r="BB3" s="3">
        <v>3.2</v>
      </c>
      <c r="BC3" s="3">
        <v>5.14</v>
      </c>
      <c r="BD3" s="3"/>
      <c r="BE3" s="3"/>
      <c r="BF3" s="3">
        <v>0.72899999999999998</v>
      </c>
      <c r="BG3" s="3">
        <v>25.7</v>
      </c>
      <c r="BH3" s="3">
        <v>8.49</v>
      </c>
      <c r="BI3" s="3">
        <v>2.0499999999999998</v>
      </c>
      <c r="BJ3" s="3"/>
      <c r="BK3" s="3">
        <v>1.0900000000000001</v>
      </c>
      <c r="BL3" s="3"/>
      <c r="BM3" s="3">
        <v>13</v>
      </c>
      <c r="BN3" s="3">
        <v>2.9</v>
      </c>
      <c r="BO3" s="17"/>
      <c r="BP3" s="4">
        <f t="shared" si="0"/>
        <v>22.480000000000004</v>
      </c>
      <c r="BQ3" s="4">
        <f t="shared" si="1"/>
        <v>23.083533137901892</v>
      </c>
      <c r="BR3" s="4">
        <f t="shared" si="2"/>
        <v>0.60353313790188778</v>
      </c>
      <c r="BS3" s="4"/>
      <c r="BT3" s="4">
        <f t="shared" si="3"/>
        <v>26.434037791769196</v>
      </c>
      <c r="BU3" s="4">
        <f t="shared" si="4"/>
        <v>25.274198234074312</v>
      </c>
      <c r="BV3" s="4">
        <f t="shared" si="5"/>
        <v>1.1598395576948839</v>
      </c>
      <c r="BW3" s="4"/>
      <c r="BX3" s="4">
        <f t="shared" si="6"/>
        <v>25.425371409754156</v>
      </c>
      <c r="BY3" s="4">
        <f t="shared" si="7"/>
        <v>1.0086663820150399</v>
      </c>
      <c r="BZ3" s="4">
        <f t="shared" si="8"/>
        <v>0.15117317567984401</v>
      </c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s="1" customFormat="1" x14ac:dyDescent="0.2">
      <c r="A4" s="3" t="s">
        <v>190</v>
      </c>
      <c r="B4" s="3" t="s">
        <v>192</v>
      </c>
      <c r="C4" s="3">
        <v>61</v>
      </c>
      <c r="D4" s="3"/>
      <c r="E4" s="3">
        <v>30.040087</v>
      </c>
      <c r="F4" s="3">
        <v>90.970151000000001</v>
      </c>
      <c r="G4" s="3"/>
      <c r="H4" s="3"/>
      <c r="I4" s="3"/>
      <c r="J4" s="3"/>
      <c r="K4" s="3">
        <v>65.510000000000005</v>
      </c>
      <c r="L4" s="3">
        <v>0.6</v>
      </c>
      <c r="M4" s="3">
        <v>17.920000000000002</v>
      </c>
      <c r="N4" s="3">
        <v>0.42</v>
      </c>
      <c r="O4" s="3">
        <v>3.08</v>
      </c>
      <c r="P4" s="3">
        <v>0.08</v>
      </c>
      <c r="Q4" s="3">
        <v>0.81</v>
      </c>
      <c r="R4" s="3">
        <v>2.69</v>
      </c>
      <c r="S4" s="3">
        <v>5.61</v>
      </c>
      <c r="T4" s="3">
        <v>1.68</v>
      </c>
      <c r="U4" s="3">
        <v>0.12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>
        <v>66.3</v>
      </c>
      <c r="AG4" s="3">
        <v>389</v>
      </c>
      <c r="AH4" s="3">
        <v>0.17</v>
      </c>
      <c r="AI4" s="3">
        <v>24.8</v>
      </c>
      <c r="AJ4" s="3">
        <v>234</v>
      </c>
      <c r="AK4" s="3">
        <v>15.8</v>
      </c>
      <c r="AL4" s="3"/>
      <c r="AM4" s="3">
        <v>643</v>
      </c>
      <c r="AN4" s="3">
        <v>19.2</v>
      </c>
      <c r="AO4" s="3">
        <v>35.4</v>
      </c>
      <c r="AP4" s="3">
        <v>4.45</v>
      </c>
      <c r="AQ4" s="3">
        <v>18.399999999999999</v>
      </c>
      <c r="AR4" s="3">
        <v>4.16</v>
      </c>
      <c r="AS4" s="3">
        <v>2.06</v>
      </c>
      <c r="AT4" s="3">
        <v>3.85</v>
      </c>
      <c r="AU4" s="3">
        <v>0.77800000000000002</v>
      </c>
      <c r="AV4" s="3">
        <v>4.6100000000000003</v>
      </c>
      <c r="AW4" s="3">
        <v>0.86799999999999999</v>
      </c>
      <c r="AX4" s="3">
        <v>2.41</v>
      </c>
      <c r="AY4" s="3">
        <v>0.42099999999999999</v>
      </c>
      <c r="AZ4" s="3">
        <v>2.31</v>
      </c>
      <c r="BA4" s="3">
        <v>0.371</v>
      </c>
      <c r="BB4" s="3">
        <v>4.5999999999999996</v>
      </c>
      <c r="BC4" s="3">
        <v>6.78</v>
      </c>
      <c r="BD4" s="3"/>
      <c r="BE4" s="3"/>
      <c r="BF4" s="3">
        <v>0.96699999999999997</v>
      </c>
      <c r="BG4" s="3">
        <v>32.299999999999997</v>
      </c>
      <c r="BH4" s="3">
        <v>11.9</v>
      </c>
      <c r="BI4" s="3">
        <v>1.83</v>
      </c>
      <c r="BJ4" s="3"/>
      <c r="BK4" s="3">
        <v>1.1399999999999999</v>
      </c>
      <c r="BL4" s="3"/>
      <c r="BM4" s="3">
        <v>15.7</v>
      </c>
      <c r="BN4" s="3">
        <v>5.6</v>
      </c>
      <c r="BO4" s="17"/>
      <c r="BP4" s="4">
        <f t="shared" si="0"/>
        <v>25.477</v>
      </c>
      <c r="BQ4" s="4">
        <f t="shared" si="1"/>
        <v>37.084987687051452</v>
      </c>
      <c r="BR4" s="4">
        <f t="shared" si="2"/>
        <v>11.607987687051452</v>
      </c>
      <c r="BS4" s="4"/>
      <c r="BT4" s="4">
        <f t="shared" si="3"/>
        <v>30.019553534730985</v>
      </c>
      <c r="BU4" s="4">
        <f t="shared" si="4"/>
        <v>36.197925522502324</v>
      </c>
      <c r="BV4" s="4">
        <f t="shared" si="5"/>
        <v>6.1783719877713388</v>
      </c>
      <c r="BW4" s="4"/>
      <c r="BX4" s="4">
        <f t="shared" si="6"/>
        <v>33.26305102051581</v>
      </c>
      <c r="BY4" s="4">
        <f t="shared" si="7"/>
        <v>3.2434974857848253</v>
      </c>
      <c r="BZ4" s="4">
        <f t="shared" si="8"/>
        <v>2.9348745019865135</v>
      </c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x14ac:dyDescent="0.2">
      <c r="A5" s="3" t="s">
        <v>120</v>
      </c>
      <c r="B5" s="3" t="s">
        <v>215</v>
      </c>
      <c r="C5" s="3">
        <v>62.5</v>
      </c>
      <c r="D5" s="3"/>
      <c r="E5" s="3">
        <v>30.010179999999998</v>
      </c>
      <c r="F5" s="3">
        <v>91.191760000000002</v>
      </c>
      <c r="G5" s="3"/>
      <c r="H5" s="3"/>
      <c r="I5" s="3"/>
      <c r="J5" s="3"/>
      <c r="K5" s="3">
        <v>58.73</v>
      </c>
      <c r="L5" s="3">
        <v>0.74</v>
      </c>
      <c r="M5" s="3">
        <v>16.78</v>
      </c>
      <c r="N5" s="3">
        <v>6.11</v>
      </c>
      <c r="O5" s="3"/>
      <c r="P5" s="3">
        <v>0.13</v>
      </c>
      <c r="Q5" s="3">
        <v>2.4300000000000002</v>
      </c>
      <c r="R5" s="3">
        <v>3.99</v>
      </c>
      <c r="S5" s="3">
        <v>4.1900000000000004</v>
      </c>
      <c r="T5" s="3">
        <v>2.36</v>
      </c>
      <c r="U5" s="3">
        <v>0.17</v>
      </c>
      <c r="V5" s="3">
        <v>13.4</v>
      </c>
      <c r="W5" s="3">
        <v>108</v>
      </c>
      <c r="X5" s="3">
        <v>13.4</v>
      </c>
      <c r="Y5" s="3">
        <v>11.7</v>
      </c>
      <c r="Z5" s="3">
        <v>6</v>
      </c>
      <c r="AA5" s="3">
        <v>30.5</v>
      </c>
      <c r="AB5" s="3"/>
      <c r="AC5" s="3">
        <v>81.099999999999994</v>
      </c>
      <c r="AD5" s="3">
        <v>16.100000000000001</v>
      </c>
      <c r="AE5" s="3"/>
      <c r="AF5" s="3">
        <v>47.7</v>
      </c>
      <c r="AG5" s="3">
        <v>588</v>
      </c>
      <c r="AH5" s="3">
        <v>0.08</v>
      </c>
      <c r="AI5" s="3">
        <v>23.6</v>
      </c>
      <c r="AJ5" s="3">
        <v>126</v>
      </c>
      <c r="AK5" s="3">
        <v>6.7</v>
      </c>
      <c r="AL5" s="3">
        <v>2.7</v>
      </c>
      <c r="AM5" s="3">
        <v>458</v>
      </c>
      <c r="AN5" s="3">
        <v>23.3</v>
      </c>
      <c r="AO5" s="3">
        <v>47.1</v>
      </c>
      <c r="AP5" s="3">
        <v>5.46</v>
      </c>
      <c r="AQ5" s="3">
        <v>21.9</v>
      </c>
      <c r="AR5" s="3">
        <v>4.53</v>
      </c>
      <c r="AS5" s="3">
        <v>1.17</v>
      </c>
      <c r="AT5" s="3">
        <v>4.1900000000000004</v>
      </c>
      <c r="AU5" s="3">
        <v>0.69</v>
      </c>
      <c r="AV5" s="3">
        <v>3.94</v>
      </c>
      <c r="AW5" s="3">
        <v>0.81</v>
      </c>
      <c r="AX5" s="3">
        <v>2.23</v>
      </c>
      <c r="AY5" s="3">
        <v>0.35</v>
      </c>
      <c r="AZ5" s="3">
        <v>2.2999999999999998</v>
      </c>
      <c r="BA5" s="3">
        <v>0.36</v>
      </c>
      <c r="BB5" s="3">
        <v>6.4</v>
      </c>
      <c r="BC5" s="3">
        <v>3.5</v>
      </c>
      <c r="BD5" s="3"/>
      <c r="BE5" s="3"/>
      <c r="BF5" s="3">
        <v>0.52</v>
      </c>
      <c r="BG5" s="3">
        <v>14.6</v>
      </c>
      <c r="BH5" s="3">
        <v>7.7</v>
      </c>
      <c r="BI5" s="3">
        <v>2.2000000000000002</v>
      </c>
      <c r="BJ5" s="3">
        <v>44</v>
      </c>
      <c r="BK5" s="3">
        <v>1.03</v>
      </c>
      <c r="BL5" s="3"/>
      <c r="BM5" s="3">
        <v>24.9</v>
      </c>
      <c r="BN5" s="3">
        <v>6.9</v>
      </c>
      <c r="BO5" s="17"/>
      <c r="BP5" s="4">
        <f t="shared" si="0"/>
        <v>35.689</v>
      </c>
      <c r="BQ5" s="4">
        <f t="shared" si="1"/>
        <v>41.526663861595573</v>
      </c>
      <c r="BR5" s="4">
        <f t="shared" si="2"/>
        <v>5.8376638615955727</v>
      </c>
      <c r="BS5" s="4"/>
      <c r="BT5" s="4">
        <f t="shared" si="3"/>
        <v>38.782488265942575</v>
      </c>
      <c r="BU5" s="4">
        <f t="shared" si="4"/>
        <v>39.663255432613354</v>
      </c>
      <c r="BV5" s="4">
        <f t="shared" si="5"/>
        <v>0.88076716667077903</v>
      </c>
      <c r="BW5" s="4"/>
      <c r="BX5" s="4">
        <f t="shared" si="6"/>
        <v>39.682549319601733</v>
      </c>
      <c r="BY5" s="4">
        <f t="shared" si="7"/>
        <v>0.90006105365915801</v>
      </c>
      <c r="BZ5" s="4">
        <f t="shared" si="8"/>
        <v>1.9293886988378972E-2</v>
      </c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x14ac:dyDescent="0.2">
      <c r="A6" s="3" t="s">
        <v>120</v>
      </c>
      <c r="B6" s="3" t="s">
        <v>216</v>
      </c>
      <c r="C6" s="3">
        <v>62.5</v>
      </c>
      <c r="D6" s="3"/>
      <c r="E6" s="3">
        <v>30.010179999999998</v>
      </c>
      <c r="F6" s="3">
        <v>91.191760000000002</v>
      </c>
      <c r="G6" s="3"/>
      <c r="H6" s="3"/>
      <c r="I6" s="3"/>
      <c r="J6" s="3"/>
      <c r="K6" s="3">
        <v>66.709999999999994</v>
      </c>
      <c r="L6" s="3">
        <v>0.47</v>
      </c>
      <c r="M6" s="3">
        <v>10.89</v>
      </c>
      <c r="N6" s="3">
        <v>6.08</v>
      </c>
      <c r="O6" s="3"/>
      <c r="P6" s="3">
        <v>0.13</v>
      </c>
      <c r="Q6" s="3">
        <v>3.07</v>
      </c>
      <c r="R6" s="3">
        <v>3.4</v>
      </c>
      <c r="S6" s="3">
        <v>1.57</v>
      </c>
      <c r="T6" s="3">
        <v>0.43</v>
      </c>
      <c r="U6" s="3">
        <v>0.09</v>
      </c>
      <c r="V6" s="3">
        <v>11.7</v>
      </c>
      <c r="W6" s="3">
        <v>59.1</v>
      </c>
      <c r="X6" s="3">
        <v>11.3</v>
      </c>
      <c r="Y6" s="3">
        <v>11.2</v>
      </c>
      <c r="Z6" s="3">
        <v>5.3</v>
      </c>
      <c r="AA6" s="3">
        <v>10</v>
      </c>
      <c r="AB6" s="3"/>
      <c r="AC6" s="3">
        <v>160</v>
      </c>
      <c r="AD6" s="3">
        <v>11.3</v>
      </c>
      <c r="AE6" s="3"/>
      <c r="AF6" s="3">
        <v>13.3</v>
      </c>
      <c r="AG6" s="3">
        <v>72</v>
      </c>
      <c r="AH6" s="3">
        <v>0.18</v>
      </c>
      <c r="AI6" s="3">
        <v>13</v>
      </c>
      <c r="AJ6" s="3">
        <v>84.5</v>
      </c>
      <c r="AK6" s="3">
        <v>4.5</v>
      </c>
      <c r="AL6" s="3">
        <v>0.83</v>
      </c>
      <c r="AM6" s="3">
        <v>121</v>
      </c>
      <c r="AN6" s="3">
        <v>22.2</v>
      </c>
      <c r="AO6" s="3">
        <v>42.2</v>
      </c>
      <c r="AP6" s="3">
        <v>4.75</v>
      </c>
      <c r="AQ6" s="3">
        <v>18</v>
      </c>
      <c r="AR6" s="3">
        <v>3.21</v>
      </c>
      <c r="AS6" s="3">
        <v>0.86</v>
      </c>
      <c r="AT6" s="3">
        <v>2.77</v>
      </c>
      <c r="AU6" s="3">
        <v>0.42</v>
      </c>
      <c r="AV6" s="3">
        <v>2.2799999999999998</v>
      </c>
      <c r="AW6" s="3">
        <v>0.46</v>
      </c>
      <c r="AX6" s="3">
        <v>1.29</v>
      </c>
      <c r="AY6" s="3">
        <v>0.19</v>
      </c>
      <c r="AZ6" s="3">
        <v>1.31</v>
      </c>
      <c r="BA6" s="3">
        <v>0.2</v>
      </c>
      <c r="BB6" s="3">
        <v>9.1999999999999993</v>
      </c>
      <c r="BC6" s="3">
        <v>2.2000000000000002</v>
      </c>
      <c r="BD6" s="3"/>
      <c r="BE6" s="3"/>
      <c r="BF6" s="3">
        <v>0.33</v>
      </c>
      <c r="BG6" s="3">
        <v>9.5</v>
      </c>
      <c r="BH6" s="3">
        <v>4.7</v>
      </c>
      <c r="BI6" s="3">
        <v>1.4</v>
      </c>
      <c r="BJ6" s="3">
        <v>50</v>
      </c>
      <c r="BK6" s="3">
        <v>1.21</v>
      </c>
      <c r="BL6" s="3"/>
      <c r="BM6" s="3">
        <v>5.5</v>
      </c>
      <c r="BN6" s="3">
        <v>11.5</v>
      </c>
      <c r="BO6" s="17"/>
      <c r="BP6" s="4">
        <f t="shared" si="0"/>
        <v>14.155000000000001</v>
      </c>
      <c r="BQ6" s="4">
        <f t="shared" si="1"/>
        <v>52.395500658464563</v>
      </c>
      <c r="BR6" s="4">
        <f t="shared" si="2"/>
        <v>38.240500658464562</v>
      </c>
      <c r="BS6" s="4"/>
      <c r="BT6" s="4">
        <f t="shared" si="3"/>
        <v>10.090213752530079</v>
      </c>
      <c r="BU6" s="4">
        <f t="shared" si="4"/>
        <v>48.142960787128793</v>
      </c>
      <c r="BV6" s="4">
        <f t="shared" si="5"/>
        <v>38.05274703459871</v>
      </c>
      <c r="BW6" s="4"/>
      <c r="BX6" s="4">
        <f t="shared" si="6"/>
        <v>29.531889325796328</v>
      </c>
      <c r="BY6" s="4">
        <f t="shared" si="7"/>
        <v>19.441675573266249</v>
      </c>
      <c r="BZ6" s="4">
        <f t="shared" si="8"/>
        <v>18.611071461332465</v>
      </c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x14ac:dyDescent="0.2">
      <c r="A7" s="3" t="s">
        <v>203</v>
      </c>
      <c r="B7" s="3" t="s">
        <v>208</v>
      </c>
      <c r="C7" s="3">
        <v>62</v>
      </c>
      <c r="D7" s="3">
        <v>3</v>
      </c>
      <c r="E7" s="3">
        <v>29.9725</v>
      </c>
      <c r="F7" s="3">
        <v>91.176000000000002</v>
      </c>
      <c r="G7" s="3"/>
      <c r="H7" s="3"/>
      <c r="I7" s="3"/>
      <c r="J7" s="3"/>
      <c r="K7" s="3">
        <v>59</v>
      </c>
      <c r="L7" s="3">
        <v>1</v>
      </c>
      <c r="M7" s="3">
        <v>17</v>
      </c>
      <c r="N7" s="3">
        <v>7</v>
      </c>
      <c r="O7" s="3">
        <v>0</v>
      </c>
      <c r="P7" s="3">
        <v>0</v>
      </c>
      <c r="Q7" s="3">
        <v>2</v>
      </c>
      <c r="R7" s="3">
        <v>3</v>
      </c>
      <c r="S7" s="3">
        <v>6</v>
      </c>
      <c r="T7" s="3">
        <v>2.4900000000000002</v>
      </c>
      <c r="U7" s="3">
        <v>0</v>
      </c>
      <c r="V7" s="3">
        <v>12</v>
      </c>
      <c r="W7" s="3"/>
      <c r="X7" s="3"/>
      <c r="Y7" s="3"/>
      <c r="Z7" s="3"/>
      <c r="AA7" s="3"/>
      <c r="AB7" s="3"/>
      <c r="AC7" s="3"/>
      <c r="AD7" s="3"/>
      <c r="AE7" s="3"/>
      <c r="AF7" s="3">
        <v>71</v>
      </c>
      <c r="AG7" s="3">
        <v>566</v>
      </c>
      <c r="AH7" s="3">
        <v>0.13</v>
      </c>
      <c r="AI7" s="3">
        <v>23</v>
      </c>
      <c r="AJ7" s="3">
        <v>134</v>
      </c>
      <c r="AK7" s="3">
        <v>6</v>
      </c>
      <c r="AL7" s="3">
        <v>6</v>
      </c>
      <c r="AM7" s="3">
        <v>392</v>
      </c>
      <c r="AN7" s="3">
        <v>20</v>
      </c>
      <c r="AO7" s="3">
        <v>39</v>
      </c>
      <c r="AP7" s="3">
        <v>5</v>
      </c>
      <c r="AQ7" s="3">
        <v>21</v>
      </c>
      <c r="AR7" s="3">
        <v>5</v>
      </c>
      <c r="AS7" s="3">
        <v>1</v>
      </c>
      <c r="AT7" s="3">
        <v>5</v>
      </c>
      <c r="AU7" s="3">
        <v>1</v>
      </c>
      <c r="AV7" s="3">
        <v>4</v>
      </c>
      <c r="AW7" s="3">
        <v>1</v>
      </c>
      <c r="AX7" s="3">
        <v>2</v>
      </c>
      <c r="AY7" s="3">
        <v>0</v>
      </c>
      <c r="AZ7" s="3">
        <v>2</v>
      </c>
      <c r="BA7" s="3">
        <v>0</v>
      </c>
      <c r="BB7" s="3">
        <v>5.6</v>
      </c>
      <c r="BC7" s="3">
        <v>4</v>
      </c>
      <c r="BD7" s="3"/>
      <c r="BE7" s="3"/>
      <c r="BF7" s="3">
        <v>0</v>
      </c>
      <c r="BG7" s="3"/>
      <c r="BH7" s="3">
        <v>8</v>
      </c>
      <c r="BI7" s="3">
        <v>1</v>
      </c>
      <c r="BJ7" s="3"/>
      <c r="BK7" s="3">
        <v>0.94</v>
      </c>
      <c r="BL7" s="3"/>
      <c r="BM7" s="3">
        <v>24.6</v>
      </c>
      <c r="BN7" s="3">
        <v>6.8</v>
      </c>
      <c r="BO7" s="17"/>
      <c r="BP7" s="4">
        <f t="shared" si="0"/>
        <v>35.356000000000009</v>
      </c>
      <c r="BQ7" s="4">
        <f t="shared" si="1"/>
        <v>41.216045206311712</v>
      </c>
      <c r="BR7" s="4">
        <f t="shared" si="2"/>
        <v>5.8600452063117032</v>
      </c>
      <c r="BS7" s="4"/>
      <c r="BT7" s="4">
        <f t="shared" si="3"/>
        <v>38.552182415828028</v>
      </c>
      <c r="BU7" s="4">
        <f t="shared" si="4"/>
        <v>39.420915362222217</v>
      </c>
      <c r="BV7" s="4">
        <f t="shared" si="5"/>
        <v>0.8687329463941893</v>
      </c>
      <c r="BW7" s="4"/>
      <c r="BX7" s="4">
        <f t="shared" si="6"/>
        <v>39.430910911652262</v>
      </c>
      <c r="BY7" s="4">
        <f t="shared" si="7"/>
        <v>0.87872849582423385</v>
      </c>
      <c r="BZ7" s="4">
        <f t="shared" si="8"/>
        <v>9.995549430044548E-3</v>
      </c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x14ac:dyDescent="0.2">
      <c r="A8" s="3" t="s">
        <v>203</v>
      </c>
      <c r="B8" s="3" t="s">
        <v>204</v>
      </c>
      <c r="C8" s="3">
        <v>62</v>
      </c>
      <c r="D8" s="3">
        <v>3</v>
      </c>
      <c r="E8" s="3">
        <v>29.967500000000001</v>
      </c>
      <c r="F8" s="3">
        <v>91.207669999999993</v>
      </c>
      <c r="G8" s="3"/>
      <c r="H8" s="3"/>
      <c r="I8" s="3"/>
      <c r="J8" s="3"/>
      <c r="K8" s="3">
        <v>57</v>
      </c>
      <c r="L8" s="3">
        <v>1</v>
      </c>
      <c r="M8" s="3">
        <v>18</v>
      </c>
      <c r="N8" s="3">
        <v>5</v>
      </c>
      <c r="O8" s="3">
        <v>3</v>
      </c>
      <c r="P8" s="3">
        <v>0</v>
      </c>
      <c r="Q8" s="3">
        <v>2</v>
      </c>
      <c r="R8" s="3">
        <v>8</v>
      </c>
      <c r="S8" s="3">
        <v>3</v>
      </c>
      <c r="T8" s="3">
        <v>1.2</v>
      </c>
      <c r="U8" s="3">
        <v>0</v>
      </c>
      <c r="V8" s="3">
        <v>13</v>
      </c>
      <c r="W8" s="3"/>
      <c r="X8" s="3"/>
      <c r="Y8" s="3"/>
      <c r="Z8" s="3"/>
      <c r="AA8" s="3"/>
      <c r="AB8" s="3"/>
      <c r="AC8" s="3"/>
      <c r="AD8" s="3"/>
      <c r="AE8" s="3"/>
      <c r="AF8" s="3">
        <v>22</v>
      </c>
      <c r="AG8" s="3">
        <v>436</v>
      </c>
      <c r="AH8" s="3">
        <v>0.05</v>
      </c>
      <c r="AI8" s="3">
        <v>23</v>
      </c>
      <c r="AJ8" s="3">
        <v>156</v>
      </c>
      <c r="AK8" s="3">
        <v>6</v>
      </c>
      <c r="AL8" s="3">
        <v>2</v>
      </c>
      <c r="AM8" s="3">
        <v>390</v>
      </c>
      <c r="AN8" s="3">
        <v>20</v>
      </c>
      <c r="AO8" s="3">
        <v>41</v>
      </c>
      <c r="AP8" s="3">
        <v>5</v>
      </c>
      <c r="AQ8" s="3">
        <v>22</v>
      </c>
      <c r="AR8" s="3">
        <v>5</v>
      </c>
      <c r="AS8" s="3">
        <v>1</v>
      </c>
      <c r="AT8" s="3">
        <v>5</v>
      </c>
      <c r="AU8" s="3">
        <v>1</v>
      </c>
      <c r="AV8" s="3">
        <v>4</v>
      </c>
      <c r="AW8" s="3">
        <v>1</v>
      </c>
      <c r="AX8" s="3">
        <v>2</v>
      </c>
      <c r="AY8" s="3">
        <v>0</v>
      </c>
      <c r="AZ8" s="3">
        <v>2</v>
      </c>
      <c r="BA8" s="3">
        <v>0</v>
      </c>
      <c r="BB8" s="3">
        <v>5.8</v>
      </c>
      <c r="BC8" s="3">
        <v>4</v>
      </c>
      <c r="BD8" s="3"/>
      <c r="BE8" s="3"/>
      <c r="BF8" s="3">
        <v>0</v>
      </c>
      <c r="BG8" s="3"/>
      <c r="BH8" s="3">
        <v>9</v>
      </c>
      <c r="BI8" s="3">
        <v>2</v>
      </c>
      <c r="BJ8" s="3"/>
      <c r="BK8" s="3">
        <v>0.87</v>
      </c>
      <c r="BL8" s="3"/>
      <c r="BM8" s="3">
        <v>19</v>
      </c>
      <c r="BN8" s="3">
        <v>6.8</v>
      </c>
      <c r="BO8" s="17"/>
      <c r="BP8" s="4">
        <f t="shared" si="0"/>
        <v>29.140000000000004</v>
      </c>
      <c r="BQ8" s="4">
        <f t="shared" si="1"/>
        <v>41.216045206311712</v>
      </c>
      <c r="BR8" s="4">
        <f t="shared" si="2"/>
        <v>12.076045206311708</v>
      </c>
      <c r="BS8" s="4"/>
      <c r="BT8" s="4">
        <f t="shared" si="3"/>
        <v>33.644340604162366</v>
      </c>
      <c r="BU8" s="4">
        <f t="shared" si="4"/>
        <v>39.420915362222217</v>
      </c>
      <c r="BV8" s="4">
        <f t="shared" si="5"/>
        <v>5.7765747580598514</v>
      </c>
      <c r="BW8" s="4"/>
      <c r="BX8" s="4">
        <f t="shared" si="6"/>
        <v>36.899497766687873</v>
      </c>
      <c r="BY8" s="4">
        <f t="shared" si="7"/>
        <v>3.2551571625255065</v>
      </c>
      <c r="BZ8" s="4">
        <f t="shared" si="8"/>
        <v>2.521417595534345</v>
      </c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x14ac:dyDescent="0.2">
      <c r="A9" s="3" t="s">
        <v>203</v>
      </c>
      <c r="B9" s="3" t="s">
        <v>209</v>
      </c>
      <c r="C9" s="3">
        <v>62</v>
      </c>
      <c r="D9" s="3">
        <v>3</v>
      </c>
      <c r="E9" s="3">
        <v>29.964169999999999</v>
      </c>
      <c r="F9" s="3">
        <v>91.188829999999996</v>
      </c>
      <c r="G9" s="3"/>
      <c r="H9" s="3"/>
      <c r="I9" s="3"/>
      <c r="J9" s="3"/>
      <c r="K9" s="3">
        <v>58</v>
      </c>
      <c r="L9" s="3">
        <v>1</v>
      </c>
      <c r="M9" s="3">
        <v>16</v>
      </c>
      <c r="N9" s="3">
        <v>7</v>
      </c>
      <c r="O9" s="3">
        <v>3</v>
      </c>
      <c r="P9" s="3">
        <v>0</v>
      </c>
      <c r="Q9" s="3">
        <v>3</v>
      </c>
      <c r="R9" s="3">
        <v>6</v>
      </c>
      <c r="S9" s="3">
        <v>3</v>
      </c>
      <c r="T9" s="3">
        <v>1.88</v>
      </c>
      <c r="U9" s="3">
        <v>0</v>
      </c>
      <c r="V9" s="3">
        <v>15</v>
      </c>
      <c r="W9" s="3"/>
      <c r="X9" s="3"/>
      <c r="Y9" s="3"/>
      <c r="Z9" s="3"/>
      <c r="AA9" s="3"/>
      <c r="AB9" s="3"/>
      <c r="AC9" s="3"/>
      <c r="AD9" s="3"/>
      <c r="AE9" s="3"/>
      <c r="AF9" s="3">
        <v>52</v>
      </c>
      <c r="AG9" s="3">
        <v>386</v>
      </c>
      <c r="AH9" s="3">
        <v>0.13</v>
      </c>
      <c r="AI9" s="3">
        <v>23</v>
      </c>
      <c r="AJ9" s="3">
        <v>118</v>
      </c>
      <c r="AK9" s="3">
        <v>5</v>
      </c>
      <c r="AL9" s="3">
        <v>2</v>
      </c>
      <c r="AM9" s="3">
        <v>354</v>
      </c>
      <c r="AN9" s="3">
        <v>20</v>
      </c>
      <c r="AO9" s="3">
        <v>40</v>
      </c>
      <c r="AP9" s="3">
        <v>5</v>
      </c>
      <c r="AQ9" s="3">
        <v>19</v>
      </c>
      <c r="AR9" s="3">
        <v>4</v>
      </c>
      <c r="AS9" s="3">
        <v>1</v>
      </c>
      <c r="AT9" s="3">
        <v>4</v>
      </c>
      <c r="AU9" s="3">
        <v>1</v>
      </c>
      <c r="AV9" s="3">
        <v>4</v>
      </c>
      <c r="AW9" s="3">
        <v>1</v>
      </c>
      <c r="AX9" s="3">
        <v>2</v>
      </c>
      <c r="AY9" s="3">
        <v>0</v>
      </c>
      <c r="AZ9" s="3">
        <v>2</v>
      </c>
      <c r="BA9" s="3">
        <v>0</v>
      </c>
      <c r="BB9" s="3">
        <v>5.9</v>
      </c>
      <c r="BC9" s="3">
        <v>3</v>
      </c>
      <c r="BD9" s="3"/>
      <c r="BE9" s="3"/>
      <c r="BF9" s="3">
        <v>0</v>
      </c>
      <c r="BG9" s="3"/>
      <c r="BH9" s="3">
        <v>9</v>
      </c>
      <c r="BI9" s="3">
        <v>2</v>
      </c>
      <c r="BJ9" s="3"/>
      <c r="BK9" s="3">
        <v>0.89</v>
      </c>
      <c r="BL9" s="3"/>
      <c r="BM9" s="3">
        <v>16.8</v>
      </c>
      <c r="BN9" s="3">
        <v>6.8</v>
      </c>
      <c r="BO9" s="17"/>
      <c r="BP9" s="4">
        <f t="shared" si="0"/>
        <v>26.698000000000004</v>
      </c>
      <c r="BQ9" s="4">
        <f t="shared" si="1"/>
        <v>41.216045206311712</v>
      </c>
      <c r="BR9" s="4">
        <f t="shared" si="2"/>
        <v>14.518045206311708</v>
      </c>
      <c r="BS9" s="4"/>
      <c r="BT9" s="4">
        <f t="shared" si="3"/>
        <v>31.306198841775053</v>
      </c>
      <c r="BU9" s="4">
        <f t="shared" si="4"/>
        <v>39.420915362222217</v>
      </c>
      <c r="BV9" s="4">
        <f t="shared" si="5"/>
        <v>8.1147165204471641</v>
      </c>
      <c r="BW9" s="4"/>
      <c r="BX9" s="4">
        <f t="shared" si="6"/>
        <v>35.693508857667041</v>
      </c>
      <c r="BY9" s="4">
        <f t="shared" si="7"/>
        <v>4.3873100158919875</v>
      </c>
      <c r="BZ9" s="4">
        <f t="shared" si="8"/>
        <v>3.7274065045551765</v>
      </c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x14ac:dyDescent="0.2">
      <c r="A10" s="3" t="s">
        <v>203</v>
      </c>
      <c r="B10" s="3" t="s">
        <v>211</v>
      </c>
      <c r="C10" s="3">
        <v>62</v>
      </c>
      <c r="D10" s="3">
        <v>3</v>
      </c>
      <c r="E10" s="3">
        <v>29.95317</v>
      </c>
      <c r="F10" s="3">
        <v>91.198670000000007</v>
      </c>
      <c r="G10" s="3"/>
      <c r="H10" s="3"/>
      <c r="I10" s="3"/>
      <c r="J10" s="3"/>
      <c r="K10" s="3">
        <v>62</v>
      </c>
      <c r="L10" s="3">
        <v>1</v>
      </c>
      <c r="M10" s="3">
        <v>16</v>
      </c>
      <c r="N10" s="3">
        <v>5</v>
      </c>
      <c r="O10" s="3">
        <v>2</v>
      </c>
      <c r="P10" s="3">
        <v>0</v>
      </c>
      <c r="Q10" s="3">
        <v>2</v>
      </c>
      <c r="R10" s="3">
        <v>6</v>
      </c>
      <c r="S10" s="3">
        <v>3</v>
      </c>
      <c r="T10" s="3">
        <v>2.35</v>
      </c>
      <c r="U10" s="3">
        <v>0</v>
      </c>
      <c r="V10" s="3">
        <v>13</v>
      </c>
      <c r="W10" s="3"/>
      <c r="X10" s="3"/>
      <c r="Y10" s="3"/>
      <c r="Z10" s="3"/>
      <c r="AA10" s="3"/>
      <c r="AB10" s="3"/>
      <c r="AC10" s="3"/>
      <c r="AD10" s="3"/>
      <c r="AE10" s="3"/>
      <c r="AF10" s="3">
        <v>63</v>
      </c>
      <c r="AG10" s="3">
        <v>351</v>
      </c>
      <c r="AH10" s="3">
        <v>0.18</v>
      </c>
      <c r="AI10" s="3">
        <v>22</v>
      </c>
      <c r="AJ10" s="3">
        <v>129</v>
      </c>
      <c r="AK10" s="3">
        <v>7</v>
      </c>
      <c r="AL10" s="3">
        <v>2</v>
      </c>
      <c r="AM10" s="3">
        <v>428</v>
      </c>
      <c r="AN10" s="3">
        <v>22</v>
      </c>
      <c r="AO10" s="3">
        <v>45</v>
      </c>
      <c r="AP10" s="3">
        <v>5</v>
      </c>
      <c r="AQ10" s="3">
        <v>21</v>
      </c>
      <c r="AR10" s="3">
        <v>4</v>
      </c>
      <c r="AS10" s="3">
        <v>1</v>
      </c>
      <c r="AT10" s="3">
        <v>5</v>
      </c>
      <c r="AU10" s="3">
        <v>1</v>
      </c>
      <c r="AV10" s="3">
        <v>4</v>
      </c>
      <c r="AW10" s="3">
        <v>1</v>
      </c>
      <c r="AX10" s="3">
        <v>2</v>
      </c>
      <c r="AY10" s="3">
        <v>0</v>
      </c>
      <c r="AZ10" s="3">
        <v>2</v>
      </c>
      <c r="BA10" s="3">
        <v>0</v>
      </c>
      <c r="BB10" s="3">
        <v>6.1</v>
      </c>
      <c r="BC10" s="3">
        <v>4</v>
      </c>
      <c r="BD10" s="3"/>
      <c r="BE10" s="3"/>
      <c r="BF10" s="3">
        <v>1</v>
      </c>
      <c r="BG10" s="3"/>
      <c r="BH10" s="3">
        <v>11</v>
      </c>
      <c r="BI10" s="3">
        <v>2</v>
      </c>
      <c r="BJ10" s="3"/>
      <c r="BK10" s="3">
        <v>0.87</v>
      </c>
      <c r="BL10" s="3"/>
      <c r="BM10" s="3">
        <v>16</v>
      </c>
      <c r="BN10" s="3">
        <v>7.5</v>
      </c>
      <c r="BO10" s="17"/>
      <c r="BP10" s="4">
        <f t="shared" si="0"/>
        <v>25.810000000000002</v>
      </c>
      <c r="BQ10" s="4">
        <f t="shared" si="1"/>
        <v>43.300774354991766</v>
      </c>
      <c r="BR10" s="4">
        <f t="shared" si="2"/>
        <v>17.490774354991764</v>
      </c>
      <c r="BS10" s="4"/>
      <c r="BT10" s="4">
        <f t="shared" si="3"/>
        <v>30.379185722555842</v>
      </c>
      <c r="BU10" s="4">
        <f t="shared" si="4"/>
        <v>41.0473901410016</v>
      </c>
      <c r="BV10" s="4">
        <f t="shared" si="5"/>
        <v>10.668204418445757</v>
      </c>
      <c r="BW10" s="4"/>
      <c r="BX10" s="4">
        <f t="shared" si="6"/>
        <v>36.106986964884463</v>
      </c>
      <c r="BY10" s="4">
        <f t="shared" si="7"/>
        <v>5.7278012423286206</v>
      </c>
      <c r="BZ10" s="4">
        <f t="shared" si="8"/>
        <v>4.9404031761171368</v>
      </c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x14ac:dyDescent="0.2">
      <c r="A11" s="3" t="s">
        <v>203</v>
      </c>
      <c r="B11" s="3" t="s">
        <v>205</v>
      </c>
      <c r="C11" s="3">
        <v>62</v>
      </c>
      <c r="D11" s="3">
        <v>3</v>
      </c>
      <c r="E11" s="3">
        <v>29.952000000000002</v>
      </c>
      <c r="F11" s="3">
        <v>91.197999999999993</v>
      </c>
      <c r="G11" s="3"/>
      <c r="H11" s="3"/>
      <c r="I11" s="3"/>
      <c r="J11" s="3"/>
      <c r="K11" s="3">
        <v>59</v>
      </c>
      <c r="L11" s="3">
        <v>1</v>
      </c>
      <c r="M11" s="3">
        <v>16</v>
      </c>
      <c r="N11" s="3">
        <v>6</v>
      </c>
      <c r="O11" s="3">
        <v>2</v>
      </c>
      <c r="P11" s="3">
        <v>0</v>
      </c>
      <c r="Q11" s="3">
        <v>4</v>
      </c>
      <c r="R11" s="3">
        <v>4</v>
      </c>
      <c r="S11" s="3">
        <v>4</v>
      </c>
      <c r="T11" s="3">
        <v>2.39</v>
      </c>
      <c r="U11" s="3">
        <v>0</v>
      </c>
      <c r="V11" s="3">
        <v>15</v>
      </c>
      <c r="W11" s="3"/>
      <c r="X11" s="3"/>
      <c r="Y11" s="3"/>
      <c r="Z11" s="3"/>
      <c r="AA11" s="3"/>
      <c r="AB11" s="3"/>
      <c r="AC11" s="3"/>
      <c r="AD11" s="3"/>
      <c r="AE11" s="3"/>
      <c r="AF11" s="3">
        <v>41</v>
      </c>
      <c r="AG11" s="3">
        <v>450</v>
      </c>
      <c r="AH11" s="3">
        <v>0.09</v>
      </c>
      <c r="AI11" s="3">
        <v>23</v>
      </c>
      <c r="AJ11" s="3">
        <v>136</v>
      </c>
      <c r="AK11" s="3">
        <v>7</v>
      </c>
      <c r="AL11" s="3">
        <v>1</v>
      </c>
      <c r="AM11" s="3">
        <v>965</v>
      </c>
      <c r="AN11" s="3">
        <v>22</v>
      </c>
      <c r="AO11" s="3">
        <v>45</v>
      </c>
      <c r="AP11" s="3">
        <v>5</v>
      </c>
      <c r="AQ11" s="3">
        <v>22</v>
      </c>
      <c r="AR11" s="3">
        <v>5</v>
      </c>
      <c r="AS11" s="3">
        <v>1</v>
      </c>
      <c r="AT11" s="3">
        <v>5</v>
      </c>
      <c r="AU11" s="3">
        <v>1</v>
      </c>
      <c r="AV11" s="3">
        <v>4</v>
      </c>
      <c r="AW11" s="3">
        <v>1</v>
      </c>
      <c r="AX11" s="3">
        <v>2</v>
      </c>
      <c r="AY11" s="3">
        <v>0</v>
      </c>
      <c r="AZ11" s="3">
        <v>2</v>
      </c>
      <c r="BA11" s="3">
        <v>0</v>
      </c>
      <c r="BB11" s="3">
        <v>6.2</v>
      </c>
      <c r="BC11" s="3">
        <v>4</v>
      </c>
      <c r="BD11" s="3"/>
      <c r="BE11" s="3"/>
      <c r="BF11" s="3">
        <v>0</v>
      </c>
      <c r="BG11" s="3"/>
      <c r="BH11" s="3">
        <v>9</v>
      </c>
      <c r="BI11" s="3">
        <v>2</v>
      </c>
      <c r="BJ11" s="3"/>
      <c r="BK11" s="3">
        <v>0.97</v>
      </c>
      <c r="BL11" s="3"/>
      <c r="BM11" s="3">
        <v>19.600000000000001</v>
      </c>
      <c r="BN11" s="3">
        <v>7.5</v>
      </c>
      <c r="BO11" s="17"/>
      <c r="BP11" s="4">
        <f t="shared" si="0"/>
        <v>29.806000000000004</v>
      </c>
      <c r="BQ11" s="4">
        <f t="shared" si="1"/>
        <v>43.300774354991766</v>
      </c>
      <c r="BR11" s="4">
        <f t="shared" si="2"/>
        <v>13.494774354991762</v>
      </c>
      <c r="BS11" s="4"/>
      <c r="BT11" s="4">
        <f t="shared" si="3"/>
        <v>34.235061758492961</v>
      </c>
      <c r="BU11" s="4">
        <f t="shared" si="4"/>
        <v>41.0473901410016</v>
      </c>
      <c r="BV11" s="4">
        <f t="shared" si="5"/>
        <v>6.8123283825086389</v>
      </c>
      <c r="BW11" s="4"/>
      <c r="BX11" s="4">
        <f t="shared" si="6"/>
        <v>38.095807236052032</v>
      </c>
      <c r="BY11" s="4">
        <f t="shared" si="7"/>
        <v>3.860745477559071</v>
      </c>
      <c r="BZ11" s="4">
        <f t="shared" si="8"/>
        <v>2.9515829049495679</v>
      </c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x14ac:dyDescent="0.2">
      <c r="A12" s="3" t="s">
        <v>120</v>
      </c>
      <c r="B12" s="3" t="s">
        <v>214</v>
      </c>
      <c r="C12" s="3">
        <v>62.5</v>
      </c>
      <c r="D12" s="3"/>
      <c r="E12" s="3">
        <v>29.935880000000001</v>
      </c>
      <c r="F12" s="3">
        <v>90.593900000000005</v>
      </c>
      <c r="G12" s="3"/>
      <c r="H12" s="3">
        <v>-2.4</v>
      </c>
      <c r="I12" s="3"/>
      <c r="J12" s="3"/>
      <c r="K12" s="3">
        <v>57.06</v>
      </c>
      <c r="L12" s="3">
        <v>0.9</v>
      </c>
      <c r="M12" s="3">
        <v>17.600000000000001</v>
      </c>
      <c r="N12" s="3">
        <v>6.53</v>
      </c>
      <c r="O12" s="3"/>
      <c r="P12" s="3">
        <v>0.1</v>
      </c>
      <c r="Q12" s="3">
        <v>2.85</v>
      </c>
      <c r="R12" s="3">
        <v>6.86</v>
      </c>
      <c r="S12" s="3">
        <v>2.34</v>
      </c>
      <c r="T12" s="3">
        <v>1.49</v>
      </c>
      <c r="U12" s="3">
        <v>0.19</v>
      </c>
      <c r="V12" s="3">
        <v>23</v>
      </c>
      <c r="W12" s="3">
        <v>74.8</v>
      </c>
      <c r="X12" s="3">
        <v>54</v>
      </c>
      <c r="Y12" s="3">
        <v>13.5</v>
      </c>
      <c r="Z12" s="3">
        <v>16.399999999999999</v>
      </c>
      <c r="AA12" s="3">
        <v>28.6</v>
      </c>
      <c r="AB12" s="3"/>
      <c r="AC12" s="3">
        <v>92.9</v>
      </c>
      <c r="AD12" s="3">
        <v>17.3</v>
      </c>
      <c r="AE12" s="3"/>
      <c r="AF12" s="3">
        <v>31.1</v>
      </c>
      <c r="AG12" s="3">
        <v>527</v>
      </c>
      <c r="AH12" s="3">
        <v>0.06</v>
      </c>
      <c r="AI12" s="3">
        <v>23.2</v>
      </c>
      <c r="AJ12" s="3">
        <v>188</v>
      </c>
      <c r="AK12" s="3">
        <v>6.6</v>
      </c>
      <c r="AL12" s="3">
        <v>12.2</v>
      </c>
      <c r="AM12" s="3">
        <v>318</v>
      </c>
      <c r="AN12" s="3">
        <v>22</v>
      </c>
      <c r="AO12" s="3">
        <v>39</v>
      </c>
      <c r="AP12" s="3">
        <v>5.16</v>
      </c>
      <c r="AQ12" s="3">
        <v>20.2</v>
      </c>
      <c r="AR12" s="3">
        <v>4.25</v>
      </c>
      <c r="AS12" s="3">
        <v>1.1399999999999999</v>
      </c>
      <c r="AT12" s="3">
        <v>3.76</v>
      </c>
      <c r="AU12" s="3">
        <v>0.64</v>
      </c>
      <c r="AV12" s="3">
        <v>3.79</v>
      </c>
      <c r="AW12" s="3">
        <v>0.77</v>
      </c>
      <c r="AX12" s="3">
        <v>2.14</v>
      </c>
      <c r="AY12" s="3">
        <v>0.34</v>
      </c>
      <c r="AZ12" s="3">
        <v>2.09</v>
      </c>
      <c r="BA12" s="3">
        <v>0.33</v>
      </c>
      <c r="BB12" s="3">
        <v>6</v>
      </c>
      <c r="BC12" s="3">
        <v>4.4000000000000004</v>
      </c>
      <c r="BD12" s="3"/>
      <c r="BE12" s="3"/>
      <c r="BF12" s="3">
        <v>0.52</v>
      </c>
      <c r="BG12" s="3">
        <v>9.9</v>
      </c>
      <c r="BH12" s="3">
        <v>7.3</v>
      </c>
      <c r="BI12" s="3">
        <v>1.7</v>
      </c>
      <c r="BJ12" s="3">
        <v>47</v>
      </c>
      <c r="BK12" s="3">
        <v>1.01</v>
      </c>
      <c r="BL12" s="3"/>
      <c r="BM12" s="3">
        <v>22.7</v>
      </c>
      <c r="BN12" s="3">
        <v>7.2</v>
      </c>
      <c r="BO12" s="17"/>
      <c r="BP12" s="4">
        <f t="shared" si="0"/>
        <v>33.247</v>
      </c>
      <c r="BQ12" s="4">
        <f t="shared" si="1"/>
        <v>42.432204777584296</v>
      </c>
      <c r="BR12" s="4">
        <f t="shared" si="2"/>
        <v>9.1852047775842962</v>
      </c>
      <c r="BS12" s="4"/>
      <c r="BT12" s="4">
        <f t="shared" si="3"/>
        <v>37.024933565259786</v>
      </c>
      <c r="BU12" s="4">
        <f t="shared" si="4"/>
        <v>40.369745031965365</v>
      </c>
      <c r="BV12" s="4">
        <f t="shared" si="5"/>
        <v>3.3448114667055791</v>
      </c>
      <c r="BW12" s="4"/>
      <c r="BX12" s="4">
        <f t="shared" si="6"/>
        <v>39.163313596776391</v>
      </c>
      <c r="BY12" s="4">
        <f t="shared" si="7"/>
        <v>2.1383800315166042</v>
      </c>
      <c r="BZ12" s="4">
        <f t="shared" si="8"/>
        <v>1.2064314351889749</v>
      </c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x14ac:dyDescent="0.2">
      <c r="A13" s="3" t="s">
        <v>206</v>
      </c>
      <c r="B13" s="3" t="s">
        <v>207</v>
      </c>
      <c r="C13" s="3">
        <v>62</v>
      </c>
      <c r="D13" s="3">
        <v>2</v>
      </c>
      <c r="E13" s="3">
        <v>29.916799999999999</v>
      </c>
      <c r="F13" s="3">
        <v>91.051299999999998</v>
      </c>
      <c r="G13" s="3"/>
      <c r="H13" s="3"/>
      <c r="I13" s="3"/>
      <c r="J13" s="3"/>
      <c r="K13" s="3">
        <v>56.97</v>
      </c>
      <c r="L13" s="3">
        <v>0.77</v>
      </c>
      <c r="M13" s="3">
        <v>16.07</v>
      </c>
      <c r="N13" s="3">
        <v>6.73</v>
      </c>
      <c r="O13" s="3">
        <v>2</v>
      </c>
      <c r="P13" s="3">
        <v>0.1</v>
      </c>
      <c r="Q13" s="3">
        <v>2.2999999999999998</v>
      </c>
      <c r="R13" s="3">
        <v>5.35</v>
      </c>
      <c r="S13" s="3">
        <v>4.76</v>
      </c>
      <c r="T13" s="3">
        <v>1.05</v>
      </c>
      <c r="U13" s="3">
        <v>0.2</v>
      </c>
      <c r="V13" s="3">
        <v>18</v>
      </c>
      <c r="W13" s="3"/>
      <c r="X13" s="3"/>
      <c r="Y13" s="3"/>
      <c r="Z13" s="3"/>
      <c r="AA13" s="3"/>
      <c r="AB13" s="3"/>
      <c r="AC13" s="3"/>
      <c r="AD13" s="3"/>
      <c r="AE13" s="3"/>
      <c r="AF13" s="3">
        <v>34.5</v>
      </c>
      <c r="AG13" s="3">
        <v>377</v>
      </c>
      <c r="AH13" s="3">
        <v>0.09</v>
      </c>
      <c r="AI13" s="3">
        <v>21</v>
      </c>
      <c r="AJ13" s="3">
        <v>183</v>
      </c>
      <c r="AK13" s="3">
        <v>6.7</v>
      </c>
      <c r="AL13" s="3">
        <v>1.84</v>
      </c>
      <c r="AM13" s="3">
        <v>267</v>
      </c>
      <c r="AN13" s="3">
        <v>21</v>
      </c>
      <c r="AO13" s="3">
        <v>41</v>
      </c>
      <c r="AP13" s="3">
        <v>5.0599999999999996</v>
      </c>
      <c r="AQ13" s="3">
        <v>20.6</v>
      </c>
      <c r="AR13" s="3">
        <v>4.43</v>
      </c>
      <c r="AS13" s="3">
        <v>1.22</v>
      </c>
      <c r="AT13" s="3">
        <v>4.33</v>
      </c>
      <c r="AU13" s="3">
        <v>0.65</v>
      </c>
      <c r="AV13" s="3">
        <v>3.73</v>
      </c>
      <c r="AW13" s="3">
        <v>0.76</v>
      </c>
      <c r="AX13" s="3">
        <v>1.98</v>
      </c>
      <c r="AY13" s="3">
        <v>0.28999999999999998</v>
      </c>
      <c r="AZ13" s="3">
        <v>2.11</v>
      </c>
      <c r="BA13" s="3">
        <v>0.32</v>
      </c>
      <c r="BB13" s="3">
        <v>6</v>
      </c>
      <c r="BC13" s="3">
        <v>4.2699999999999996</v>
      </c>
      <c r="BD13" s="3"/>
      <c r="BE13" s="3"/>
      <c r="BF13" s="3">
        <v>0.46</v>
      </c>
      <c r="BG13" s="3"/>
      <c r="BH13" s="3">
        <v>8.4</v>
      </c>
      <c r="BI13" s="3">
        <v>1.34</v>
      </c>
      <c r="BJ13" s="3"/>
      <c r="BK13" s="3">
        <v>0.88</v>
      </c>
      <c r="BL13" s="3"/>
      <c r="BM13" s="3">
        <v>18</v>
      </c>
      <c r="BN13" s="3">
        <v>6.8</v>
      </c>
      <c r="BO13" s="17"/>
      <c r="BP13" s="4">
        <f t="shared" si="0"/>
        <v>28.03</v>
      </c>
      <c r="BQ13" s="4">
        <f t="shared" si="1"/>
        <v>41.216045206311712</v>
      </c>
      <c r="BR13" s="4">
        <f t="shared" si="2"/>
        <v>13.186045206311711</v>
      </c>
      <c r="BS13" s="4"/>
      <c r="BT13" s="4">
        <f t="shared" si="3"/>
        <v>32.617063400027121</v>
      </c>
      <c r="BU13" s="4">
        <f t="shared" si="4"/>
        <v>39.420915362222217</v>
      </c>
      <c r="BV13" s="4">
        <f t="shared" si="5"/>
        <v>6.8038519621950968</v>
      </c>
      <c r="BW13" s="4"/>
      <c r="BX13" s="4">
        <f t="shared" si="6"/>
        <v>36.369638998239168</v>
      </c>
      <c r="BY13" s="4">
        <f t="shared" si="7"/>
        <v>3.7525755982120472</v>
      </c>
      <c r="BZ13" s="4">
        <f t="shared" si="8"/>
        <v>3.0512763639830496</v>
      </c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5" customFormat="1" x14ac:dyDescent="0.2">
      <c r="BO14" s="21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98" s="5" customFormat="1" x14ac:dyDescent="0.2">
      <c r="BO15" s="21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98" s="1" customFormat="1" x14ac:dyDescent="0.2">
      <c r="A16" s="3" t="s">
        <v>102</v>
      </c>
      <c r="B16" s="3" t="s">
        <v>134</v>
      </c>
      <c r="C16" s="3">
        <v>48</v>
      </c>
      <c r="D16" s="3"/>
      <c r="E16" s="3">
        <v>29.89833333</v>
      </c>
      <c r="F16" s="3">
        <v>91.926666670000003</v>
      </c>
      <c r="G16" s="3"/>
      <c r="H16" s="3"/>
      <c r="I16" s="3"/>
      <c r="J16" s="3"/>
      <c r="K16" s="3">
        <v>59.63</v>
      </c>
      <c r="L16" s="3">
        <v>0.82</v>
      </c>
      <c r="M16" s="3">
        <v>16.850000000000001</v>
      </c>
      <c r="N16" s="3">
        <v>7.13</v>
      </c>
      <c r="O16" s="3"/>
      <c r="P16" s="3">
        <v>0.13</v>
      </c>
      <c r="Q16" s="3">
        <v>2.4300000000000002</v>
      </c>
      <c r="R16" s="3">
        <v>5.96</v>
      </c>
      <c r="S16" s="3">
        <v>3.42</v>
      </c>
      <c r="T16" s="3">
        <v>2.69</v>
      </c>
      <c r="U16" s="3">
        <v>0.22</v>
      </c>
      <c r="V16" s="3">
        <v>18.100000000000001</v>
      </c>
      <c r="W16" s="3">
        <v>159</v>
      </c>
      <c r="X16" s="3"/>
      <c r="Y16" s="3">
        <v>16.8</v>
      </c>
      <c r="Z16" s="3">
        <v>5</v>
      </c>
      <c r="AA16" s="3"/>
      <c r="AB16" s="3"/>
      <c r="AC16" s="3"/>
      <c r="AD16" s="3"/>
      <c r="AE16" s="3"/>
      <c r="AF16" s="3">
        <v>90</v>
      </c>
      <c r="AG16" s="3">
        <v>454</v>
      </c>
      <c r="AH16" s="3">
        <v>0.2</v>
      </c>
      <c r="AI16" s="3">
        <v>23</v>
      </c>
      <c r="AJ16" s="3">
        <v>191</v>
      </c>
      <c r="AK16" s="3">
        <v>5.7</v>
      </c>
      <c r="AL16" s="3"/>
      <c r="AM16" s="3">
        <v>359</v>
      </c>
      <c r="AN16" s="3">
        <v>21.4</v>
      </c>
      <c r="AO16" s="3">
        <v>46</v>
      </c>
      <c r="AP16" s="3">
        <v>5.62</v>
      </c>
      <c r="AQ16" s="3">
        <v>22.4</v>
      </c>
      <c r="AR16" s="3">
        <v>5.01</v>
      </c>
      <c r="AS16" s="3">
        <v>1.1399999999999999</v>
      </c>
      <c r="AT16" s="3">
        <v>4.53</v>
      </c>
      <c r="AU16" s="3">
        <v>0.78</v>
      </c>
      <c r="AV16" s="3">
        <v>4.54</v>
      </c>
      <c r="AW16" s="3">
        <v>0.91</v>
      </c>
      <c r="AX16" s="3">
        <v>2.57</v>
      </c>
      <c r="AY16" s="3">
        <v>0.375</v>
      </c>
      <c r="AZ16" s="3">
        <v>2.44</v>
      </c>
      <c r="BA16" s="3">
        <v>0.41199999999999998</v>
      </c>
      <c r="BB16" s="3">
        <v>5.7</v>
      </c>
      <c r="BC16" s="3">
        <v>4.8</v>
      </c>
      <c r="BD16" s="3"/>
      <c r="BE16" s="3"/>
      <c r="BF16" s="3">
        <v>0.46</v>
      </c>
      <c r="BG16" s="3">
        <v>11</v>
      </c>
      <c r="BH16" s="3">
        <v>16</v>
      </c>
      <c r="BI16" s="3">
        <v>3.6</v>
      </c>
      <c r="BJ16" s="3"/>
      <c r="BK16" s="3">
        <v>0.89</v>
      </c>
      <c r="BL16" s="3"/>
      <c r="BM16" s="3">
        <v>19.7</v>
      </c>
      <c r="BN16" s="3">
        <v>6</v>
      </c>
      <c r="BO16" s="17"/>
      <c r="BP16" s="4">
        <f t="shared" ref="BP16:BP47" si="9" xml:space="preserve"> 1.11*BM16 + 8.05</f>
        <v>29.917000000000002</v>
      </c>
      <c r="BQ16" s="4">
        <f t="shared" ref="BQ16:BQ47" si="10">21.277*LN(1.0204*BN16)</f>
        <v>38.552949013679324</v>
      </c>
      <c r="BR16" s="4">
        <f t="shared" ref="BR16:BR47" si="11">ABS(BP16-BQ16)</f>
        <v>8.6359490136793227</v>
      </c>
      <c r="BS16" s="4"/>
      <c r="BT16" s="4">
        <f t="shared" ref="BT16:BT47" si="12">19*LN(BM16)-22.3</f>
        <v>34.33175407913491</v>
      </c>
      <c r="BU16" s="4">
        <f t="shared" ref="BU16:BU47" si="13">16.6*LN(BN16)+7.6</f>
        <v>37.343207189185712</v>
      </c>
      <c r="BV16" s="4">
        <f t="shared" ref="BV16:BV47" si="14">ABS(BT16-BU16)</f>
        <v>3.0114531100508017</v>
      </c>
      <c r="BW16" s="4"/>
      <c r="BX16" s="4">
        <f t="shared" ref="BX16:BX47" si="15">-9.4+9.8*LN(BM16)+9.1*LN(BN16)</f>
        <v>36.115073800265932</v>
      </c>
      <c r="BY16" s="4">
        <f t="shared" ref="BY16:BY47" si="16">ABS(BT16-BX16)</f>
        <v>1.7833197211310221</v>
      </c>
      <c r="BZ16" s="4">
        <f t="shared" ref="BZ16:BZ47" si="17">ABS(BU16-BX16)</f>
        <v>1.2281333889197796</v>
      </c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x14ac:dyDescent="0.2">
      <c r="A17" s="1" t="s">
        <v>67</v>
      </c>
      <c r="B17" s="1" t="s">
        <v>68</v>
      </c>
      <c r="C17" s="1">
        <v>13</v>
      </c>
      <c r="D17" s="1">
        <v>3</v>
      </c>
      <c r="E17" s="1">
        <v>29.74</v>
      </c>
      <c r="F17" s="1">
        <v>89.88</v>
      </c>
      <c r="K17" s="1">
        <v>57.47</v>
      </c>
      <c r="L17" s="1">
        <v>0.66</v>
      </c>
      <c r="M17" s="1">
        <v>15.41</v>
      </c>
      <c r="N17" s="1">
        <v>4.67</v>
      </c>
      <c r="P17" s="1">
        <v>0.05</v>
      </c>
      <c r="Q17" s="1">
        <v>2.39</v>
      </c>
      <c r="R17" s="1">
        <v>5.29</v>
      </c>
      <c r="S17" s="1">
        <v>3.6</v>
      </c>
      <c r="T17" s="1">
        <v>2.71</v>
      </c>
      <c r="U17" s="1">
        <v>0.26</v>
      </c>
      <c r="AF17" s="1">
        <v>81.3</v>
      </c>
      <c r="AG17" s="1">
        <v>1121</v>
      </c>
      <c r="AH17" s="1">
        <v>7.0000000000000007E-2</v>
      </c>
      <c r="AI17" s="1">
        <v>9</v>
      </c>
      <c r="AJ17" s="1">
        <v>123</v>
      </c>
      <c r="AK17" s="1">
        <v>4.66</v>
      </c>
      <c r="AM17" s="1">
        <v>1008</v>
      </c>
      <c r="AN17" s="1">
        <v>37.6</v>
      </c>
      <c r="AO17" s="1">
        <v>75.8</v>
      </c>
      <c r="AP17" s="1">
        <v>8.93</v>
      </c>
      <c r="AQ17" s="1">
        <v>35</v>
      </c>
      <c r="AR17" s="1">
        <v>5.79</v>
      </c>
      <c r="AS17" s="1">
        <v>1.58</v>
      </c>
      <c r="AT17" s="1">
        <v>4.3600000000000003</v>
      </c>
      <c r="AU17" s="1">
        <v>0.45</v>
      </c>
      <c r="AV17" s="1">
        <v>1.95</v>
      </c>
      <c r="AW17" s="1">
        <v>0.31</v>
      </c>
      <c r="AX17" s="1">
        <v>0.82</v>
      </c>
      <c r="AY17" s="1">
        <v>9.7000000000000003E-2</v>
      </c>
      <c r="AZ17" s="1">
        <v>0.61</v>
      </c>
      <c r="BA17" s="1">
        <v>8.5999999999999993E-2</v>
      </c>
      <c r="BB17" s="1">
        <v>15.9</v>
      </c>
      <c r="BC17" s="1">
        <v>3.22</v>
      </c>
      <c r="BF17" s="1">
        <v>0.31</v>
      </c>
      <c r="BG17" s="1">
        <v>47.9</v>
      </c>
      <c r="BH17" s="1">
        <v>17.899999999999999</v>
      </c>
      <c r="BI17" s="1">
        <v>4.0199999999999996</v>
      </c>
      <c r="BJ17" s="1">
        <v>50.3</v>
      </c>
      <c r="BK17" s="1">
        <v>0.86</v>
      </c>
      <c r="BM17" s="1">
        <v>124.6</v>
      </c>
      <c r="BN17" s="1">
        <v>41.9</v>
      </c>
      <c r="BO17" s="16"/>
      <c r="BP17" s="2">
        <f t="shared" si="9"/>
        <v>146.35600000000002</v>
      </c>
      <c r="BQ17" s="2">
        <f t="shared" si="10"/>
        <v>79.905359326463</v>
      </c>
      <c r="BR17" s="2">
        <f t="shared" si="11"/>
        <v>66.450640673537023</v>
      </c>
      <c r="BS17" s="2"/>
      <c r="BT17" s="2">
        <f t="shared" si="12"/>
        <v>69.377063520713705</v>
      </c>
      <c r="BU17" s="2">
        <f t="shared" si="13"/>
        <v>69.605744727006325</v>
      </c>
      <c r="BV17" s="2">
        <f t="shared" si="14"/>
        <v>0.22868120629262023</v>
      </c>
      <c r="BW17" s="2"/>
      <c r="BX17" s="2">
        <f t="shared" si="15"/>
        <v>71.877165367308493</v>
      </c>
      <c r="BY17" s="2">
        <f t="shared" si="16"/>
        <v>2.500101846594788</v>
      </c>
      <c r="BZ17" s="2">
        <f t="shared" si="17"/>
        <v>2.2714206403021677</v>
      </c>
    </row>
    <row r="18" spans="1:98" s="1" customFormat="1" x14ac:dyDescent="0.2">
      <c r="A18" s="3" t="s">
        <v>120</v>
      </c>
      <c r="B18" s="3" t="s">
        <v>128</v>
      </c>
      <c r="C18" s="3">
        <v>47.8</v>
      </c>
      <c r="D18" s="3"/>
      <c r="E18" s="3">
        <v>29.74</v>
      </c>
      <c r="F18" s="3">
        <v>89.88</v>
      </c>
      <c r="G18" s="3"/>
      <c r="H18" s="3">
        <v>-0.6</v>
      </c>
      <c r="I18" s="3"/>
      <c r="J18" s="3"/>
      <c r="K18" s="3">
        <v>57.88</v>
      </c>
      <c r="L18" s="3">
        <v>0.68</v>
      </c>
      <c r="M18" s="3">
        <v>15.91</v>
      </c>
      <c r="N18" s="3">
        <v>5.23</v>
      </c>
      <c r="O18" s="3"/>
      <c r="P18" s="3">
        <v>0.1</v>
      </c>
      <c r="Q18" s="3">
        <v>2.0099999999999998</v>
      </c>
      <c r="R18" s="3">
        <v>5.25</v>
      </c>
      <c r="S18" s="3">
        <v>4.59</v>
      </c>
      <c r="T18" s="3">
        <v>2.75</v>
      </c>
      <c r="U18" s="3">
        <v>0.21</v>
      </c>
      <c r="V18" s="3">
        <v>19.100000000000001</v>
      </c>
      <c r="W18" s="3">
        <v>130</v>
      </c>
      <c r="X18" s="3">
        <v>77.3</v>
      </c>
      <c r="Y18" s="3">
        <v>14.1</v>
      </c>
      <c r="Z18" s="3">
        <v>27.5</v>
      </c>
      <c r="AA18" s="3">
        <v>50.8</v>
      </c>
      <c r="AB18" s="3"/>
      <c r="AC18" s="3">
        <v>58.1</v>
      </c>
      <c r="AD18" s="3">
        <v>16.5</v>
      </c>
      <c r="AE18" s="3"/>
      <c r="AF18" s="3">
        <v>83.1</v>
      </c>
      <c r="AG18" s="3">
        <v>667</v>
      </c>
      <c r="AH18" s="3">
        <v>0.12</v>
      </c>
      <c r="AI18" s="3">
        <v>21.1</v>
      </c>
      <c r="AJ18" s="3">
        <v>105</v>
      </c>
      <c r="AK18" s="3">
        <v>8.3000000000000007</v>
      </c>
      <c r="AL18" s="3">
        <v>4.5</v>
      </c>
      <c r="AM18" s="3">
        <v>676</v>
      </c>
      <c r="AN18" s="3">
        <v>25.6</v>
      </c>
      <c r="AO18" s="3">
        <v>47.3</v>
      </c>
      <c r="AP18" s="3">
        <v>5.79</v>
      </c>
      <c r="AQ18" s="3">
        <v>22.8</v>
      </c>
      <c r="AR18" s="3">
        <v>4.66</v>
      </c>
      <c r="AS18" s="3">
        <v>1.39</v>
      </c>
      <c r="AT18" s="3">
        <v>4.3899999999999997</v>
      </c>
      <c r="AU18" s="3">
        <v>0.65</v>
      </c>
      <c r="AV18" s="3">
        <v>3.47</v>
      </c>
      <c r="AW18" s="3">
        <v>0.7</v>
      </c>
      <c r="AX18" s="3">
        <v>1.94</v>
      </c>
      <c r="AY18" s="3">
        <v>0.27</v>
      </c>
      <c r="AZ18" s="3">
        <v>1.75</v>
      </c>
      <c r="BA18" s="3">
        <v>0.26</v>
      </c>
      <c r="BB18" s="3">
        <v>7.2</v>
      </c>
      <c r="BC18" s="3">
        <v>2.6</v>
      </c>
      <c r="BD18" s="3"/>
      <c r="BE18" s="3"/>
      <c r="BF18" s="3">
        <v>0.53</v>
      </c>
      <c r="BG18" s="3">
        <v>10</v>
      </c>
      <c r="BH18" s="3">
        <v>7.4</v>
      </c>
      <c r="BI18" s="3">
        <v>1.7</v>
      </c>
      <c r="BJ18" s="3">
        <v>44</v>
      </c>
      <c r="BK18" s="3">
        <v>0.81</v>
      </c>
      <c r="BL18" s="3"/>
      <c r="BM18" s="3">
        <v>31.6</v>
      </c>
      <c r="BN18" s="3">
        <v>9.9</v>
      </c>
      <c r="BO18" s="17"/>
      <c r="BP18" s="4">
        <f t="shared" si="9"/>
        <v>43.126000000000005</v>
      </c>
      <c r="BQ18" s="4">
        <f t="shared" si="10"/>
        <v>49.207944814593354</v>
      </c>
      <c r="BR18" s="4">
        <f t="shared" si="11"/>
        <v>6.0819448145933492</v>
      </c>
      <c r="BS18" s="4"/>
      <c r="BT18" s="4">
        <f t="shared" si="12"/>
        <v>43.309985291264468</v>
      </c>
      <c r="BU18" s="4">
        <f t="shared" si="13"/>
        <v>45.656076968533043</v>
      </c>
      <c r="BV18" s="4">
        <f t="shared" si="14"/>
        <v>2.3460916772685749</v>
      </c>
      <c r="BW18" s="4"/>
      <c r="BX18" s="4">
        <f t="shared" si="15"/>
        <v>45.303006071789042</v>
      </c>
      <c r="BY18" s="4">
        <f t="shared" si="16"/>
        <v>1.9930207805245743</v>
      </c>
      <c r="BZ18" s="4">
        <f t="shared" si="17"/>
        <v>0.35307089674400061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x14ac:dyDescent="0.2">
      <c r="A19" s="3" t="s">
        <v>120</v>
      </c>
      <c r="B19" s="3" t="s">
        <v>129</v>
      </c>
      <c r="C19" s="3">
        <v>47.8</v>
      </c>
      <c r="D19" s="3"/>
      <c r="E19" s="3">
        <v>29.74</v>
      </c>
      <c r="F19" s="3">
        <v>89.88</v>
      </c>
      <c r="G19" s="3"/>
      <c r="H19" s="3"/>
      <c r="I19" s="3"/>
      <c r="J19" s="3"/>
      <c r="K19" s="3">
        <v>56.35</v>
      </c>
      <c r="L19" s="3">
        <v>0.66</v>
      </c>
      <c r="M19" s="3">
        <v>17.079999999999998</v>
      </c>
      <c r="N19" s="3">
        <v>6.07</v>
      </c>
      <c r="O19" s="3"/>
      <c r="P19" s="3">
        <v>0.08</v>
      </c>
      <c r="Q19" s="3">
        <v>2.36</v>
      </c>
      <c r="R19" s="3">
        <v>5.8</v>
      </c>
      <c r="S19" s="3">
        <v>3.17</v>
      </c>
      <c r="T19" s="3">
        <v>2.08</v>
      </c>
      <c r="U19" s="3">
        <v>0.19</v>
      </c>
      <c r="V19" s="3">
        <v>16</v>
      </c>
      <c r="W19" s="3">
        <v>127</v>
      </c>
      <c r="X19" s="3">
        <v>16.899999999999999</v>
      </c>
      <c r="Y19" s="3">
        <v>18.3</v>
      </c>
      <c r="Z19" s="3">
        <v>10.4</v>
      </c>
      <c r="AA19" s="3">
        <v>24</v>
      </c>
      <c r="AB19" s="3"/>
      <c r="AC19" s="3">
        <v>71.900000000000006</v>
      </c>
      <c r="AD19" s="3">
        <v>20</v>
      </c>
      <c r="AE19" s="3"/>
      <c r="AF19" s="3">
        <v>63.7</v>
      </c>
      <c r="AG19" s="3">
        <v>502</v>
      </c>
      <c r="AH19" s="3">
        <v>0.13</v>
      </c>
      <c r="AI19" s="3">
        <v>17.3</v>
      </c>
      <c r="AJ19" s="3">
        <v>85.4</v>
      </c>
      <c r="AK19" s="3">
        <v>6.6</v>
      </c>
      <c r="AL19" s="3">
        <v>10.3</v>
      </c>
      <c r="AM19" s="3">
        <v>481</v>
      </c>
      <c r="AN19" s="3">
        <v>22.2</v>
      </c>
      <c r="AO19" s="3">
        <v>44.6</v>
      </c>
      <c r="AP19" s="3">
        <v>5.05</v>
      </c>
      <c r="AQ19" s="3">
        <v>19.600000000000001</v>
      </c>
      <c r="AR19" s="3">
        <v>3.85</v>
      </c>
      <c r="AS19" s="3">
        <v>1.1499999999999999</v>
      </c>
      <c r="AT19" s="3">
        <v>3.56</v>
      </c>
      <c r="AU19" s="3">
        <v>0.53</v>
      </c>
      <c r="AV19" s="3">
        <v>2.87</v>
      </c>
      <c r="AW19" s="3">
        <v>0.59</v>
      </c>
      <c r="AX19" s="3">
        <v>1.67</v>
      </c>
      <c r="AY19" s="3">
        <v>0.24</v>
      </c>
      <c r="AZ19" s="3">
        <v>1.57</v>
      </c>
      <c r="BA19" s="3">
        <v>0.24</v>
      </c>
      <c r="BB19" s="3">
        <v>7.7</v>
      </c>
      <c r="BC19" s="3">
        <v>2.4</v>
      </c>
      <c r="BD19" s="3"/>
      <c r="BE19" s="3"/>
      <c r="BF19" s="3">
        <v>0.48</v>
      </c>
      <c r="BG19" s="3">
        <v>15.1</v>
      </c>
      <c r="BH19" s="3">
        <v>8.1</v>
      </c>
      <c r="BI19" s="3">
        <v>2.2000000000000002</v>
      </c>
      <c r="BJ19" s="3">
        <v>44</v>
      </c>
      <c r="BK19" s="3">
        <v>0.97</v>
      </c>
      <c r="BL19" s="3"/>
      <c r="BM19" s="3">
        <v>29</v>
      </c>
      <c r="BN19" s="3">
        <v>9.6</v>
      </c>
      <c r="BO19" s="17"/>
      <c r="BP19" s="4">
        <f t="shared" si="9"/>
        <v>40.240000000000009</v>
      </c>
      <c r="BQ19" s="4">
        <f t="shared" si="10"/>
        <v>48.553216233140837</v>
      </c>
      <c r="BR19" s="4">
        <f t="shared" si="11"/>
        <v>8.3132162331408281</v>
      </c>
      <c r="BS19" s="4"/>
      <c r="BT19" s="4">
        <f t="shared" si="12"/>
        <v>41.678620769743006</v>
      </c>
      <c r="BU19" s="4">
        <f t="shared" si="13"/>
        <v>45.14526743466493</v>
      </c>
      <c r="BV19" s="4">
        <f t="shared" si="14"/>
        <v>3.4666466649219245</v>
      </c>
      <c r="BW19" s="4"/>
      <c r="BX19" s="4">
        <f t="shared" si="15"/>
        <v>44.18154332997895</v>
      </c>
      <c r="BY19" s="4">
        <f t="shared" si="16"/>
        <v>2.5029225602359446</v>
      </c>
      <c r="BZ19" s="4">
        <f t="shared" si="17"/>
        <v>0.96372410468597991</v>
      </c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x14ac:dyDescent="0.2">
      <c r="A20" s="11" t="s">
        <v>282</v>
      </c>
      <c r="B20" s="11" t="s">
        <v>283</v>
      </c>
      <c r="C20" s="11">
        <v>178</v>
      </c>
      <c r="D20" s="11"/>
      <c r="E20" s="11">
        <v>29.734999999999999</v>
      </c>
      <c r="F20" s="11">
        <v>91.415000000000006</v>
      </c>
      <c r="G20" s="11">
        <v>0.70477599999999996</v>
      </c>
      <c r="H20" s="11">
        <v>1.7</v>
      </c>
      <c r="I20" s="11"/>
      <c r="J20" s="11"/>
      <c r="K20" s="11">
        <v>67.77</v>
      </c>
      <c r="L20" s="11">
        <v>0.77</v>
      </c>
      <c r="M20" s="11">
        <v>14.37</v>
      </c>
      <c r="N20" s="11">
        <v>4.46</v>
      </c>
      <c r="O20" s="11">
        <v>0.17</v>
      </c>
      <c r="P20" s="11">
        <v>1.49</v>
      </c>
      <c r="Q20" s="11">
        <v>3.44</v>
      </c>
      <c r="R20" s="11">
        <v>2.52</v>
      </c>
      <c r="S20" s="11">
        <v>2.48</v>
      </c>
      <c r="T20" s="11">
        <v>0.19</v>
      </c>
      <c r="U20" s="11"/>
      <c r="V20" s="11"/>
      <c r="W20" s="11"/>
      <c r="X20" s="11">
        <v>15.7</v>
      </c>
      <c r="Y20" s="11">
        <v>38.299999999999997</v>
      </c>
      <c r="Z20" s="11">
        <v>4.71</v>
      </c>
      <c r="AA20" s="11">
        <v>4.6100000000000003</v>
      </c>
      <c r="AB20" s="11"/>
      <c r="AC20" s="11">
        <v>3.09</v>
      </c>
      <c r="AD20" s="11">
        <v>82.2</v>
      </c>
      <c r="AE20" s="11">
        <v>16.2</v>
      </c>
      <c r="AF20" s="11">
        <v>67.7</v>
      </c>
      <c r="AG20" s="11">
        <v>700</v>
      </c>
      <c r="AH20" s="11">
        <v>0.1</v>
      </c>
      <c r="AI20" s="11">
        <v>40.1</v>
      </c>
      <c r="AJ20" s="11">
        <v>203</v>
      </c>
      <c r="AK20" s="11">
        <v>11.1</v>
      </c>
      <c r="AL20" s="11"/>
      <c r="AM20" s="11">
        <v>570</v>
      </c>
      <c r="AN20" s="11">
        <v>25.8</v>
      </c>
      <c r="AO20" s="11">
        <v>51.8</v>
      </c>
      <c r="AP20" s="11">
        <v>6.36</v>
      </c>
      <c r="AQ20" s="11">
        <v>26.9</v>
      </c>
      <c r="AR20" s="11">
        <v>6.3</v>
      </c>
      <c r="AS20" s="11">
        <v>1.71</v>
      </c>
      <c r="AT20" s="11">
        <v>6.24</v>
      </c>
      <c r="AU20" s="11">
        <v>1.04</v>
      </c>
      <c r="AV20" s="11">
        <v>6.79</v>
      </c>
      <c r="AW20" s="11">
        <v>1.39</v>
      </c>
      <c r="AX20" s="11">
        <v>4.0999999999999996</v>
      </c>
      <c r="AY20" s="11">
        <v>0.61</v>
      </c>
      <c r="AZ20" s="11">
        <v>3.97</v>
      </c>
      <c r="BA20" s="11">
        <v>0.63</v>
      </c>
      <c r="BB20" s="11">
        <v>4.4000000000000004</v>
      </c>
      <c r="BC20" s="11">
        <v>5.16</v>
      </c>
      <c r="BD20" s="11"/>
      <c r="BE20" s="11"/>
      <c r="BF20" s="11">
        <v>0.72</v>
      </c>
      <c r="BG20" s="11">
        <v>17.899999999999999</v>
      </c>
      <c r="BH20" s="11">
        <v>6.54</v>
      </c>
      <c r="BI20" s="11">
        <v>1.8</v>
      </c>
      <c r="BJ20" s="11">
        <v>40</v>
      </c>
      <c r="BK20" s="11">
        <v>1.62</v>
      </c>
      <c r="BL20" s="11"/>
      <c r="BM20" s="11">
        <v>17.5</v>
      </c>
      <c r="BN20" s="11">
        <v>4.4000000000000004</v>
      </c>
      <c r="BO20" s="20"/>
      <c r="BP20" s="12">
        <f t="shared" si="9"/>
        <v>27.475000000000001</v>
      </c>
      <c r="BQ20" s="12">
        <f t="shared" si="10"/>
        <v>31.95378260415853</v>
      </c>
      <c r="BR20" s="12">
        <f t="shared" si="11"/>
        <v>4.4787826041585284</v>
      </c>
      <c r="BS20" s="12"/>
      <c r="BT20" s="12">
        <f t="shared" si="12"/>
        <v>32.081816737659906</v>
      </c>
      <c r="BU20" s="12">
        <f t="shared" si="13"/>
        <v>32.194635379341982</v>
      </c>
      <c r="BV20" s="12">
        <f t="shared" si="14"/>
        <v>0.11281864168207534</v>
      </c>
      <c r="BW20" s="12"/>
      <c r="BX20" s="12">
        <f t="shared" si="15"/>
        <v>32.132169955519153</v>
      </c>
      <c r="BY20" s="12">
        <f t="shared" si="16"/>
        <v>5.0353217859246513E-2</v>
      </c>
      <c r="BZ20" s="12">
        <f t="shared" si="17"/>
        <v>6.2465423822828825E-2</v>
      </c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</row>
    <row r="21" spans="1:98" s="1" customFormat="1" x14ac:dyDescent="0.2">
      <c r="A21" s="3" t="s">
        <v>120</v>
      </c>
      <c r="B21" s="3" t="s">
        <v>130</v>
      </c>
      <c r="C21" s="3">
        <v>47.8</v>
      </c>
      <c r="D21" s="3"/>
      <c r="E21" s="3">
        <v>29.73</v>
      </c>
      <c r="F21" s="3">
        <v>89.98</v>
      </c>
      <c r="G21" s="3"/>
      <c r="H21" s="3"/>
      <c r="I21" s="3"/>
      <c r="J21" s="3"/>
      <c r="K21" s="3">
        <v>65.760000000000005</v>
      </c>
      <c r="L21" s="3">
        <v>0.44</v>
      </c>
      <c r="M21" s="3">
        <v>16.14</v>
      </c>
      <c r="N21" s="3">
        <v>3.33</v>
      </c>
      <c r="O21" s="3"/>
      <c r="P21" s="3">
        <v>0.17</v>
      </c>
      <c r="Q21" s="3">
        <v>1.28</v>
      </c>
      <c r="R21" s="3">
        <v>2.1800000000000002</v>
      </c>
      <c r="S21" s="3">
        <v>4.59</v>
      </c>
      <c r="T21" s="3">
        <v>2.74</v>
      </c>
      <c r="U21" s="3">
        <v>0.19</v>
      </c>
      <c r="V21" s="3">
        <v>6.3</v>
      </c>
      <c r="W21" s="3">
        <v>95</v>
      </c>
      <c r="X21" s="3">
        <v>0.26</v>
      </c>
      <c r="Y21" s="3">
        <v>2</v>
      </c>
      <c r="Z21" s="3">
        <v>1.5</v>
      </c>
      <c r="AA21" s="3">
        <v>5</v>
      </c>
      <c r="AB21" s="3"/>
      <c r="AC21" s="3">
        <v>56.5</v>
      </c>
      <c r="AD21" s="3">
        <v>17.899999999999999</v>
      </c>
      <c r="AE21" s="3"/>
      <c r="AF21" s="3">
        <v>89.3</v>
      </c>
      <c r="AG21" s="3">
        <v>548</v>
      </c>
      <c r="AH21" s="3">
        <v>0.16</v>
      </c>
      <c r="AI21" s="3">
        <v>25.8</v>
      </c>
      <c r="AJ21" s="3">
        <v>158</v>
      </c>
      <c r="AK21" s="3">
        <v>9.6999999999999993</v>
      </c>
      <c r="AL21" s="3">
        <v>3.1</v>
      </c>
      <c r="AM21" s="3">
        <v>643</v>
      </c>
      <c r="AN21" s="3">
        <v>35.4</v>
      </c>
      <c r="AO21" s="3">
        <v>71</v>
      </c>
      <c r="AP21" s="3">
        <v>7.99</v>
      </c>
      <c r="AQ21" s="3">
        <v>30.4</v>
      </c>
      <c r="AR21" s="3">
        <v>5.51</v>
      </c>
      <c r="AS21" s="3">
        <v>1.46</v>
      </c>
      <c r="AT21" s="3">
        <v>5.15</v>
      </c>
      <c r="AU21" s="3">
        <v>0.74</v>
      </c>
      <c r="AV21" s="3">
        <v>4.0199999999999996</v>
      </c>
      <c r="AW21" s="3">
        <v>0.85</v>
      </c>
      <c r="AX21" s="3">
        <v>2.4700000000000002</v>
      </c>
      <c r="AY21" s="3">
        <v>0.37</v>
      </c>
      <c r="AZ21" s="3">
        <v>2.4500000000000002</v>
      </c>
      <c r="BA21" s="3">
        <v>0.38</v>
      </c>
      <c r="BB21" s="3">
        <v>8.4</v>
      </c>
      <c r="BC21" s="3">
        <v>4.0999999999999996</v>
      </c>
      <c r="BD21" s="3"/>
      <c r="BE21" s="3"/>
      <c r="BF21" s="3">
        <v>0.63</v>
      </c>
      <c r="BG21" s="3">
        <v>15.7</v>
      </c>
      <c r="BH21" s="3">
        <v>10.7</v>
      </c>
      <c r="BI21" s="3">
        <v>2.2000000000000002</v>
      </c>
      <c r="BJ21" s="3">
        <v>43</v>
      </c>
      <c r="BK21" s="3">
        <v>1.1499999999999999</v>
      </c>
      <c r="BL21" s="3"/>
      <c r="BM21" s="3">
        <v>21.2</v>
      </c>
      <c r="BN21" s="3">
        <v>9.8000000000000007</v>
      </c>
      <c r="BO21" s="17"/>
      <c r="BP21" s="4">
        <f t="shared" si="9"/>
        <v>31.582000000000001</v>
      </c>
      <c r="BQ21" s="4">
        <f t="shared" si="10"/>
        <v>48.991932806953443</v>
      </c>
      <c r="BR21" s="4">
        <f t="shared" si="11"/>
        <v>17.409932806953442</v>
      </c>
      <c r="BS21" s="4"/>
      <c r="BT21" s="4">
        <f t="shared" si="12"/>
        <v>35.726022451881363</v>
      </c>
      <c r="BU21" s="4">
        <f t="shared" si="13"/>
        <v>45.487547602230343</v>
      </c>
      <c r="BV21" s="4">
        <f t="shared" si="14"/>
        <v>9.7615251503489802</v>
      </c>
      <c r="BW21" s="4"/>
      <c r="BX21" s="4">
        <f t="shared" si="15"/>
        <v>41.298891290100471</v>
      </c>
      <c r="BY21" s="4">
        <f t="shared" si="16"/>
        <v>5.5728688382191081</v>
      </c>
      <c r="BZ21" s="4">
        <f t="shared" si="17"/>
        <v>4.1886563121298721</v>
      </c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x14ac:dyDescent="0.2">
      <c r="A22" s="1" t="s">
        <v>65</v>
      </c>
      <c r="B22" s="1" t="s">
        <v>66</v>
      </c>
      <c r="C22" s="1">
        <v>10.6</v>
      </c>
      <c r="E22" s="1">
        <v>29.713673</v>
      </c>
      <c r="F22" s="1">
        <v>90.341977</v>
      </c>
      <c r="K22" s="1">
        <v>60.84</v>
      </c>
      <c r="L22" s="1">
        <v>0.8</v>
      </c>
      <c r="M22" s="1">
        <v>15.93</v>
      </c>
      <c r="N22" s="1">
        <v>4.26</v>
      </c>
      <c r="O22" s="1">
        <v>0.98</v>
      </c>
      <c r="P22" s="1">
        <v>0.04</v>
      </c>
      <c r="Q22" s="1">
        <v>1.83</v>
      </c>
      <c r="R22" s="1">
        <v>3.3</v>
      </c>
      <c r="S22" s="1">
        <v>4.08</v>
      </c>
      <c r="T22" s="1">
        <v>5.64</v>
      </c>
      <c r="U22" s="1">
        <v>0.64</v>
      </c>
      <c r="V22" s="1">
        <v>11</v>
      </c>
      <c r="W22" s="1">
        <v>99.9</v>
      </c>
      <c r="X22" s="1">
        <v>68</v>
      </c>
      <c r="Y22" s="1">
        <v>15.5</v>
      </c>
      <c r="Z22" s="1">
        <v>34.700000000000003</v>
      </c>
      <c r="AA22" s="1">
        <v>49.9</v>
      </c>
      <c r="AC22" s="1">
        <v>439</v>
      </c>
      <c r="AD22" s="1">
        <v>22.7</v>
      </c>
      <c r="AF22" s="1">
        <v>270</v>
      </c>
      <c r="AG22" s="1">
        <v>1325</v>
      </c>
      <c r="AH22" s="1">
        <v>0.2</v>
      </c>
      <c r="AI22" s="1">
        <v>19.399999999999999</v>
      </c>
      <c r="AJ22" s="1">
        <v>776</v>
      </c>
      <c r="AK22" s="1">
        <v>20.2</v>
      </c>
      <c r="AM22" s="1">
        <v>2849</v>
      </c>
      <c r="AN22" s="1">
        <v>113</v>
      </c>
      <c r="AO22" s="1">
        <v>195</v>
      </c>
      <c r="AP22" s="1">
        <v>23.9</v>
      </c>
      <c r="AQ22" s="1">
        <v>89.4</v>
      </c>
      <c r="AR22" s="1">
        <v>13.5</v>
      </c>
      <c r="AS22" s="1">
        <v>2.4700000000000002</v>
      </c>
      <c r="AT22" s="1">
        <v>12.1</v>
      </c>
      <c r="AU22" s="1">
        <v>1.33</v>
      </c>
      <c r="AV22" s="1">
        <v>3.99</v>
      </c>
      <c r="AW22" s="1">
        <v>0.65</v>
      </c>
      <c r="AX22" s="1">
        <v>2.0499999999999998</v>
      </c>
      <c r="AY22" s="1">
        <v>0.23</v>
      </c>
      <c r="AZ22" s="1">
        <v>1.44</v>
      </c>
      <c r="BA22" s="1">
        <v>0.18</v>
      </c>
      <c r="BB22" s="1">
        <v>17.8</v>
      </c>
      <c r="BC22" s="1">
        <v>15.4</v>
      </c>
      <c r="BF22" s="1">
        <v>0.84</v>
      </c>
      <c r="BG22" s="1">
        <v>123</v>
      </c>
      <c r="BH22" s="1">
        <v>70.900000000000006</v>
      </c>
      <c r="BI22" s="1">
        <v>9.69</v>
      </c>
      <c r="BK22" s="1">
        <v>0.92</v>
      </c>
      <c r="BM22" s="1">
        <v>68.3</v>
      </c>
      <c r="BN22" s="1">
        <v>53.3</v>
      </c>
      <c r="BO22" s="16"/>
      <c r="BP22" s="2">
        <f t="shared" si="9"/>
        <v>83.863</v>
      </c>
      <c r="BQ22" s="2">
        <f t="shared" si="10"/>
        <v>85.025680105256356</v>
      </c>
      <c r="BR22" s="2">
        <f t="shared" si="11"/>
        <v>1.1626801052563565</v>
      </c>
      <c r="BS22" s="2"/>
      <c r="BT22" s="2">
        <f t="shared" si="12"/>
        <v>57.954285564958141</v>
      </c>
      <c r="BU22" s="2">
        <f t="shared" si="13"/>
        <v>73.600543097451862</v>
      </c>
      <c r="BV22" s="2">
        <f t="shared" si="14"/>
        <v>15.646257532493721</v>
      </c>
      <c r="BW22" s="2"/>
      <c r="BX22" s="2">
        <f t="shared" si="15"/>
        <v>68.17533632611547</v>
      </c>
      <c r="BY22" s="2">
        <f t="shared" si="16"/>
        <v>10.221050761157329</v>
      </c>
      <c r="BZ22" s="2">
        <f t="shared" si="17"/>
        <v>5.4252067713363914</v>
      </c>
    </row>
    <row r="23" spans="1:98" s="1" customFormat="1" x14ac:dyDescent="0.2">
      <c r="A23" s="3" t="s">
        <v>120</v>
      </c>
      <c r="B23" s="3" t="s">
        <v>122</v>
      </c>
      <c r="C23" s="3">
        <v>44</v>
      </c>
      <c r="D23" s="3"/>
      <c r="E23" s="3">
        <v>29.67</v>
      </c>
      <c r="F23" s="3">
        <v>89.08</v>
      </c>
      <c r="G23" s="3"/>
      <c r="H23" s="3">
        <v>-1.2</v>
      </c>
      <c r="I23" s="3"/>
      <c r="J23" s="3"/>
      <c r="K23" s="3">
        <v>56.49</v>
      </c>
      <c r="L23" s="3">
        <v>1.21</v>
      </c>
      <c r="M23" s="3">
        <v>17.64</v>
      </c>
      <c r="N23" s="3">
        <v>8.92</v>
      </c>
      <c r="O23" s="3"/>
      <c r="P23" s="3">
        <v>0.19</v>
      </c>
      <c r="Q23" s="3">
        <v>2.74</v>
      </c>
      <c r="R23" s="3">
        <v>7.09</v>
      </c>
      <c r="S23" s="3">
        <v>3.19</v>
      </c>
      <c r="T23" s="3">
        <v>1.06</v>
      </c>
      <c r="U23" s="3">
        <v>0.36</v>
      </c>
      <c r="V23" s="3">
        <v>16.8</v>
      </c>
      <c r="W23" s="3">
        <v>105</v>
      </c>
      <c r="X23" s="3">
        <v>0.53</v>
      </c>
      <c r="Y23" s="3">
        <v>13.6</v>
      </c>
      <c r="Z23" s="3">
        <v>1.9</v>
      </c>
      <c r="AA23" s="3">
        <v>6.3</v>
      </c>
      <c r="AB23" s="3"/>
      <c r="AC23" s="3">
        <v>110</v>
      </c>
      <c r="AD23" s="3">
        <v>19.5</v>
      </c>
      <c r="AE23" s="3"/>
      <c r="AF23" s="3">
        <v>33.6</v>
      </c>
      <c r="AG23" s="3">
        <v>557</v>
      </c>
      <c r="AH23" s="3">
        <v>0.06</v>
      </c>
      <c r="AI23" s="3">
        <v>27.7</v>
      </c>
      <c r="AJ23" s="3">
        <v>108</v>
      </c>
      <c r="AK23" s="3">
        <v>5.2</v>
      </c>
      <c r="AL23" s="3">
        <v>4.8</v>
      </c>
      <c r="AM23" s="3">
        <v>290</v>
      </c>
      <c r="AN23" s="3">
        <v>18.100000000000001</v>
      </c>
      <c r="AO23" s="3">
        <v>40.700000000000003</v>
      </c>
      <c r="AP23" s="3">
        <v>5.35</v>
      </c>
      <c r="AQ23" s="3">
        <v>23.8</v>
      </c>
      <c r="AR23" s="3">
        <v>5.49</v>
      </c>
      <c r="AS23" s="3">
        <v>1.66</v>
      </c>
      <c r="AT23" s="3">
        <v>5.47</v>
      </c>
      <c r="AU23" s="3">
        <v>0.88</v>
      </c>
      <c r="AV23" s="3">
        <v>4.95</v>
      </c>
      <c r="AW23" s="3">
        <v>1.03</v>
      </c>
      <c r="AX23" s="3">
        <v>2.85</v>
      </c>
      <c r="AY23" s="3">
        <v>0.4</v>
      </c>
      <c r="AZ23" s="3">
        <v>2.61</v>
      </c>
      <c r="BA23" s="3">
        <v>0.39</v>
      </c>
      <c r="BB23" s="3">
        <v>4.5999999999999996</v>
      </c>
      <c r="BC23" s="3">
        <v>2.9</v>
      </c>
      <c r="BD23" s="3"/>
      <c r="BE23" s="3"/>
      <c r="BF23" s="3">
        <v>0.31</v>
      </c>
      <c r="BG23" s="3">
        <v>8.1999999999999993</v>
      </c>
      <c r="BH23" s="3">
        <v>1.2</v>
      </c>
      <c r="BI23" s="3">
        <v>0.7</v>
      </c>
      <c r="BJ23" s="3">
        <v>38</v>
      </c>
      <c r="BK23" s="3">
        <v>0.96</v>
      </c>
      <c r="BL23" s="3"/>
      <c r="BM23" s="3">
        <v>20.100000000000001</v>
      </c>
      <c r="BN23" s="3">
        <v>4.7</v>
      </c>
      <c r="BO23" s="17"/>
      <c r="BP23" s="4">
        <f t="shared" si="9"/>
        <v>30.361000000000004</v>
      </c>
      <c r="BQ23" s="4">
        <f t="shared" si="10"/>
        <v>33.357170284864601</v>
      </c>
      <c r="BR23" s="4">
        <f t="shared" si="11"/>
        <v>2.996170284864597</v>
      </c>
      <c r="BS23" s="4"/>
      <c r="BT23" s="4">
        <f t="shared" si="12"/>
        <v>34.71367648623557</v>
      </c>
      <c r="BU23" s="4">
        <f t="shared" si="13"/>
        <v>33.289537644685815</v>
      </c>
      <c r="BV23" s="4">
        <f t="shared" si="14"/>
        <v>1.4241388415497553</v>
      </c>
      <c r="BW23" s="4"/>
      <c r="BX23" s="4">
        <f t="shared" si="15"/>
        <v>34.089873016953021</v>
      </c>
      <c r="BY23" s="4">
        <f t="shared" si="16"/>
        <v>0.62380346928254937</v>
      </c>
      <c r="BZ23" s="4">
        <f t="shared" si="17"/>
        <v>0.80033537226720597</v>
      </c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x14ac:dyDescent="0.2">
      <c r="A24" s="3" t="s">
        <v>120</v>
      </c>
      <c r="B24" s="3" t="s">
        <v>123</v>
      </c>
      <c r="C24" s="3">
        <v>44</v>
      </c>
      <c r="D24" s="3"/>
      <c r="E24" s="3">
        <v>29.67</v>
      </c>
      <c r="F24" s="3">
        <v>89.08</v>
      </c>
      <c r="G24" s="3"/>
      <c r="H24" s="3"/>
      <c r="I24" s="3"/>
      <c r="J24" s="3"/>
      <c r="K24" s="3">
        <v>59.73</v>
      </c>
      <c r="L24" s="3">
        <v>0.94</v>
      </c>
      <c r="M24" s="3">
        <v>14.27</v>
      </c>
      <c r="N24" s="3">
        <v>7.79</v>
      </c>
      <c r="O24" s="3"/>
      <c r="P24" s="3">
        <v>0.13</v>
      </c>
      <c r="Q24" s="3">
        <v>2.73</v>
      </c>
      <c r="R24" s="3">
        <v>5.78</v>
      </c>
      <c r="S24" s="3">
        <v>3.45</v>
      </c>
      <c r="T24" s="3">
        <v>1.05</v>
      </c>
      <c r="U24" s="3">
        <v>0.31</v>
      </c>
      <c r="V24" s="3">
        <v>23.2</v>
      </c>
      <c r="W24" s="3">
        <v>211</v>
      </c>
      <c r="X24" s="3">
        <v>16.399999999999999</v>
      </c>
      <c r="Y24" s="3">
        <v>23.8</v>
      </c>
      <c r="Z24" s="3">
        <v>16.7</v>
      </c>
      <c r="AA24" s="3">
        <v>57.1</v>
      </c>
      <c r="AB24" s="3"/>
      <c r="AC24" s="3">
        <v>72.7</v>
      </c>
      <c r="AD24" s="3">
        <v>18.100000000000001</v>
      </c>
      <c r="AE24" s="3"/>
      <c r="AF24" s="3">
        <v>29.6</v>
      </c>
      <c r="AG24" s="3">
        <v>487</v>
      </c>
      <c r="AH24" s="3">
        <v>0.06</v>
      </c>
      <c r="AI24" s="3">
        <v>23.9</v>
      </c>
      <c r="AJ24" s="3">
        <v>113</v>
      </c>
      <c r="AK24" s="3">
        <v>6.3</v>
      </c>
      <c r="AL24" s="3">
        <v>2.5</v>
      </c>
      <c r="AM24" s="3">
        <v>353</v>
      </c>
      <c r="AN24" s="3">
        <v>17.8</v>
      </c>
      <c r="AO24" s="3">
        <v>39</v>
      </c>
      <c r="AP24" s="3">
        <v>4.87</v>
      </c>
      <c r="AQ24" s="3">
        <v>20.9</v>
      </c>
      <c r="AR24" s="3">
        <v>4.5599999999999996</v>
      </c>
      <c r="AS24" s="3">
        <v>1.1399999999999999</v>
      </c>
      <c r="AT24" s="3">
        <v>4.28</v>
      </c>
      <c r="AU24" s="3">
        <v>0.69</v>
      </c>
      <c r="AV24" s="3">
        <v>3.82</v>
      </c>
      <c r="AW24" s="3">
        <v>0.79</v>
      </c>
      <c r="AX24" s="3">
        <v>2.23</v>
      </c>
      <c r="AY24" s="3">
        <v>0.32</v>
      </c>
      <c r="AZ24" s="3">
        <v>2.04</v>
      </c>
      <c r="BA24" s="3">
        <v>0.31</v>
      </c>
      <c r="BB24" s="3">
        <v>5.6</v>
      </c>
      <c r="BC24" s="3">
        <v>2.7</v>
      </c>
      <c r="BD24" s="3"/>
      <c r="BE24" s="3"/>
      <c r="BF24" s="3">
        <v>0.4</v>
      </c>
      <c r="BG24" s="3">
        <v>12.6</v>
      </c>
      <c r="BH24" s="3">
        <v>3.4</v>
      </c>
      <c r="BI24" s="3">
        <v>1</v>
      </c>
      <c r="BJ24" s="3">
        <v>41</v>
      </c>
      <c r="BK24" s="3">
        <v>0.86</v>
      </c>
      <c r="BL24" s="3"/>
      <c r="BM24" s="3">
        <v>20.399999999999999</v>
      </c>
      <c r="BN24" s="3">
        <v>5.9</v>
      </c>
      <c r="BO24" s="17"/>
      <c r="BP24" s="4">
        <f t="shared" si="9"/>
        <v>30.694000000000003</v>
      </c>
      <c r="BQ24" s="4">
        <f t="shared" si="10"/>
        <v>38.195343957261677</v>
      </c>
      <c r="BR24" s="4">
        <f t="shared" si="11"/>
        <v>7.5013439572616747</v>
      </c>
      <c r="BS24" s="4"/>
      <c r="BT24" s="4">
        <f t="shared" si="12"/>
        <v>34.995163116153236</v>
      </c>
      <c r="BU24" s="4">
        <f t="shared" si="13"/>
        <v>37.064209025133785</v>
      </c>
      <c r="BV24" s="4">
        <f t="shared" si="14"/>
        <v>2.0690459089805486</v>
      </c>
      <c r="BW24" s="4"/>
      <c r="BX24" s="4">
        <f t="shared" si="15"/>
        <v>36.304308421627901</v>
      </c>
      <c r="BY24" s="4">
        <f t="shared" si="16"/>
        <v>1.3091453054746651</v>
      </c>
      <c r="BZ24" s="4">
        <f t="shared" si="17"/>
        <v>0.75990060350588351</v>
      </c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x14ac:dyDescent="0.2">
      <c r="A25" s="3" t="s">
        <v>120</v>
      </c>
      <c r="B25" s="3" t="s">
        <v>124</v>
      </c>
      <c r="C25" s="3">
        <v>44</v>
      </c>
      <c r="D25" s="3"/>
      <c r="E25" s="3">
        <v>29.67</v>
      </c>
      <c r="F25" s="3">
        <v>89.08</v>
      </c>
      <c r="G25" s="3"/>
      <c r="H25" s="3"/>
      <c r="I25" s="3"/>
      <c r="J25" s="3"/>
      <c r="K25" s="3">
        <v>55.71</v>
      </c>
      <c r="L25" s="3">
        <v>0.94</v>
      </c>
      <c r="M25" s="3">
        <v>17.489999999999998</v>
      </c>
      <c r="N25" s="3">
        <v>8.85</v>
      </c>
      <c r="O25" s="3"/>
      <c r="P25" s="3">
        <v>0.14000000000000001</v>
      </c>
      <c r="Q25" s="3">
        <v>2.52</v>
      </c>
      <c r="R25" s="3">
        <v>4.1900000000000004</v>
      </c>
      <c r="S25" s="3">
        <v>4.22</v>
      </c>
      <c r="T25" s="3">
        <v>2.12</v>
      </c>
      <c r="U25" s="3">
        <v>0.28000000000000003</v>
      </c>
      <c r="V25" s="3">
        <v>12.3</v>
      </c>
      <c r="W25" s="3">
        <v>130</v>
      </c>
      <c r="X25" s="3">
        <v>13.4</v>
      </c>
      <c r="Y25" s="3">
        <v>24.7</v>
      </c>
      <c r="Z25" s="3">
        <v>14.6</v>
      </c>
      <c r="AA25" s="3">
        <v>134</v>
      </c>
      <c r="AB25" s="3"/>
      <c r="AC25" s="3">
        <v>94.3</v>
      </c>
      <c r="AD25" s="3">
        <v>18.3</v>
      </c>
      <c r="AE25" s="3"/>
      <c r="AF25" s="3">
        <v>85.1</v>
      </c>
      <c r="AG25" s="3">
        <v>780</v>
      </c>
      <c r="AH25" s="3">
        <v>0.11</v>
      </c>
      <c r="AI25" s="3">
        <v>18.3</v>
      </c>
      <c r="AJ25" s="3">
        <v>160</v>
      </c>
      <c r="AK25" s="3">
        <v>7</v>
      </c>
      <c r="AL25" s="3">
        <v>6.5</v>
      </c>
      <c r="AM25" s="3">
        <v>478</v>
      </c>
      <c r="AN25" s="3">
        <v>32.299999999999997</v>
      </c>
      <c r="AO25" s="3">
        <v>63.6</v>
      </c>
      <c r="AP25" s="3">
        <v>7.14</v>
      </c>
      <c r="AQ25" s="3">
        <v>27.5</v>
      </c>
      <c r="AR25" s="3">
        <v>5.07</v>
      </c>
      <c r="AS25" s="3">
        <v>1.41</v>
      </c>
      <c r="AT25" s="3">
        <v>4.72</v>
      </c>
      <c r="AU25" s="3">
        <v>0.64</v>
      </c>
      <c r="AV25" s="3">
        <v>3.24</v>
      </c>
      <c r="AW25" s="3">
        <v>0.65</v>
      </c>
      <c r="AX25" s="3">
        <v>1.82</v>
      </c>
      <c r="AY25" s="3">
        <v>0.26</v>
      </c>
      <c r="AZ25" s="3">
        <v>1.67</v>
      </c>
      <c r="BA25" s="3">
        <v>0.25</v>
      </c>
      <c r="BB25" s="3">
        <v>9.3000000000000007</v>
      </c>
      <c r="BC25" s="3">
        <v>4</v>
      </c>
      <c r="BD25" s="3"/>
      <c r="BE25" s="3"/>
      <c r="BF25" s="3">
        <v>0.49</v>
      </c>
      <c r="BG25" s="3">
        <v>15.1</v>
      </c>
      <c r="BH25" s="3">
        <v>0.51</v>
      </c>
      <c r="BI25" s="3">
        <v>2.2000000000000002</v>
      </c>
      <c r="BJ25" s="3">
        <v>36</v>
      </c>
      <c r="BK25" s="3">
        <v>1.08</v>
      </c>
      <c r="BL25" s="3"/>
      <c r="BM25" s="3">
        <v>42.6</v>
      </c>
      <c r="BN25" s="3">
        <v>13.1</v>
      </c>
      <c r="BO25" s="17"/>
      <c r="BP25" s="4">
        <f t="shared" si="9"/>
        <v>55.336000000000013</v>
      </c>
      <c r="BQ25" s="4">
        <f t="shared" si="10"/>
        <v>55.167153209030587</v>
      </c>
      <c r="BR25" s="4">
        <f t="shared" si="11"/>
        <v>0.16884679096942534</v>
      </c>
      <c r="BS25" s="4"/>
      <c r="BT25" s="4">
        <f t="shared" si="12"/>
        <v>48.98523081223118</v>
      </c>
      <c r="BU25" s="4">
        <f t="shared" si="13"/>
        <v>50.305363021437962</v>
      </c>
      <c r="BV25" s="4">
        <f t="shared" si="14"/>
        <v>1.3201322092067826</v>
      </c>
      <c r="BW25" s="4"/>
      <c r="BX25" s="4">
        <f t="shared" si="15"/>
        <v>50.778942976982847</v>
      </c>
      <c r="BY25" s="4">
        <f t="shared" si="16"/>
        <v>1.7937121647516676</v>
      </c>
      <c r="BZ25" s="4">
        <f t="shared" si="17"/>
        <v>0.47357995554488497</v>
      </c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x14ac:dyDescent="0.2">
      <c r="A26" s="3" t="s">
        <v>120</v>
      </c>
      <c r="B26" s="3" t="s">
        <v>125</v>
      </c>
      <c r="C26" s="3">
        <v>44</v>
      </c>
      <c r="D26" s="3"/>
      <c r="E26" s="3">
        <v>29.67</v>
      </c>
      <c r="F26" s="3">
        <v>89.08</v>
      </c>
      <c r="G26" s="3"/>
      <c r="H26" s="3">
        <v>-1.6</v>
      </c>
      <c r="I26" s="3"/>
      <c r="J26" s="3"/>
      <c r="K26" s="3">
        <v>56.29</v>
      </c>
      <c r="L26" s="3">
        <v>0.88</v>
      </c>
      <c r="M26" s="3">
        <v>16.54</v>
      </c>
      <c r="N26" s="3">
        <v>7.3</v>
      </c>
      <c r="O26" s="3"/>
      <c r="P26" s="3">
        <v>0.17</v>
      </c>
      <c r="Q26" s="3">
        <v>2.0099999999999998</v>
      </c>
      <c r="R26" s="3">
        <v>5.91</v>
      </c>
      <c r="S26" s="3">
        <v>4.1900000000000004</v>
      </c>
      <c r="T26" s="3">
        <v>1.67</v>
      </c>
      <c r="U26" s="3">
        <v>0.27</v>
      </c>
      <c r="V26" s="3">
        <v>9.8000000000000007</v>
      </c>
      <c r="W26" s="3">
        <v>135</v>
      </c>
      <c r="X26" s="3">
        <v>12</v>
      </c>
      <c r="Y26" s="3">
        <v>21</v>
      </c>
      <c r="Z26" s="3">
        <v>12.8</v>
      </c>
      <c r="AA26" s="3">
        <v>105</v>
      </c>
      <c r="AB26" s="3"/>
      <c r="AC26" s="3">
        <v>99.3</v>
      </c>
      <c r="AD26" s="3">
        <v>19.2</v>
      </c>
      <c r="AE26" s="3"/>
      <c r="AF26" s="3">
        <v>70.3</v>
      </c>
      <c r="AG26" s="3">
        <v>643</v>
      </c>
      <c r="AH26" s="3">
        <v>0.11</v>
      </c>
      <c r="AI26" s="3">
        <v>16.5</v>
      </c>
      <c r="AJ26" s="3">
        <v>151</v>
      </c>
      <c r="AK26" s="3">
        <v>6.7</v>
      </c>
      <c r="AL26" s="3">
        <v>5.0999999999999996</v>
      </c>
      <c r="AM26" s="3">
        <v>354</v>
      </c>
      <c r="AN26" s="3">
        <v>29.9</v>
      </c>
      <c r="AO26" s="3">
        <v>58.8</v>
      </c>
      <c r="AP26" s="3">
        <v>6.62</v>
      </c>
      <c r="AQ26" s="3">
        <v>25.5</v>
      </c>
      <c r="AR26" s="3">
        <v>4.7300000000000004</v>
      </c>
      <c r="AS26" s="3">
        <v>1.23</v>
      </c>
      <c r="AT26" s="3">
        <v>4.34</v>
      </c>
      <c r="AU26" s="3">
        <v>0.57999999999999996</v>
      </c>
      <c r="AV26" s="3">
        <v>2.92</v>
      </c>
      <c r="AW26" s="3">
        <v>0.57999999999999996</v>
      </c>
      <c r="AX26" s="3">
        <v>1.62</v>
      </c>
      <c r="AY26" s="3">
        <v>0.23</v>
      </c>
      <c r="AZ26" s="3">
        <v>1.52</v>
      </c>
      <c r="BA26" s="3">
        <v>0.23</v>
      </c>
      <c r="BB26" s="3">
        <v>9.5</v>
      </c>
      <c r="BC26" s="3">
        <v>3.7</v>
      </c>
      <c r="BD26" s="3"/>
      <c r="BE26" s="3"/>
      <c r="BF26" s="3">
        <v>0.45</v>
      </c>
      <c r="BG26" s="3">
        <v>18.600000000000001</v>
      </c>
      <c r="BH26" s="3">
        <v>0.65</v>
      </c>
      <c r="BI26" s="3">
        <v>2.1</v>
      </c>
      <c r="BJ26" s="3">
        <v>35</v>
      </c>
      <c r="BK26" s="3">
        <v>0.88</v>
      </c>
      <c r="BL26" s="3"/>
      <c r="BM26" s="3">
        <v>39</v>
      </c>
      <c r="BN26" s="3">
        <v>13.4</v>
      </c>
      <c r="BO26" s="17"/>
      <c r="BP26" s="4">
        <f t="shared" si="9"/>
        <v>51.34</v>
      </c>
      <c r="BQ26" s="4">
        <f t="shared" si="10"/>
        <v>55.648917186835234</v>
      </c>
      <c r="BR26" s="4">
        <f t="shared" si="11"/>
        <v>4.308917186835231</v>
      </c>
      <c r="BS26" s="4"/>
      <c r="BT26" s="4">
        <f t="shared" si="12"/>
        <v>47.307671276463282</v>
      </c>
      <c r="BU26" s="4">
        <f t="shared" si="13"/>
        <v>50.681228135483977</v>
      </c>
      <c r="BV26" s="4">
        <f t="shared" si="14"/>
        <v>3.3735568590206952</v>
      </c>
      <c r="BW26" s="4"/>
      <c r="BX26" s="4">
        <f t="shared" si="15"/>
        <v>50.119721965378019</v>
      </c>
      <c r="BY26" s="4">
        <f t="shared" si="16"/>
        <v>2.8120506889147379</v>
      </c>
      <c r="BZ26" s="4">
        <f t="shared" si="17"/>
        <v>0.56150617010595738</v>
      </c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x14ac:dyDescent="0.2">
      <c r="A27" s="3" t="s">
        <v>120</v>
      </c>
      <c r="B27" s="3" t="s">
        <v>127</v>
      </c>
      <c r="C27" s="3">
        <v>44</v>
      </c>
      <c r="D27" s="3"/>
      <c r="E27" s="3">
        <v>29.67</v>
      </c>
      <c r="F27" s="3">
        <v>89.08</v>
      </c>
      <c r="G27" s="3"/>
      <c r="H27" s="3"/>
      <c r="I27" s="3"/>
      <c r="J27" s="3"/>
      <c r="K27" s="3">
        <v>59.1</v>
      </c>
      <c r="L27" s="3">
        <v>0.81</v>
      </c>
      <c r="M27" s="3">
        <v>17.25</v>
      </c>
      <c r="N27" s="3">
        <v>6.09</v>
      </c>
      <c r="O27" s="3"/>
      <c r="P27" s="3">
        <v>0.09</v>
      </c>
      <c r="Q27" s="3">
        <v>2.7</v>
      </c>
      <c r="R27" s="3">
        <v>4.99</v>
      </c>
      <c r="S27" s="3">
        <v>3</v>
      </c>
      <c r="T27" s="3">
        <v>2.2000000000000002</v>
      </c>
      <c r="U27" s="3">
        <v>0.18</v>
      </c>
      <c r="V27" s="3">
        <v>16.7</v>
      </c>
      <c r="W27" s="3">
        <v>115</v>
      </c>
      <c r="X27" s="3">
        <v>18.7</v>
      </c>
      <c r="Y27" s="3">
        <v>16</v>
      </c>
      <c r="Z27" s="3">
        <v>12.1</v>
      </c>
      <c r="AA27" s="3">
        <v>8.5</v>
      </c>
      <c r="AB27" s="3"/>
      <c r="AC27" s="3">
        <v>69.7</v>
      </c>
      <c r="AD27" s="3">
        <v>18.899999999999999</v>
      </c>
      <c r="AE27" s="3"/>
      <c r="AF27" s="3">
        <v>85.8</v>
      </c>
      <c r="AG27" s="3">
        <v>463</v>
      </c>
      <c r="AH27" s="3">
        <v>0.19</v>
      </c>
      <c r="AI27" s="3">
        <v>22.2</v>
      </c>
      <c r="AJ27" s="3">
        <v>186</v>
      </c>
      <c r="AK27" s="3">
        <v>8.4</v>
      </c>
      <c r="AL27" s="3">
        <v>13</v>
      </c>
      <c r="AM27" s="3">
        <v>471</v>
      </c>
      <c r="AN27" s="3">
        <v>31.8</v>
      </c>
      <c r="AO27" s="3">
        <v>60.5</v>
      </c>
      <c r="AP27" s="3">
        <v>6.59</v>
      </c>
      <c r="AQ27" s="3">
        <v>24.6</v>
      </c>
      <c r="AR27" s="3">
        <v>4.6100000000000003</v>
      </c>
      <c r="AS27" s="3">
        <v>1.22</v>
      </c>
      <c r="AT27" s="3">
        <v>4.58</v>
      </c>
      <c r="AU27" s="3">
        <v>0.67</v>
      </c>
      <c r="AV27" s="3">
        <v>3.66</v>
      </c>
      <c r="AW27" s="3">
        <v>0.77</v>
      </c>
      <c r="AX27" s="3">
        <v>2.17</v>
      </c>
      <c r="AY27" s="3">
        <v>0.31</v>
      </c>
      <c r="AZ27" s="3">
        <v>2.0299999999999998</v>
      </c>
      <c r="BA27" s="3">
        <v>0.31</v>
      </c>
      <c r="BB27" s="3">
        <v>8.1</v>
      </c>
      <c r="BC27" s="3">
        <v>4.5999999999999996</v>
      </c>
      <c r="BD27" s="3"/>
      <c r="BE27" s="3"/>
      <c r="BF27" s="3">
        <v>0.61</v>
      </c>
      <c r="BG27" s="3">
        <v>17.5</v>
      </c>
      <c r="BH27" s="3">
        <v>0.61</v>
      </c>
      <c r="BI27" s="3">
        <v>2.2000000000000002</v>
      </c>
      <c r="BJ27" s="3">
        <v>47</v>
      </c>
      <c r="BK27" s="3">
        <v>1.08</v>
      </c>
      <c r="BL27" s="3"/>
      <c r="BM27" s="3">
        <v>20.9</v>
      </c>
      <c r="BN27" s="3">
        <v>10.6</v>
      </c>
      <c r="BO27" s="17"/>
      <c r="BP27" s="4">
        <f t="shared" si="9"/>
        <v>31.249000000000002</v>
      </c>
      <c r="BQ27" s="4">
        <f t="shared" si="10"/>
        <v>50.661573368702136</v>
      </c>
      <c r="BR27" s="4">
        <f t="shared" si="11"/>
        <v>19.412573368702134</v>
      </c>
      <c r="BS27" s="4"/>
      <c r="BT27" s="4">
        <f t="shared" si="12"/>
        <v>35.455234020444536</v>
      </c>
      <c r="BU27" s="4">
        <f t="shared" si="13"/>
        <v>46.790176418559163</v>
      </c>
      <c r="BV27" s="4">
        <f t="shared" si="14"/>
        <v>11.334942398114627</v>
      </c>
      <c r="BW27" s="4"/>
      <c r="BX27" s="4">
        <f t="shared" si="15"/>
        <v>41.873313168087492</v>
      </c>
      <c r="BY27" s="4">
        <f t="shared" si="16"/>
        <v>6.4180791476429562</v>
      </c>
      <c r="BZ27" s="4">
        <f t="shared" si="17"/>
        <v>4.9168632504716712</v>
      </c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x14ac:dyDescent="0.2">
      <c r="A28" s="11" t="s">
        <v>272</v>
      </c>
      <c r="B28" s="11" t="s">
        <v>275</v>
      </c>
      <c r="C28" s="11">
        <v>174</v>
      </c>
      <c r="D28" s="11"/>
      <c r="E28" s="11">
        <v>29.659185999999998</v>
      </c>
      <c r="F28" s="11">
        <v>91.378916000000004</v>
      </c>
      <c r="G28" s="11"/>
      <c r="H28" s="11"/>
      <c r="I28" s="11"/>
      <c r="J28" s="11"/>
      <c r="K28" s="11">
        <v>66.52</v>
      </c>
      <c r="L28" s="11">
        <v>0.47</v>
      </c>
      <c r="M28" s="11">
        <v>14.73</v>
      </c>
      <c r="N28" s="11">
        <v>4.0199999999999996</v>
      </c>
      <c r="O28" s="11"/>
      <c r="P28" s="11">
        <v>0.1</v>
      </c>
      <c r="Q28" s="11">
        <v>1.41</v>
      </c>
      <c r="R28" s="11">
        <v>3.34</v>
      </c>
      <c r="S28" s="11">
        <v>4.13</v>
      </c>
      <c r="T28" s="11">
        <v>2.62</v>
      </c>
      <c r="U28" s="11">
        <v>0.14000000000000001</v>
      </c>
      <c r="V28" s="11">
        <v>10.199999999999999</v>
      </c>
      <c r="W28" s="11">
        <v>59.6</v>
      </c>
      <c r="X28" s="11">
        <v>53.1</v>
      </c>
      <c r="Y28" s="11">
        <v>7.91</v>
      </c>
      <c r="Z28" s="11">
        <v>9.2799999999999994</v>
      </c>
      <c r="AA28" s="11"/>
      <c r="AB28" s="11"/>
      <c r="AC28" s="11"/>
      <c r="AD28" s="11"/>
      <c r="AE28" s="11"/>
      <c r="AF28" s="11">
        <v>66.2</v>
      </c>
      <c r="AG28" s="11">
        <v>355</v>
      </c>
      <c r="AH28" s="11">
        <v>0.19</v>
      </c>
      <c r="AI28" s="11">
        <v>19.7</v>
      </c>
      <c r="AJ28" s="11">
        <v>208</v>
      </c>
      <c r="AK28" s="11">
        <v>7.5</v>
      </c>
      <c r="AL28" s="11">
        <v>2.4</v>
      </c>
      <c r="AM28" s="11">
        <v>661</v>
      </c>
      <c r="AN28" s="11">
        <v>21.5</v>
      </c>
      <c r="AO28" s="11">
        <v>39.1</v>
      </c>
      <c r="AP28" s="11">
        <v>4.4000000000000004</v>
      </c>
      <c r="AQ28" s="11">
        <v>17.100000000000001</v>
      </c>
      <c r="AR28" s="11">
        <v>3.5</v>
      </c>
      <c r="AS28" s="11">
        <v>1.1000000000000001</v>
      </c>
      <c r="AT28" s="11">
        <v>3.3</v>
      </c>
      <c r="AU28" s="11">
        <v>0.6</v>
      </c>
      <c r="AV28" s="11">
        <v>3.3</v>
      </c>
      <c r="AW28" s="11">
        <v>0.7</v>
      </c>
      <c r="AX28" s="11">
        <v>2.2000000000000002</v>
      </c>
      <c r="AY28" s="11">
        <v>0.3</v>
      </c>
      <c r="AZ28" s="11">
        <v>2.2999999999999998</v>
      </c>
      <c r="BA28" s="11">
        <v>0.4</v>
      </c>
      <c r="BB28" s="11">
        <v>6</v>
      </c>
      <c r="BC28" s="11">
        <v>5</v>
      </c>
      <c r="BD28" s="11"/>
      <c r="BE28" s="11"/>
      <c r="BF28" s="11">
        <v>0.5</v>
      </c>
      <c r="BG28" s="11">
        <v>15.4</v>
      </c>
      <c r="BH28" s="11">
        <v>7.9</v>
      </c>
      <c r="BI28" s="11">
        <v>1.9</v>
      </c>
      <c r="BJ28" s="11">
        <v>41.2</v>
      </c>
      <c r="BK28" s="11">
        <v>0.96</v>
      </c>
      <c r="BL28" s="11"/>
      <c r="BM28" s="11">
        <v>18</v>
      </c>
      <c r="BN28" s="11">
        <v>6.4</v>
      </c>
      <c r="BO28" s="20"/>
      <c r="BP28" s="12">
        <f t="shared" si="9"/>
        <v>28.03</v>
      </c>
      <c r="BQ28" s="12">
        <f t="shared" si="10"/>
        <v>39.926135127923423</v>
      </c>
      <c r="BR28" s="12">
        <f t="shared" si="11"/>
        <v>11.896135127923422</v>
      </c>
      <c r="BS28" s="12"/>
      <c r="BT28" s="12">
        <f t="shared" si="12"/>
        <v>32.617063400027121</v>
      </c>
      <c r="BU28" s="12">
        <f t="shared" si="13"/>
        <v>38.414546640069396</v>
      </c>
      <c r="BV28" s="12">
        <f t="shared" si="14"/>
        <v>5.7974832400422756</v>
      </c>
      <c r="BW28" s="12"/>
      <c r="BX28" s="12">
        <f t="shared" si="15"/>
        <v>35.817954939709615</v>
      </c>
      <c r="BY28" s="12">
        <f t="shared" si="16"/>
        <v>3.2008915396824946</v>
      </c>
      <c r="BZ28" s="12">
        <f t="shared" si="17"/>
        <v>2.5965917003597809</v>
      </c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</row>
    <row r="29" spans="1:98" s="1" customFormat="1" x14ac:dyDescent="0.2">
      <c r="A29" s="11" t="s">
        <v>272</v>
      </c>
      <c r="B29" s="11" t="s">
        <v>274</v>
      </c>
      <c r="C29" s="11">
        <v>174</v>
      </c>
      <c r="D29" s="11"/>
      <c r="E29" s="11">
        <v>29.655097999999999</v>
      </c>
      <c r="F29" s="11">
        <v>91.387201000000005</v>
      </c>
      <c r="G29" s="11">
        <v>0.70431999999999995</v>
      </c>
      <c r="H29" s="11">
        <v>1.6</v>
      </c>
      <c r="I29" s="11"/>
      <c r="J29" s="11"/>
      <c r="K29" s="11">
        <v>64.14</v>
      </c>
      <c r="L29" s="11">
        <v>0.53</v>
      </c>
      <c r="M29" s="11">
        <v>15.26</v>
      </c>
      <c r="N29" s="11">
        <v>4.46</v>
      </c>
      <c r="O29" s="11"/>
      <c r="P29" s="11">
        <v>0.1</v>
      </c>
      <c r="Q29" s="11">
        <v>1.92</v>
      </c>
      <c r="R29" s="11">
        <v>4.32</v>
      </c>
      <c r="S29" s="11">
        <v>3.17</v>
      </c>
      <c r="T29" s="11">
        <v>2.4</v>
      </c>
      <c r="U29" s="11">
        <v>0.1</v>
      </c>
      <c r="V29" s="11">
        <v>11.4</v>
      </c>
      <c r="W29" s="11">
        <v>89.7</v>
      </c>
      <c r="X29" s="11">
        <v>16.2</v>
      </c>
      <c r="Y29" s="11">
        <v>10.3</v>
      </c>
      <c r="Z29" s="11">
        <v>7.11</v>
      </c>
      <c r="AA29" s="11"/>
      <c r="AB29" s="11"/>
      <c r="AC29" s="11"/>
      <c r="AD29" s="11"/>
      <c r="AE29" s="11"/>
      <c r="AF29" s="11">
        <v>68.400000000000006</v>
      </c>
      <c r="AG29" s="11">
        <v>400</v>
      </c>
      <c r="AH29" s="11">
        <v>0.17</v>
      </c>
      <c r="AI29" s="11">
        <v>20.9</v>
      </c>
      <c r="AJ29" s="11">
        <v>187</v>
      </c>
      <c r="AK29" s="11">
        <v>11.1</v>
      </c>
      <c r="AL29" s="11">
        <v>4.4000000000000004</v>
      </c>
      <c r="AM29" s="11">
        <v>654</v>
      </c>
      <c r="AN29" s="11">
        <v>22.3</v>
      </c>
      <c r="AO29" s="11">
        <v>42.3</v>
      </c>
      <c r="AP29" s="11">
        <v>4.8</v>
      </c>
      <c r="AQ29" s="11">
        <v>18.2</v>
      </c>
      <c r="AR29" s="11">
        <v>3.9</v>
      </c>
      <c r="AS29" s="11">
        <v>1</v>
      </c>
      <c r="AT29" s="11">
        <v>3.3</v>
      </c>
      <c r="AU29" s="11">
        <v>0.6</v>
      </c>
      <c r="AV29" s="11">
        <v>3.7</v>
      </c>
      <c r="AW29" s="11">
        <v>0.7</v>
      </c>
      <c r="AX29" s="11">
        <v>2.2999999999999998</v>
      </c>
      <c r="AY29" s="11">
        <v>0.4</v>
      </c>
      <c r="AZ29" s="11">
        <v>2.2999999999999998</v>
      </c>
      <c r="BA29" s="11">
        <v>0.4</v>
      </c>
      <c r="BB29" s="11">
        <v>6.2</v>
      </c>
      <c r="BC29" s="11">
        <v>5</v>
      </c>
      <c r="BD29" s="11"/>
      <c r="BE29" s="11"/>
      <c r="BF29" s="11">
        <v>0.5</v>
      </c>
      <c r="BG29" s="11">
        <v>28.3</v>
      </c>
      <c r="BH29" s="11">
        <v>5.0999999999999996</v>
      </c>
      <c r="BI29" s="11">
        <v>1.2</v>
      </c>
      <c r="BJ29" s="11">
        <v>46.3</v>
      </c>
      <c r="BK29" s="11">
        <v>0.99</v>
      </c>
      <c r="BL29" s="11"/>
      <c r="BM29" s="11">
        <v>19.100000000000001</v>
      </c>
      <c r="BN29" s="11">
        <v>6.6</v>
      </c>
      <c r="BO29" s="20"/>
      <c r="BP29" s="12">
        <f t="shared" si="9"/>
        <v>29.251000000000005</v>
      </c>
      <c r="BQ29" s="12">
        <f t="shared" si="10"/>
        <v>40.58086370937594</v>
      </c>
      <c r="BR29" s="12">
        <f t="shared" si="11"/>
        <v>11.329863709375935</v>
      </c>
      <c r="BS29" s="12"/>
      <c r="BT29" s="12">
        <f t="shared" si="12"/>
        <v>33.744078365999101</v>
      </c>
      <c r="BU29" s="12">
        <f t="shared" si="13"/>
        <v>38.925356173937509</v>
      </c>
      <c r="BV29" s="12">
        <f t="shared" si="14"/>
        <v>5.1812778079384074</v>
      </c>
      <c r="BW29" s="12"/>
      <c r="BX29" s="12">
        <f t="shared" si="15"/>
        <v>36.679279489709984</v>
      </c>
      <c r="BY29" s="12">
        <f t="shared" si="16"/>
        <v>2.9352011237108826</v>
      </c>
      <c r="BZ29" s="12">
        <f t="shared" si="17"/>
        <v>2.2460766842275248</v>
      </c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</row>
    <row r="30" spans="1:98" s="1" customFormat="1" x14ac:dyDescent="0.2">
      <c r="A30" s="11" t="s">
        <v>272</v>
      </c>
      <c r="B30" s="11" t="s">
        <v>273</v>
      </c>
      <c r="C30" s="11">
        <v>174</v>
      </c>
      <c r="D30" s="11"/>
      <c r="E30" s="11">
        <v>29.645074000000001</v>
      </c>
      <c r="F30" s="11">
        <v>91.417659999999998</v>
      </c>
      <c r="G30" s="11">
        <v>0.70438000000000001</v>
      </c>
      <c r="H30" s="11">
        <v>2.6</v>
      </c>
      <c r="I30" s="11"/>
      <c r="J30" s="11"/>
      <c r="K30" s="11">
        <v>65.98</v>
      </c>
      <c r="L30" s="11">
        <v>0.59</v>
      </c>
      <c r="M30" s="11">
        <v>15.86</v>
      </c>
      <c r="N30" s="11">
        <v>3.88</v>
      </c>
      <c r="O30" s="11"/>
      <c r="P30" s="11">
        <v>0.11</v>
      </c>
      <c r="Q30" s="11">
        <v>1.25</v>
      </c>
      <c r="R30" s="11">
        <v>2.63</v>
      </c>
      <c r="S30" s="11">
        <v>5.91</v>
      </c>
      <c r="T30" s="11">
        <v>1.65</v>
      </c>
      <c r="U30" s="11">
        <v>0.11</v>
      </c>
      <c r="V30" s="11">
        <v>9.9499999999999993</v>
      </c>
      <c r="W30" s="11">
        <v>45.6</v>
      </c>
      <c r="X30" s="11">
        <v>6.4</v>
      </c>
      <c r="Y30" s="11">
        <v>5.59</v>
      </c>
      <c r="Z30" s="11">
        <v>2.89</v>
      </c>
      <c r="AA30" s="11"/>
      <c r="AB30" s="11"/>
      <c r="AC30" s="11"/>
      <c r="AD30" s="11"/>
      <c r="AE30" s="11"/>
      <c r="AF30" s="11">
        <v>26</v>
      </c>
      <c r="AG30" s="11">
        <v>445</v>
      </c>
      <c r="AH30" s="11">
        <v>0.06</v>
      </c>
      <c r="AI30" s="11">
        <v>29</v>
      </c>
      <c r="AJ30" s="11">
        <v>186</v>
      </c>
      <c r="AK30" s="11">
        <v>11.4</v>
      </c>
      <c r="AL30" s="11">
        <v>1</v>
      </c>
      <c r="AM30" s="11">
        <v>723</v>
      </c>
      <c r="AN30" s="11">
        <v>26.5</v>
      </c>
      <c r="AO30" s="11">
        <v>52.3</v>
      </c>
      <c r="AP30" s="11">
        <v>6.3</v>
      </c>
      <c r="AQ30" s="11">
        <v>24.6</v>
      </c>
      <c r="AR30" s="11">
        <v>5.3</v>
      </c>
      <c r="AS30" s="11">
        <v>1.5</v>
      </c>
      <c r="AT30" s="11">
        <v>4.8</v>
      </c>
      <c r="AU30" s="11">
        <v>0.8</v>
      </c>
      <c r="AV30" s="11">
        <v>5</v>
      </c>
      <c r="AW30" s="11">
        <v>1.1000000000000001</v>
      </c>
      <c r="AX30" s="11">
        <v>3.3</v>
      </c>
      <c r="AY30" s="11">
        <v>0.5</v>
      </c>
      <c r="AZ30" s="11">
        <v>3.4</v>
      </c>
      <c r="BA30" s="11">
        <v>0.5</v>
      </c>
      <c r="BB30" s="11">
        <v>5.5</v>
      </c>
      <c r="BC30" s="11">
        <v>5</v>
      </c>
      <c r="BD30" s="11"/>
      <c r="BE30" s="11"/>
      <c r="BF30" s="11">
        <v>0.5</v>
      </c>
      <c r="BG30" s="11">
        <v>56.7</v>
      </c>
      <c r="BH30" s="11">
        <v>4.7</v>
      </c>
      <c r="BI30" s="11">
        <v>1</v>
      </c>
      <c r="BJ30" s="11">
        <v>39.200000000000003</v>
      </c>
      <c r="BK30" s="11">
        <v>0.99</v>
      </c>
      <c r="BL30" s="11"/>
      <c r="BM30" s="11">
        <v>15.3</v>
      </c>
      <c r="BN30" s="11">
        <v>5.3</v>
      </c>
      <c r="BO30" s="20"/>
      <c r="BP30" s="12">
        <f t="shared" si="9"/>
        <v>25.033000000000001</v>
      </c>
      <c r="BQ30" s="12">
        <f t="shared" si="10"/>
        <v>35.913480807928181</v>
      </c>
      <c r="BR30" s="12">
        <f t="shared" si="11"/>
        <v>10.88048080792818</v>
      </c>
      <c r="BS30" s="12"/>
      <c r="BT30" s="12">
        <f t="shared" si="12"/>
        <v>29.529203739569407</v>
      </c>
      <c r="BU30" s="12">
        <f t="shared" si="13"/>
        <v>35.283933221264064</v>
      </c>
      <c r="BV30" s="12">
        <f t="shared" si="14"/>
        <v>5.7547294816946568</v>
      </c>
      <c r="BW30" s="12"/>
      <c r="BX30" s="12">
        <f t="shared" si="15"/>
        <v>32.509089785382713</v>
      </c>
      <c r="BY30" s="12">
        <f t="shared" si="16"/>
        <v>2.9798860458133056</v>
      </c>
      <c r="BZ30" s="12">
        <f t="shared" si="17"/>
        <v>2.7748434358813512</v>
      </c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</row>
    <row r="31" spans="1:98" s="1" customFormat="1" x14ac:dyDescent="0.2">
      <c r="A31" s="1" t="s">
        <v>82</v>
      </c>
      <c r="B31" s="1" t="s">
        <v>83</v>
      </c>
      <c r="C31" s="1">
        <v>17</v>
      </c>
      <c r="D31" s="1">
        <v>0.1</v>
      </c>
      <c r="E31" s="1">
        <v>29.628204</v>
      </c>
      <c r="F31" s="1">
        <v>91.602759599999999</v>
      </c>
      <c r="H31" s="1">
        <v>0.1</v>
      </c>
      <c r="K31" s="1">
        <v>67.64</v>
      </c>
      <c r="L31" s="1">
        <v>0.42</v>
      </c>
      <c r="M31" s="1">
        <v>16.36</v>
      </c>
      <c r="O31" s="1">
        <v>2.29</v>
      </c>
      <c r="P31" s="1">
        <v>0.01</v>
      </c>
      <c r="Q31" s="1">
        <v>1.19</v>
      </c>
      <c r="R31" s="1">
        <v>2.56</v>
      </c>
      <c r="S31" s="1">
        <v>4.1900000000000004</v>
      </c>
      <c r="T31" s="1">
        <v>3.05</v>
      </c>
      <c r="U31" s="1">
        <v>0.16</v>
      </c>
      <c r="W31" s="1">
        <v>64</v>
      </c>
      <c r="X31" s="1">
        <v>10</v>
      </c>
      <c r="Y31" s="1">
        <v>7</v>
      </c>
      <c r="Z31" s="1">
        <v>11</v>
      </c>
      <c r="AA31" s="1">
        <v>618</v>
      </c>
      <c r="AC31" s="1">
        <v>31</v>
      </c>
      <c r="AD31" s="1">
        <v>20</v>
      </c>
      <c r="AF31" s="1">
        <v>93</v>
      </c>
      <c r="AG31" s="1">
        <v>937</v>
      </c>
      <c r="AH31" s="1">
        <v>0.1</v>
      </c>
      <c r="AI31" s="1">
        <v>9.3000000000000007</v>
      </c>
      <c r="AJ31" s="1">
        <v>191</v>
      </c>
      <c r="AK31" s="1">
        <v>4.5999999999999996</v>
      </c>
      <c r="AL31" s="1">
        <v>2.82</v>
      </c>
      <c r="AM31" s="1">
        <v>743</v>
      </c>
      <c r="AN31" s="1">
        <v>22.3</v>
      </c>
      <c r="AO31" s="1">
        <v>47.8</v>
      </c>
      <c r="AP31" s="1">
        <v>6.08</v>
      </c>
      <c r="AQ31" s="1">
        <v>23.6</v>
      </c>
      <c r="AR31" s="1">
        <v>4.08</v>
      </c>
      <c r="AS31" s="1">
        <v>0.91</v>
      </c>
      <c r="AT31" s="1">
        <v>3.3</v>
      </c>
      <c r="AU31" s="1">
        <v>0.38</v>
      </c>
      <c r="AV31" s="1">
        <v>1.9</v>
      </c>
      <c r="AW31" s="1">
        <v>0.32</v>
      </c>
      <c r="AX31" s="1">
        <v>0.96</v>
      </c>
      <c r="AY31" s="1">
        <v>0.08</v>
      </c>
      <c r="AZ31" s="1">
        <v>0.82</v>
      </c>
      <c r="BA31" s="1">
        <v>0.1</v>
      </c>
      <c r="BB31" s="1">
        <v>11.8</v>
      </c>
      <c r="BC31" s="1">
        <v>4.9000000000000004</v>
      </c>
      <c r="BK31" s="1">
        <v>1.1299999999999999</v>
      </c>
      <c r="BM31" s="1">
        <v>100.8</v>
      </c>
      <c r="BN31" s="1">
        <v>18.5</v>
      </c>
      <c r="BO31" s="16"/>
      <c r="BP31" s="2">
        <f t="shared" si="9"/>
        <v>119.938</v>
      </c>
      <c r="BQ31" s="2">
        <f t="shared" si="10"/>
        <v>62.511090653471207</v>
      </c>
      <c r="BR31" s="2">
        <f t="shared" si="11"/>
        <v>57.426909346528795</v>
      </c>
      <c r="BS31" s="2"/>
      <c r="BT31" s="2">
        <f t="shared" si="12"/>
        <v>65.349628757108107</v>
      </c>
      <c r="BU31" s="2">
        <f t="shared" si="13"/>
        <v>56.034994152599033</v>
      </c>
      <c r="BV31" s="2">
        <f t="shared" si="14"/>
        <v>9.3146346045090738</v>
      </c>
      <c r="BW31" s="2"/>
      <c r="BX31" s="2">
        <f t="shared" si="15"/>
        <v>62.360469547212169</v>
      </c>
      <c r="BY31" s="2">
        <f t="shared" si="16"/>
        <v>2.9891592098959379</v>
      </c>
      <c r="BZ31" s="2">
        <f t="shared" si="17"/>
        <v>6.3254753946131359</v>
      </c>
    </row>
    <row r="32" spans="1:98" s="1" customFormat="1" x14ac:dyDescent="0.2">
      <c r="A32" s="1" t="s">
        <v>82</v>
      </c>
      <c r="B32" s="1" t="s">
        <v>90</v>
      </c>
      <c r="C32" s="1">
        <v>19</v>
      </c>
      <c r="E32" s="1">
        <v>29.628204</v>
      </c>
      <c r="F32" s="1">
        <v>91.602759599999999</v>
      </c>
      <c r="K32" s="1">
        <v>66.260000000000005</v>
      </c>
      <c r="L32" s="1">
        <v>0.5</v>
      </c>
      <c r="M32" s="1">
        <v>17.04</v>
      </c>
      <c r="O32" s="1">
        <v>3.23</v>
      </c>
      <c r="P32" s="1">
        <v>0.01</v>
      </c>
      <c r="Q32" s="1">
        <v>1.43</v>
      </c>
      <c r="R32" s="1">
        <v>3.1</v>
      </c>
      <c r="S32" s="1">
        <v>4.24</v>
      </c>
      <c r="T32" s="1">
        <v>2.29</v>
      </c>
      <c r="U32" s="1">
        <v>0.2</v>
      </c>
      <c r="W32" s="1">
        <v>70</v>
      </c>
      <c r="X32" s="1">
        <v>10</v>
      </c>
      <c r="Y32" s="1">
        <v>9.1999999999999993</v>
      </c>
      <c r="Z32" s="1">
        <v>11</v>
      </c>
      <c r="AA32" s="1">
        <v>1030</v>
      </c>
      <c r="AC32" s="1">
        <v>29</v>
      </c>
      <c r="AD32" s="1">
        <v>20.2</v>
      </c>
      <c r="AF32" s="1">
        <v>70</v>
      </c>
      <c r="AG32" s="1">
        <v>948</v>
      </c>
      <c r="AH32" s="1">
        <v>7.0000000000000007E-2</v>
      </c>
      <c r="AI32" s="1">
        <v>6.3</v>
      </c>
      <c r="AJ32" s="1">
        <v>217</v>
      </c>
      <c r="AK32" s="1">
        <v>3.4</v>
      </c>
      <c r="AL32" s="1">
        <v>2.88</v>
      </c>
      <c r="AM32" s="1">
        <v>563</v>
      </c>
      <c r="AN32" s="1">
        <v>19.399999999999999</v>
      </c>
      <c r="AO32" s="1">
        <v>40.1</v>
      </c>
      <c r="AP32" s="1">
        <v>4.88</v>
      </c>
      <c r="AQ32" s="1">
        <v>18.399999999999999</v>
      </c>
      <c r="AR32" s="1">
        <v>3.24</v>
      </c>
      <c r="AS32" s="1">
        <v>0.81</v>
      </c>
      <c r="AT32" s="1">
        <v>2.58</v>
      </c>
      <c r="AU32" s="1">
        <v>0.3</v>
      </c>
      <c r="AV32" s="1">
        <v>1.26</v>
      </c>
      <c r="AW32" s="1">
        <v>0.23</v>
      </c>
      <c r="AX32" s="1">
        <v>0.64</v>
      </c>
      <c r="AY32" s="1">
        <v>0.1</v>
      </c>
      <c r="AZ32" s="1">
        <v>0.61</v>
      </c>
      <c r="BA32" s="1">
        <v>0.1</v>
      </c>
      <c r="BB32" s="1">
        <v>13</v>
      </c>
      <c r="BC32" s="1">
        <v>5.4</v>
      </c>
      <c r="BK32" s="1">
        <v>1.17</v>
      </c>
      <c r="BM32" s="1">
        <v>150.5</v>
      </c>
      <c r="BN32" s="1">
        <v>21.6</v>
      </c>
      <c r="BO32" s="16"/>
      <c r="BP32" s="2">
        <f t="shared" si="9"/>
        <v>175.10500000000002</v>
      </c>
      <c r="BQ32" s="2">
        <f t="shared" si="10"/>
        <v>65.807378443575658</v>
      </c>
      <c r="BR32" s="2">
        <f t="shared" si="11"/>
        <v>109.29762155642436</v>
      </c>
      <c r="BS32" s="2"/>
      <c r="BT32" s="2">
        <f t="shared" si="12"/>
        <v>72.965298599589673</v>
      </c>
      <c r="BU32" s="2">
        <f t="shared" si="13"/>
        <v>58.606709023855991</v>
      </c>
      <c r="BV32" s="2">
        <f t="shared" si="14"/>
        <v>14.358589575733681</v>
      </c>
      <c r="BW32" s="2"/>
      <c r="BX32" s="2">
        <f t="shared" si="15"/>
        <v>67.698347388731605</v>
      </c>
      <c r="BY32" s="2">
        <f t="shared" si="16"/>
        <v>5.2669512108580676</v>
      </c>
      <c r="BZ32" s="2">
        <f t="shared" si="17"/>
        <v>9.0916383648756138</v>
      </c>
    </row>
    <row r="33" spans="1:98" s="1" customFormat="1" x14ac:dyDescent="0.2">
      <c r="A33" s="1" t="s">
        <v>102</v>
      </c>
      <c r="B33" s="1" t="s">
        <v>119</v>
      </c>
      <c r="C33" s="1">
        <v>42.67</v>
      </c>
      <c r="D33" s="1">
        <v>0.60199999999999998</v>
      </c>
      <c r="E33" s="1">
        <v>29.627777779999999</v>
      </c>
      <c r="F33" s="1">
        <v>89.061944440000005</v>
      </c>
      <c r="K33" s="1">
        <v>59.29</v>
      </c>
      <c r="L33" s="1">
        <v>0.76</v>
      </c>
      <c r="M33" s="1">
        <v>19.11</v>
      </c>
      <c r="N33" s="1">
        <v>4.6500000000000004</v>
      </c>
      <c r="P33" s="1">
        <v>0.09</v>
      </c>
      <c r="Q33" s="1">
        <v>1.35</v>
      </c>
      <c r="R33" s="1">
        <v>3.51</v>
      </c>
      <c r="S33" s="1">
        <v>4.8099999999999996</v>
      </c>
      <c r="T33" s="1">
        <v>5.17</v>
      </c>
      <c r="U33" s="1">
        <v>0.32</v>
      </c>
      <c r="V33" s="1">
        <v>7.19</v>
      </c>
      <c r="W33" s="1">
        <v>68</v>
      </c>
      <c r="Y33" s="1">
        <v>7.5</v>
      </c>
      <c r="Z33" s="1">
        <v>5</v>
      </c>
      <c r="AF33" s="1">
        <v>122</v>
      </c>
      <c r="AG33" s="1">
        <v>939</v>
      </c>
      <c r="AH33" s="1">
        <v>0.13</v>
      </c>
      <c r="AI33" s="1">
        <v>17</v>
      </c>
      <c r="AJ33" s="1">
        <v>423</v>
      </c>
      <c r="AK33" s="1">
        <v>18.7</v>
      </c>
      <c r="AM33" s="1">
        <v>1617</v>
      </c>
      <c r="AN33" s="1">
        <v>90.9</v>
      </c>
      <c r="AO33" s="1">
        <v>182</v>
      </c>
      <c r="AP33" s="1">
        <v>17.399999999999999</v>
      </c>
      <c r="AQ33" s="1">
        <v>57.9</v>
      </c>
      <c r="AR33" s="1">
        <v>8.0399999999999991</v>
      </c>
      <c r="AS33" s="1">
        <v>1.9</v>
      </c>
      <c r="AT33" s="1">
        <v>4.51</v>
      </c>
      <c r="AU33" s="1">
        <v>0.61</v>
      </c>
      <c r="AV33" s="1">
        <v>3.19</v>
      </c>
      <c r="AW33" s="1">
        <v>0.62</v>
      </c>
      <c r="AX33" s="1">
        <v>1.66</v>
      </c>
      <c r="AY33" s="1">
        <v>0.25900000000000001</v>
      </c>
      <c r="AZ33" s="1">
        <v>1.74</v>
      </c>
      <c r="BA33" s="1">
        <v>0.26600000000000001</v>
      </c>
      <c r="BB33" s="1">
        <v>24.1</v>
      </c>
      <c r="BC33" s="1">
        <v>9.6</v>
      </c>
      <c r="BF33" s="1">
        <v>1.67</v>
      </c>
      <c r="BG33" s="1">
        <v>33</v>
      </c>
      <c r="BH33" s="1">
        <v>31.9</v>
      </c>
      <c r="BI33" s="1">
        <v>4.0199999999999996</v>
      </c>
      <c r="BK33" s="1">
        <v>1</v>
      </c>
      <c r="BM33" s="1">
        <v>55.2</v>
      </c>
      <c r="BN33" s="1">
        <v>35.5</v>
      </c>
      <c r="BO33" s="16"/>
      <c r="BP33" s="2">
        <f t="shared" si="9"/>
        <v>69.322000000000003</v>
      </c>
      <c r="BQ33" s="2">
        <f t="shared" si="10"/>
        <v>76.378629969948108</v>
      </c>
      <c r="BR33" s="2">
        <f t="shared" si="11"/>
        <v>7.056629969948105</v>
      </c>
      <c r="BS33" s="2"/>
      <c r="BT33" s="2">
        <f t="shared" si="12"/>
        <v>53.908296112377954</v>
      </c>
      <c r="BU33" s="2">
        <f t="shared" si="13"/>
        <v>66.85424276159074</v>
      </c>
      <c r="BV33" s="2">
        <f t="shared" si="14"/>
        <v>12.945946649212786</v>
      </c>
      <c r="BW33" s="2"/>
      <c r="BX33" s="2">
        <f t="shared" si="15"/>
        <v>62.39018448015436</v>
      </c>
      <c r="BY33" s="2">
        <f t="shared" si="16"/>
        <v>8.4818883677764063</v>
      </c>
      <c r="BZ33" s="2">
        <f t="shared" si="17"/>
        <v>4.4640582814363796</v>
      </c>
    </row>
    <row r="34" spans="1:98" s="1" customFormat="1" x14ac:dyDescent="0.2">
      <c r="A34" s="1" t="s">
        <v>85</v>
      </c>
      <c r="B34" s="1" t="s">
        <v>87</v>
      </c>
      <c r="C34" s="1">
        <v>18</v>
      </c>
      <c r="D34" s="1">
        <v>2</v>
      </c>
      <c r="E34" s="1">
        <v>29.624079999999999</v>
      </c>
      <c r="F34" s="1">
        <v>91.618769999999998</v>
      </c>
      <c r="K34" s="1">
        <v>66.8</v>
      </c>
      <c r="L34" s="1">
        <v>0.52</v>
      </c>
      <c r="M34" s="1">
        <v>16.8</v>
      </c>
      <c r="N34" s="1">
        <v>3.8</v>
      </c>
      <c r="P34" s="1">
        <v>0.09</v>
      </c>
      <c r="Q34" s="1">
        <v>1.58</v>
      </c>
      <c r="R34" s="1">
        <v>4.13</v>
      </c>
      <c r="S34" s="1">
        <v>4.84</v>
      </c>
      <c r="T34" s="1">
        <v>2.69</v>
      </c>
      <c r="U34" s="1">
        <v>0.22</v>
      </c>
      <c r="V34" s="1">
        <v>6.34</v>
      </c>
      <c r="W34" s="1">
        <v>92.8</v>
      </c>
      <c r="X34" s="1">
        <v>20.2</v>
      </c>
      <c r="Y34" s="1">
        <v>11.6</v>
      </c>
      <c r="Z34" s="1">
        <v>18.899999999999999</v>
      </c>
      <c r="AA34" s="1">
        <v>25.9</v>
      </c>
      <c r="AB34" s="1">
        <v>1</v>
      </c>
      <c r="AC34" s="1">
        <v>81.400000000000006</v>
      </c>
      <c r="AD34" s="1">
        <v>19.5</v>
      </c>
      <c r="AF34" s="1">
        <v>52</v>
      </c>
      <c r="AG34" s="1">
        <v>962</v>
      </c>
      <c r="AH34" s="1">
        <v>0.05</v>
      </c>
      <c r="AI34" s="1">
        <v>6.37</v>
      </c>
      <c r="AJ34" s="1">
        <v>65.7</v>
      </c>
      <c r="AK34" s="1">
        <v>2.95</v>
      </c>
      <c r="AM34" s="1">
        <v>772</v>
      </c>
      <c r="AN34" s="1">
        <v>19.600000000000001</v>
      </c>
      <c r="AO34" s="1">
        <v>42.2</v>
      </c>
      <c r="AP34" s="1">
        <v>5.0599999999999996</v>
      </c>
      <c r="AQ34" s="1">
        <v>20.5</v>
      </c>
      <c r="AR34" s="1">
        <v>3.6</v>
      </c>
      <c r="AS34" s="1">
        <v>0.94</v>
      </c>
      <c r="AT34" s="1">
        <v>2.4700000000000002</v>
      </c>
      <c r="AU34" s="1">
        <v>0.27</v>
      </c>
      <c r="AV34" s="1">
        <v>1.48</v>
      </c>
      <c r="AW34" s="1">
        <v>0.25</v>
      </c>
      <c r="AX34" s="1">
        <v>0.71</v>
      </c>
      <c r="AY34" s="1">
        <v>0.09</v>
      </c>
      <c r="AZ34" s="1">
        <v>0.59</v>
      </c>
      <c r="BA34" s="1">
        <v>0.08</v>
      </c>
      <c r="BB34" s="1">
        <v>13.2</v>
      </c>
      <c r="BC34" s="1">
        <v>1.98</v>
      </c>
      <c r="BE34" s="1">
        <v>1.61</v>
      </c>
      <c r="BF34" s="1">
        <v>0.25</v>
      </c>
      <c r="BG34" s="1">
        <v>35.6</v>
      </c>
      <c r="BH34" s="1">
        <v>4.0999999999999996</v>
      </c>
      <c r="BI34" s="1">
        <v>1.37</v>
      </c>
      <c r="BJ34" s="1">
        <v>45</v>
      </c>
      <c r="BK34" s="1">
        <v>0.94</v>
      </c>
      <c r="BM34" s="1">
        <v>151</v>
      </c>
      <c r="BN34" s="1">
        <v>22.6</v>
      </c>
      <c r="BO34" s="16"/>
      <c r="BP34" s="2">
        <f t="shared" si="9"/>
        <v>175.66000000000003</v>
      </c>
      <c r="BQ34" s="2">
        <f t="shared" si="10"/>
        <v>66.770302942796107</v>
      </c>
      <c r="BR34" s="2">
        <f t="shared" si="11"/>
        <v>108.88969705720392</v>
      </c>
      <c r="BS34" s="2"/>
      <c r="BT34" s="2">
        <f t="shared" si="12"/>
        <v>73.028316899483571</v>
      </c>
      <c r="BU34" s="2">
        <f t="shared" si="13"/>
        <v>59.357968444218798</v>
      </c>
      <c r="BV34" s="2">
        <f t="shared" si="14"/>
        <v>13.670348455264772</v>
      </c>
      <c r="BW34" s="2"/>
      <c r="BX34" s="2">
        <f t="shared" si="15"/>
        <v>68.142686547918245</v>
      </c>
      <c r="BY34" s="2">
        <f t="shared" si="16"/>
        <v>4.8856303515653252</v>
      </c>
      <c r="BZ34" s="2">
        <f t="shared" si="17"/>
        <v>8.7847181036994471</v>
      </c>
    </row>
    <row r="35" spans="1:98" s="1" customFormat="1" x14ac:dyDescent="0.2">
      <c r="A35" s="1" t="s">
        <v>85</v>
      </c>
      <c r="B35" s="1" t="s">
        <v>86</v>
      </c>
      <c r="C35" s="1">
        <v>18</v>
      </c>
      <c r="D35" s="1">
        <v>2</v>
      </c>
      <c r="E35" s="1">
        <v>29.623999999999999</v>
      </c>
      <c r="F35" s="1">
        <v>91.618449999999996</v>
      </c>
      <c r="K35" s="1">
        <v>66.3</v>
      </c>
      <c r="L35" s="1">
        <v>0.53</v>
      </c>
      <c r="M35" s="1">
        <v>16.8</v>
      </c>
      <c r="N35" s="1">
        <v>4</v>
      </c>
      <c r="P35" s="1">
        <v>0.09</v>
      </c>
      <c r="Q35" s="1">
        <v>1.69</v>
      </c>
      <c r="R35" s="1">
        <v>4.09</v>
      </c>
      <c r="S35" s="1">
        <v>4.75</v>
      </c>
      <c r="T35" s="1">
        <v>2.63</v>
      </c>
      <c r="U35" s="1">
        <v>0.23</v>
      </c>
      <c r="V35" s="1">
        <v>7.24</v>
      </c>
      <c r="W35" s="1">
        <v>99.9</v>
      </c>
      <c r="X35" s="1">
        <v>18.100000000000001</v>
      </c>
      <c r="Y35" s="1">
        <v>12.2</v>
      </c>
      <c r="Z35" s="1">
        <v>18.5</v>
      </c>
      <c r="AA35" s="1">
        <v>60.2</v>
      </c>
      <c r="AB35" s="1">
        <v>0.96</v>
      </c>
      <c r="AC35" s="1">
        <v>78</v>
      </c>
      <c r="AD35" s="1">
        <v>19.600000000000001</v>
      </c>
      <c r="AF35" s="1">
        <v>47</v>
      </c>
      <c r="AG35" s="1">
        <v>950</v>
      </c>
      <c r="AH35" s="1">
        <v>0.05</v>
      </c>
      <c r="AI35" s="1">
        <v>6.98</v>
      </c>
      <c r="AJ35" s="1">
        <v>66.599999999999994</v>
      </c>
      <c r="AK35" s="1">
        <v>3.26</v>
      </c>
      <c r="AM35" s="1">
        <v>754</v>
      </c>
      <c r="AN35" s="1">
        <v>19.100000000000001</v>
      </c>
      <c r="AO35" s="1">
        <v>40.799999999999997</v>
      </c>
      <c r="AP35" s="1">
        <v>4.95</v>
      </c>
      <c r="AQ35" s="1">
        <v>20.100000000000001</v>
      </c>
      <c r="AR35" s="1">
        <v>3.53</v>
      </c>
      <c r="AS35" s="1">
        <v>0.9</v>
      </c>
      <c r="AT35" s="1">
        <v>2.42</v>
      </c>
      <c r="AU35" s="1">
        <v>0.28000000000000003</v>
      </c>
      <c r="AV35" s="1">
        <v>1.49</v>
      </c>
      <c r="AW35" s="1">
        <v>0.26</v>
      </c>
      <c r="AX35" s="1">
        <v>0.7</v>
      </c>
      <c r="AY35" s="1">
        <v>0.09</v>
      </c>
      <c r="AZ35" s="1">
        <v>0.61</v>
      </c>
      <c r="BA35" s="1">
        <v>0.09</v>
      </c>
      <c r="BB35" s="1">
        <v>12.9</v>
      </c>
      <c r="BC35" s="1">
        <v>2.12</v>
      </c>
      <c r="BE35" s="1">
        <v>1.59</v>
      </c>
      <c r="BF35" s="1">
        <v>0.28999999999999998</v>
      </c>
      <c r="BG35" s="1">
        <v>28.1</v>
      </c>
      <c r="BH35" s="1">
        <v>5.2</v>
      </c>
      <c r="BI35" s="1">
        <v>1.18</v>
      </c>
      <c r="BJ35" s="1">
        <v>46</v>
      </c>
      <c r="BK35" s="1">
        <v>0.96</v>
      </c>
      <c r="BM35" s="1">
        <v>136.1</v>
      </c>
      <c r="BN35" s="1">
        <v>21.3</v>
      </c>
      <c r="BO35" s="16"/>
      <c r="BP35" s="2">
        <f t="shared" si="9"/>
        <v>159.12100000000001</v>
      </c>
      <c r="BQ35" s="2">
        <f t="shared" si="10"/>
        <v>65.509793173079117</v>
      </c>
      <c r="BR35" s="2">
        <f t="shared" si="11"/>
        <v>93.611206826920892</v>
      </c>
      <c r="BS35" s="2"/>
      <c r="BT35" s="2">
        <f t="shared" si="12"/>
        <v>71.054408283490986</v>
      </c>
      <c r="BU35" s="2">
        <f t="shared" si="13"/>
        <v>58.374537407075309</v>
      </c>
      <c r="BV35" s="2">
        <f t="shared" si="14"/>
        <v>12.679870876415677</v>
      </c>
      <c r="BW35" s="2"/>
      <c r="BX35" s="2">
        <f t="shared" si="15"/>
        <v>66.585455476352678</v>
      </c>
      <c r="BY35" s="2">
        <f t="shared" si="16"/>
        <v>4.468952807138308</v>
      </c>
      <c r="BZ35" s="2">
        <f t="shared" si="17"/>
        <v>8.2109180692773691</v>
      </c>
    </row>
    <row r="36" spans="1:98" s="1" customFormat="1" x14ac:dyDescent="0.2">
      <c r="A36" s="1" t="s">
        <v>85</v>
      </c>
      <c r="B36" s="1" t="s">
        <v>89</v>
      </c>
      <c r="C36" s="1">
        <v>18</v>
      </c>
      <c r="D36" s="1">
        <v>2</v>
      </c>
      <c r="E36" s="1">
        <v>29.62398</v>
      </c>
      <c r="F36" s="1">
        <v>91.618579999999994</v>
      </c>
      <c r="K36" s="1">
        <v>67</v>
      </c>
      <c r="L36" s="1">
        <v>0.5</v>
      </c>
      <c r="M36" s="1">
        <v>16.5</v>
      </c>
      <c r="N36" s="1">
        <v>3.83</v>
      </c>
      <c r="P36" s="1">
        <v>0.09</v>
      </c>
      <c r="Q36" s="1">
        <v>1.54</v>
      </c>
      <c r="R36" s="1">
        <v>3.84</v>
      </c>
      <c r="S36" s="1">
        <v>4.6500000000000004</v>
      </c>
      <c r="T36" s="1">
        <v>2.89</v>
      </c>
      <c r="U36" s="1">
        <v>0.21</v>
      </c>
      <c r="V36" s="1">
        <v>6.88</v>
      </c>
      <c r="W36" s="1">
        <v>89.1</v>
      </c>
      <c r="X36" s="1">
        <v>18</v>
      </c>
      <c r="Y36" s="1">
        <v>11.4</v>
      </c>
      <c r="Z36" s="1">
        <v>18</v>
      </c>
      <c r="AA36" s="1">
        <v>88.7</v>
      </c>
      <c r="AB36" s="1">
        <v>0.87</v>
      </c>
      <c r="AC36" s="1">
        <v>66</v>
      </c>
      <c r="AD36" s="1">
        <v>19.7</v>
      </c>
      <c r="AF36" s="1">
        <v>63.6</v>
      </c>
      <c r="AG36" s="1">
        <v>877</v>
      </c>
      <c r="AH36" s="1">
        <v>7.0000000000000007E-2</v>
      </c>
      <c r="AI36" s="1">
        <v>6.69</v>
      </c>
      <c r="AJ36" s="1">
        <v>78.8</v>
      </c>
      <c r="AK36" s="1">
        <v>3.52</v>
      </c>
      <c r="AM36" s="1">
        <v>789</v>
      </c>
      <c r="AN36" s="1">
        <v>19.7</v>
      </c>
      <c r="AO36" s="1">
        <v>42.1</v>
      </c>
      <c r="AP36" s="1">
        <v>5.0599999999999996</v>
      </c>
      <c r="AQ36" s="1">
        <v>20.399999999999999</v>
      </c>
      <c r="AR36" s="1">
        <v>3.55</v>
      </c>
      <c r="AS36" s="1">
        <v>0.93</v>
      </c>
      <c r="AT36" s="1">
        <v>2.54</v>
      </c>
      <c r="AU36" s="1">
        <v>0.28000000000000003</v>
      </c>
      <c r="AV36" s="1">
        <v>1.45</v>
      </c>
      <c r="AW36" s="1">
        <v>0.26</v>
      </c>
      <c r="AX36" s="1">
        <v>0.69</v>
      </c>
      <c r="AY36" s="1">
        <v>0.09</v>
      </c>
      <c r="AZ36" s="1">
        <v>0.59</v>
      </c>
      <c r="BA36" s="1">
        <v>0.09</v>
      </c>
      <c r="BB36" s="1">
        <v>13.1</v>
      </c>
      <c r="BC36" s="1">
        <v>2.39</v>
      </c>
      <c r="BE36" s="1">
        <v>1.65</v>
      </c>
      <c r="BF36" s="1">
        <v>0.31</v>
      </c>
      <c r="BG36" s="1">
        <v>20.6</v>
      </c>
      <c r="BH36" s="1">
        <v>6.5</v>
      </c>
      <c r="BI36" s="1">
        <v>1.64</v>
      </c>
      <c r="BJ36" s="1">
        <v>45</v>
      </c>
      <c r="BK36" s="1">
        <v>0.96</v>
      </c>
      <c r="BM36" s="1">
        <v>131.1</v>
      </c>
      <c r="BN36" s="1">
        <v>22.7</v>
      </c>
      <c r="BO36" s="16"/>
      <c r="BP36" s="2">
        <f t="shared" si="9"/>
        <v>153.57100000000003</v>
      </c>
      <c r="BQ36" s="2">
        <f t="shared" si="10"/>
        <v>66.864241285231486</v>
      </c>
      <c r="BR36" s="2">
        <f t="shared" si="11"/>
        <v>86.70675871476854</v>
      </c>
      <c r="BS36" s="2"/>
      <c r="BT36" s="2">
        <f t="shared" si="12"/>
        <v>70.343247424623428</v>
      </c>
      <c r="BU36" s="2">
        <f t="shared" si="13"/>
        <v>59.431257746490132</v>
      </c>
      <c r="BV36" s="2">
        <f t="shared" si="14"/>
        <v>10.911989678133295</v>
      </c>
      <c r="BW36" s="2"/>
      <c r="BX36" s="2">
        <f t="shared" si="15"/>
        <v>66.79793264237756</v>
      </c>
      <c r="BY36" s="2">
        <f t="shared" si="16"/>
        <v>3.5453147822458675</v>
      </c>
      <c r="BZ36" s="2">
        <f t="shared" si="17"/>
        <v>7.366674895887428</v>
      </c>
    </row>
    <row r="37" spans="1:98" s="1" customFormat="1" x14ac:dyDescent="0.2">
      <c r="A37" s="1" t="s">
        <v>85</v>
      </c>
      <c r="B37" s="1" t="s">
        <v>88</v>
      </c>
      <c r="C37" s="1">
        <v>18</v>
      </c>
      <c r="D37" s="1">
        <v>2</v>
      </c>
      <c r="E37" s="1">
        <v>29.623280000000001</v>
      </c>
      <c r="F37" s="1">
        <v>91.618920000000003</v>
      </c>
      <c r="K37" s="1">
        <v>66.599999999999994</v>
      </c>
      <c r="L37" s="1">
        <v>0.53</v>
      </c>
      <c r="M37" s="1">
        <v>17</v>
      </c>
      <c r="N37" s="1">
        <v>3.98</v>
      </c>
      <c r="P37" s="1">
        <v>0.08</v>
      </c>
      <c r="Q37" s="1">
        <v>1.61</v>
      </c>
      <c r="R37" s="1">
        <v>4.1900000000000004</v>
      </c>
      <c r="S37" s="1">
        <v>4.82</v>
      </c>
      <c r="T37" s="1">
        <v>2.6</v>
      </c>
      <c r="U37" s="1">
        <v>0.23</v>
      </c>
      <c r="V37" s="1">
        <v>6.59</v>
      </c>
      <c r="W37" s="1">
        <v>98.5</v>
      </c>
      <c r="X37" s="1">
        <v>15</v>
      </c>
      <c r="Y37" s="1">
        <v>11.3</v>
      </c>
      <c r="Z37" s="1">
        <v>17.100000000000001</v>
      </c>
      <c r="AA37" s="1">
        <v>106</v>
      </c>
      <c r="AB37" s="1">
        <v>1.1200000000000001</v>
      </c>
      <c r="AC37" s="1">
        <v>70.5</v>
      </c>
      <c r="AD37" s="1">
        <v>19.8</v>
      </c>
      <c r="AF37" s="1">
        <v>53.7</v>
      </c>
      <c r="AG37" s="1">
        <v>964</v>
      </c>
      <c r="AH37" s="1">
        <v>0.06</v>
      </c>
      <c r="AI37" s="1">
        <v>7.95</v>
      </c>
      <c r="AJ37" s="1">
        <v>69.8</v>
      </c>
      <c r="AK37" s="1">
        <v>4.18</v>
      </c>
      <c r="AM37" s="1">
        <v>797</v>
      </c>
      <c r="AN37" s="1">
        <v>20.3</v>
      </c>
      <c r="AO37" s="1">
        <v>43.3</v>
      </c>
      <c r="AP37" s="1">
        <v>5.22</v>
      </c>
      <c r="AQ37" s="1">
        <v>21.3</v>
      </c>
      <c r="AR37" s="1">
        <v>3.69</v>
      </c>
      <c r="AS37" s="1">
        <v>0.94</v>
      </c>
      <c r="AT37" s="1">
        <v>2.57</v>
      </c>
      <c r="AU37" s="1">
        <v>0.3</v>
      </c>
      <c r="AV37" s="1">
        <v>1.54</v>
      </c>
      <c r="AW37" s="1">
        <v>0.28000000000000003</v>
      </c>
      <c r="AX37" s="1">
        <v>0.7</v>
      </c>
      <c r="AY37" s="1">
        <v>0.09</v>
      </c>
      <c r="AZ37" s="1">
        <v>0.65</v>
      </c>
      <c r="BA37" s="1">
        <v>0.09</v>
      </c>
      <c r="BB37" s="1">
        <v>13.1</v>
      </c>
      <c r="BC37" s="1">
        <v>2.2000000000000002</v>
      </c>
      <c r="BE37" s="1">
        <v>1.72</v>
      </c>
      <c r="BF37" s="1">
        <v>0.39</v>
      </c>
      <c r="BG37" s="1">
        <v>23.9</v>
      </c>
      <c r="BH37" s="1">
        <v>6.4</v>
      </c>
      <c r="BI37" s="1">
        <v>1.83</v>
      </c>
      <c r="BJ37" s="1">
        <v>45</v>
      </c>
      <c r="BK37" s="1">
        <v>0.95</v>
      </c>
      <c r="BM37" s="1">
        <v>121.3</v>
      </c>
      <c r="BN37" s="1">
        <v>21.2</v>
      </c>
      <c r="BO37" s="16"/>
      <c r="BP37" s="2">
        <f t="shared" si="9"/>
        <v>142.69300000000001</v>
      </c>
      <c r="BQ37" s="2">
        <f t="shared" si="10"/>
        <v>65.409665929476091</v>
      </c>
      <c r="BR37" s="2">
        <f t="shared" si="11"/>
        <v>77.283334070523921</v>
      </c>
      <c r="BS37" s="2"/>
      <c r="BT37" s="2">
        <f t="shared" si="12"/>
        <v>68.867069503050089</v>
      </c>
      <c r="BU37" s="2">
        <f t="shared" si="13"/>
        <v>58.296419615854255</v>
      </c>
      <c r="BV37" s="2">
        <f t="shared" si="14"/>
        <v>10.570649887195835</v>
      </c>
      <c r="BW37" s="2"/>
      <c r="BX37" s="2">
        <f t="shared" si="15"/>
        <v>65.414425549579533</v>
      </c>
      <c r="BY37" s="2">
        <f t="shared" si="16"/>
        <v>3.452643953470556</v>
      </c>
      <c r="BZ37" s="2">
        <f t="shared" si="17"/>
        <v>7.1180059337252786</v>
      </c>
    </row>
    <row r="38" spans="1:98" s="1" customFormat="1" x14ac:dyDescent="0.2">
      <c r="A38" s="3" t="s">
        <v>120</v>
      </c>
      <c r="B38" s="3" t="s">
        <v>121</v>
      </c>
      <c r="C38" s="3">
        <v>44</v>
      </c>
      <c r="D38" s="3"/>
      <c r="E38" s="3">
        <v>29.621130000000001</v>
      </c>
      <c r="F38" s="3">
        <v>89.021249999999995</v>
      </c>
      <c r="G38" s="3"/>
      <c r="H38" s="3">
        <v>0.8</v>
      </c>
      <c r="I38" s="3"/>
      <c r="J38" s="3"/>
      <c r="K38" s="3">
        <v>56.23</v>
      </c>
      <c r="L38" s="3">
        <v>0.87</v>
      </c>
      <c r="M38" s="3">
        <v>16.91</v>
      </c>
      <c r="N38" s="3">
        <v>10.3</v>
      </c>
      <c r="O38" s="3"/>
      <c r="P38" s="3">
        <v>0.22</v>
      </c>
      <c r="Q38" s="3">
        <v>2.2799999999999998</v>
      </c>
      <c r="R38" s="3">
        <v>9.0500000000000007</v>
      </c>
      <c r="S38" s="3">
        <v>1.84</v>
      </c>
      <c r="T38" s="3">
        <v>0.33</v>
      </c>
      <c r="U38" s="3">
        <v>0.2</v>
      </c>
      <c r="V38" s="3">
        <v>18.399999999999999</v>
      </c>
      <c r="W38" s="3">
        <v>128</v>
      </c>
      <c r="X38" s="3">
        <v>55</v>
      </c>
      <c r="Y38" s="3">
        <v>20.8</v>
      </c>
      <c r="Z38" s="3">
        <v>11.8</v>
      </c>
      <c r="AA38" s="3">
        <v>32.9</v>
      </c>
      <c r="AB38" s="3"/>
      <c r="AC38" s="3">
        <v>86.7</v>
      </c>
      <c r="AD38" s="3">
        <v>15.9</v>
      </c>
      <c r="AE38" s="3"/>
      <c r="AF38" s="3">
        <v>12</v>
      </c>
      <c r="AG38" s="3">
        <v>266</v>
      </c>
      <c r="AH38" s="3">
        <v>0.05</v>
      </c>
      <c r="AI38" s="3">
        <v>22.5</v>
      </c>
      <c r="AJ38" s="3">
        <v>120</v>
      </c>
      <c r="AK38" s="3">
        <v>4.8</v>
      </c>
      <c r="AL38" s="3">
        <v>13.4</v>
      </c>
      <c r="AM38" s="3">
        <v>126</v>
      </c>
      <c r="AN38" s="3">
        <v>12.2</v>
      </c>
      <c r="AO38" s="3">
        <v>28.1</v>
      </c>
      <c r="AP38" s="3">
        <v>3.58</v>
      </c>
      <c r="AQ38" s="3">
        <v>15.7</v>
      </c>
      <c r="AR38" s="3">
        <v>3.62</v>
      </c>
      <c r="AS38" s="3">
        <v>1</v>
      </c>
      <c r="AT38" s="3">
        <v>3.72</v>
      </c>
      <c r="AU38" s="3">
        <v>0.62</v>
      </c>
      <c r="AV38" s="3">
        <v>3.68</v>
      </c>
      <c r="AW38" s="3">
        <v>0.8</v>
      </c>
      <c r="AX38" s="3">
        <v>2.33</v>
      </c>
      <c r="AY38" s="3">
        <v>0.35</v>
      </c>
      <c r="AZ38" s="3">
        <v>2.36</v>
      </c>
      <c r="BA38" s="3">
        <v>0.38</v>
      </c>
      <c r="BB38" s="3">
        <v>4.0999999999999996</v>
      </c>
      <c r="BC38" s="3">
        <v>2.7</v>
      </c>
      <c r="BD38" s="3"/>
      <c r="BE38" s="3"/>
      <c r="BF38" s="3">
        <v>0.26</v>
      </c>
      <c r="BG38" s="3">
        <v>7.4</v>
      </c>
      <c r="BH38" s="3">
        <v>0.79</v>
      </c>
      <c r="BI38" s="3">
        <v>0.5</v>
      </c>
      <c r="BJ38" s="3">
        <v>31</v>
      </c>
      <c r="BK38" s="3">
        <v>0.87</v>
      </c>
      <c r="BL38" s="3"/>
      <c r="BM38" s="3">
        <v>11.8</v>
      </c>
      <c r="BN38" s="3">
        <v>3.5</v>
      </c>
      <c r="BO38" s="17"/>
      <c r="BP38" s="4">
        <f t="shared" si="9"/>
        <v>21.148000000000003</v>
      </c>
      <c r="BQ38" s="4">
        <f t="shared" si="10"/>
        <v>27.084720467589936</v>
      </c>
      <c r="BR38" s="4">
        <f t="shared" si="11"/>
        <v>5.9367204675899323</v>
      </c>
      <c r="BS38" s="4"/>
      <c r="BT38" s="4">
        <f t="shared" si="12"/>
        <v>24.593891097960761</v>
      </c>
      <c r="BU38" s="4">
        <f t="shared" si="13"/>
        <v>28.395865277023113</v>
      </c>
      <c r="BV38" s="4">
        <f t="shared" si="14"/>
        <v>3.801974179062352</v>
      </c>
      <c r="BW38" s="4"/>
      <c r="BX38" s="4">
        <f t="shared" si="15"/>
        <v>26.187518421729717</v>
      </c>
      <c r="BY38" s="4">
        <f t="shared" si="16"/>
        <v>1.5936273237689562</v>
      </c>
      <c r="BZ38" s="4">
        <f t="shared" si="17"/>
        <v>2.2083468552933958</v>
      </c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8" s="1" customFormat="1" x14ac:dyDescent="0.2">
      <c r="A39" s="3" t="s">
        <v>120</v>
      </c>
      <c r="B39" s="3" t="s">
        <v>126</v>
      </c>
      <c r="C39" s="3">
        <v>44</v>
      </c>
      <c r="D39" s="3"/>
      <c r="E39" s="3">
        <v>29.621130000000001</v>
      </c>
      <c r="F39" s="3">
        <v>89.021249999999995</v>
      </c>
      <c r="G39" s="3"/>
      <c r="H39" s="3">
        <v>-0.5</v>
      </c>
      <c r="I39" s="3"/>
      <c r="J39" s="3"/>
      <c r="K39" s="3">
        <v>56.6</v>
      </c>
      <c r="L39" s="3">
        <v>1.26</v>
      </c>
      <c r="M39" s="3">
        <v>18.09</v>
      </c>
      <c r="N39" s="3">
        <v>10.6</v>
      </c>
      <c r="O39" s="3"/>
      <c r="P39" s="3">
        <v>0.25</v>
      </c>
      <c r="Q39" s="3">
        <v>1.27</v>
      </c>
      <c r="R39" s="3">
        <v>5.37</v>
      </c>
      <c r="S39" s="3">
        <v>3.07</v>
      </c>
      <c r="T39" s="3">
        <v>2.16</v>
      </c>
      <c r="U39" s="3">
        <v>0.23</v>
      </c>
      <c r="V39" s="3">
        <v>23.9</v>
      </c>
      <c r="W39" s="3">
        <v>173</v>
      </c>
      <c r="X39" s="3">
        <v>5.6</v>
      </c>
      <c r="Y39" s="3">
        <v>17.2</v>
      </c>
      <c r="Z39" s="3">
        <v>4.2</v>
      </c>
      <c r="AA39" s="3">
        <v>11.1</v>
      </c>
      <c r="AB39" s="3"/>
      <c r="AC39" s="3">
        <v>72.8</v>
      </c>
      <c r="AD39" s="3">
        <v>20.100000000000001</v>
      </c>
      <c r="AE39" s="3"/>
      <c r="AF39" s="3">
        <v>68.599999999999994</v>
      </c>
      <c r="AG39" s="3">
        <v>432</v>
      </c>
      <c r="AH39" s="3">
        <v>0.16</v>
      </c>
      <c r="AI39" s="3">
        <v>30.4</v>
      </c>
      <c r="AJ39" s="3">
        <v>118</v>
      </c>
      <c r="AK39" s="3">
        <v>5.7</v>
      </c>
      <c r="AL39" s="3">
        <v>3.2</v>
      </c>
      <c r="AM39" s="3">
        <v>279</v>
      </c>
      <c r="AN39" s="3">
        <v>17</v>
      </c>
      <c r="AO39" s="3">
        <v>38.200000000000003</v>
      </c>
      <c r="AP39" s="3">
        <v>4.99</v>
      </c>
      <c r="AQ39" s="3">
        <v>22</v>
      </c>
      <c r="AR39" s="3">
        <v>5.08</v>
      </c>
      <c r="AS39" s="3">
        <v>1.52</v>
      </c>
      <c r="AT39" s="3">
        <v>5.25</v>
      </c>
      <c r="AU39" s="3">
        <v>0.87</v>
      </c>
      <c r="AV39" s="3">
        <v>5.0999999999999996</v>
      </c>
      <c r="AW39" s="3">
        <v>1.07</v>
      </c>
      <c r="AX39" s="3">
        <v>3.04</v>
      </c>
      <c r="AY39" s="3">
        <v>0.44</v>
      </c>
      <c r="AZ39" s="3">
        <v>2.84</v>
      </c>
      <c r="BA39" s="3">
        <v>0.44</v>
      </c>
      <c r="BB39" s="3">
        <v>4.2</v>
      </c>
      <c r="BC39" s="3">
        <v>3</v>
      </c>
      <c r="BD39" s="3"/>
      <c r="BE39" s="3"/>
      <c r="BF39" s="3">
        <v>0.34</v>
      </c>
      <c r="BG39" s="3">
        <v>13.4</v>
      </c>
      <c r="BH39" s="3">
        <v>0.67</v>
      </c>
      <c r="BI39" s="3">
        <v>0.8</v>
      </c>
      <c r="BJ39" s="3">
        <v>19</v>
      </c>
      <c r="BK39" s="3">
        <v>1.0900000000000001</v>
      </c>
      <c r="BL39" s="3"/>
      <c r="BM39" s="3">
        <v>14.2</v>
      </c>
      <c r="BN39" s="3">
        <v>4.0999999999999996</v>
      </c>
      <c r="BO39" s="17"/>
      <c r="BP39" s="4">
        <f t="shared" si="9"/>
        <v>23.812000000000001</v>
      </c>
      <c r="BQ39" s="4">
        <f t="shared" si="10"/>
        <v>30.451252626547241</v>
      </c>
      <c r="BR39" s="4">
        <f t="shared" si="11"/>
        <v>6.6392526265472398</v>
      </c>
      <c r="BS39" s="4"/>
      <c r="BT39" s="4">
        <f t="shared" si="12"/>
        <v>28.11159732753708</v>
      </c>
      <c r="BU39" s="4">
        <f t="shared" si="13"/>
        <v>31.022383763590355</v>
      </c>
      <c r="BV39" s="4">
        <f t="shared" si="14"/>
        <v>2.9107864360532751</v>
      </c>
      <c r="BW39" s="4"/>
      <c r="BX39" s="4">
        <f t="shared" si="15"/>
        <v>29.441752713914092</v>
      </c>
      <c r="BY39" s="4">
        <f t="shared" si="16"/>
        <v>1.3301553863770117</v>
      </c>
      <c r="BZ39" s="4">
        <f t="shared" si="17"/>
        <v>1.5806310496762634</v>
      </c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1:98" s="1" customFormat="1" x14ac:dyDescent="0.2">
      <c r="A40" s="1" t="s">
        <v>80</v>
      </c>
      <c r="B40" s="1" t="s">
        <v>81</v>
      </c>
      <c r="C40" s="1">
        <v>17</v>
      </c>
      <c r="D40" s="1">
        <v>0.5</v>
      </c>
      <c r="E40" s="1">
        <v>29.61</v>
      </c>
      <c r="F40" s="1">
        <v>91.6</v>
      </c>
      <c r="I40" s="1">
        <v>9.24</v>
      </c>
      <c r="K40" s="1">
        <v>65.27</v>
      </c>
      <c r="L40" s="1">
        <v>0.53</v>
      </c>
      <c r="M40" s="1">
        <v>16.809999999999999</v>
      </c>
      <c r="N40" s="1">
        <v>3.52</v>
      </c>
      <c r="P40" s="1">
        <v>0.03</v>
      </c>
      <c r="Q40" s="1">
        <v>1.53</v>
      </c>
      <c r="R40" s="1">
        <v>3.53</v>
      </c>
      <c r="S40" s="1">
        <v>4.1900000000000004</v>
      </c>
      <c r="T40" s="1">
        <v>2.95</v>
      </c>
      <c r="U40" s="1">
        <v>0.19</v>
      </c>
      <c r="AF40" s="1">
        <v>85.9</v>
      </c>
      <c r="AG40" s="1">
        <v>1048</v>
      </c>
      <c r="AH40" s="1">
        <v>0.08</v>
      </c>
      <c r="AI40" s="1">
        <v>8.1999999999999993</v>
      </c>
      <c r="AJ40" s="1">
        <v>89</v>
      </c>
      <c r="AK40" s="1">
        <v>3.67</v>
      </c>
      <c r="AM40" s="1">
        <v>755</v>
      </c>
      <c r="AN40" s="1">
        <v>21.9</v>
      </c>
      <c r="AO40" s="1">
        <v>45.9</v>
      </c>
      <c r="AP40" s="1">
        <v>5.51</v>
      </c>
      <c r="AQ40" s="1">
        <v>22.5</v>
      </c>
      <c r="AR40" s="1">
        <v>3.96</v>
      </c>
      <c r="AS40" s="1">
        <v>0.99</v>
      </c>
      <c r="AT40" s="1">
        <v>2.81</v>
      </c>
      <c r="AU40" s="1">
        <v>0.31</v>
      </c>
      <c r="AV40" s="1">
        <v>1.56</v>
      </c>
      <c r="AW40" s="1">
        <v>0.27</v>
      </c>
      <c r="AX40" s="1">
        <v>0.72</v>
      </c>
      <c r="AY40" s="1">
        <v>9.7000000000000003E-2</v>
      </c>
      <c r="AZ40" s="1">
        <v>0.65</v>
      </c>
      <c r="BA40" s="1">
        <v>9.4E-2</v>
      </c>
      <c r="BB40" s="1">
        <v>13.3</v>
      </c>
      <c r="BC40" s="1">
        <v>2.54</v>
      </c>
      <c r="BF40" s="1">
        <v>0.3</v>
      </c>
      <c r="BG40" s="1">
        <v>12.6</v>
      </c>
      <c r="BH40" s="1">
        <v>8.83</v>
      </c>
      <c r="BI40" s="1">
        <v>2.52</v>
      </c>
      <c r="BJ40" s="1">
        <v>49.1</v>
      </c>
      <c r="BK40" s="1">
        <v>1.05</v>
      </c>
      <c r="BM40" s="1">
        <v>127.8</v>
      </c>
      <c r="BN40" s="1">
        <v>22.9</v>
      </c>
      <c r="BO40" s="16"/>
      <c r="BP40" s="2">
        <f t="shared" si="9"/>
        <v>149.90800000000002</v>
      </c>
      <c r="BQ40" s="2">
        <f t="shared" si="10"/>
        <v>67.050882832903241</v>
      </c>
      <c r="BR40" s="2">
        <f t="shared" si="11"/>
        <v>82.857117167096774</v>
      </c>
      <c r="BS40" s="2"/>
      <c r="BT40" s="2">
        <f t="shared" si="12"/>
        <v>69.858864296925248</v>
      </c>
      <c r="BU40" s="2">
        <f t="shared" si="13"/>
        <v>59.576872715299224</v>
      </c>
      <c r="BV40" s="2">
        <f t="shared" si="14"/>
        <v>10.281991581626023</v>
      </c>
      <c r="BW40" s="2"/>
      <c r="BX40" s="2">
        <f t="shared" si="15"/>
        <v>66.627917997143413</v>
      </c>
      <c r="BY40" s="2">
        <f t="shared" si="16"/>
        <v>3.2309462997818343</v>
      </c>
      <c r="BZ40" s="2">
        <f t="shared" si="17"/>
        <v>7.0510452818441891</v>
      </c>
    </row>
    <row r="41" spans="1:98" s="1" customFormat="1" x14ac:dyDescent="0.2">
      <c r="A41" s="1" t="s">
        <v>76</v>
      </c>
      <c r="B41" s="1" t="s">
        <v>77</v>
      </c>
      <c r="C41" s="1">
        <v>17</v>
      </c>
      <c r="E41" s="1">
        <v>29.586099999999998</v>
      </c>
      <c r="F41" s="1">
        <v>91.616669999999999</v>
      </c>
      <c r="K41" s="1">
        <v>65.7</v>
      </c>
      <c r="L41" s="1">
        <v>0.53</v>
      </c>
      <c r="M41" s="1">
        <v>16.71</v>
      </c>
      <c r="N41" s="1">
        <v>0.56000000000000005</v>
      </c>
      <c r="O41" s="1">
        <v>1.34</v>
      </c>
      <c r="P41" s="1">
        <v>0.04</v>
      </c>
      <c r="Q41" s="1">
        <v>1.62</v>
      </c>
      <c r="R41" s="1">
        <v>4.8899999999999997</v>
      </c>
      <c r="S41" s="1">
        <v>4.51</v>
      </c>
      <c r="T41" s="1">
        <v>3.23</v>
      </c>
      <c r="U41" s="1">
        <v>0.21</v>
      </c>
      <c r="V41" s="1">
        <v>7.02</v>
      </c>
      <c r="W41" s="1">
        <v>85.4</v>
      </c>
      <c r="X41" s="1">
        <v>12.9</v>
      </c>
      <c r="Y41" s="1">
        <v>7.8</v>
      </c>
      <c r="Z41" s="1">
        <v>12.8</v>
      </c>
      <c r="AA41" s="1">
        <v>23.3</v>
      </c>
      <c r="AC41" s="1">
        <v>34.4</v>
      </c>
      <c r="AD41" s="1">
        <v>22.92</v>
      </c>
      <c r="AF41" s="1">
        <v>61.9</v>
      </c>
      <c r="AG41" s="1">
        <v>1106</v>
      </c>
      <c r="AH41" s="1">
        <v>0.06</v>
      </c>
      <c r="AI41" s="1">
        <v>7.31</v>
      </c>
      <c r="AJ41" s="1">
        <v>91.3</v>
      </c>
      <c r="AK41" s="1">
        <v>4.82</v>
      </c>
      <c r="AL41" s="1">
        <v>1.22</v>
      </c>
      <c r="AM41" s="1">
        <v>799.7</v>
      </c>
      <c r="AN41" s="1">
        <v>25.13</v>
      </c>
      <c r="AO41" s="1">
        <v>50.43</v>
      </c>
      <c r="AP41" s="1">
        <v>6.14</v>
      </c>
      <c r="AQ41" s="1">
        <v>23.42</v>
      </c>
      <c r="AR41" s="1">
        <v>3.88</v>
      </c>
      <c r="AS41" s="1">
        <v>1.0900000000000001</v>
      </c>
      <c r="AT41" s="1">
        <v>2.86</v>
      </c>
      <c r="AU41" s="1">
        <v>0.35</v>
      </c>
      <c r="AV41" s="1">
        <v>1.52</v>
      </c>
      <c r="AW41" s="1">
        <v>0.28000000000000003</v>
      </c>
      <c r="AX41" s="1">
        <v>0.76</v>
      </c>
      <c r="AY41" s="1">
        <v>0.11</v>
      </c>
      <c r="AZ41" s="1">
        <v>0.72</v>
      </c>
      <c r="BA41" s="1">
        <v>0.13</v>
      </c>
      <c r="BB41" s="1">
        <v>13.9</v>
      </c>
      <c r="BC41" s="1">
        <v>5.53</v>
      </c>
      <c r="BD41" s="1">
        <v>3.94</v>
      </c>
      <c r="BE41" s="1">
        <v>1.74</v>
      </c>
      <c r="BF41" s="1">
        <v>0.4</v>
      </c>
      <c r="BG41" s="1">
        <v>17</v>
      </c>
      <c r="BH41" s="1">
        <v>7.62</v>
      </c>
      <c r="BI41" s="1">
        <v>2.4900000000000002</v>
      </c>
      <c r="BJ41" s="1">
        <v>61.13</v>
      </c>
      <c r="BK41" s="1">
        <v>0.87</v>
      </c>
      <c r="BM41" s="1">
        <v>151.30000000000001</v>
      </c>
      <c r="BN41" s="1">
        <v>23.7</v>
      </c>
      <c r="BO41" s="16"/>
      <c r="BP41" s="2">
        <f t="shared" si="9"/>
        <v>175.99300000000005</v>
      </c>
      <c r="BQ41" s="2">
        <f t="shared" si="10"/>
        <v>67.781495386211873</v>
      </c>
      <c r="BR41" s="2">
        <f t="shared" si="11"/>
        <v>108.21150461378818</v>
      </c>
      <c r="BS41" s="2"/>
      <c r="BT41" s="2">
        <f t="shared" si="12"/>
        <v>73.066027795091898</v>
      </c>
      <c r="BU41" s="2">
        <f t="shared" si="13"/>
        <v>60.146885799142026</v>
      </c>
      <c r="BV41" s="2">
        <f t="shared" si="14"/>
        <v>12.919141995949872</v>
      </c>
      <c r="BW41" s="2"/>
      <c r="BX41" s="2">
        <f t="shared" si="15"/>
        <v>68.594616221868122</v>
      </c>
      <c r="BY41" s="2">
        <f t="shared" si="16"/>
        <v>4.4714115732237758</v>
      </c>
      <c r="BZ41" s="2">
        <f t="shared" si="17"/>
        <v>8.4477304227260959</v>
      </c>
    </row>
    <row r="42" spans="1:98" s="1" customFormat="1" x14ac:dyDescent="0.2">
      <c r="A42" s="1" t="s">
        <v>76</v>
      </c>
      <c r="B42" s="1" t="s">
        <v>78</v>
      </c>
      <c r="C42" s="1">
        <v>17</v>
      </c>
      <c r="E42" s="1">
        <v>29.586099999999998</v>
      </c>
      <c r="F42" s="1">
        <v>91.616669999999999</v>
      </c>
      <c r="K42" s="1">
        <v>65.94</v>
      </c>
      <c r="L42" s="1">
        <v>0.49</v>
      </c>
      <c r="M42" s="1">
        <v>16.309999999999999</v>
      </c>
      <c r="N42" s="1">
        <v>1.63</v>
      </c>
      <c r="O42" s="1">
        <v>1.7</v>
      </c>
      <c r="P42" s="1">
        <v>4.49</v>
      </c>
      <c r="Q42" s="1">
        <v>3.91</v>
      </c>
      <c r="R42" s="1">
        <v>3.15</v>
      </c>
      <c r="S42" s="1">
        <v>2.85</v>
      </c>
      <c r="T42" s="1">
        <v>1.46</v>
      </c>
      <c r="U42" s="1">
        <v>0.04</v>
      </c>
      <c r="V42" s="1">
        <v>5.69</v>
      </c>
      <c r="W42" s="1">
        <v>79.900000000000006</v>
      </c>
      <c r="X42" s="1">
        <v>13</v>
      </c>
      <c r="Y42" s="1">
        <v>7.6</v>
      </c>
      <c r="Z42" s="1">
        <v>10.4</v>
      </c>
      <c r="AA42" s="1">
        <v>16.399999999999999</v>
      </c>
      <c r="AC42" s="1">
        <v>39.1</v>
      </c>
      <c r="AD42" s="1">
        <v>19.850000000000001</v>
      </c>
      <c r="AF42" s="1">
        <v>65.8</v>
      </c>
      <c r="AG42" s="1">
        <v>918</v>
      </c>
      <c r="AH42" s="1">
        <v>7.0000000000000007E-2</v>
      </c>
      <c r="AI42" s="1">
        <v>6.64</v>
      </c>
      <c r="AJ42" s="1">
        <v>98.8</v>
      </c>
      <c r="AK42" s="1">
        <v>3.54</v>
      </c>
      <c r="AL42" s="1">
        <v>3.33</v>
      </c>
      <c r="AM42" s="1">
        <v>644</v>
      </c>
      <c r="AN42" s="1">
        <v>20.309999999999999</v>
      </c>
      <c r="AO42" s="1">
        <v>42.79</v>
      </c>
      <c r="AP42" s="1">
        <v>5.45</v>
      </c>
      <c r="AQ42" s="1">
        <v>21.08</v>
      </c>
      <c r="AR42" s="1">
        <v>3.52</v>
      </c>
      <c r="AS42" s="1">
        <v>1.01</v>
      </c>
      <c r="AT42" s="1">
        <v>2.6</v>
      </c>
      <c r="AU42" s="1">
        <v>0.32</v>
      </c>
      <c r="AV42" s="1">
        <v>1.35</v>
      </c>
      <c r="AW42" s="1">
        <v>0.25</v>
      </c>
      <c r="AX42" s="1">
        <v>0.66</v>
      </c>
      <c r="AY42" s="1">
        <v>0.11</v>
      </c>
      <c r="AZ42" s="1">
        <v>0.6</v>
      </c>
      <c r="BA42" s="1">
        <v>0.1</v>
      </c>
      <c r="BB42" s="1">
        <v>13.3</v>
      </c>
      <c r="BC42" s="1">
        <v>6.82</v>
      </c>
      <c r="BD42" s="1">
        <v>6.83</v>
      </c>
      <c r="BE42" s="1">
        <v>1.41</v>
      </c>
      <c r="BF42" s="1">
        <v>0.35</v>
      </c>
      <c r="BG42" s="1">
        <v>16.5</v>
      </c>
      <c r="BH42" s="1">
        <v>5.72</v>
      </c>
      <c r="BI42" s="1">
        <v>1.65</v>
      </c>
      <c r="BJ42" s="1">
        <v>45.18</v>
      </c>
      <c r="BK42" s="1">
        <v>1.37</v>
      </c>
      <c r="BM42" s="1">
        <v>138.30000000000001</v>
      </c>
      <c r="BN42" s="1">
        <v>23</v>
      </c>
      <c r="BO42" s="16"/>
      <c r="BP42" s="2">
        <f t="shared" si="9"/>
        <v>161.56300000000005</v>
      </c>
      <c r="BQ42" s="2">
        <f t="shared" si="10"/>
        <v>67.143593219238525</v>
      </c>
      <c r="BR42" s="2">
        <f t="shared" si="11"/>
        <v>94.41940678076152</v>
      </c>
      <c r="BS42" s="2"/>
      <c r="BT42" s="2">
        <f t="shared" si="12"/>
        <v>71.359079534743543</v>
      </c>
      <c r="BU42" s="2">
        <f t="shared" si="13"/>
        <v>59.649203984423892</v>
      </c>
      <c r="BV42" s="2">
        <f t="shared" si="14"/>
        <v>11.709875550319651</v>
      </c>
      <c r="BW42" s="2"/>
      <c r="BX42" s="2">
        <f t="shared" si="15"/>
        <v>67.441364703928244</v>
      </c>
      <c r="BY42" s="2">
        <f t="shared" si="16"/>
        <v>3.9177148308152994</v>
      </c>
      <c r="BZ42" s="2">
        <f t="shared" si="17"/>
        <v>7.7921607195043521</v>
      </c>
    </row>
    <row r="43" spans="1:98" s="1" customFormat="1" x14ac:dyDescent="0.2">
      <c r="A43" s="1" t="s">
        <v>76</v>
      </c>
      <c r="B43" s="1" t="s">
        <v>79</v>
      </c>
      <c r="C43" s="1">
        <v>17</v>
      </c>
      <c r="E43" s="1">
        <v>29.586099999999998</v>
      </c>
      <c r="F43" s="1">
        <v>91.616669999999999</v>
      </c>
      <c r="K43" s="1">
        <v>66.099999999999994</v>
      </c>
      <c r="L43" s="1">
        <v>0.49</v>
      </c>
      <c r="M43" s="1">
        <v>16.239999999999998</v>
      </c>
      <c r="N43" s="1">
        <v>1.51</v>
      </c>
      <c r="O43" s="1">
        <v>1.82</v>
      </c>
      <c r="P43" s="1">
        <v>4.42</v>
      </c>
      <c r="Q43" s="1">
        <v>3.83</v>
      </c>
      <c r="R43" s="1">
        <v>3.16</v>
      </c>
      <c r="S43" s="1">
        <v>3.05</v>
      </c>
      <c r="T43" s="1">
        <v>1.46</v>
      </c>
      <c r="U43" s="1">
        <v>0.04</v>
      </c>
      <c r="V43" s="1">
        <v>5.84</v>
      </c>
      <c r="W43" s="1">
        <v>80.599999999999994</v>
      </c>
      <c r="X43" s="1">
        <v>14.1</v>
      </c>
      <c r="Y43" s="1">
        <v>8.1</v>
      </c>
      <c r="Z43" s="1">
        <v>10.9</v>
      </c>
      <c r="AA43" s="1">
        <v>28.2</v>
      </c>
      <c r="AC43" s="1">
        <v>36.4</v>
      </c>
      <c r="AD43" s="1">
        <v>20.41</v>
      </c>
      <c r="AF43" s="1">
        <v>76.099999999999994</v>
      </c>
      <c r="AG43" s="1">
        <v>963</v>
      </c>
      <c r="AH43" s="1">
        <v>0.08</v>
      </c>
      <c r="AI43" s="1">
        <v>7.17</v>
      </c>
      <c r="AJ43" s="1">
        <v>100.3</v>
      </c>
      <c r="AK43" s="1">
        <v>3.42</v>
      </c>
      <c r="AL43" s="1">
        <v>3.52</v>
      </c>
      <c r="AM43" s="1">
        <v>722</v>
      </c>
      <c r="AN43" s="1">
        <v>21.94</v>
      </c>
      <c r="AO43" s="1">
        <v>46.64</v>
      </c>
      <c r="AP43" s="1">
        <v>5.94</v>
      </c>
      <c r="AQ43" s="1">
        <v>23.04</v>
      </c>
      <c r="AR43" s="1">
        <v>3.85</v>
      </c>
      <c r="AS43" s="1">
        <v>1.1000000000000001</v>
      </c>
      <c r="AT43" s="1">
        <v>2.81</v>
      </c>
      <c r="AU43" s="1">
        <v>0.35</v>
      </c>
      <c r="AV43" s="1">
        <v>1.51</v>
      </c>
      <c r="AW43" s="1">
        <v>0.27</v>
      </c>
      <c r="AX43" s="1">
        <v>0.73</v>
      </c>
      <c r="AY43" s="1">
        <v>0.11</v>
      </c>
      <c r="AZ43" s="1">
        <v>0.67</v>
      </c>
      <c r="BA43" s="1">
        <v>0.11</v>
      </c>
      <c r="BB43" s="1">
        <v>13.2</v>
      </c>
      <c r="BC43" s="1">
        <v>7.6</v>
      </c>
      <c r="BD43" s="1">
        <v>7.02</v>
      </c>
      <c r="BE43" s="1">
        <v>1.58</v>
      </c>
      <c r="BF43" s="1">
        <v>0.27</v>
      </c>
      <c r="BG43" s="1">
        <v>16.7</v>
      </c>
      <c r="BH43" s="1">
        <v>6.17</v>
      </c>
      <c r="BI43" s="1">
        <v>1.89</v>
      </c>
      <c r="BJ43" s="1">
        <v>45.1</v>
      </c>
      <c r="BK43" s="1">
        <v>1.33</v>
      </c>
      <c r="BM43" s="1">
        <v>134.30000000000001</v>
      </c>
      <c r="BN43" s="1">
        <v>22.2</v>
      </c>
      <c r="BO43" s="16"/>
      <c r="BP43" s="2">
        <f t="shared" si="9"/>
        <v>157.12300000000005</v>
      </c>
      <c r="BQ43" s="2">
        <f t="shared" si="10"/>
        <v>66.390346417376179</v>
      </c>
      <c r="BR43" s="2">
        <f t="shared" si="11"/>
        <v>90.732653582623868</v>
      </c>
      <c r="BS43" s="2"/>
      <c r="BT43" s="2">
        <f t="shared" si="12"/>
        <v>70.801445967054647</v>
      </c>
      <c r="BU43" s="2">
        <f t="shared" si="13"/>
        <v>59.061531995378687</v>
      </c>
      <c r="BV43" s="2">
        <f t="shared" si="14"/>
        <v>11.739913971675961</v>
      </c>
      <c r="BW43" s="2"/>
      <c r="BX43" s="2">
        <f t="shared" si="15"/>
        <v>66.83158564337802</v>
      </c>
      <c r="BY43" s="2">
        <f t="shared" si="16"/>
        <v>3.9698603236766274</v>
      </c>
      <c r="BZ43" s="2">
        <f t="shared" si="17"/>
        <v>7.7700536479993332</v>
      </c>
    </row>
    <row r="44" spans="1:98" s="1" customFormat="1" x14ac:dyDescent="0.2">
      <c r="A44" s="1" t="s">
        <v>76</v>
      </c>
      <c r="B44" s="1" t="s">
        <v>84</v>
      </c>
      <c r="C44" s="1">
        <v>17</v>
      </c>
      <c r="E44" s="1">
        <v>29.586099999999998</v>
      </c>
      <c r="F44" s="1">
        <v>91.616669999999999</v>
      </c>
      <c r="K44" s="1">
        <v>64.819999999999993</v>
      </c>
      <c r="L44" s="1">
        <v>0.52</v>
      </c>
      <c r="M44" s="1">
        <v>16.07</v>
      </c>
      <c r="N44" s="1">
        <v>1.18</v>
      </c>
      <c r="O44" s="1">
        <v>2.4</v>
      </c>
      <c r="P44" s="1">
        <v>4.24</v>
      </c>
      <c r="Q44" s="1">
        <v>3.42</v>
      </c>
      <c r="R44" s="1">
        <v>3.44</v>
      </c>
      <c r="S44" s="1">
        <v>2.77</v>
      </c>
      <c r="T44" s="1">
        <v>1.6</v>
      </c>
      <c r="U44" s="1">
        <v>0.05</v>
      </c>
      <c r="V44" s="1">
        <v>6.51</v>
      </c>
      <c r="W44" s="1">
        <v>91.9</v>
      </c>
      <c r="X44" s="1">
        <v>14.3</v>
      </c>
      <c r="Y44" s="1">
        <v>11.4</v>
      </c>
      <c r="Z44" s="1">
        <v>12.3</v>
      </c>
      <c r="AC44" s="1">
        <v>72.7</v>
      </c>
      <c r="AD44" s="1">
        <v>22.66</v>
      </c>
      <c r="AF44" s="1">
        <v>109.1</v>
      </c>
      <c r="AG44" s="1">
        <v>971</v>
      </c>
      <c r="AH44" s="1">
        <v>0.11</v>
      </c>
      <c r="AI44" s="1">
        <v>7.33</v>
      </c>
      <c r="AJ44" s="1">
        <v>105</v>
      </c>
      <c r="AK44" s="1">
        <v>3.91</v>
      </c>
      <c r="AL44" s="1">
        <v>6.71</v>
      </c>
      <c r="AM44" s="1">
        <v>658</v>
      </c>
      <c r="AN44" s="1">
        <v>22.75</v>
      </c>
      <c r="AO44" s="1">
        <v>47.12</v>
      </c>
      <c r="AP44" s="1">
        <v>5.95</v>
      </c>
      <c r="AQ44" s="1">
        <v>22.91</v>
      </c>
      <c r="AR44" s="1">
        <v>3.85</v>
      </c>
      <c r="AS44" s="1">
        <v>1.0900000000000001</v>
      </c>
      <c r="AT44" s="1">
        <v>2.8</v>
      </c>
      <c r="AU44" s="1">
        <v>0.35</v>
      </c>
      <c r="AV44" s="1">
        <v>1.51</v>
      </c>
      <c r="AW44" s="1">
        <v>0.27</v>
      </c>
      <c r="AX44" s="1">
        <v>0.74</v>
      </c>
      <c r="AY44" s="1">
        <v>0.11</v>
      </c>
      <c r="AZ44" s="1">
        <v>0.68</v>
      </c>
      <c r="BA44" s="1">
        <v>0.11</v>
      </c>
      <c r="BB44" s="1">
        <v>13.4</v>
      </c>
      <c r="BC44" s="1">
        <v>7.4</v>
      </c>
      <c r="BD44" s="1">
        <v>12.89</v>
      </c>
      <c r="BE44" s="1">
        <v>1.54</v>
      </c>
      <c r="BF44" s="1">
        <v>0.39</v>
      </c>
      <c r="BG44" s="1">
        <v>42.3</v>
      </c>
      <c r="BH44" s="1">
        <v>8.39</v>
      </c>
      <c r="BI44" s="1">
        <v>2.2799999999999998</v>
      </c>
      <c r="BJ44" s="1">
        <v>45.31</v>
      </c>
      <c r="BK44" s="1">
        <v>1.29</v>
      </c>
      <c r="BM44" s="1">
        <v>132.5</v>
      </c>
      <c r="BN44" s="1">
        <v>22.7</v>
      </c>
      <c r="BO44" s="16"/>
      <c r="BP44" s="2">
        <f t="shared" si="9"/>
        <v>155.12500000000003</v>
      </c>
      <c r="BQ44" s="2">
        <f t="shared" si="10"/>
        <v>66.864241285231486</v>
      </c>
      <c r="BR44" s="2">
        <f t="shared" si="11"/>
        <v>88.260758714768542</v>
      </c>
      <c r="BS44" s="2"/>
      <c r="BT44" s="2">
        <f t="shared" si="12"/>
        <v>70.545070263099262</v>
      </c>
      <c r="BU44" s="2">
        <f t="shared" si="13"/>
        <v>59.431257746490132</v>
      </c>
      <c r="BV44" s="2">
        <f t="shared" si="14"/>
        <v>11.11381251660913</v>
      </c>
      <c r="BW44" s="2"/>
      <c r="BX44" s="2">
        <f t="shared" si="15"/>
        <v>66.902030738012456</v>
      </c>
      <c r="BY44" s="2">
        <f t="shared" si="16"/>
        <v>3.643039525086806</v>
      </c>
      <c r="BZ44" s="2">
        <f t="shared" si="17"/>
        <v>7.470772991522324</v>
      </c>
    </row>
    <row r="45" spans="1:98" s="1" customFormat="1" x14ac:dyDescent="0.2">
      <c r="A45" s="1" t="s">
        <v>71</v>
      </c>
      <c r="B45" s="1" t="s">
        <v>72</v>
      </c>
      <c r="C45" s="1">
        <v>14.3</v>
      </c>
      <c r="D45" s="1">
        <v>1</v>
      </c>
      <c r="E45" s="1">
        <v>29.583300000000001</v>
      </c>
      <c r="F45" s="1">
        <v>90.000010000000003</v>
      </c>
      <c r="G45" s="1">
        <v>0.70601000000000003</v>
      </c>
      <c r="H45" s="1">
        <v>-3.8</v>
      </c>
      <c r="K45" s="1">
        <v>67.63</v>
      </c>
      <c r="L45" s="1">
        <v>0.38</v>
      </c>
      <c r="M45" s="1">
        <v>15.53</v>
      </c>
      <c r="N45" s="1">
        <v>3.12</v>
      </c>
      <c r="P45" s="1">
        <v>0.05</v>
      </c>
      <c r="Q45" s="1">
        <v>1.37</v>
      </c>
      <c r="R45" s="1">
        <v>3.04</v>
      </c>
      <c r="S45" s="1">
        <v>4.03</v>
      </c>
      <c r="T45" s="1">
        <v>3.67</v>
      </c>
      <c r="U45" s="1">
        <v>0.19</v>
      </c>
      <c r="V45" s="1">
        <v>5.44</v>
      </c>
      <c r="W45" s="1">
        <v>58.8</v>
      </c>
      <c r="X45" s="1">
        <v>23.5</v>
      </c>
      <c r="Y45" s="1">
        <v>118</v>
      </c>
      <c r="Z45" s="1">
        <v>10.4</v>
      </c>
      <c r="AA45" s="1">
        <v>7</v>
      </c>
      <c r="AC45" s="1">
        <v>41.1</v>
      </c>
      <c r="AD45" s="1">
        <v>19.8</v>
      </c>
      <c r="AF45" s="1">
        <v>153</v>
      </c>
      <c r="AG45" s="1">
        <v>766</v>
      </c>
      <c r="AH45" s="1">
        <v>0.2</v>
      </c>
      <c r="AI45" s="1">
        <v>8.42</v>
      </c>
      <c r="AJ45" s="1">
        <v>90.8</v>
      </c>
      <c r="AK45" s="1">
        <v>7.83</v>
      </c>
      <c r="AM45" s="1">
        <v>845</v>
      </c>
      <c r="AN45" s="1">
        <v>32.9</v>
      </c>
      <c r="AO45" s="1">
        <v>68.900000000000006</v>
      </c>
      <c r="AP45" s="1">
        <v>7.58</v>
      </c>
      <c r="AQ45" s="1">
        <v>27</v>
      </c>
      <c r="AR45" s="1">
        <v>4.37</v>
      </c>
      <c r="AS45" s="1">
        <v>1.08</v>
      </c>
      <c r="AT45" s="1">
        <v>2.82</v>
      </c>
      <c r="AU45" s="1">
        <v>0.34</v>
      </c>
      <c r="AV45" s="1">
        <v>1.55</v>
      </c>
      <c r="AW45" s="1">
        <v>0.28000000000000003</v>
      </c>
      <c r="AX45" s="1">
        <v>0.77</v>
      </c>
      <c r="AY45" s="1">
        <v>0.1</v>
      </c>
      <c r="AZ45" s="1">
        <v>0.59</v>
      </c>
      <c r="BA45" s="1">
        <v>0.1</v>
      </c>
      <c r="BB45" s="1">
        <v>18.399999999999999</v>
      </c>
      <c r="BC45" s="1">
        <v>2.77</v>
      </c>
      <c r="BF45" s="1">
        <v>0.67</v>
      </c>
      <c r="BG45" s="1">
        <v>33.5</v>
      </c>
      <c r="BH45" s="1">
        <v>31.9</v>
      </c>
      <c r="BI45" s="1">
        <v>6.19</v>
      </c>
      <c r="BJ45" s="1">
        <v>47</v>
      </c>
      <c r="BK45" s="1">
        <v>0.99</v>
      </c>
      <c r="BM45" s="1">
        <v>91</v>
      </c>
      <c r="BN45" s="1">
        <v>37.9</v>
      </c>
      <c r="BO45" s="16"/>
      <c r="BP45" s="2">
        <f t="shared" si="9"/>
        <v>109.06</v>
      </c>
      <c r="BQ45" s="2">
        <f t="shared" si="10"/>
        <v>77.770537598818478</v>
      </c>
      <c r="BR45" s="2">
        <f t="shared" si="11"/>
        <v>31.289462401181524</v>
      </c>
      <c r="BS45" s="2"/>
      <c r="BT45" s="2">
        <f t="shared" si="12"/>
        <v>63.406330623820153</v>
      </c>
      <c r="BU45" s="2">
        <f t="shared" si="13"/>
        <v>67.94018846066713</v>
      </c>
      <c r="BV45" s="2">
        <f t="shared" si="14"/>
        <v>4.5338578368469769</v>
      </c>
      <c r="BW45" s="2"/>
      <c r="BX45" s="2">
        <f t="shared" si="15"/>
        <v>67.884478283869399</v>
      </c>
      <c r="BY45" s="2">
        <f t="shared" si="16"/>
        <v>4.4781476600492454</v>
      </c>
      <c r="BZ45" s="2">
        <f t="shared" si="17"/>
        <v>5.5710176797731492E-2</v>
      </c>
    </row>
    <row r="46" spans="1:98" s="1" customFormat="1" x14ac:dyDescent="0.2">
      <c r="A46" s="3" t="s">
        <v>82</v>
      </c>
      <c r="B46" s="3" t="s">
        <v>182</v>
      </c>
      <c r="C46" s="3">
        <v>60</v>
      </c>
      <c r="D46" s="3"/>
      <c r="E46" s="3">
        <v>29.569952000000001</v>
      </c>
      <c r="F46" s="3">
        <v>89.061769999999996</v>
      </c>
      <c r="G46" s="3"/>
      <c r="H46" s="3"/>
      <c r="I46" s="3"/>
      <c r="J46" s="3"/>
      <c r="K46" s="3">
        <v>59</v>
      </c>
      <c r="L46" s="3">
        <v>0.91</v>
      </c>
      <c r="M46" s="3">
        <v>17.5</v>
      </c>
      <c r="N46" s="3"/>
      <c r="O46" s="3">
        <v>7.1</v>
      </c>
      <c r="P46" s="3">
        <v>0.11</v>
      </c>
      <c r="Q46" s="3">
        <v>2.4700000000000002</v>
      </c>
      <c r="R46" s="3">
        <v>4.8</v>
      </c>
      <c r="S46" s="3">
        <v>3.92</v>
      </c>
      <c r="T46" s="3">
        <v>2.77</v>
      </c>
      <c r="U46" s="3">
        <v>0.28999999999999998</v>
      </c>
      <c r="V46" s="3"/>
      <c r="W46" s="3">
        <v>132</v>
      </c>
      <c r="X46" s="3">
        <v>10</v>
      </c>
      <c r="Y46" s="3">
        <v>17.100000000000001</v>
      </c>
      <c r="Z46" s="3">
        <v>9</v>
      </c>
      <c r="AA46" s="3">
        <v>13</v>
      </c>
      <c r="AB46" s="3"/>
      <c r="AC46" s="3">
        <v>88</v>
      </c>
      <c r="AD46" s="3">
        <v>19.3</v>
      </c>
      <c r="AE46" s="3"/>
      <c r="AF46" s="3">
        <v>81.7</v>
      </c>
      <c r="AG46" s="3">
        <v>522</v>
      </c>
      <c r="AH46" s="3">
        <v>0.16</v>
      </c>
      <c r="AI46" s="3">
        <v>20.9</v>
      </c>
      <c r="AJ46" s="3">
        <v>235</v>
      </c>
      <c r="AK46" s="3">
        <v>7.7</v>
      </c>
      <c r="AL46" s="3">
        <v>2.99</v>
      </c>
      <c r="AM46" s="3">
        <v>646</v>
      </c>
      <c r="AN46" s="3">
        <v>26.5</v>
      </c>
      <c r="AO46" s="3">
        <v>50.7</v>
      </c>
      <c r="AP46" s="3">
        <v>6.06</v>
      </c>
      <c r="AQ46" s="3">
        <v>23.3</v>
      </c>
      <c r="AR46" s="3">
        <v>4.74</v>
      </c>
      <c r="AS46" s="3">
        <v>1.21</v>
      </c>
      <c r="AT46" s="3">
        <v>4.51</v>
      </c>
      <c r="AU46" s="3">
        <v>0.68</v>
      </c>
      <c r="AV46" s="3">
        <v>3.79</v>
      </c>
      <c r="AW46" s="3">
        <v>0.76</v>
      </c>
      <c r="AX46" s="3">
        <v>2.15</v>
      </c>
      <c r="AY46" s="3">
        <v>0.35</v>
      </c>
      <c r="AZ46" s="3">
        <v>2</v>
      </c>
      <c r="BA46" s="3">
        <v>0.32</v>
      </c>
      <c r="BB46" s="3">
        <v>7.1</v>
      </c>
      <c r="BC46" s="3">
        <v>6.2</v>
      </c>
      <c r="BD46" s="3"/>
      <c r="BE46" s="3"/>
      <c r="BF46" s="3"/>
      <c r="BG46" s="3"/>
      <c r="BH46" s="3"/>
      <c r="BI46" s="3"/>
      <c r="BJ46" s="3"/>
      <c r="BK46" s="3">
        <v>1</v>
      </c>
      <c r="BL46" s="3"/>
      <c r="BM46" s="3">
        <v>25</v>
      </c>
      <c r="BN46" s="3">
        <v>9</v>
      </c>
      <c r="BO46" s="17"/>
      <c r="BP46" s="4">
        <f t="shared" si="9"/>
        <v>35.800000000000004</v>
      </c>
      <c r="BQ46" s="4">
        <f t="shared" si="10"/>
        <v>47.180030118896738</v>
      </c>
      <c r="BR46" s="4">
        <f t="shared" si="11"/>
        <v>11.380030118896734</v>
      </c>
      <c r="BS46" s="4"/>
      <c r="BT46" s="4">
        <f t="shared" si="12"/>
        <v>38.85864067249581</v>
      </c>
      <c r="BU46" s="4">
        <f t="shared" si="13"/>
        <v>44.073927983781246</v>
      </c>
      <c r="BV46" s="4">
        <f t="shared" si="14"/>
        <v>5.2152873112854365</v>
      </c>
      <c r="BW46" s="4"/>
      <c r="BX46" s="4">
        <f t="shared" si="15"/>
        <v>42.139726737467967</v>
      </c>
      <c r="BY46" s="4">
        <f t="shared" si="16"/>
        <v>3.2810860649721576</v>
      </c>
      <c r="BZ46" s="4">
        <f t="shared" si="17"/>
        <v>1.9342012463132789</v>
      </c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1:98" s="1" customFormat="1" x14ac:dyDescent="0.2">
      <c r="A47" s="1" t="s">
        <v>69</v>
      </c>
      <c r="B47" s="1" t="s">
        <v>70</v>
      </c>
      <c r="C47" s="1">
        <v>13.2</v>
      </c>
      <c r="D47" s="1">
        <v>0.4</v>
      </c>
      <c r="E47" s="1">
        <v>29.541667</v>
      </c>
      <c r="F47" s="1">
        <v>91.32</v>
      </c>
      <c r="K47" s="1">
        <v>65.31</v>
      </c>
      <c r="L47" s="1">
        <v>0.66</v>
      </c>
      <c r="M47" s="1">
        <v>16.75</v>
      </c>
      <c r="N47" s="1">
        <v>3.99</v>
      </c>
      <c r="P47" s="1">
        <v>0.05</v>
      </c>
      <c r="Q47" s="1">
        <v>2.54</v>
      </c>
      <c r="R47" s="1">
        <v>2.59</v>
      </c>
      <c r="S47" s="1">
        <v>4.3600000000000003</v>
      </c>
      <c r="T47" s="1">
        <v>3.1</v>
      </c>
      <c r="U47" s="1">
        <v>0.16</v>
      </c>
      <c r="V47" s="1">
        <v>7.4</v>
      </c>
      <c r="W47" s="1">
        <v>88.6</v>
      </c>
      <c r="X47" s="1">
        <v>81.900000000000006</v>
      </c>
      <c r="Y47" s="1">
        <v>12.5</v>
      </c>
      <c r="Z47" s="1">
        <v>30.2</v>
      </c>
      <c r="AD47" s="1">
        <v>20.7</v>
      </c>
      <c r="AF47" s="1">
        <v>68.099999999999994</v>
      </c>
      <c r="AG47" s="1">
        <v>822.1</v>
      </c>
      <c r="AH47" s="1">
        <v>0.08</v>
      </c>
      <c r="AI47" s="1">
        <v>7</v>
      </c>
      <c r="AJ47" s="1">
        <v>113.6</v>
      </c>
      <c r="AK47" s="1">
        <v>3.5</v>
      </c>
      <c r="AM47" s="1">
        <v>744</v>
      </c>
      <c r="AN47" s="1">
        <v>23.71</v>
      </c>
      <c r="AO47" s="1">
        <v>48.09</v>
      </c>
      <c r="AP47" s="1">
        <v>5.83</v>
      </c>
      <c r="AQ47" s="1">
        <v>23.13</v>
      </c>
      <c r="AR47" s="1">
        <v>3.96</v>
      </c>
      <c r="AS47" s="1">
        <v>0.99</v>
      </c>
      <c r="AT47" s="1">
        <v>2.2799999999999998</v>
      </c>
      <c r="AU47" s="1">
        <v>0.33</v>
      </c>
      <c r="AV47" s="1">
        <v>1.61</v>
      </c>
      <c r="AW47" s="1">
        <v>0.3</v>
      </c>
      <c r="AX47" s="1">
        <v>0.79</v>
      </c>
      <c r="AY47" s="1">
        <v>0.11</v>
      </c>
      <c r="AZ47" s="1">
        <v>0.75</v>
      </c>
      <c r="BA47" s="1">
        <v>0.1</v>
      </c>
      <c r="BB47" s="1">
        <v>14.4</v>
      </c>
      <c r="BC47" s="1">
        <v>2.9</v>
      </c>
      <c r="BF47" s="1">
        <v>0.2</v>
      </c>
      <c r="BG47" s="1">
        <v>29.1</v>
      </c>
      <c r="BH47" s="1">
        <v>7.1</v>
      </c>
      <c r="BI47" s="1">
        <v>2.8</v>
      </c>
      <c r="BJ47" s="1">
        <v>55.8</v>
      </c>
      <c r="BK47" s="1">
        <v>1.1299999999999999</v>
      </c>
      <c r="BM47" s="1">
        <v>117.4</v>
      </c>
      <c r="BN47" s="1">
        <v>21.5</v>
      </c>
      <c r="BO47" s="16"/>
      <c r="BP47" s="2">
        <f t="shared" si="9"/>
        <v>138.36400000000003</v>
      </c>
      <c r="BQ47" s="2">
        <f t="shared" si="10"/>
        <v>65.708645087751975</v>
      </c>
      <c r="BR47" s="2">
        <f t="shared" si="11"/>
        <v>72.655354912248058</v>
      </c>
      <c r="BS47" s="2"/>
      <c r="BT47" s="2">
        <f t="shared" si="12"/>
        <v>68.246151240485929</v>
      </c>
      <c r="BU47" s="2">
        <f t="shared" si="13"/>
        <v>58.529678723218048</v>
      </c>
      <c r="BV47" s="2">
        <f t="shared" si="14"/>
        <v>9.7164725172678814</v>
      </c>
      <c r="BW47" s="2"/>
      <c r="BX47" s="2">
        <f t="shared" si="15"/>
        <v>65.22203340217709</v>
      </c>
      <c r="BY47" s="2">
        <f t="shared" si="16"/>
        <v>3.0241178383088396</v>
      </c>
      <c r="BZ47" s="2">
        <f t="shared" si="17"/>
        <v>6.6923546789590418</v>
      </c>
    </row>
    <row r="48" spans="1:98" s="1" customFormat="1" x14ac:dyDescent="0.2">
      <c r="A48" s="1" t="s">
        <v>69</v>
      </c>
      <c r="B48" s="1" t="s">
        <v>75</v>
      </c>
      <c r="C48" s="1">
        <v>16.7</v>
      </c>
      <c r="D48" s="1">
        <v>0.4</v>
      </c>
      <c r="E48" s="1">
        <v>29.541667</v>
      </c>
      <c r="F48" s="1">
        <v>91.32</v>
      </c>
      <c r="I48" s="1">
        <v>8.8445775569999991</v>
      </c>
      <c r="K48" s="1">
        <v>62.03</v>
      </c>
      <c r="L48" s="1">
        <v>0.72</v>
      </c>
      <c r="M48" s="1">
        <v>16.649999999999999</v>
      </c>
      <c r="N48" s="1">
        <v>5.78</v>
      </c>
      <c r="P48" s="1">
        <v>0.13</v>
      </c>
      <c r="Q48" s="1">
        <v>2.27</v>
      </c>
      <c r="R48" s="1">
        <v>2.33</v>
      </c>
      <c r="S48" s="1">
        <v>4.59</v>
      </c>
      <c r="T48" s="1">
        <v>2.8</v>
      </c>
      <c r="U48" s="1">
        <v>0.26</v>
      </c>
      <c r="V48" s="1">
        <v>10.199999999999999</v>
      </c>
      <c r="W48" s="1">
        <v>132.6</v>
      </c>
      <c r="X48" s="1">
        <v>62.7</v>
      </c>
      <c r="Y48" s="1">
        <v>15.4</v>
      </c>
      <c r="Z48" s="1">
        <v>17.3</v>
      </c>
      <c r="AD48" s="1">
        <v>20</v>
      </c>
      <c r="AF48" s="1">
        <v>61</v>
      </c>
      <c r="AG48" s="1">
        <v>929.9</v>
      </c>
      <c r="AH48" s="1">
        <v>7.0000000000000007E-2</v>
      </c>
      <c r="AI48" s="1">
        <v>8.9</v>
      </c>
      <c r="AJ48" s="1">
        <v>76.400000000000006</v>
      </c>
      <c r="AK48" s="1">
        <v>3.6</v>
      </c>
      <c r="AM48" s="1">
        <v>749.5</v>
      </c>
      <c r="AN48" s="1">
        <v>17.190000000000001</v>
      </c>
      <c r="AO48" s="1">
        <v>39.28</v>
      </c>
      <c r="AP48" s="1">
        <v>5.26</v>
      </c>
      <c r="AQ48" s="1">
        <v>21.47</v>
      </c>
      <c r="AR48" s="1">
        <v>3.97</v>
      </c>
      <c r="AS48" s="1">
        <v>1.06</v>
      </c>
      <c r="AT48" s="1">
        <v>3</v>
      </c>
      <c r="AU48" s="1">
        <v>0.35</v>
      </c>
      <c r="AV48" s="1">
        <v>1.85</v>
      </c>
      <c r="AW48" s="1">
        <v>0.34</v>
      </c>
      <c r="AX48" s="1">
        <v>0.88</v>
      </c>
      <c r="AY48" s="1">
        <v>0.12</v>
      </c>
      <c r="AZ48" s="1">
        <v>0.79</v>
      </c>
      <c r="BA48" s="1">
        <v>0.12</v>
      </c>
      <c r="BB48" s="1">
        <v>10.199999999999999</v>
      </c>
      <c r="BC48" s="1">
        <v>2.5</v>
      </c>
      <c r="BF48" s="1">
        <v>0.2</v>
      </c>
      <c r="BG48" s="1">
        <v>12.6</v>
      </c>
      <c r="BH48" s="1">
        <v>4.5999999999999996</v>
      </c>
      <c r="BI48" s="1">
        <v>1.3</v>
      </c>
      <c r="BJ48" s="1">
        <v>43.7</v>
      </c>
      <c r="BK48" s="1">
        <v>1.17</v>
      </c>
      <c r="BM48" s="1">
        <v>104.5</v>
      </c>
      <c r="BN48" s="1">
        <v>14.8</v>
      </c>
      <c r="BO48" s="16"/>
      <c r="BP48" s="2">
        <f t="shared" ref="BP48:BP79" si="18" xml:space="preserve"> 1.11*BM48 + 8.05</f>
        <v>124.045</v>
      </c>
      <c r="BQ48" s="2">
        <f t="shared" ref="BQ48:BQ79" si="19">21.277*LN(1.0204*BN48)</f>
        <v>57.763265312158765</v>
      </c>
      <c r="BR48" s="2">
        <f t="shared" ref="BR48:BR79" si="20">ABS(BP48-BQ48)</f>
        <v>66.281734687841237</v>
      </c>
      <c r="BS48" s="2"/>
      <c r="BT48" s="2">
        <f t="shared" ref="BT48:BT79" si="21">19*LN(BM48)-22.3</f>
        <v>66.034554356692453</v>
      </c>
      <c r="BU48" s="2">
        <f t="shared" ref="BU48:BU79" si="22">16.6*LN(BN48)+7.6</f>
        <v>52.330811200783153</v>
      </c>
      <c r="BV48" s="2">
        <f t="shared" ref="BV48:BV79" si="23">ABS(BT48-BU48)</f>
        <v>13.703743155909301</v>
      </c>
      <c r="BW48" s="2"/>
      <c r="BX48" s="2">
        <f t="shared" ref="BX48:BX79" si="24">-9.4+9.8*LN(BM48)+9.1*LN(BN48)</f>
        <v>60.683140644775314</v>
      </c>
      <c r="BY48" s="2">
        <f t="shared" ref="BY48:BY79" si="25">ABS(BT48-BX48)</f>
        <v>5.3514137119171394</v>
      </c>
      <c r="BZ48" s="2">
        <f t="shared" ref="BZ48:BZ79" si="26">ABS(BU48-BX48)</f>
        <v>8.3523294439921614</v>
      </c>
    </row>
    <row r="49" spans="1:98" s="1" customFormat="1" x14ac:dyDescent="0.2">
      <c r="A49" s="3" t="s">
        <v>69</v>
      </c>
      <c r="B49" s="3" t="s">
        <v>187</v>
      </c>
      <c r="C49" s="3">
        <v>60.7</v>
      </c>
      <c r="D49" s="3">
        <v>2.1</v>
      </c>
      <c r="E49" s="3">
        <v>29.541667</v>
      </c>
      <c r="F49" s="3">
        <v>91.32</v>
      </c>
      <c r="G49" s="3"/>
      <c r="H49" s="3"/>
      <c r="I49" s="3">
        <v>9.2481106569999998</v>
      </c>
      <c r="J49" s="3"/>
      <c r="K49" s="3">
        <v>56.9</v>
      </c>
      <c r="L49" s="3">
        <v>0.9</v>
      </c>
      <c r="M49" s="3">
        <v>17.45</v>
      </c>
      <c r="N49" s="3">
        <v>8.64</v>
      </c>
      <c r="O49" s="3"/>
      <c r="P49" s="3">
        <v>0.16</v>
      </c>
      <c r="Q49" s="3">
        <v>3.37</v>
      </c>
      <c r="R49" s="3">
        <v>6.63</v>
      </c>
      <c r="S49" s="3">
        <v>3.44</v>
      </c>
      <c r="T49" s="3">
        <v>1.53</v>
      </c>
      <c r="U49" s="3">
        <v>0.21</v>
      </c>
      <c r="V49" s="3">
        <v>15.8</v>
      </c>
      <c r="W49" s="3">
        <v>188.2</v>
      </c>
      <c r="X49" s="3">
        <v>13.9</v>
      </c>
      <c r="Y49" s="3">
        <v>22.6</v>
      </c>
      <c r="Z49" s="3">
        <v>11.6</v>
      </c>
      <c r="AA49" s="3"/>
      <c r="AB49" s="3"/>
      <c r="AC49" s="3"/>
      <c r="AD49" s="3">
        <v>18.3</v>
      </c>
      <c r="AE49" s="3"/>
      <c r="AF49" s="3">
        <v>34.9</v>
      </c>
      <c r="AG49" s="3">
        <v>446.1</v>
      </c>
      <c r="AH49" s="3">
        <v>0.08</v>
      </c>
      <c r="AI49" s="3">
        <v>19.3</v>
      </c>
      <c r="AJ49" s="3">
        <v>34.799999999999997</v>
      </c>
      <c r="AK49" s="3">
        <v>5.6</v>
      </c>
      <c r="AL49" s="3"/>
      <c r="AM49" s="3">
        <v>323.10000000000002</v>
      </c>
      <c r="AN49" s="3">
        <v>14.66</v>
      </c>
      <c r="AO49" s="3">
        <v>32.979999999999997</v>
      </c>
      <c r="AP49" s="3">
        <v>4.16</v>
      </c>
      <c r="AQ49" s="3">
        <v>17.72</v>
      </c>
      <c r="AR49" s="3">
        <v>4.1100000000000003</v>
      </c>
      <c r="AS49" s="3">
        <v>1.23</v>
      </c>
      <c r="AT49" s="3">
        <v>3.81</v>
      </c>
      <c r="AU49" s="3">
        <v>0.62</v>
      </c>
      <c r="AV49" s="3">
        <v>3.65</v>
      </c>
      <c r="AW49" s="3">
        <v>0.75</v>
      </c>
      <c r="AX49" s="3">
        <v>2.02</v>
      </c>
      <c r="AY49" s="3">
        <v>0.3</v>
      </c>
      <c r="AZ49" s="3">
        <v>1.92</v>
      </c>
      <c r="BA49" s="3">
        <v>0.3</v>
      </c>
      <c r="BB49" s="3">
        <v>5</v>
      </c>
      <c r="BC49" s="3">
        <v>1.3</v>
      </c>
      <c r="BD49" s="3"/>
      <c r="BE49" s="3"/>
      <c r="BF49" s="3">
        <v>0.4</v>
      </c>
      <c r="BG49" s="3">
        <v>9.9</v>
      </c>
      <c r="BH49" s="3">
        <v>9</v>
      </c>
      <c r="BI49" s="3">
        <v>2.1</v>
      </c>
      <c r="BJ49" s="3">
        <v>43.6</v>
      </c>
      <c r="BK49" s="3">
        <v>0.92</v>
      </c>
      <c r="BL49" s="3"/>
      <c r="BM49" s="3">
        <v>23.1</v>
      </c>
      <c r="BN49" s="3">
        <v>5.2</v>
      </c>
      <c r="BO49" s="17"/>
      <c r="BP49" s="4">
        <f t="shared" si="18"/>
        <v>33.691000000000003</v>
      </c>
      <c r="BQ49" s="4">
        <f t="shared" si="19"/>
        <v>35.508192363536715</v>
      </c>
      <c r="BR49" s="4">
        <f t="shared" si="20"/>
        <v>1.8171923635367122</v>
      </c>
      <c r="BS49" s="4"/>
      <c r="BT49" s="4">
        <f t="shared" si="21"/>
        <v>37.356819733027208</v>
      </c>
      <c r="BU49" s="4">
        <f t="shared" si="22"/>
        <v>34.967733184750536</v>
      </c>
      <c r="BV49" s="4">
        <f t="shared" si="23"/>
        <v>2.3890865482766728</v>
      </c>
      <c r="BW49" s="4"/>
      <c r="BX49" s="4">
        <f t="shared" si="24"/>
        <v>36.373153144617099</v>
      </c>
      <c r="BY49" s="4">
        <f t="shared" si="25"/>
        <v>0.98366658841010945</v>
      </c>
      <c r="BZ49" s="4">
        <f t="shared" si="26"/>
        <v>1.4054199598665633</v>
      </c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</row>
    <row r="50" spans="1:98" s="1" customFormat="1" x14ac:dyDescent="0.2">
      <c r="A50" s="3" t="s">
        <v>69</v>
      </c>
      <c r="B50" s="3" t="s">
        <v>188</v>
      </c>
      <c r="C50" s="3">
        <v>60.7</v>
      </c>
      <c r="D50" s="3">
        <v>1.7</v>
      </c>
      <c r="E50" s="3">
        <v>29.541667</v>
      </c>
      <c r="F50" s="3">
        <v>91.32</v>
      </c>
      <c r="G50" s="3"/>
      <c r="H50" s="3"/>
      <c r="I50" s="3">
        <v>9.6250849499999998</v>
      </c>
      <c r="J50" s="3"/>
      <c r="K50" s="3">
        <v>60.06</v>
      </c>
      <c r="L50" s="3">
        <v>0.71</v>
      </c>
      <c r="M50" s="3">
        <v>16.72</v>
      </c>
      <c r="N50" s="3">
        <v>7.48</v>
      </c>
      <c r="O50" s="3"/>
      <c r="P50" s="3">
        <v>0.18</v>
      </c>
      <c r="Q50" s="3">
        <v>2.73</v>
      </c>
      <c r="R50" s="3">
        <v>5.76</v>
      </c>
      <c r="S50" s="3">
        <v>3.57</v>
      </c>
      <c r="T50" s="3">
        <v>1.89</v>
      </c>
      <c r="U50" s="3">
        <v>0.17</v>
      </c>
      <c r="V50" s="3">
        <v>15.2</v>
      </c>
      <c r="W50" s="3">
        <v>154.80000000000001</v>
      </c>
      <c r="X50" s="3">
        <v>25.5</v>
      </c>
      <c r="Y50" s="3">
        <v>19.399999999999999</v>
      </c>
      <c r="Z50" s="3">
        <v>12.1</v>
      </c>
      <c r="AA50" s="3"/>
      <c r="AB50" s="3"/>
      <c r="AC50" s="3"/>
      <c r="AD50" s="3">
        <v>17.899999999999999</v>
      </c>
      <c r="AE50" s="3"/>
      <c r="AF50" s="3">
        <v>44.3</v>
      </c>
      <c r="AG50" s="3">
        <v>421.9</v>
      </c>
      <c r="AH50" s="3">
        <v>0.11</v>
      </c>
      <c r="AI50" s="3">
        <v>17.399999999999999</v>
      </c>
      <c r="AJ50" s="3">
        <v>44.7</v>
      </c>
      <c r="AK50" s="3">
        <v>5.0999999999999996</v>
      </c>
      <c r="AL50" s="3"/>
      <c r="AM50" s="3">
        <v>394.9</v>
      </c>
      <c r="AN50" s="3">
        <v>14.14</v>
      </c>
      <c r="AO50" s="3">
        <v>31.08</v>
      </c>
      <c r="AP50" s="3">
        <v>4.1399999999999997</v>
      </c>
      <c r="AQ50" s="3">
        <v>16.91</v>
      </c>
      <c r="AR50" s="3">
        <v>3.76</v>
      </c>
      <c r="AS50" s="3">
        <v>1.0900000000000001</v>
      </c>
      <c r="AT50" s="3">
        <v>3.61</v>
      </c>
      <c r="AU50" s="3">
        <v>0.55000000000000004</v>
      </c>
      <c r="AV50" s="3">
        <v>3.31</v>
      </c>
      <c r="AW50" s="3">
        <v>0.67</v>
      </c>
      <c r="AX50" s="3">
        <v>1.85</v>
      </c>
      <c r="AY50" s="3">
        <v>0.27</v>
      </c>
      <c r="AZ50" s="3">
        <v>1.78</v>
      </c>
      <c r="BA50" s="3">
        <v>0.27</v>
      </c>
      <c r="BB50" s="3">
        <v>5.2</v>
      </c>
      <c r="BC50" s="3">
        <v>1.6</v>
      </c>
      <c r="BD50" s="3"/>
      <c r="BE50" s="3"/>
      <c r="BF50" s="3">
        <v>0.4</v>
      </c>
      <c r="BG50" s="3">
        <v>9.4</v>
      </c>
      <c r="BH50" s="3">
        <v>3.9</v>
      </c>
      <c r="BI50" s="3">
        <v>1.1000000000000001</v>
      </c>
      <c r="BJ50" s="3">
        <v>42</v>
      </c>
      <c r="BK50" s="3">
        <v>0.93</v>
      </c>
      <c r="BL50" s="3"/>
      <c r="BM50" s="3">
        <v>24.2</v>
      </c>
      <c r="BN50" s="3">
        <v>5.4</v>
      </c>
      <c r="BO50" s="17"/>
      <c r="BP50" s="4">
        <f t="shared" si="18"/>
        <v>34.912000000000006</v>
      </c>
      <c r="BQ50" s="4">
        <f t="shared" si="19"/>
        <v>36.311193322027748</v>
      </c>
      <c r="BR50" s="4">
        <f t="shared" si="20"/>
        <v>1.3991933220277417</v>
      </c>
      <c r="BS50" s="4"/>
      <c r="BT50" s="4">
        <f t="shared" si="21"/>
        <v>38.240700030090181</v>
      </c>
      <c r="BU50" s="4">
        <f t="shared" si="22"/>
        <v>35.594222629265801</v>
      </c>
      <c r="BV50" s="4">
        <f t="shared" si="23"/>
        <v>2.6464774008243808</v>
      </c>
      <c r="BW50" s="4"/>
      <c r="BX50" s="4">
        <f t="shared" si="24"/>
        <v>37.172486282482964</v>
      </c>
      <c r="BY50" s="4">
        <f t="shared" si="25"/>
        <v>1.0682137476072171</v>
      </c>
      <c r="BZ50" s="4">
        <f t="shared" si="26"/>
        <v>1.5782636532171637</v>
      </c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1:98" s="1" customFormat="1" x14ac:dyDescent="0.2">
      <c r="A51" s="3" t="s">
        <v>69</v>
      </c>
      <c r="B51" s="3" t="s">
        <v>189</v>
      </c>
      <c r="C51" s="3">
        <v>60.7</v>
      </c>
      <c r="D51" s="3">
        <v>1.5</v>
      </c>
      <c r="E51" s="3">
        <v>29.541667</v>
      </c>
      <c r="F51" s="3">
        <v>91.32</v>
      </c>
      <c r="G51" s="3"/>
      <c r="H51" s="3"/>
      <c r="I51" s="3">
        <v>9.3622741690000009</v>
      </c>
      <c r="J51" s="3"/>
      <c r="K51" s="3">
        <v>61.38</v>
      </c>
      <c r="L51" s="3">
        <v>0.81</v>
      </c>
      <c r="M51" s="3">
        <v>16.29</v>
      </c>
      <c r="N51" s="3">
        <v>7.3</v>
      </c>
      <c r="O51" s="3"/>
      <c r="P51" s="3">
        <v>0.16</v>
      </c>
      <c r="Q51" s="3">
        <v>2.88</v>
      </c>
      <c r="R51" s="3">
        <v>5.47</v>
      </c>
      <c r="S51" s="3">
        <v>3.22</v>
      </c>
      <c r="T51" s="3">
        <v>1.92</v>
      </c>
      <c r="U51" s="3">
        <v>0.16</v>
      </c>
      <c r="V51" s="3">
        <v>14.9</v>
      </c>
      <c r="W51" s="3">
        <v>141.19999999999999</v>
      </c>
      <c r="X51" s="3">
        <v>18.3</v>
      </c>
      <c r="Y51" s="3">
        <v>18</v>
      </c>
      <c r="Z51" s="3">
        <v>16.2</v>
      </c>
      <c r="AA51" s="3"/>
      <c r="AB51" s="3"/>
      <c r="AC51" s="3"/>
      <c r="AD51" s="3">
        <v>17.399999999999999</v>
      </c>
      <c r="AE51" s="3"/>
      <c r="AF51" s="3">
        <v>54.9</v>
      </c>
      <c r="AG51" s="3">
        <v>376</v>
      </c>
      <c r="AH51" s="3">
        <v>0.15</v>
      </c>
      <c r="AI51" s="3">
        <v>20.5</v>
      </c>
      <c r="AJ51" s="3">
        <v>45.2</v>
      </c>
      <c r="AK51" s="3">
        <v>6.5</v>
      </c>
      <c r="AL51" s="3"/>
      <c r="AM51" s="3">
        <v>438.8</v>
      </c>
      <c r="AN51" s="3">
        <v>19.309999999999999</v>
      </c>
      <c r="AO51" s="3">
        <v>40.97</v>
      </c>
      <c r="AP51" s="3">
        <v>5.0599999999999996</v>
      </c>
      <c r="AQ51" s="3">
        <v>20.57</v>
      </c>
      <c r="AR51" s="3">
        <v>4.41</v>
      </c>
      <c r="AS51" s="3">
        <v>1.08</v>
      </c>
      <c r="AT51" s="3">
        <v>4.01</v>
      </c>
      <c r="AU51" s="3">
        <v>0.66</v>
      </c>
      <c r="AV51" s="3">
        <v>3.87</v>
      </c>
      <c r="AW51" s="3">
        <v>0.79</v>
      </c>
      <c r="AX51" s="3">
        <v>2.15</v>
      </c>
      <c r="AY51" s="3">
        <v>0.31</v>
      </c>
      <c r="AZ51" s="3">
        <v>2.0099999999999998</v>
      </c>
      <c r="BA51" s="3">
        <v>0.31</v>
      </c>
      <c r="BB51" s="3">
        <v>5.9</v>
      </c>
      <c r="BC51" s="3">
        <v>1.6</v>
      </c>
      <c r="BD51" s="3"/>
      <c r="BE51" s="3"/>
      <c r="BF51" s="3">
        <v>0.4</v>
      </c>
      <c r="BG51" s="3">
        <v>9.4</v>
      </c>
      <c r="BH51" s="3">
        <v>4.5</v>
      </c>
      <c r="BI51" s="3">
        <v>1</v>
      </c>
      <c r="BJ51" s="3">
        <v>43.9</v>
      </c>
      <c r="BK51" s="3">
        <v>0.96</v>
      </c>
      <c r="BL51" s="3"/>
      <c r="BM51" s="3">
        <v>18.3</v>
      </c>
      <c r="BN51" s="3">
        <v>6.5</v>
      </c>
      <c r="BO51" s="17"/>
      <c r="BP51" s="4">
        <f t="shared" si="18"/>
        <v>28.363000000000003</v>
      </c>
      <c r="BQ51" s="4">
        <f t="shared" si="19"/>
        <v>40.256017704849157</v>
      </c>
      <c r="BR51" s="4">
        <f t="shared" si="20"/>
        <v>11.893017704849154</v>
      </c>
      <c r="BS51" s="4"/>
      <c r="BT51" s="4">
        <f t="shared" si="21"/>
        <v>32.931120137100137</v>
      </c>
      <c r="BU51" s="4">
        <f t="shared" si="22"/>
        <v>38.671916136566416</v>
      </c>
      <c r="BV51" s="4">
        <f t="shared" si="23"/>
        <v>5.7407959994662789</v>
      </c>
      <c r="BW51" s="4"/>
      <c r="BX51" s="4">
        <f t="shared" si="24"/>
        <v>36.121030196308766</v>
      </c>
      <c r="BY51" s="4">
        <f t="shared" si="25"/>
        <v>3.1899100592086285</v>
      </c>
      <c r="BZ51" s="4">
        <f t="shared" si="26"/>
        <v>2.5508859402576505</v>
      </c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</row>
    <row r="52" spans="1:98" s="1" customFormat="1" x14ac:dyDescent="0.2">
      <c r="A52" s="3" t="s">
        <v>156</v>
      </c>
      <c r="B52" s="3" t="s">
        <v>159</v>
      </c>
      <c r="C52" s="3">
        <v>50.9</v>
      </c>
      <c r="D52" s="3">
        <v>0.8</v>
      </c>
      <c r="E52" s="3">
        <v>29.538889999999999</v>
      </c>
      <c r="F52" s="3">
        <v>89.622500000000002</v>
      </c>
      <c r="G52" s="3"/>
      <c r="H52" s="3"/>
      <c r="I52" s="3"/>
      <c r="J52" s="3"/>
      <c r="K52" s="3">
        <v>60.29</v>
      </c>
      <c r="L52" s="3">
        <v>0.72</v>
      </c>
      <c r="M52" s="3">
        <v>16.78</v>
      </c>
      <c r="N52" s="3">
        <v>7.01</v>
      </c>
      <c r="O52" s="3"/>
      <c r="P52" s="3">
        <v>0.12</v>
      </c>
      <c r="Q52" s="3">
        <v>3.24</v>
      </c>
      <c r="R52" s="3">
        <v>5.1100000000000003</v>
      </c>
      <c r="S52" s="3">
        <v>3.47</v>
      </c>
      <c r="T52" s="3">
        <v>2.12</v>
      </c>
      <c r="U52" s="3">
        <v>0.16</v>
      </c>
      <c r="V52" s="3">
        <v>17.45</v>
      </c>
      <c r="W52" s="3">
        <v>172.5</v>
      </c>
      <c r="X52" s="3">
        <v>4.71</v>
      </c>
      <c r="Y52" s="3">
        <v>18.190000000000001</v>
      </c>
      <c r="Z52" s="3">
        <v>4.03</v>
      </c>
      <c r="AA52" s="3">
        <v>43.84</v>
      </c>
      <c r="AB52" s="3"/>
      <c r="AC52" s="3">
        <v>79.900000000000006</v>
      </c>
      <c r="AD52" s="3">
        <v>20.420000000000002</v>
      </c>
      <c r="AE52" s="3"/>
      <c r="AF52" s="3">
        <v>79</v>
      </c>
      <c r="AG52" s="3">
        <v>452</v>
      </c>
      <c r="AH52" s="3">
        <v>0.17</v>
      </c>
      <c r="AI52" s="3">
        <v>26.01</v>
      </c>
      <c r="AJ52" s="3">
        <v>138</v>
      </c>
      <c r="AK52" s="3">
        <v>8.9</v>
      </c>
      <c r="AL52" s="3">
        <v>6.56</v>
      </c>
      <c r="AM52" s="3">
        <v>517</v>
      </c>
      <c r="AN52" s="3">
        <v>22.08</v>
      </c>
      <c r="AO52" s="3">
        <v>47.84</v>
      </c>
      <c r="AP52" s="3">
        <v>5.83</v>
      </c>
      <c r="AQ52" s="3">
        <v>23.06</v>
      </c>
      <c r="AR52" s="3">
        <v>4.8099999999999996</v>
      </c>
      <c r="AS52" s="3">
        <v>1.05</v>
      </c>
      <c r="AT52" s="3">
        <v>4.38</v>
      </c>
      <c r="AU52" s="3">
        <v>0.68</v>
      </c>
      <c r="AV52" s="3">
        <v>4.45</v>
      </c>
      <c r="AW52" s="3">
        <v>0.93</v>
      </c>
      <c r="AX52" s="3">
        <v>2.65</v>
      </c>
      <c r="AY52" s="3">
        <v>0.42</v>
      </c>
      <c r="AZ52" s="3">
        <v>2.96</v>
      </c>
      <c r="BA52" s="3">
        <v>0.44</v>
      </c>
      <c r="BB52" s="3">
        <v>5.8</v>
      </c>
      <c r="BC52" s="3">
        <v>3.77</v>
      </c>
      <c r="BD52" s="3"/>
      <c r="BE52" s="3"/>
      <c r="BF52" s="3">
        <v>0.79</v>
      </c>
      <c r="BG52" s="3">
        <v>14.4</v>
      </c>
      <c r="BH52" s="3">
        <v>11.11</v>
      </c>
      <c r="BI52" s="3">
        <v>3.57</v>
      </c>
      <c r="BJ52" s="3">
        <v>48</v>
      </c>
      <c r="BK52" s="3">
        <v>0.99</v>
      </c>
      <c r="BL52" s="3"/>
      <c r="BM52" s="3">
        <v>17.399999999999999</v>
      </c>
      <c r="BN52" s="3">
        <v>5.0999999999999996</v>
      </c>
      <c r="BO52" s="17"/>
      <c r="BP52" s="4">
        <f t="shared" si="18"/>
        <v>27.364000000000001</v>
      </c>
      <c r="BQ52" s="4">
        <f t="shared" si="19"/>
        <v>35.095033750755157</v>
      </c>
      <c r="BR52" s="4">
        <f t="shared" si="20"/>
        <v>7.7310337507551559</v>
      </c>
      <c r="BS52" s="4"/>
      <c r="BT52" s="4">
        <f t="shared" si="21"/>
        <v>31.972933918189181</v>
      </c>
      <c r="BU52" s="4">
        <f t="shared" si="22"/>
        <v>34.645392959522653</v>
      </c>
      <c r="BV52" s="4">
        <f t="shared" si="23"/>
        <v>2.6724590413334717</v>
      </c>
      <c r="BW52" s="4"/>
      <c r="BX52" s="4">
        <f t="shared" si="24"/>
        <v>33.419496932506284</v>
      </c>
      <c r="BY52" s="4">
        <f t="shared" si="25"/>
        <v>1.4465630143171033</v>
      </c>
      <c r="BZ52" s="4">
        <f t="shared" si="26"/>
        <v>1.2258960270163684</v>
      </c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</row>
    <row r="53" spans="1:98" s="1" customFormat="1" x14ac:dyDescent="0.2">
      <c r="A53" s="3" t="s">
        <v>102</v>
      </c>
      <c r="B53" s="3" t="s">
        <v>132</v>
      </c>
      <c r="C53" s="3">
        <v>48</v>
      </c>
      <c r="D53" s="3"/>
      <c r="E53" s="3">
        <v>29.536666669999999</v>
      </c>
      <c r="F53" s="3">
        <v>90.949444439999994</v>
      </c>
      <c r="G53" s="3"/>
      <c r="H53" s="3"/>
      <c r="I53" s="3"/>
      <c r="J53" s="3"/>
      <c r="K53" s="3">
        <v>62.73</v>
      </c>
      <c r="L53" s="3">
        <v>0.56000000000000005</v>
      </c>
      <c r="M53" s="3">
        <v>16.48</v>
      </c>
      <c r="N53" s="3">
        <v>4.97</v>
      </c>
      <c r="O53" s="3"/>
      <c r="P53" s="3">
        <v>0.1</v>
      </c>
      <c r="Q53" s="3">
        <v>1.74</v>
      </c>
      <c r="R53" s="3">
        <v>4.91</v>
      </c>
      <c r="S53" s="3">
        <v>4.13</v>
      </c>
      <c r="T53" s="3">
        <v>1.95</v>
      </c>
      <c r="U53" s="3">
        <v>0.15</v>
      </c>
      <c r="V53" s="3">
        <v>11.1</v>
      </c>
      <c r="W53" s="3">
        <v>90</v>
      </c>
      <c r="X53" s="3">
        <v>8.5</v>
      </c>
      <c r="Y53" s="3">
        <v>10.7</v>
      </c>
      <c r="Z53" s="3">
        <v>3</v>
      </c>
      <c r="AA53" s="3"/>
      <c r="AB53" s="3"/>
      <c r="AC53" s="3"/>
      <c r="AD53" s="3"/>
      <c r="AE53" s="3"/>
      <c r="AF53" s="3">
        <v>70</v>
      </c>
      <c r="AG53" s="3">
        <v>500</v>
      </c>
      <c r="AH53" s="3">
        <v>0.14000000000000001</v>
      </c>
      <c r="AI53" s="3">
        <v>14</v>
      </c>
      <c r="AJ53" s="3">
        <v>194</v>
      </c>
      <c r="AK53" s="3">
        <v>4.5999999999999996</v>
      </c>
      <c r="AL53" s="3"/>
      <c r="AM53" s="3">
        <v>618</v>
      </c>
      <c r="AN53" s="3">
        <v>17.600000000000001</v>
      </c>
      <c r="AO53" s="3">
        <v>34.299999999999997</v>
      </c>
      <c r="AP53" s="3">
        <v>4.09</v>
      </c>
      <c r="AQ53" s="3">
        <v>15.6</v>
      </c>
      <c r="AR53" s="3">
        <v>3.22</v>
      </c>
      <c r="AS53" s="3">
        <v>0.98699999999999999</v>
      </c>
      <c r="AT53" s="3">
        <v>2.87</v>
      </c>
      <c r="AU53" s="3">
        <v>0.49</v>
      </c>
      <c r="AV53" s="3">
        <v>2.81</v>
      </c>
      <c r="AW53" s="3">
        <v>0.56999999999999995</v>
      </c>
      <c r="AX53" s="3">
        <v>1.63</v>
      </c>
      <c r="AY53" s="3">
        <v>0.25</v>
      </c>
      <c r="AZ53" s="3">
        <v>1.71</v>
      </c>
      <c r="BA53" s="3">
        <v>0.30199999999999999</v>
      </c>
      <c r="BB53" s="3">
        <v>6.4</v>
      </c>
      <c r="BC53" s="3">
        <v>4.4000000000000004</v>
      </c>
      <c r="BD53" s="3"/>
      <c r="BE53" s="3"/>
      <c r="BF53" s="3">
        <v>0.33</v>
      </c>
      <c r="BG53" s="3">
        <v>7</v>
      </c>
      <c r="BH53" s="3">
        <v>8.42</v>
      </c>
      <c r="BI53" s="3">
        <v>2.5099999999999998</v>
      </c>
      <c r="BJ53" s="3"/>
      <c r="BK53" s="3">
        <v>0.94</v>
      </c>
      <c r="BL53" s="3"/>
      <c r="BM53" s="3">
        <v>35.700000000000003</v>
      </c>
      <c r="BN53" s="3">
        <v>7</v>
      </c>
      <c r="BO53" s="17"/>
      <c r="BP53" s="4">
        <f t="shared" si="18"/>
        <v>47.677000000000007</v>
      </c>
      <c r="BQ53" s="4">
        <f t="shared" si="19"/>
        <v>41.832813028363894</v>
      </c>
      <c r="BR53" s="4">
        <f t="shared" si="20"/>
        <v>5.8441869716361126</v>
      </c>
      <c r="BS53" s="4"/>
      <c r="BT53" s="4">
        <f t="shared" si="21"/>
        <v>45.627863086926268</v>
      </c>
      <c r="BU53" s="4">
        <f t="shared" si="22"/>
        <v>39.902108474318204</v>
      </c>
      <c r="BV53" s="4">
        <f t="shared" si="23"/>
        <v>5.7257546126080641</v>
      </c>
      <c r="BW53" s="4"/>
      <c r="BX53" s="4">
        <f t="shared" si="24"/>
        <v>43.344259106502165</v>
      </c>
      <c r="BY53" s="4">
        <f t="shared" si="25"/>
        <v>2.283603980424104</v>
      </c>
      <c r="BZ53" s="4">
        <f t="shared" si="26"/>
        <v>3.4421506321839601</v>
      </c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1:98" s="1" customFormat="1" x14ac:dyDescent="0.2">
      <c r="A54" s="3" t="s">
        <v>135</v>
      </c>
      <c r="B54" s="3" t="s">
        <v>136</v>
      </c>
      <c r="C54" s="3">
        <v>48.2</v>
      </c>
      <c r="D54" s="3">
        <v>0.6</v>
      </c>
      <c r="E54" s="3">
        <v>29.516126</v>
      </c>
      <c r="F54" s="3">
        <v>90.535736</v>
      </c>
      <c r="G54" s="3">
        <v>0.70509999999999995</v>
      </c>
      <c r="H54" s="3">
        <v>-0.02</v>
      </c>
      <c r="I54" s="3">
        <v>8.0500000000000007</v>
      </c>
      <c r="J54" s="3"/>
      <c r="K54" s="3">
        <v>66.37</v>
      </c>
      <c r="L54" s="3">
        <v>0.43</v>
      </c>
      <c r="M54" s="3">
        <v>17.39</v>
      </c>
      <c r="N54" s="3">
        <v>2.59</v>
      </c>
      <c r="O54" s="3"/>
      <c r="P54" s="3">
        <v>0.06</v>
      </c>
      <c r="Q54" s="3">
        <v>0.94</v>
      </c>
      <c r="R54" s="3">
        <v>2.91</v>
      </c>
      <c r="S54" s="3">
        <v>4.82</v>
      </c>
      <c r="T54" s="3">
        <v>3.86</v>
      </c>
      <c r="U54" s="3">
        <v>0.06</v>
      </c>
      <c r="V54" s="3"/>
      <c r="W54" s="3"/>
      <c r="X54" s="3">
        <v>7.41</v>
      </c>
      <c r="Y54" s="3"/>
      <c r="Z54" s="3">
        <v>4.47</v>
      </c>
      <c r="AA54" s="3"/>
      <c r="AB54" s="3"/>
      <c r="AC54" s="3"/>
      <c r="AD54" s="3"/>
      <c r="AE54" s="3"/>
      <c r="AF54" s="3">
        <v>95.8</v>
      </c>
      <c r="AG54" s="3">
        <v>498</v>
      </c>
      <c r="AH54" s="3">
        <v>0.19</v>
      </c>
      <c r="AI54" s="3">
        <v>15.3</v>
      </c>
      <c r="AJ54" s="3">
        <v>103</v>
      </c>
      <c r="AK54" s="3">
        <v>9.1</v>
      </c>
      <c r="AL54" s="3"/>
      <c r="AM54" s="3">
        <v>1348</v>
      </c>
      <c r="AN54" s="3">
        <v>46.7</v>
      </c>
      <c r="AO54" s="3">
        <v>85.8</v>
      </c>
      <c r="AP54" s="3">
        <v>9.7100000000000009</v>
      </c>
      <c r="AQ54" s="3">
        <v>34.5</v>
      </c>
      <c r="AR54" s="3">
        <v>5.7</v>
      </c>
      <c r="AS54" s="3">
        <v>1.24</v>
      </c>
      <c r="AT54" s="3">
        <v>4.1399999999999997</v>
      </c>
      <c r="AU54" s="3">
        <v>0.59</v>
      </c>
      <c r="AV54" s="3">
        <v>3.3</v>
      </c>
      <c r="AW54" s="3">
        <v>0.63</v>
      </c>
      <c r="AX54" s="3">
        <v>1.71</v>
      </c>
      <c r="AY54" s="3">
        <v>0.25</v>
      </c>
      <c r="AZ54" s="3">
        <v>1.63</v>
      </c>
      <c r="BA54" s="3">
        <v>0.25</v>
      </c>
      <c r="BB54" s="3">
        <v>13.3</v>
      </c>
      <c r="BC54" s="3">
        <v>3</v>
      </c>
      <c r="BD54" s="3"/>
      <c r="BE54" s="3"/>
      <c r="BF54" s="3">
        <v>0.96</v>
      </c>
      <c r="BG54" s="3">
        <v>13.3</v>
      </c>
      <c r="BH54" s="3">
        <v>12.4</v>
      </c>
      <c r="BI54" s="3">
        <v>2.63</v>
      </c>
      <c r="BJ54" s="3">
        <v>45.8</v>
      </c>
      <c r="BK54" s="3">
        <v>1.01</v>
      </c>
      <c r="BL54" s="3"/>
      <c r="BM54" s="3">
        <v>32.5</v>
      </c>
      <c r="BN54" s="3">
        <v>19.5</v>
      </c>
      <c r="BO54" s="17"/>
      <c r="BP54" s="4">
        <f t="shared" si="18"/>
        <v>44.125</v>
      </c>
      <c r="BQ54" s="4">
        <f t="shared" si="19"/>
        <v>63.631191370840526</v>
      </c>
      <c r="BR54" s="4">
        <f t="shared" si="20"/>
        <v>19.506191370840526</v>
      </c>
      <c r="BS54" s="4"/>
      <c r="BT54" s="4">
        <f t="shared" si="21"/>
        <v>43.843561697378149</v>
      </c>
      <c r="BU54" s="4">
        <f t="shared" si="22"/>
        <v>56.908880128457042</v>
      </c>
      <c r="BV54" s="4">
        <f t="shared" si="23"/>
        <v>13.065318431078893</v>
      </c>
      <c r="BW54" s="4"/>
      <c r="BX54" s="4">
        <f t="shared" si="24"/>
        <v>51.746924512174061</v>
      </c>
      <c r="BY54" s="4">
        <f t="shared" si="25"/>
        <v>7.9033628147959121</v>
      </c>
      <c r="BZ54" s="4">
        <f t="shared" si="26"/>
        <v>5.1619556162829809</v>
      </c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1:98" s="3" customFormat="1" x14ac:dyDescent="0.2">
      <c r="A55" s="7" t="s">
        <v>270</v>
      </c>
      <c r="B55" s="7" t="s">
        <v>271</v>
      </c>
      <c r="C55" s="7">
        <v>170</v>
      </c>
      <c r="D55" s="7">
        <v>2</v>
      </c>
      <c r="E55" s="7">
        <v>29.496333329999999</v>
      </c>
      <c r="F55" s="7">
        <v>89.630833330000002</v>
      </c>
      <c r="G55" s="7"/>
      <c r="H55" s="7"/>
      <c r="I55" s="7">
        <v>14.465263159999999</v>
      </c>
      <c r="J55" s="7"/>
      <c r="K55" s="7">
        <v>62.65</v>
      </c>
      <c r="L55" s="7">
        <v>0.51</v>
      </c>
      <c r="M55" s="7">
        <v>16.52</v>
      </c>
      <c r="N55" s="7">
        <v>5.66</v>
      </c>
      <c r="O55" s="7"/>
      <c r="P55" s="7">
        <v>0.12</v>
      </c>
      <c r="Q55" s="7">
        <v>2.29</v>
      </c>
      <c r="R55" s="7">
        <v>4.79</v>
      </c>
      <c r="S55" s="7">
        <v>3.6</v>
      </c>
      <c r="T55" s="7">
        <v>1.34</v>
      </c>
      <c r="U55" s="7">
        <v>0.11</v>
      </c>
      <c r="V55" s="7">
        <v>16.3</v>
      </c>
      <c r="W55" s="7">
        <v>147</v>
      </c>
      <c r="X55" s="7">
        <v>6.89</v>
      </c>
      <c r="Y55" s="7">
        <v>15.8</v>
      </c>
      <c r="Z55" s="7">
        <v>6.23</v>
      </c>
      <c r="AA55" s="7">
        <v>43.4</v>
      </c>
      <c r="AB55" s="7"/>
      <c r="AC55" s="7">
        <v>68.599999999999994</v>
      </c>
      <c r="AD55" s="7">
        <v>17</v>
      </c>
      <c r="AE55" s="7"/>
      <c r="AF55" s="7">
        <v>36.5</v>
      </c>
      <c r="AG55" s="7">
        <v>299</v>
      </c>
      <c r="AH55" s="7">
        <v>0.12</v>
      </c>
      <c r="AI55" s="7">
        <v>20.3</v>
      </c>
      <c r="AJ55" s="7">
        <v>9.51</v>
      </c>
      <c r="AK55" s="7">
        <v>5.38</v>
      </c>
      <c r="AL55" s="7">
        <v>3.28</v>
      </c>
      <c r="AM55" s="7">
        <v>365</v>
      </c>
      <c r="AN55" s="7">
        <v>20.8</v>
      </c>
      <c r="AO55" s="7">
        <v>35.5</v>
      </c>
      <c r="AP55" s="7">
        <v>3.86</v>
      </c>
      <c r="AQ55" s="7">
        <v>14.9</v>
      </c>
      <c r="AR55" s="7">
        <v>3.13</v>
      </c>
      <c r="AS55" s="7">
        <v>0.98</v>
      </c>
      <c r="AT55" s="7">
        <v>2.97</v>
      </c>
      <c r="AU55" s="7">
        <v>0.6</v>
      </c>
      <c r="AV55" s="7">
        <v>3.45</v>
      </c>
      <c r="AW55" s="7">
        <v>0.72</v>
      </c>
      <c r="AX55" s="7">
        <v>2.14</v>
      </c>
      <c r="AY55" s="7">
        <v>0.35699999999999998</v>
      </c>
      <c r="AZ55" s="7">
        <v>2.35</v>
      </c>
      <c r="BA55" s="7">
        <v>0.37</v>
      </c>
      <c r="BB55" s="7">
        <v>5.6</v>
      </c>
      <c r="BC55" s="7">
        <v>0.59</v>
      </c>
      <c r="BD55" s="7"/>
      <c r="BE55" s="7"/>
      <c r="BF55" s="7">
        <v>0.47</v>
      </c>
      <c r="BG55" s="7">
        <v>6.05</v>
      </c>
      <c r="BH55" s="7">
        <v>5.79</v>
      </c>
      <c r="BI55" s="7">
        <v>1.21</v>
      </c>
      <c r="BJ55" s="7">
        <v>44.7</v>
      </c>
      <c r="BK55" s="7">
        <v>1.04</v>
      </c>
      <c r="BL55" s="7"/>
      <c r="BM55" s="7">
        <v>14.7</v>
      </c>
      <c r="BN55" s="7">
        <v>6</v>
      </c>
      <c r="BO55" s="19"/>
      <c r="BP55" s="8">
        <f t="shared" si="18"/>
        <v>24.367000000000001</v>
      </c>
      <c r="BQ55" s="8">
        <f t="shared" si="19"/>
        <v>38.552949013679324</v>
      </c>
      <c r="BR55" s="8">
        <f t="shared" si="20"/>
        <v>14.185949013679323</v>
      </c>
      <c r="BS55" s="8"/>
      <c r="BT55" s="8">
        <f t="shared" si="21"/>
        <v>28.769102381909118</v>
      </c>
      <c r="BU55" s="8">
        <f t="shared" si="22"/>
        <v>37.343207189185712</v>
      </c>
      <c r="BV55" s="8">
        <f t="shared" si="23"/>
        <v>8.5741048072765942</v>
      </c>
      <c r="BW55" s="8"/>
      <c r="BX55" s="8">
        <f t="shared" si="24"/>
        <v>33.245916609065262</v>
      </c>
      <c r="BY55" s="8">
        <f t="shared" si="25"/>
        <v>4.4768142271561437</v>
      </c>
      <c r="BZ55" s="8">
        <f t="shared" si="26"/>
        <v>4.0972905801204504</v>
      </c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</row>
    <row r="56" spans="1:98" s="3" customFormat="1" x14ac:dyDescent="0.2">
      <c r="A56" s="3" t="s">
        <v>138</v>
      </c>
      <c r="B56" s="3" t="s">
        <v>139</v>
      </c>
      <c r="C56" s="3">
        <v>48.9</v>
      </c>
      <c r="D56" s="3">
        <v>0.8</v>
      </c>
      <c r="E56" s="3">
        <v>29.492742</v>
      </c>
      <c r="F56" s="3">
        <v>90.976803000000004</v>
      </c>
      <c r="I56" s="3">
        <v>9.8000000000000007</v>
      </c>
      <c r="K56" s="3">
        <v>56.31</v>
      </c>
      <c r="L56" s="3">
        <v>0.8</v>
      </c>
      <c r="M56" s="3">
        <v>18.52</v>
      </c>
      <c r="N56" s="3">
        <v>7.92</v>
      </c>
      <c r="P56" s="3">
        <v>0.15</v>
      </c>
      <c r="Q56" s="3">
        <v>3.42</v>
      </c>
      <c r="R56" s="3">
        <v>7.14</v>
      </c>
      <c r="S56" s="3">
        <v>4.12</v>
      </c>
      <c r="T56" s="3">
        <v>1.45</v>
      </c>
      <c r="U56" s="3">
        <v>0.22</v>
      </c>
      <c r="V56" s="3">
        <v>15</v>
      </c>
      <c r="W56" s="3">
        <v>176</v>
      </c>
      <c r="X56" s="3">
        <v>15</v>
      </c>
      <c r="Y56" s="3">
        <v>36</v>
      </c>
      <c r="Z56" s="3">
        <v>10</v>
      </c>
      <c r="AC56" s="3">
        <v>88</v>
      </c>
      <c r="AD56" s="3">
        <v>19.8</v>
      </c>
      <c r="AF56" s="3">
        <v>38</v>
      </c>
      <c r="AG56" s="3">
        <v>603</v>
      </c>
      <c r="AH56" s="3">
        <v>0.06</v>
      </c>
      <c r="AI56" s="3">
        <v>13.6</v>
      </c>
      <c r="AJ56" s="3">
        <v>132</v>
      </c>
      <c r="AK56" s="3">
        <v>4.7</v>
      </c>
      <c r="AL56" s="3">
        <v>3.28</v>
      </c>
      <c r="AM56" s="3">
        <v>432</v>
      </c>
      <c r="AN56" s="3">
        <v>17</v>
      </c>
      <c r="AO56" s="3">
        <v>32.6</v>
      </c>
      <c r="AP56" s="3">
        <v>3.78</v>
      </c>
      <c r="AQ56" s="3">
        <v>14.8</v>
      </c>
      <c r="AR56" s="3">
        <v>3.01</v>
      </c>
      <c r="AS56" s="3">
        <v>1.01</v>
      </c>
      <c r="AT56" s="3">
        <v>2.79</v>
      </c>
      <c r="AV56" s="3">
        <v>2.42</v>
      </c>
      <c r="AW56" s="3">
        <v>0.51</v>
      </c>
      <c r="AX56" s="3">
        <v>1.46</v>
      </c>
      <c r="AZ56" s="3">
        <v>1.42</v>
      </c>
      <c r="BA56" s="3">
        <v>0.22</v>
      </c>
      <c r="BB56" s="3">
        <v>7.2</v>
      </c>
      <c r="BC56" s="3">
        <v>3.4</v>
      </c>
      <c r="BE56" s="3">
        <v>1</v>
      </c>
      <c r="BF56" s="3">
        <v>0.3</v>
      </c>
      <c r="BG56" s="3">
        <v>9</v>
      </c>
      <c r="BH56" s="3">
        <v>4.72</v>
      </c>
      <c r="BI56" s="3">
        <v>1.43</v>
      </c>
      <c r="BK56" s="3">
        <v>0.89</v>
      </c>
      <c r="BM56" s="3">
        <v>44.3</v>
      </c>
      <c r="BN56" s="3">
        <v>8.1</v>
      </c>
      <c r="BO56" s="17"/>
      <c r="BP56" s="4">
        <f t="shared" si="18"/>
        <v>57.222999999999999</v>
      </c>
      <c r="BQ56" s="4">
        <f t="shared" si="19"/>
        <v>44.938274427245162</v>
      </c>
      <c r="BR56" s="4">
        <f t="shared" si="20"/>
        <v>12.284725572754837</v>
      </c>
      <c r="BS56" s="4"/>
      <c r="BT56" s="4">
        <f t="shared" si="21"/>
        <v>49.728708863970709</v>
      </c>
      <c r="BU56" s="4">
        <f t="shared" si="22"/>
        <v>42.324943423861335</v>
      </c>
      <c r="BV56" s="4">
        <f t="shared" si="23"/>
        <v>7.4037654401093747</v>
      </c>
      <c r="BW56" s="4"/>
      <c r="BX56" s="4">
        <f t="shared" si="24"/>
        <v>46.787612796374063</v>
      </c>
      <c r="BY56" s="4">
        <f t="shared" si="25"/>
        <v>2.9410960675966464</v>
      </c>
      <c r="BZ56" s="4">
        <f t="shared" si="26"/>
        <v>4.4626693725127282</v>
      </c>
    </row>
    <row r="57" spans="1:98" s="3" customFormat="1" x14ac:dyDescent="0.2">
      <c r="A57" s="3" t="s">
        <v>138</v>
      </c>
      <c r="B57" s="3" t="s">
        <v>140</v>
      </c>
      <c r="C57" s="3">
        <v>49</v>
      </c>
      <c r="E57" s="3">
        <v>29.492742</v>
      </c>
      <c r="F57" s="3">
        <v>90.976803000000004</v>
      </c>
      <c r="K57" s="3">
        <v>55.56</v>
      </c>
      <c r="L57" s="3">
        <v>0.83</v>
      </c>
      <c r="M57" s="3">
        <v>18.02</v>
      </c>
      <c r="N57" s="3">
        <v>8.33</v>
      </c>
      <c r="P57" s="3">
        <v>0.16</v>
      </c>
      <c r="Q57" s="3">
        <v>3.63</v>
      </c>
      <c r="R57" s="3">
        <v>7.14</v>
      </c>
      <c r="S57" s="3">
        <v>3.98</v>
      </c>
      <c r="T57" s="3">
        <v>1.5</v>
      </c>
      <c r="U57" s="3">
        <v>0.23</v>
      </c>
      <c r="V57" s="3">
        <v>17</v>
      </c>
      <c r="W57" s="3">
        <v>182</v>
      </c>
      <c r="X57" s="3">
        <v>20</v>
      </c>
      <c r="Y57" s="3">
        <v>44</v>
      </c>
      <c r="Z57" s="3">
        <v>9</v>
      </c>
      <c r="AC57" s="3">
        <v>94</v>
      </c>
      <c r="AD57" s="3">
        <v>19.7</v>
      </c>
      <c r="AF57" s="3">
        <v>38.9</v>
      </c>
      <c r="AG57" s="3">
        <v>584</v>
      </c>
      <c r="AH57" s="3">
        <v>7.0000000000000007E-2</v>
      </c>
      <c r="AI57" s="3">
        <v>15.9</v>
      </c>
      <c r="AJ57" s="3">
        <v>145</v>
      </c>
      <c r="AK57" s="3">
        <v>5</v>
      </c>
      <c r="AL57" s="3">
        <v>3.29</v>
      </c>
      <c r="AM57" s="3">
        <v>422</v>
      </c>
      <c r="AN57" s="3">
        <v>17.3</v>
      </c>
      <c r="AO57" s="3">
        <v>34.200000000000003</v>
      </c>
      <c r="AP57" s="3">
        <v>4.16</v>
      </c>
      <c r="AQ57" s="3">
        <v>16.8</v>
      </c>
      <c r="AR57" s="3">
        <v>3.31</v>
      </c>
      <c r="AS57" s="3">
        <v>1.03</v>
      </c>
      <c r="AT57" s="3">
        <v>3.06</v>
      </c>
      <c r="AV57" s="3">
        <v>2.82</v>
      </c>
      <c r="AW57" s="3">
        <v>0.56999999999999995</v>
      </c>
      <c r="AX57" s="3">
        <v>1.66</v>
      </c>
      <c r="AZ57" s="3">
        <v>1.58</v>
      </c>
      <c r="BA57" s="3">
        <v>0.26</v>
      </c>
      <c r="BB57" s="3">
        <v>6.9</v>
      </c>
      <c r="BC57" s="3">
        <v>3.4</v>
      </c>
      <c r="BE57" s="3">
        <v>1</v>
      </c>
      <c r="BF57" s="3">
        <v>0.3</v>
      </c>
      <c r="BG57" s="3">
        <v>10</v>
      </c>
      <c r="BH57" s="3">
        <v>5.49</v>
      </c>
      <c r="BI57" s="3">
        <v>1.44</v>
      </c>
      <c r="BK57" s="3">
        <v>0.87</v>
      </c>
      <c r="BM57" s="3">
        <v>36.700000000000003</v>
      </c>
      <c r="BN57" s="3">
        <v>7.4</v>
      </c>
      <c r="BO57" s="17"/>
      <c r="BP57" s="4">
        <f t="shared" si="18"/>
        <v>48.787000000000006</v>
      </c>
      <c r="BQ57" s="4">
        <f t="shared" si="19"/>
        <v>43.015172751384803</v>
      </c>
      <c r="BR57" s="4">
        <f t="shared" si="20"/>
        <v>5.7718272486152031</v>
      </c>
      <c r="BS57" s="4"/>
      <c r="BT57" s="4">
        <f t="shared" si="21"/>
        <v>46.15275834614998</v>
      </c>
      <c r="BU57" s="4">
        <f t="shared" si="22"/>
        <v>40.824568003488068</v>
      </c>
      <c r="BV57" s="4">
        <f t="shared" si="23"/>
        <v>5.3281903426619124</v>
      </c>
      <c r="BW57" s="4"/>
      <c r="BX57" s="4">
        <f t="shared" si="24"/>
        <v>44.12068020150528</v>
      </c>
      <c r="BY57" s="4">
        <f t="shared" si="25"/>
        <v>2.0320781446447</v>
      </c>
      <c r="BZ57" s="4">
        <f t="shared" si="26"/>
        <v>3.2961121980172123</v>
      </c>
    </row>
    <row r="58" spans="1:98" s="3" customFormat="1" x14ac:dyDescent="0.2">
      <c r="A58" s="3" t="s">
        <v>138</v>
      </c>
      <c r="B58" s="3" t="s">
        <v>141</v>
      </c>
      <c r="C58" s="3">
        <v>49</v>
      </c>
      <c r="E58" s="3">
        <v>29.492742</v>
      </c>
      <c r="F58" s="3">
        <v>90.976803000000004</v>
      </c>
      <c r="K58" s="3">
        <v>56.4</v>
      </c>
      <c r="L58" s="3">
        <v>0.72</v>
      </c>
      <c r="M58" s="3">
        <v>18.68</v>
      </c>
      <c r="N58" s="3">
        <v>7.22</v>
      </c>
      <c r="P58" s="3">
        <v>0.14000000000000001</v>
      </c>
      <c r="Q58" s="3">
        <v>3.09</v>
      </c>
      <c r="R58" s="3">
        <v>6.85</v>
      </c>
      <c r="S58" s="3">
        <v>4.26</v>
      </c>
      <c r="T58" s="3">
        <v>1.48</v>
      </c>
      <c r="U58" s="3">
        <v>0.2</v>
      </c>
      <c r="V58" s="3">
        <v>13</v>
      </c>
      <c r="W58" s="3">
        <v>161</v>
      </c>
      <c r="X58" s="3">
        <v>13</v>
      </c>
      <c r="Y58" s="3">
        <v>37</v>
      </c>
      <c r="Z58" s="3">
        <v>8</v>
      </c>
      <c r="AC58" s="3">
        <v>83</v>
      </c>
      <c r="AD58" s="3">
        <v>20.100000000000001</v>
      </c>
      <c r="AF58" s="3">
        <v>39.9</v>
      </c>
      <c r="AG58" s="3">
        <v>589</v>
      </c>
      <c r="AH58" s="3">
        <v>7.0000000000000007E-2</v>
      </c>
      <c r="AI58" s="3">
        <v>13.8</v>
      </c>
      <c r="AJ58" s="3">
        <v>132</v>
      </c>
      <c r="AK58" s="3">
        <v>4.5</v>
      </c>
      <c r="AL58" s="3">
        <v>3.45</v>
      </c>
      <c r="AM58" s="3">
        <v>445</v>
      </c>
      <c r="AN58" s="3">
        <v>16.7</v>
      </c>
      <c r="AO58" s="3">
        <v>32</v>
      </c>
      <c r="AP58" s="3">
        <v>3.8</v>
      </c>
      <c r="AQ58" s="3">
        <v>15</v>
      </c>
      <c r="AR58" s="3">
        <v>3.21</v>
      </c>
      <c r="AS58" s="3">
        <v>1.1000000000000001</v>
      </c>
      <c r="AT58" s="3">
        <v>2.87</v>
      </c>
      <c r="AV58" s="3">
        <v>2.56</v>
      </c>
      <c r="AW58" s="3">
        <v>0.51</v>
      </c>
      <c r="AX58" s="3">
        <v>1.43</v>
      </c>
      <c r="AZ58" s="3">
        <v>1.36</v>
      </c>
      <c r="BA58" s="3">
        <v>0.23</v>
      </c>
      <c r="BB58" s="3">
        <v>7</v>
      </c>
      <c r="BC58" s="3">
        <v>3.3</v>
      </c>
      <c r="BE58" s="3">
        <v>1</v>
      </c>
      <c r="BF58" s="3">
        <v>0.3</v>
      </c>
      <c r="BG58" s="3">
        <v>12</v>
      </c>
      <c r="BH58" s="3">
        <v>6.04</v>
      </c>
      <c r="BI58" s="3">
        <v>1.61</v>
      </c>
      <c r="BK58" s="3">
        <v>0.91</v>
      </c>
      <c r="BM58" s="3">
        <v>42.7</v>
      </c>
      <c r="BN58" s="3">
        <v>8.3000000000000007</v>
      </c>
      <c r="BO58" s="17"/>
      <c r="BP58" s="4">
        <f t="shared" si="18"/>
        <v>55.447000000000003</v>
      </c>
      <c r="BQ58" s="4">
        <f t="shared" si="19"/>
        <v>45.457251375367896</v>
      </c>
      <c r="BR58" s="4">
        <f t="shared" si="20"/>
        <v>9.9897486246321066</v>
      </c>
      <c r="BS58" s="4"/>
      <c r="BT58" s="4">
        <f t="shared" si="21"/>
        <v>49.029779484456995</v>
      </c>
      <c r="BU58" s="4">
        <f t="shared" si="22"/>
        <v>42.729841545722373</v>
      </c>
      <c r="BV58" s="4">
        <f t="shared" si="23"/>
        <v>6.2999379387346224</v>
      </c>
      <c r="BW58" s="4"/>
      <c r="BX58" s="4">
        <f t="shared" si="24"/>
        <v>46.649074603002106</v>
      </c>
      <c r="BY58" s="4">
        <f t="shared" si="25"/>
        <v>2.3807048814548892</v>
      </c>
      <c r="BZ58" s="4">
        <f t="shared" si="26"/>
        <v>3.9192330572797331</v>
      </c>
    </row>
    <row r="59" spans="1:98" s="3" customFormat="1" x14ac:dyDescent="0.2">
      <c r="A59" s="3" t="s">
        <v>138</v>
      </c>
      <c r="B59" s="3" t="s">
        <v>142</v>
      </c>
      <c r="C59" s="3">
        <v>49</v>
      </c>
      <c r="E59" s="3">
        <v>29.492742</v>
      </c>
      <c r="F59" s="3">
        <v>90.976803000000004</v>
      </c>
      <c r="K59" s="3">
        <v>56.01</v>
      </c>
      <c r="L59" s="3">
        <v>0.75</v>
      </c>
      <c r="M59" s="3">
        <v>18.78</v>
      </c>
      <c r="N59" s="3">
        <v>7.4</v>
      </c>
      <c r="P59" s="3">
        <v>0.14000000000000001</v>
      </c>
      <c r="Q59" s="3">
        <v>3.21</v>
      </c>
      <c r="R59" s="3">
        <v>6.91</v>
      </c>
      <c r="S59" s="3">
        <v>4.24</v>
      </c>
      <c r="T59" s="3">
        <v>1.56</v>
      </c>
      <c r="U59" s="3">
        <v>0.21</v>
      </c>
      <c r="V59" s="3">
        <v>13</v>
      </c>
      <c r="W59" s="3">
        <v>164</v>
      </c>
      <c r="X59" s="3">
        <v>12</v>
      </c>
      <c r="Y59" s="3">
        <v>37</v>
      </c>
      <c r="Z59" s="3">
        <v>8</v>
      </c>
      <c r="AC59" s="3">
        <v>88</v>
      </c>
      <c r="AD59" s="3">
        <v>20</v>
      </c>
      <c r="AF59" s="3">
        <v>42</v>
      </c>
      <c r="AG59" s="3">
        <v>595</v>
      </c>
      <c r="AH59" s="3">
        <v>7.0000000000000007E-2</v>
      </c>
      <c r="AI59" s="3">
        <v>13.4</v>
      </c>
      <c r="AJ59" s="3">
        <v>130</v>
      </c>
      <c r="AK59" s="3">
        <v>4.5999999999999996</v>
      </c>
      <c r="AL59" s="3">
        <v>3.75</v>
      </c>
      <c r="AM59" s="3">
        <v>472</v>
      </c>
      <c r="AN59" s="3">
        <v>16.899999999999999</v>
      </c>
      <c r="AO59" s="3">
        <v>33.1</v>
      </c>
      <c r="AP59" s="3">
        <v>3.93</v>
      </c>
      <c r="AQ59" s="3">
        <v>14.6</v>
      </c>
      <c r="AR59" s="3">
        <v>3.16</v>
      </c>
      <c r="AS59" s="3">
        <v>1.1399999999999999</v>
      </c>
      <c r="AT59" s="3">
        <v>2.65</v>
      </c>
      <c r="AV59" s="3">
        <v>2.4</v>
      </c>
      <c r="AW59" s="3">
        <v>0.49</v>
      </c>
      <c r="AX59" s="3">
        <v>1.44</v>
      </c>
      <c r="AZ59" s="3">
        <v>1.31</v>
      </c>
      <c r="BA59" s="3">
        <v>0.22</v>
      </c>
      <c r="BB59" s="3">
        <v>7.4</v>
      </c>
      <c r="BC59" s="3">
        <v>3.3</v>
      </c>
      <c r="BE59" s="3">
        <v>1</v>
      </c>
      <c r="BF59" s="3">
        <v>0.3</v>
      </c>
      <c r="BG59" s="3">
        <v>12</v>
      </c>
      <c r="BH59" s="3">
        <v>5.58</v>
      </c>
      <c r="BI59" s="3">
        <v>1.68</v>
      </c>
      <c r="BK59" s="3">
        <v>0.91</v>
      </c>
      <c r="BM59" s="3">
        <v>44.4</v>
      </c>
      <c r="BN59" s="3">
        <v>8.8000000000000007</v>
      </c>
      <c r="BO59" s="17"/>
      <c r="BP59" s="4">
        <f t="shared" si="18"/>
        <v>57.334000000000003</v>
      </c>
      <c r="BQ59" s="4">
        <f t="shared" si="19"/>
        <v>46.701875164932481</v>
      </c>
      <c r="BR59" s="4">
        <f t="shared" si="20"/>
        <v>10.632124835067522</v>
      </c>
      <c r="BS59" s="4"/>
      <c r="BT59" s="4">
        <f t="shared" si="21"/>
        <v>49.771549919325409</v>
      </c>
      <c r="BU59" s="4">
        <f t="shared" si="22"/>
        <v>43.700878576637074</v>
      </c>
      <c r="BV59" s="4">
        <f t="shared" si="23"/>
        <v>6.0706713426883354</v>
      </c>
      <c r="BW59" s="4"/>
      <c r="BX59" s="4">
        <f t="shared" si="24"/>
        <v>47.563987466000022</v>
      </c>
      <c r="BY59" s="4">
        <f t="shared" si="25"/>
        <v>2.2075624533253873</v>
      </c>
      <c r="BZ59" s="4">
        <f t="shared" si="26"/>
        <v>3.8631088893629482</v>
      </c>
    </row>
    <row r="60" spans="1:98" s="3" customFormat="1" x14ac:dyDescent="0.2">
      <c r="A60" s="3" t="s">
        <v>138</v>
      </c>
      <c r="B60" s="3" t="s">
        <v>143</v>
      </c>
      <c r="C60" s="3">
        <v>49</v>
      </c>
      <c r="E60" s="3">
        <v>29.492196</v>
      </c>
      <c r="F60" s="3">
        <v>90.970822999999996</v>
      </c>
      <c r="K60" s="3">
        <v>57.57</v>
      </c>
      <c r="L60" s="3">
        <v>0.72</v>
      </c>
      <c r="M60" s="3">
        <v>18.12</v>
      </c>
      <c r="N60" s="3">
        <v>7.33</v>
      </c>
      <c r="P60" s="3">
        <v>0.14000000000000001</v>
      </c>
      <c r="Q60" s="3">
        <v>3.09</v>
      </c>
      <c r="R60" s="3">
        <v>6.64</v>
      </c>
      <c r="S60" s="3">
        <v>4.12</v>
      </c>
      <c r="T60" s="3">
        <v>1.61</v>
      </c>
      <c r="U60" s="3">
        <v>0.21</v>
      </c>
      <c r="V60" s="3">
        <v>15</v>
      </c>
      <c r="W60" s="3">
        <v>168</v>
      </c>
      <c r="X60" s="3">
        <v>13</v>
      </c>
      <c r="Y60" s="3">
        <v>32</v>
      </c>
      <c r="Z60" s="3">
        <v>8</v>
      </c>
      <c r="AC60" s="3">
        <v>86</v>
      </c>
      <c r="AD60" s="3">
        <v>19.399999999999999</v>
      </c>
      <c r="AF60" s="3">
        <v>44.9</v>
      </c>
      <c r="AG60" s="3">
        <v>564</v>
      </c>
      <c r="AH60" s="3">
        <v>0.08</v>
      </c>
      <c r="AI60" s="3">
        <v>14</v>
      </c>
      <c r="AJ60" s="3">
        <v>143</v>
      </c>
      <c r="AK60" s="3">
        <v>4.5999999999999996</v>
      </c>
      <c r="AL60" s="3">
        <v>3.52</v>
      </c>
      <c r="AM60" s="3">
        <v>452</v>
      </c>
      <c r="AN60" s="3">
        <v>16.8</v>
      </c>
      <c r="AO60" s="3">
        <v>33</v>
      </c>
      <c r="AP60" s="3">
        <v>3.9</v>
      </c>
      <c r="AQ60" s="3">
        <v>14.7</v>
      </c>
      <c r="AR60" s="3">
        <v>2.98</v>
      </c>
      <c r="AS60" s="3">
        <v>0.96</v>
      </c>
      <c r="AT60" s="3">
        <v>2.5499999999999998</v>
      </c>
      <c r="AV60" s="3">
        <v>2.5499999999999998</v>
      </c>
      <c r="AW60" s="3">
        <v>0.51</v>
      </c>
      <c r="AX60" s="3">
        <v>1.48</v>
      </c>
      <c r="AZ60" s="3">
        <v>1.3</v>
      </c>
      <c r="BA60" s="3">
        <v>0.22</v>
      </c>
      <c r="BB60" s="3">
        <v>7.5</v>
      </c>
      <c r="BC60" s="3">
        <v>3.5</v>
      </c>
      <c r="BE60" s="3">
        <v>1</v>
      </c>
      <c r="BF60" s="3">
        <v>0.3</v>
      </c>
      <c r="BG60" s="3">
        <v>12</v>
      </c>
      <c r="BH60" s="3">
        <v>6.09</v>
      </c>
      <c r="BI60" s="3">
        <v>1.5</v>
      </c>
      <c r="BK60" s="3">
        <v>0.9</v>
      </c>
      <c r="BM60" s="3">
        <v>40.299999999999997</v>
      </c>
      <c r="BN60" s="3">
        <v>8.8000000000000007</v>
      </c>
      <c r="BO60" s="17"/>
      <c r="BP60" s="4">
        <f t="shared" si="18"/>
        <v>52.783000000000001</v>
      </c>
      <c r="BQ60" s="4">
        <f t="shared" si="19"/>
        <v>46.701875164932481</v>
      </c>
      <c r="BR60" s="4">
        <f t="shared" si="20"/>
        <v>6.08112483506752</v>
      </c>
      <c r="BS60" s="4"/>
      <c r="BT60" s="4">
        <f t="shared" si="21"/>
        <v>47.930677910100101</v>
      </c>
      <c r="BU60" s="4">
        <f t="shared" si="22"/>
        <v>43.700878576637074</v>
      </c>
      <c r="BV60" s="4">
        <f t="shared" si="23"/>
        <v>4.2297993334630277</v>
      </c>
      <c r="BW60" s="4"/>
      <c r="BX60" s="4">
        <f t="shared" si="24"/>
        <v>46.614485061241709</v>
      </c>
      <c r="BY60" s="4">
        <f t="shared" si="25"/>
        <v>1.3161928488583925</v>
      </c>
      <c r="BZ60" s="4">
        <f t="shared" si="26"/>
        <v>2.9136064846046352</v>
      </c>
    </row>
    <row r="61" spans="1:98" s="3" customFormat="1" x14ac:dyDescent="0.2">
      <c r="A61" s="3" t="s">
        <v>138</v>
      </c>
      <c r="B61" s="3" t="s">
        <v>144</v>
      </c>
      <c r="C61" s="3">
        <v>49</v>
      </c>
      <c r="E61" s="3">
        <v>29.492196</v>
      </c>
      <c r="F61" s="3">
        <v>90.970822999999996</v>
      </c>
      <c r="K61" s="3">
        <v>57.55</v>
      </c>
      <c r="L61" s="3">
        <v>0.7</v>
      </c>
      <c r="M61" s="3">
        <v>18.48</v>
      </c>
      <c r="N61" s="3">
        <v>7.13</v>
      </c>
      <c r="P61" s="3">
        <v>0.13</v>
      </c>
      <c r="Q61" s="3">
        <v>3</v>
      </c>
      <c r="R61" s="3">
        <v>6.63</v>
      </c>
      <c r="S61" s="3">
        <v>4.25</v>
      </c>
      <c r="T61" s="3">
        <v>1.57</v>
      </c>
      <c r="U61" s="3">
        <v>0.2</v>
      </c>
      <c r="V61" s="3">
        <v>14</v>
      </c>
      <c r="W61" s="3">
        <v>163</v>
      </c>
      <c r="X61" s="3">
        <v>13</v>
      </c>
      <c r="Y61" s="3">
        <v>31</v>
      </c>
      <c r="Z61" s="3">
        <v>8</v>
      </c>
      <c r="AC61" s="3">
        <v>87</v>
      </c>
      <c r="AD61" s="3">
        <v>19.2</v>
      </c>
      <c r="AF61" s="3">
        <v>48.3</v>
      </c>
      <c r="AG61" s="3">
        <v>596</v>
      </c>
      <c r="AH61" s="3">
        <v>0.08</v>
      </c>
      <c r="AI61" s="3">
        <v>13.5</v>
      </c>
      <c r="AJ61" s="3">
        <v>148</v>
      </c>
      <c r="AK61" s="3">
        <v>4.2</v>
      </c>
      <c r="AL61" s="3">
        <v>4.99</v>
      </c>
      <c r="AM61" s="3">
        <v>451</v>
      </c>
      <c r="AN61" s="3">
        <v>17.2</v>
      </c>
      <c r="AO61" s="3">
        <v>32.799999999999997</v>
      </c>
      <c r="AP61" s="3">
        <v>3.76</v>
      </c>
      <c r="AQ61" s="3">
        <v>15</v>
      </c>
      <c r="AR61" s="3">
        <v>3</v>
      </c>
      <c r="AS61" s="3">
        <v>1.07</v>
      </c>
      <c r="AT61" s="3">
        <v>2.46</v>
      </c>
      <c r="AV61" s="3">
        <v>2.48</v>
      </c>
      <c r="AW61" s="3">
        <v>0.48</v>
      </c>
      <c r="AX61" s="3">
        <v>1.42</v>
      </c>
      <c r="AZ61" s="3">
        <v>1.38</v>
      </c>
      <c r="BA61" s="3">
        <v>0.2</v>
      </c>
      <c r="BB61" s="3">
        <v>7.6</v>
      </c>
      <c r="BC61" s="3">
        <v>3.8</v>
      </c>
      <c r="BE61" s="3">
        <v>1.1000000000000001</v>
      </c>
      <c r="BF61" s="3">
        <v>0.3</v>
      </c>
      <c r="BG61" s="3">
        <v>12</v>
      </c>
      <c r="BH61" s="3">
        <v>8.0299999999999994</v>
      </c>
      <c r="BI61" s="3">
        <v>2.11</v>
      </c>
      <c r="BK61" s="3">
        <v>0.91</v>
      </c>
      <c r="BM61" s="3">
        <v>44.1</v>
      </c>
      <c r="BN61" s="3">
        <v>8.5</v>
      </c>
      <c r="BO61" s="17"/>
      <c r="BP61" s="4">
        <f t="shared" si="18"/>
        <v>57.001000000000005</v>
      </c>
      <c r="BQ61" s="4">
        <f t="shared" si="19"/>
        <v>45.963870547624147</v>
      </c>
      <c r="BR61" s="4">
        <f t="shared" si="20"/>
        <v>11.037129452375858</v>
      </c>
      <c r="BS61" s="4"/>
      <c r="BT61" s="4">
        <f t="shared" si="21"/>
        <v>49.642735866603203</v>
      </c>
      <c r="BU61" s="4">
        <f t="shared" si="22"/>
        <v>43.125098314038098</v>
      </c>
      <c r="BV61" s="4">
        <f t="shared" si="23"/>
        <v>6.5176375525651054</v>
      </c>
      <c r="BW61" s="4"/>
      <c r="BX61" s="4">
        <f t="shared" si="24"/>
        <v>47.181907955853504</v>
      </c>
      <c r="BY61" s="4">
        <f t="shared" si="25"/>
        <v>2.4608279107496998</v>
      </c>
      <c r="BZ61" s="4">
        <f t="shared" si="26"/>
        <v>4.0568096418154056</v>
      </c>
    </row>
    <row r="62" spans="1:98" s="3" customFormat="1" x14ac:dyDescent="0.2">
      <c r="A62" s="3" t="s">
        <v>138</v>
      </c>
      <c r="B62" s="3" t="s">
        <v>145</v>
      </c>
      <c r="C62" s="3">
        <v>49</v>
      </c>
      <c r="E62" s="3">
        <v>29.492196</v>
      </c>
      <c r="F62" s="3">
        <v>90.970822999999996</v>
      </c>
      <c r="K62" s="3">
        <v>57.5</v>
      </c>
      <c r="L62" s="3">
        <v>0.74</v>
      </c>
      <c r="M62" s="3">
        <v>18.22</v>
      </c>
      <c r="N62" s="3">
        <v>7.16</v>
      </c>
      <c r="P62" s="3">
        <v>0.14000000000000001</v>
      </c>
      <c r="Q62" s="3">
        <v>3.07</v>
      </c>
      <c r="R62" s="3">
        <v>6.61</v>
      </c>
      <c r="S62" s="3">
        <v>4.1399999999999997</v>
      </c>
      <c r="T62" s="3">
        <v>1.66</v>
      </c>
      <c r="U62" s="3">
        <v>0.21</v>
      </c>
      <c r="V62" s="3">
        <v>13</v>
      </c>
      <c r="W62" s="3">
        <v>160</v>
      </c>
      <c r="X62" s="3">
        <v>11</v>
      </c>
      <c r="Y62" s="3">
        <v>31</v>
      </c>
      <c r="Z62" s="3">
        <v>8</v>
      </c>
      <c r="AC62" s="3">
        <v>82</v>
      </c>
      <c r="AD62" s="3">
        <v>19.2</v>
      </c>
      <c r="AF62" s="3">
        <v>49.6</v>
      </c>
      <c r="AG62" s="3">
        <v>567</v>
      </c>
      <c r="AH62" s="3">
        <v>0.09</v>
      </c>
      <c r="AI62" s="3">
        <v>12.8</v>
      </c>
      <c r="AJ62" s="3">
        <v>148</v>
      </c>
      <c r="AK62" s="3">
        <v>4.2</v>
      </c>
      <c r="AL62" s="3">
        <v>5.34</v>
      </c>
      <c r="AM62" s="3">
        <v>470</v>
      </c>
      <c r="AN62" s="3">
        <v>16.399999999999999</v>
      </c>
      <c r="AO62" s="3">
        <v>31.6</v>
      </c>
      <c r="AP62" s="3">
        <v>3.7</v>
      </c>
      <c r="AQ62" s="3">
        <v>14.6</v>
      </c>
      <c r="AR62" s="3">
        <v>2.79</v>
      </c>
      <c r="AS62" s="3">
        <v>0.96</v>
      </c>
      <c r="AT62" s="3">
        <v>2.54</v>
      </c>
      <c r="AV62" s="3">
        <v>2.37</v>
      </c>
      <c r="AW62" s="3">
        <v>0.49</v>
      </c>
      <c r="AX62" s="3">
        <v>1.36</v>
      </c>
      <c r="AZ62" s="3">
        <v>1.34</v>
      </c>
      <c r="BA62" s="3">
        <v>0.2</v>
      </c>
      <c r="BB62" s="3">
        <v>7.5</v>
      </c>
      <c r="BC62" s="3">
        <v>3.9</v>
      </c>
      <c r="BE62" s="3">
        <v>1</v>
      </c>
      <c r="BF62" s="3">
        <v>0.3</v>
      </c>
      <c r="BG62" s="3">
        <v>10</v>
      </c>
      <c r="BH62" s="3">
        <v>11.05</v>
      </c>
      <c r="BI62" s="3">
        <v>3.05</v>
      </c>
      <c r="BK62" s="3">
        <v>0.91</v>
      </c>
      <c r="BM62" s="3">
        <v>44.3</v>
      </c>
      <c r="BN62" s="3">
        <v>8.3000000000000007</v>
      </c>
      <c r="BO62" s="17"/>
      <c r="BP62" s="4">
        <f t="shared" si="18"/>
        <v>57.222999999999999</v>
      </c>
      <c r="BQ62" s="4">
        <f t="shared" si="19"/>
        <v>45.457251375367896</v>
      </c>
      <c r="BR62" s="4">
        <f t="shared" si="20"/>
        <v>11.765748624632103</v>
      </c>
      <c r="BS62" s="4"/>
      <c r="BT62" s="4">
        <f t="shared" si="21"/>
        <v>49.728708863970709</v>
      </c>
      <c r="BU62" s="4">
        <f t="shared" si="22"/>
        <v>42.729841545722373</v>
      </c>
      <c r="BV62" s="4">
        <f t="shared" si="23"/>
        <v>6.9988673182483367</v>
      </c>
      <c r="BW62" s="4"/>
      <c r="BX62" s="4">
        <f t="shared" si="24"/>
        <v>47.009575019803911</v>
      </c>
      <c r="BY62" s="4">
        <f t="shared" si="25"/>
        <v>2.719133844166798</v>
      </c>
      <c r="BZ62" s="4">
        <f t="shared" si="26"/>
        <v>4.2797334740815387</v>
      </c>
    </row>
    <row r="63" spans="1:98" s="3" customFormat="1" x14ac:dyDescent="0.2">
      <c r="A63" s="3" t="s">
        <v>156</v>
      </c>
      <c r="B63" s="3" t="s">
        <v>171</v>
      </c>
      <c r="C63" s="3">
        <v>53.4</v>
      </c>
      <c r="D63" s="3">
        <v>1</v>
      </c>
      <c r="E63" s="3">
        <v>29.490559999999999</v>
      </c>
      <c r="F63" s="3">
        <v>90.961110000000005</v>
      </c>
      <c r="K63" s="3">
        <v>60.23</v>
      </c>
      <c r="L63" s="3">
        <v>0.66</v>
      </c>
      <c r="M63" s="3">
        <v>17.149999999999999</v>
      </c>
      <c r="N63" s="3">
        <v>6.65</v>
      </c>
      <c r="P63" s="3">
        <v>0.12</v>
      </c>
      <c r="Q63" s="3">
        <v>2.91</v>
      </c>
      <c r="R63" s="3">
        <v>6.39</v>
      </c>
      <c r="S63" s="3">
        <v>3.9</v>
      </c>
      <c r="T63" s="3">
        <v>1.85</v>
      </c>
      <c r="U63" s="3">
        <v>0.19</v>
      </c>
      <c r="V63" s="3">
        <v>11.93</v>
      </c>
      <c r="W63" s="3">
        <v>151.34</v>
      </c>
      <c r="X63" s="3">
        <v>13.31</v>
      </c>
      <c r="Y63" s="3">
        <v>15.46</v>
      </c>
      <c r="Z63" s="3">
        <v>7.23</v>
      </c>
      <c r="AA63" s="3">
        <v>27.82</v>
      </c>
      <c r="AC63" s="3">
        <v>64.66</v>
      </c>
      <c r="AD63" s="3">
        <v>17.149999999999999</v>
      </c>
      <c r="AF63" s="3">
        <v>20</v>
      </c>
      <c r="AG63" s="3">
        <v>386</v>
      </c>
      <c r="AH63" s="3">
        <v>0.05</v>
      </c>
      <c r="AI63" s="3">
        <v>24.55</v>
      </c>
      <c r="AJ63" s="3">
        <v>98</v>
      </c>
      <c r="AK63" s="3">
        <v>7.08</v>
      </c>
      <c r="AL63" s="3">
        <v>3.54</v>
      </c>
      <c r="AM63" s="3">
        <v>370</v>
      </c>
      <c r="AN63" s="3">
        <v>15.45</v>
      </c>
      <c r="AO63" s="3">
        <v>31.82</v>
      </c>
      <c r="AP63" s="3">
        <v>4.6900000000000004</v>
      </c>
      <c r="AQ63" s="3">
        <v>19.25</v>
      </c>
      <c r="AR63" s="3">
        <v>4.24</v>
      </c>
      <c r="AS63" s="3">
        <v>1.02</v>
      </c>
      <c r="AT63" s="3">
        <v>3.97</v>
      </c>
      <c r="AU63" s="3">
        <v>0.63</v>
      </c>
      <c r="AV63" s="3">
        <v>4.16</v>
      </c>
      <c r="AW63" s="3">
        <v>0.87</v>
      </c>
      <c r="AX63" s="3">
        <v>2.4900000000000002</v>
      </c>
      <c r="AY63" s="3">
        <v>0.38</v>
      </c>
      <c r="AZ63" s="3">
        <v>2.66</v>
      </c>
      <c r="BA63" s="3">
        <v>0.38</v>
      </c>
      <c r="BB63" s="3">
        <v>4.5999999999999996</v>
      </c>
      <c r="BC63" s="3">
        <v>2.4300000000000002</v>
      </c>
      <c r="BF63" s="3">
        <v>0.49</v>
      </c>
      <c r="BG63" s="3">
        <v>13.27</v>
      </c>
      <c r="BH63" s="3">
        <v>4.9800000000000004</v>
      </c>
      <c r="BI63" s="3">
        <v>1.45</v>
      </c>
      <c r="BJ63" s="3">
        <v>46</v>
      </c>
      <c r="BK63" s="3">
        <v>0.88</v>
      </c>
      <c r="BM63" s="3">
        <v>15.7</v>
      </c>
      <c r="BN63" s="3">
        <v>3.9</v>
      </c>
      <c r="BO63" s="17"/>
      <c r="BP63" s="4">
        <f t="shared" si="18"/>
        <v>25.477</v>
      </c>
      <c r="BQ63" s="4">
        <f t="shared" si="19"/>
        <v>29.38718090798017</v>
      </c>
      <c r="BR63" s="4">
        <f t="shared" si="20"/>
        <v>3.9101809079801697</v>
      </c>
      <c r="BS63" s="4"/>
      <c r="BT63" s="4">
        <f t="shared" si="21"/>
        <v>30.019553534730985</v>
      </c>
      <c r="BU63" s="4">
        <f t="shared" si="22"/>
        <v>30.192210782050971</v>
      </c>
      <c r="BV63" s="4">
        <f t="shared" si="23"/>
        <v>0.17265724731998588</v>
      </c>
      <c r="BW63" s="4"/>
      <c r="BX63" s="4">
        <f t="shared" si="24"/>
        <v>29.970761614605735</v>
      </c>
      <c r="BY63" s="4">
        <f t="shared" si="25"/>
        <v>4.8791920125250243E-2</v>
      </c>
      <c r="BZ63" s="4">
        <f t="shared" si="26"/>
        <v>0.22144916744523613</v>
      </c>
    </row>
    <row r="64" spans="1:98" s="3" customFormat="1" x14ac:dyDescent="0.2">
      <c r="A64" s="3" t="s">
        <v>138</v>
      </c>
      <c r="B64" s="3" t="s">
        <v>146</v>
      </c>
      <c r="C64" s="3">
        <v>49</v>
      </c>
      <c r="E64" s="3">
        <v>29.486561999999999</v>
      </c>
      <c r="F64" s="3">
        <v>90.967393000000001</v>
      </c>
      <c r="K64" s="3">
        <v>59.84</v>
      </c>
      <c r="L64" s="3">
        <v>0.65</v>
      </c>
      <c r="M64" s="3">
        <v>17.399999999999999</v>
      </c>
      <c r="N64" s="3">
        <v>6.34</v>
      </c>
      <c r="P64" s="3">
        <v>0.11</v>
      </c>
      <c r="Q64" s="3">
        <v>2.81</v>
      </c>
      <c r="R64" s="3">
        <v>5.76</v>
      </c>
      <c r="S64" s="3">
        <v>3.83</v>
      </c>
      <c r="T64" s="3">
        <v>2.5499999999999998</v>
      </c>
      <c r="U64" s="3">
        <v>0.19</v>
      </c>
      <c r="V64" s="3">
        <v>13</v>
      </c>
      <c r="W64" s="3">
        <v>137</v>
      </c>
      <c r="X64" s="3">
        <v>13</v>
      </c>
      <c r="Y64" s="3">
        <v>37</v>
      </c>
      <c r="Z64" s="3">
        <v>11</v>
      </c>
      <c r="AC64" s="3">
        <v>71</v>
      </c>
      <c r="AD64" s="3">
        <v>18</v>
      </c>
      <c r="AF64" s="3">
        <v>75</v>
      </c>
      <c r="AG64" s="3">
        <v>537</v>
      </c>
      <c r="AH64" s="3">
        <v>0.14000000000000001</v>
      </c>
      <c r="AI64" s="3">
        <v>13.8</v>
      </c>
      <c r="AJ64" s="3">
        <v>139</v>
      </c>
      <c r="AK64" s="3">
        <v>3.7</v>
      </c>
      <c r="AL64" s="3">
        <v>6</v>
      </c>
      <c r="AM64" s="3">
        <v>643</v>
      </c>
      <c r="AN64" s="3">
        <v>16.399999999999999</v>
      </c>
      <c r="AO64" s="3">
        <v>33.5</v>
      </c>
      <c r="AP64" s="3">
        <v>3.79</v>
      </c>
      <c r="AQ64" s="3">
        <v>15.3</v>
      </c>
      <c r="AR64" s="3">
        <v>3.25</v>
      </c>
      <c r="AS64" s="3">
        <v>0.89</v>
      </c>
      <c r="AT64" s="3">
        <v>3.17</v>
      </c>
      <c r="AV64" s="3">
        <v>2.59</v>
      </c>
      <c r="AW64" s="3">
        <v>0.48</v>
      </c>
      <c r="AX64" s="3">
        <v>1.61</v>
      </c>
      <c r="AZ64" s="3">
        <v>1.48</v>
      </c>
      <c r="BA64" s="3">
        <v>0.28999999999999998</v>
      </c>
      <c r="BB64" s="3">
        <v>6.9</v>
      </c>
      <c r="BC64" s="3">
        <v>3.8</v>
      </c>
      <c r="BE64" s="3">
        <v>0.9</v>
      </c>
      <c r="BF64" s="3">
        <v>0.3</v>
      </c>
      <c r="BG64" s="3">
        <v>11</v>
      </c>
      <c r="BH64" s="3">
        <v>8.76</v>
      </c>
      <c r="BI64" s="3">
        <v>2.61</v>
      </c>
      <c r="BK64" s="3">
        <v>0.91</v>
      </c>
      <c r="BM64" s="3">
        <v>38.9</v>
      </c>
      <c r="BN64" s="3">
        <v>7.5</v>
      </c>
      <c r="BO64" s="17"/>
      <c r="BP64" s="4">
        <f t="shared" si="18"/>
        <v>51.228999999999999</v>
      </c>
      <c r="BQ64" s="4">
        <f t="shared" si="19"/>
        <v>43.300774354991766</v>
      </c>
      <c r="BR64" s="4">
        <f t="shared" si="20"/>
        <v>7.9282256450082329</v>
      </c>
      <c r="BS64" s="4"/>
      <c r="BT64" s="4">
        <f t="shared" si="21"/>
        <v>47.258890761863611</v>
      </c>
      <c r="BU64" s="4">
        <f t="shared" si="22"/>
        <v>41.0473901410016</v>
      </c>
      <c r="BV64" s="4">
        <f t="shared" si="23"/>
        <v>6.2115006208620116</v>
      </c>
      <c r="BW64" s="4"/>
      <c r="BX64" s="4">
        <f t="shared" si="24"/>
        <v>44.81336114305374</v>
      </c>
      <c r="BY64" s="4">
        <f t="shared" si="25"/>
        <v>2.4455296188098714</v>
      </c>
      <c r="BZ64" s="4">
        <f t="shared" si="26"/>
        <v>3.7659710020521402</v>
      </c>
    </row>
    <row r="65" spans="1:98" s="3" customFormat="1" x14ac:dyDescent="0.2">
      <c r="A65" s="3" t="s">
        <v>138</v>
      </c>
      <c r="B65" s="3" t="s">
        <v>147</v>
      </c>
      <c r="C65" s="3">
        <v>49</v>
      </c>
      <c r="E65" s="3">
        <v>29.486561999999999</v>
      </c>
      <c r="F65" s="3">
        <v>90.967393000000001</v>
      </c>
      <c r="K65" s="3">
        <v>56.85</v>
      </c>
      <c r="L65" s="3">
        <v>0.72</v>
      </c>
      <c r="M65" s="3">
        <v>17.68</v>
      </c>
      <c r="N65" s="3">
        <v>6.94</v>
      </c>
      <c r="P65" s="3">
        <v>0.12</v>
      </c>
      <c r="Q65" s="3">
        <v>3.2</v>
      </c>
      <c r="R65" s="3">
        <v>6.21</v>
      </c>
      <c r="S65" s="3">
        <v>3.79</v>
      </c>
      <c r="T65" s="3">
        <v>2.85</v>
      </c>
      <c r="U65" s="3">
        <v>0.21</v>
      </c>
      <c r="V65" s="3">
        <v>15</v>
      </c>
      <c r="W65" s="3">
        <v>153</v>
      </c>
      <c r="X65" s="3">
        <v>15</v>
      </c>
      <c r="Y65" s="3">
        <v>31</v>
      </c>
      <c r="Z65" s="3">
        <v>13</v>
      </c>
      <c r="AC65" s="3">
        <v>78</v>
      </c>
      <c r="AD65" s="3">
        <v>18.7</v>
      </c>
      <c r="AF65" s="3">
        <v>78.7</v>
      </c>
      <c r="AG65" s="3">
        <v>553</v>
      </c>
      <c r="AH65" s="3">
        <v>0.14000000000000001</v>
      </c>
      <c r="AI65" s="3">
        <v>17.899999999999999</v>
      </c>
      <c r="AJ65" s="3">
        <v>158</v>
      </c>
      <c r="AK65" s="3">
        <v>5.9</v>
      </c>
      <c r="AL65" s="3">
        <v>6.61</v>
      </c>
      <c r="AM65" s="3">
        <v>740</v>
      </c>
      <c r="AN65" s="3">
        <v>19.7</v>
      </c>
      <c r="AO65" s="3">
        <v>44.3</v>
      </c>
      <c r="AP65" s="3">
        <v>5.51</v>
      </c>
      <c r="AQ65" s="3">
        <v>20.100000000000001</v>
      </c>
      <c r="AR65" s="3">
        <v>3.81</v>
      </c>
      <c r="AS65" s="3">
        <v>1.1299999999999999</v>
      </c>
      <c r="AT65" s="3">
        <v>3.61</v>
      </c>
      <c r="AV65" s="3">
        <v>3.08</v>
      </c>
      <c r="AW65" s="3">
        <v>0.63</v>
      </c>
      <c r="AX65" s="3">
        <v>2.1</v>
      </c>
      <c r="AZ65" s="3">
        <v>1.98</v>
      </c>
      <c r="BA65" s="3">
        <v>0.36</v>
      </c>
      <c r="BB65" s="3">
        <v>7.2</v>
      </c>
      <c r="BC65" s="3">
        <v>4.4000000000000004</v>
      </c>
      <c r="BE65" s="3">
        <v>1</v>
      </c>
      <c r="BF65" s="3">
        <v>0.6</v>
      </c>
      <c r="BG65" s="3">
        <v>13</v>
      </c>
      <c r="BH65" s="3">
        <v>17.8</v>
      </c>
      <c r="BI65" s="3">
        <v>5.52</v>
      </c>
      <c r="BK65" s="3">
        <v>0.88</v>
      </c>
      <c r="BM65" s="3">
        <v>30.9</v>
      </c>
      <c r="BN65" s="3">
        <v>6.8</v>
      </c>
      <c r="BO65" s="17"/>
      <c r="BP65" s="4">
        <f t="shared" si="18"/>
        <v>42.349000000000004</v>
      </c>
      <c r="BQ65" s="4">
        <f t="shared" si="19"/>
        <v>41.216045206311712</v>
      </c>
      <c r="BR65" s="4">
        <f t="shared" si="20"/>
        <v>1.1329547936882918</v>
      </c>
      <c r="BS65" s="4"/>
      <c r="BT65" s="4">
        <f t="shared" si="21"/>
        <v>42.884367494170291</v>
      </c>
      <c r="BU65" s="4">
        <f t="shared" si="22"/>
        <v>39.420915362222217</v>
      </c>
      <c r="BV65" s="4">
        <f t="shared" si="23"/>
        <v>3.463452131948074</v>
      </c>
      <c r="BW65" s="4"/>
      <c r="BX65" s="4">
        <f t="shared" si="24"/>
        <v>41.665406373113015</v>
      </c>
      <c r="BY65" s="4">
        <f t="shared" si="25"/>
        <v>1.2189611210572764</v>
      </c>
      <c r="BZ65" s="4">
        <f t="shared" si="26"/>
        <v>2.2444910108907976</v>
      </c>
    </row>
    <row r="66" spans="1:98" s="3" customFormat="1" x14ac:dyDescent="0.2">
      <c r="A66" s="3" t="s">
        <v>138</v>
      </c>
      <c r="B66" s="3" t="s">
        <v>148</v>
      </c>
      <c r="C66" s="3">
        <v>49</v>
      </c>
      <c r="E66" s="3">
        <v>29.486561999999999</v>
      </c>
      <c r="F66" s="3">
        <v>90.967393000000001</v>
      </c>
      <c r="K66" s="3">
        <v>56.77</v>
      </c>
      <c r="L66" s="3">
        <v>0.63</v>
      </c>
      <c r="M66" s="3">
        <v>18.07</v>
      </c>
      <c r="N66" s="3">
        <v>6.99</v>
      </c>
      <c r="P66" s="3">
        <v>0.12</v>
      </c>
      <c r="Q66" s="3">
        <v>3.11</v>
      </c>
      <c r="R66" s="3">
        <v>6.24</v>
      </c>
      <c r="S66" s="3">
        <v>3.99</v>
      </c>
      <c r="T66" s="3">
        <v>2.44</v>
      </c>
      <c r="U66" s="3">
        <v>0.21</v>
      </c>
      <c r="V66" s="3">
        <v>16</v>
      </c>
      <c r="W66" s="3">
        <v>150</v>
      </c>
      <c r="X66" s="3">
        <v>15</v>
      </c>
      <c r="Y66" s="3">
        <v>26</v>
      </c>
      <c r="Z66" s="3">
        <v>12</v>
      </c>
      <c r="AC66" s="3">
        <v>79</v>
      </c>
      <c r="AD66" s="3">
        <v>20.100000000000001</v>
      </c>
      <c r="AF66" s="3">
        <v>78.099999999999994</v>
      </c>
      <c r="AG66" s="3">
        <v>546</v>
      </c>
      <c r="AH66" s="3">
        <v>0.14000000000000001</v>
      </c>
      <c r="AI66" s="3">
        <v>18.5</v>
      </c>
      <c r="AJ66" s="3">
        <v>175</v>
      </c>
      <c r="AK66" s="3">
        <v>3.6</v>
      </c>
      <c r="AL66" s="3">
        <v>6.87</v>
      </c>
      <c r="AM66" s="3">
        <v>582</v>
      </c>
      <c r="AN66" s="3">
        <v>14.8</v>
      </c>
      <c r="AO66" s="3">
        <v>30.9</v>
      </c>
      <c r="AP66" s="3">
        <v>3.93</v>
      </c>
      <c r="AQ66" s="3">
        <v>16</v>
      </c>
      <c r="AR66" s="3">
        <v>3.64</v>
      </c>
      <c r="AS66" s="3">
        <v>0.78</v>
      </c>
      <c r="AT66" s="3">
        <v>3.49</v>
      </c>
      <c r="AV66" s="3">
        <v>3.36</v>
      </c>
      <c r="AW66" s="3">
        <v>0.69</v>
      </c>
      <c r="AX66" s="3">
        <v>1.9</v>
      </c>
      <c r="AZ66" s="3">
        <v>1.86</v>
      </c>
      <c r="BA66" s="3">
        <v>0.3</v>
      </c>
      <c r="BB66" s="3">
        <v>5.6</v>
      </c>
      <c r="BC66" s="3">
        <v>4.9000000000000004</v>
      </c>
      <c r="BE66" s="3">
        <v>1</v>
      </c>
      <c r="BF66" s="3">
        <v>0.2</v>
      </c>
      <c r="BG66" s="3">
        <v>13</v>
      </c>
      <c r="BH66" s="3">
        <v>8.93</v>
      </c>
      <c r="BI66" s="3">
        <v>3.42</v>
      </c>
      <c r="BK66" s="3">
        <v>0.9</v>
      </c>
      <c r="BM66" s="3">
        <v>29.5</v>
      </c>
      <c r="BN66" s="3">
        <v>5.4</v>
      </c>
      <c r="BO66" s="17"/>
      <c r="BP66" s="4">
        <f t="shared" si="18"/>
        <v>40.795000000000002</v>
      </c>
      <c r="BQ66" s="4">
        <f t="shared" si="19"/>
        <v>36.311193322027748</v>
      </c>
      <c r="BR66" s="4">
        <f t="shared" si="20"/>
        <v>4.4838066779722539</v>
      </c>
      <c r="BS66" s="4"/>
      <c r="BT66" s="4">
        <f t="shared" si="21"/>
        <v>42.003415003569714</v>
      </c>
      <c r="BU66" s="4">
        <f t="shared" si="22"/>
        <v>35.594222629265801</v>
      </c>
      <c r="BV66" s="4">
        <f t="shared" si="23"/>
        <v>6.4091923743039132</v>
      </c>
      <c r="BW66" s="4"/>
      <c r="BX66" s="4">
        <f t="shared" si="24"/>
        <v>39.113255058277673</v>
      </c>
      <c r="BY66" s="4">
        <f t="shared" si="25"/>
        <v>2.8901599452920408</v>
      </c>
      <c r="BZ66" s="4">
        <f t="shared" si="26"/>
        <v>3.5190324290118724</v>
      </c>
    </row>
    <row r="67" spans="1:98" s="3" customFormat="1" x14ac:dyDescent="0.2">
      <c r="A67" s="3" t="s">
        <v>156</v>
      </c>
      <c r="B67" s="3" t="s">
        <v>176</v>
      </c>
      <c r="C67" s="3">
        <v>55.3</v>
      </c>
      <c r="D67" s="3">
        <v>1</v>
      </c>
      <c r="E67" s="3">
        <v>29.481670000000001</v>
      </c>
      <c r="F67" s="3">
        <v>90.873890000000003</v>
      </c>
      <c r="K67" s="3">
        <v>56.62</v>
      </c>
      <c r="L67" s="3">
        <v>1.1499999999999999</v>
      </c>
      <c r="M67" s="3">
        <v>18.46</v>
      </c>
      <c r="N67" s="3">
        <v>6.91</v>
      </c>
      <c r="P67" s="3">
        <v>0.12</v>
      </c>
      <c r="Q67" s="3">
        <v>2.65</v>
      </c>
      <c r="R67" s="3">
        <v>5.67</v>
      </c>
      <c r="S67" s="3">
        <v>4.71</v>
      </c>
      <c r="T67" s="3">
        <v>2.36</v>
      </c>
      <c r="U67" s="3">
        <v>0.42</v>
      </c>
      <c r="V67" s="3">
        <v>11.79</v>
      </c>
      <c r="W67" s="3">
        <v>128.44</v>
      </c>
      <c r="X67" s="3">
        <v>12.24</v>
      </c>
      <c r="Y67" s="3">
        <v>14.03</v>
      </c>
      <c r="Z67" s="3">
        <v>7.69</v>
      </c>
      <c r="AA67" s="3">
        <v>26.05</v>
      </c>
      <c r="AC67" s="3">
        <v>96.08</v>
      </c>
      <c r="AD67" s="3">
        <v>20.62</v>
      </c>
      <c r="AF67" s="3">
        <v>78</v>
      </c>
      <c r="AG67" s="3">
        <v>919</v>
      </c>
      <c r="AH67" s="3">
        <v>0.08</v>
      </c>
      <c r="AI67" s="3">
        <v>31.13</v>
      </c>
      <c r="AJ67" s="3">
        <v>378</v>
      </c>
      <c r="AK67" s="3">
        <v>15.7</v>
      </c>
      <c r="AL67" s="3">
        <v>5.22</v>
      </c>
      <c r="AM67" s="3">
        <v>850</v>
      </c>
      <c r="AN67" s="3">
        <v>45.68</v>
      </c>
      <c r="AO67" s="3">
        <v>97.73</v>
      </c>
      <c r="AP67" s="3">
        <v>12.27</v>
      </c>
      <c r="AQ67" s="3">
        <v>46.95</v>
      </c>
      <c r="AR67" s="3">
        <v>8.9499999999999993</v>
      </c>
      <c r="AS67" s="3">
        <v>2.08</v>
      </c>
      <c r="AT67" s="3">
        <v>6.7</v>
      </c>
      <c r="AU67" s="3">
        <v>0.96</v>
      </c>
      <c r="AV67" s="3">
        <v>5.34</v>
      </c>
      <c r="AW67" s="3">
        <v>1.07</v>
      </c>
      <c r="AX67" s="3">
        <v>2.87</v>
      </c>
      <c r="AY67" s="3">
        <v>0.45</v>
      </c>
      <c r="AZ67" s="3">
        <v>3.1</v>
      </c>
      <c r="BA67" s="3">
        <v>0.48</v>
      </c>
      <c r="BB67" s="3">
        <v>9.1999999999999993</v>
      </c>
      <c r="BC67" s="3">
        <v>8.82</v>
      </c>
      <c r="BF67" s="3">
        <v>1.1100000000000001</v>
      </c>
      <c r="BG67" s="3">
        <v>10.039999999999999</v>
      </c>
      <c r="BH67" s="3">
        <v>10.16</v>
      </c>
      <c r="BI67" s="3">
        <v>2.69</v>
      </c>
      <c r="BJ67" s="3">
        <v>43</v>
      </c>
      <c r="BK67" s="3">
        <v>0.94</v>
      </c>
      <c r="BM67" s="3">
        <v>29.5</v>
      </c>
      <c r="BN67" s="3">
        <v>10</v>
      </c>
      <c r="BO67" s="17"/>
      <c r="BP67" s="4">
        <f t="shared" si="18"/>
        <v>40.795000000000002</v>
      </c>
      <c r="BQ67" s="4">
        <f t="shared" si="19"/>
        <v>49.421785810548307</v>
      </c>
      <c r="BR67" s="4">
        <f t="shared" si="20"/>
        <v>8.6267858105483057</v>
      </c>
      <c r="BS67" s="4"/>
      <c r="BT67" s="4">
        <f t="shared" si="21"/>
        <v>42.003415003569714</v>
      </c>
      <c r="BU67" s="4">
        <f t="shared" si="22"/>
        <v>45.822912543701165</v>
      </c>
      <c r="BV67" s="4">
        <f t="shared" si="23"/>
        <v>3.8194975401314508</v>
      </c>
      <c r="BW67" s="4"/>
      <c r="BX67" s="4">
        <f t="shared" si="24"/>
        <v>44.720548927034415</v>
      </c>
      <c r="BY67" s="4">
        <f t="shared" si="25"/>
        <v>2.7171339234647007</v>
      </c>
      <c r="BZ67" s="4">
        <f t="shared" si="26"/>
        <v>1.1023636166667501</v>
      </c>
    </row>
    <row r="68" spans="1:98" s="3" customFormat="1" x14ac:dyDescent="0.2">
      <c r="A68" s="1" t="s">
        <v>67</v>
      </c>
      <c r="B68" s="1" t="s">
        <v>73</v>
      </c>
      <c r="C68" s="1">
        <v>16.399999999999999</v>
      </c>
      <c r="D68" s="1">
        <v>1.8</v>
      </c>
      <c r="E68" s="1">
        <v>29.48</v>
      </c>
      <c r="F68" s="1">
        <v>90.87</v>
      </c>
      <c r="G68" s="1"/>
      <c r="H68" s="1"/>
      <c r="I68" s="1"/>
      <c r="J68" s="1"/>
      <c r="K68" s="1">
        <v>63.62</v>
      </c>
      <c r="L68" s="1">
        <v>0.55000000000000004</v>
      </c>
      <c r="M68" s="1">
        <v>16.32</v>
      </c>
      <c r="N68" s="1">
        <v>2.75</v>
      </c>
      <c r="O68" s="1"/>
      <c r="P68" s="1">
        <v>0.03</v>
      </c>
      <c r="Q68" s="1">
        <v>1.04</v>
      </c>
      <c r="R68" s="1">
        <v>3.4</v>
      </c>
      <c r="S68" s="1">
        <v>4.6100000000000003</v>
      </c>
      <c r="T68" s="1">
        <v>2.71</v>
      </c>
      <c r="U68" s="1">
        <v>0.21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>
        <v>61.4</v>
      </c>
      <c r="AG68" s="1">
        <v>1051</v>
      </c>
      <c r="AH68" s="1">
        <v>0.06</v>
      </c>
      <c r="AI68" s="1">
        <v>5.6</v>
      </c>
      <c r="AJ68" s="1">
        <v>85</v>
      </c>
      <c r="AK68" s="1">
        <v>3.1</v>
      </c>
      <c r="AL68" s="1"/>
      <c r="AM68" s="1">
        <v>1032</v>
      </c>
      <c r="AN68" s="1">
        <v>21.6</v>
      </c>
      <c r="AO68" s="1">
        <v>46.7</v>
      </c>
      <c r="AP68" s="1">
        <v>5.64</v>
      </c>
      <c r="AQ68" s="1">
        <v>22.4</v>
      </c>
      <c r="AR68" s="1">
        <v>3.67</v>
      </c>
      <c r="AS68" s="1">
        <v>1.06</v>
      </c>
      <c r="AT68" s="1">
        <v>2.59</v>
      </c>
      <c r="AU68" s="1">
        <v>0.27</v>
      </c>
      <c r="AV68" s="1">
        <v>1.1299999999999999</v>
      </c>
      <c r="AW68" s="1">
        <v>0.19</v>
      </c>
      <c r="AX68" s="1">
        <v>0.52</v>
      </c>
      <c r="AY68" s="1">
        <v>0.06</v>
      </c>
      <c r="AZ68" s="1">
        <v>0.38</v>
      </c>
      <c r="BA68" s="1">
        <v>5.1999999999999998E-2</v>
      </c>
      <c r="BB68" s="1">
        <v>16</v>
      </c>
      <c r="BC68" s="1">
        <v>2.64</v>
      </c>
      <c r="BD68" s="1"/>
      <c r="BE68" s="1"/>
      <c r="BF68" s="1">
        <v>0.18</v>
      </c>
      <c r="BG68" s="1">
        <v>22.8</v>
      </c>
      <c r="BH68" s="1">
        <v>8.86</v>
      </c>
      <c r="BI68" s="1">
        <v>2.34</v>
      </c>
      <c r="BJ68" s="1">
        <v>42.8</v>
      </c>
      <c r="BK68" s="1">
        <v>1.01</v>
      </c>
      <c r="BL68" s="1"/>
      <c r="BM68" s="1">
        <v>187.7</v>
      </c>
      <c r="BN68" s="1">
        <v>38.6</v>
      </c>
      <c r="BO68" s="16"/>
      <c r="BP68" s="2">
        <f t="shared" si="18"/>
        <v>216.39700000000002</v>
      </c>
      <c r="BQ68" s="2">
        <f t="shared" si="19"/>
        <v>78.159931473382883</v>
      </c>
      <c r="BR68" s="2">
        <f t="shared" si="20"/>
        <v>138.23706852661712</v>
      </c>
      <c r="BS68" s="2"/>
      <c r="BT68" s="2">
        <f t="shared" si="21"/>
        <v>77.162053928256796</v>
      </c>
      <c r="BU68" s="2">
        <f t="shared" si="22"/>
        <v>68.24398778941503</v>
      </c>
      <c r="BV68" s="2">
        <f t="shared" si="23"/>
        <v>8.9180661388417661</v>
      </c>
      <c r="BW68" s="2"/>
      <c r="BX68" s="2">
        <f t="shared" si="24"/>
        <v>75.146076163090285</v>
      </c>
      <c r="BY68" s="2">
        <f t="shared" si="25"/>
        <v>2.0159777651665109</v>
      </c>
      <c r="BZ68" s="2">
        <f t="shared" si="26"/>
        <v>6.9020883736752552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s="3" customFormat="1" x14ac:dyDescent="0.2">
      <c r="A69" s="1" t="s">
        <v>67</v>
      </c>
      <c r="B69" s="1" t="s">
        <v>74</v>
      </c>
      <c r="C69" s="1">
        <v>16.600000000000001</v>
      </c>
      <c r="D69" s="1">
        <v>0.4</v>
      </c>
      <c r="E69" s="1">
        <v>29.48</v>
      </c>
      <c r="F69" s="1">
        <v>90.87</v>
      </c>
      <c r="G69" s="1"/>
      <c r="H69" s="1"/>
      <c r="I69" s="1"/>
      <c r="J69" s="1"/>
      <c r="K69" s="1">
        <v>65.41</v>
      </c>
      <c r="L69" s="1">
        <v>0.51</v>
      </c>
      <c r="M69" s="1">
        <v>16.25</v>
      </c>
      <c r="N69" s="1">
        <v>3.19</v>
      </c>
      <c r="O69" s="1"/>
      <c r="P69" s="1">
        <v>0.05</v>
      </c>
      <c r="Q69" s="1">
        <v>1.29</v>
      </c>
      <c r="R69" s="1">
        <v>3.47</v>
      </c>
      <c r="S69" s="1">
        <v>4.25</v>
      </c>
      <c r="T69" s="1">
        <v>2.78</v>
      </c>
      <c r="U69" s="1">
        <v>0.17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>
        <v>66.8</v>
      </c>
      <c r="AG69" s="1">
        <v>902</v>
      </c>
      <c r="AH69" s="1">
        <v>7.0000000000000007E-2</v>
      </c>
      <c r="AI69" s="1">
        <v>6.4</v>
      </c>
      <c r="AJ69" s="1">
        <v>108</v>
      </c>
      <c r="AK69" s="1">
        <v>2.93</v>
      </c>
      <c r="AL69" s="1"/>
      <c r="AM69" s="1">
        <v>713</v>
      </c>
      <c r="AN69" s="1">
        <v>21.3</v>
      </c>
      <c r="AO69" s="1">
        <v>43.8</v>
      </c>
      <c r="AP69" s="1">
        <v>5.08</v>
      </c>
      <c r="AQ69" s="1">
        <v>19.899999999999999</v>
      </c>
      <c r="AR69" s="1">
        <v>3.35</v>
      </c>
      <c r="AS69" s="1">
        <v>0.95</v>
      </c>
      <c r="AT69" s="1">
        <v>2.5299999999999998</v>
      </c>
      <c r="AU69" s="1">
        <v>0.28000000000000003</v>
      </c>
      <c r="AV69" s="1">
        <v>1.24</v>
      </c>
      <c r="AW69" s="1">
        <v>0.2</v>
      </c>
      <c r="AX69" s="1">
        <v>0.54</v>
      </c>
      <c r="AY69" s="1">
        <v>6.6000000000000003E-2</v>
      </c>
      <c r="AZ69" s="1">
        <v>0.44</v>
      </c>
      <c r="BA69" s="1">
        <v>6.3E-2</v>
      </c>
      <c r="BB69" s="1">
        <v>14.8</v>
      </c>
      <c r="BC69" s="1">
        <v>3.11</v>
      </c>
      <c r="BD69" s="1"/>
      <c r="BE69" s="1"/>
      <c r="BF69" s="1">
        <v>0.18</v>
      </c>
      <c r="BG69" s="1">
        <v>18.399999999999999</v>
      </c>
      <c r="BH69" s="1">
        <v>7.49</v>
      </c>
      <c r="BI69" s="1">
        <v>2.65</v>
      </c>
      <c r="BJ69" s="1">
        <v>44.4</v>
      </c>
      <c r="BK69" s="1">
        <v>1.02</v>
      </c>
      <c r="BL69" s="1"/>
      <c r="BM69" s="1">
        <v>140.9</v>
      </c>
      <c r="BN69" s="1">
        <v>32.9</v>
      </c>
      <c r="BO69" s="16"/>
      <c r="BP69" s="2">
        <f t="shared" si="18"/>
        <v>164.44900000000004</v>
      </c>
      <c r="BQ69" s="2">
        <f t="shared" si="19"/>
        <v>74.760300526314509</v>
      </c>
      <c r="BR69" s="2">
        <f t="shared" si="20"/>
        <v>89.688699473685531</v>
      </c>
      <c r="BS69" s="2"/>
      <c r="BT69" s="2">
        <f t="shared" si="21"/>
        <v>71.71295795918806</v>
      </c>
      <c r="BU69" s="2">
        <f t="shared" si="22"/>
        <v>65.591646119004011</v>
      </c>
      <c r="BV69" s="2">
        <f t="shared" si="23"/>
        <v>6.1213118401840489</v>
      </c>
      <c r="BW69" s="2"/>
      <c r="BX69" s="2">
        <f t="shared" si="24"/>
        <v>70.881495290984489</v>
      </c>
      <c r="BY69" s="2">
        <f t="shared" si="25"/>
        <v>0.83146266820357084</v>
      </c>
      <c r="BZ69" s="2">
        <f t="shared" si="26"/>
        <v>5.2898491719804781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s="3" customFormat="1" x14ac:dyDescent="0.2">
      <c r="A70" s="3" t="s">
        <v>138</v>
      </c>
      <c r="B70" s="3" t="s">
        <v>149</v>
      </c>
      <c r="C70" s="3">
        <v>49.1</v>
      </c>
      <c r="D70" s="3">
        <v>0.9</v>
      </c>
      <c r="E70" s="3">
        <v>29.474985</v>
      </c>
      <c r="F70" s="3">
        <v>90.967817999999994</v>
      </c>
      <c r="K70" s="3">
        <v>60.43</v>
      </c>
      <c r="L70" s="3">
        <v>0.63</v>
      </c>
      <c r="M70" s="3">
        <v>17.22</v>
      </c>
      <c r="N70" s="3">
        <v>5.72</v>
      </c>
      <c r="P70" s="3">
        <v>0.1</v>
      </c>
      <c r="Q70" s="3">
        <v>2.4700000000000002</v>
      </c>
      <c r="R70" s="3">
        <v>5.14</v>
      </c>
      <c r="S70" s="3">
        <v>3.75</v>
      </c>
      <c r="T70" s="3">
        <v>3.06</v>
      </c>
      <c r="U70" s="3">
        <v>0.18</v>
      </c>
      <c r="V70" s="3">
        <v>11</v>
      </c>
      <c r="W70" s="3">
        <v>128</v>
      </c>
      <c r="X70" s="3">
        <v>10</v>
      </c>
      <c r="Y70" s="3">
        <v>22</v>
      </c>
      <c r="Z70" s="3">
        <v>8</v>
      </c>
      <c r="AC70" s="3">
        <v>66</v>
      </c>
      <c r="AD70" s="3">
        <v>18.600000000000001</v>
      </c>
      <c r="AF70" s="3">
        <v>86.2</v>
      </c>
      <c r="AG70" s="3">
        <v>529</v>
      </c>
      <c r="AH70" s="3">
        <v>0.16</v>
      </c>
      <c r="AI70" s="3">
        <v>14.3</v>
      </c>
      <c r="AJ70" s="3">
        <v>153</v>
      </c>
      <c r="AK70" s="3">
        <v>5</v>
      </c>
      <c r="AL70" s="3">
        <v>3.5</v>
      </c>
      <c r="AM70" s="3">
        <v>678</v>
      </c>
      <c r="AN70" s="3">
        <v>17.8</v>
      </c>
      <c r="AO70" s="3">
        <v>35.799999999999997</v>
      </c>
      <c r="AP70" s="3">
        <v>4.32</v>
      </c>
      <c r="AQ70" s="3">
        <v>16.100000000000001</v>
      </c>
      <c r="AR70" s="3">
        <v>3.3</v>
      </c>
      <c r="AS70" s="3">
        <v>0.95</v>
      </c>
      <c r="AT70" s="3">
        <v>2.82</v>
      </c>
      <c r="AV70" s="3">
        <v>2.41</v>
      </c>
      <c r="AW70" s="3">
        <v>0.54</v>
      </c>
      <c r="AX70" s="3">
        <v>1.47</v>
      </c>
      <c r="AZ70" s="3">
        <v>1.47</v>
      </c>
      <c r="BA70" s="3">
        <v>0.27</v>
      </c>
      <c r="BB70" s="3">
        <v>7.8</v>
      </c>
      <c r="BC70" s="3">
        <v>4</v>
      </c>
      <c r="BE70" s="3">
        <v>1</v>
      </c>
      <c r="BF70" s="3">
        <v>0.4</v>
      </c>
      <c r="BG70" s="3">
        <v>13</v>
      </c>
      <c r="BH70" s="3">
        <v>8.66</v>
      </c>
      <c r="BI70" s="3">
        <v>3.5</v>
      </c>
      <c r="BK70" s="3">
        <v>0.94</v>
      </c>
      <c r="BM70" s="3">
        <v>37</v>
      </c>
      <c r="BN70" s="3">
        <v>8.1999999999999993</v>
      </c>
      <c r="BO70" s="17"/>
      <c r="BP70" s="4">
        <f t="shared" si="18"/>
        <v>49.120000000000005</v>
      </c>
      <c r="BQ70" s="4">
        <f t="shared" si="19"/>
        <v>45.199345187321192</v>
      </c>
      <c r="BR70" s="4">
        <f t="shared" si="20"/>
        <v>3.9206548126788121</v>
      </c>
      <c r="BS70" s="4"/>
      <c r="BT70" s="4">
        <f t="shared" si="21"/>
        <v>46.307440340240262</v>
      </c>
      <c r="BU70" s="4">
        <f t="shared" si="22"/>
        <v>42.528626960885447</v>
      </c>
      <c r="BV70" s="4">
        <f t="shared" si="23"/>
        <v>3.7788133793548155</v>
      </c>
      <c r="BW70" s="4"/>
      <c r="BX70" s="4">
        <f t="shared" si="24"/>
        <v>45.134616347772294</v>
      </c>
      <c r="BY70" s="4">
        <f t="shared" si="25"/>
        <v>1.1728239924679684</v>
      </c>
      <c r="BZ70" s="4">
        <f t="shared" si="26"/>
        <v>2.6059893868868471</v>
      </c>
    </row>
    <row r="71" spans="1:98" s="3" customFormat="1" x14ac:dyDescent="0.2">
      <c r="A71" s="3" t="s">
        <v>138</v>
      </c>
      <c r="B71" s="3" t="s">
        <v>154</v>
      </c>
      <c r="C71" s="3">
        <v>50</v>
      </c>
      <c r="E71" s="3">
        <v>29.474985</v>
      </c>
      <c r="F71" s="3">
        <v>90.967817999999994</v>
      </c>
      <c r="K71" s="3">
        <v>60.14</v>
      </c>
      <c r="L71" s="3">
        <v>0.64</v>
      </c>
      <c r="M71" s="3">
        <v>17</v>
      </c>
      <c r="N71" s="3">
        <v>5.76</v>
      </c>
      <c r="P71" s="3">
        <v>0.1</v>
      </c>
      <c r="Q71" s="3">
        <v>2.4900000000000002</v>
      </c>
      <c r="R71" s="3">
        <v>5.13</v>
      </c>
      <c r="S71" s="3">
        <v>3.73</v>
      </c>
      <c r="T71" s="3">
        <v>2.68</v>
      </c>
      <c r="U71" s="3">
        <v>0.17</v>
      </c>
      <c r="V71" s="3">
        <v>12</v>
      </c>
      <c r="W71" s="3">
        <v>135</v>
      </c>
      <c r="X71" s="3">
        <v>15</v>
      </c>
      <c r="Y71" s="3">
        <v>18</v>
      </c>
      <c r="Z71" s="3">
        <v>8</v>
      </c>
      <c r="AC71" s="3">
        <v>68</v>
      </c>
      <c r="AD71" s="3">
        <v>17.8</v>
      </c>
      <c r="AF71" s="3">
        <v>87</v>
      </c>
      <c r="AG71" s="3">
        <v>544</v>
      </c>
      <c r="AH71" s="3">
        <v>0.16</v>
      </c>
      <c r="AI71" s="3">
        <v>14.7</v>
      </c>
      <c r="AJ71" s="3">
        <v>142</v>
      </c>
      <c r="AK71" s="3">
        <v>5.0999999999999996</v>
      </c>
      <c r="AL71" s="3">
        <v>2.62</v>
      </c>
      <c r="AM71" s="3">
        <v>576</v>
      </c>
      <c r="AN71" s="3">
        <v>17.600000000000001</v>
      </c>
      <c r="AO71" s="3">
        <v>37.1</v>
      </c>
      <c r="AP71" s="3">
        <v>4.3499999999999996</v>
      </c>
      <c r="AQ71" s="3">
        <v>16.399999999999999</v>
      </c>
      <c r="AR71" s="3">
        <v>3.46</v>
      </c>
      <c r="AS71" s="3">
        <v>0.95</v>
      </c>
      <c r="AT71" s="3">
        <v>2.94</v>
      </c>
      <c r="AV71" s="3">
        <v>2.57</v>
      </c>
      <c r="AW71" s="3">
        <v>0.51</v>
      </c>
      <c r="AX71" s="3">
        <v>1.63</v>
      </c>
      <c r="AZ71" s="3">
        <v>1.43</v>
      </c>
      <c r="BA71" s="3">
        <v>0.22</v>
      </c>
      <c r="BB71" s="3">
        <v>7.7</v>
      </c>
      <c r="BC71" s="3">
        <v>3.8</v>
      </c>
      <c r="BE71" s="3">
        <v>1</v>
      </c>
      <c r="BF71" s="3">
        <v>0.4</v>
      </c>
      <c r="BG71" s="3">
        <v>10</v>
      </c>
      <c r="BH71" s="3">
        <v>7.73</v>
      </c>
      <c r="BI71" s="3">
        <v>3.17</v>
      </c>
      <c r="BK71" s="3">
        <v>0.95</v>
      </c>
      <c r="BM71" s="3">
        <v>37</v>
      </c>
      <c r="BN71" s="3">
        <v>8.4</v>
      </c>
      <c r="BO71" s="17"/>
      <c r="BP71" s="4">
        <f t="shared" si="18"/>
        <v>49.120000000000005</v>
      </c>
      <c r="BQ71" s="4">
        <f t="shared" si="19"/>
        <v>45.712068792268873</v>
      </c>
      <c r="BR71" s="4">
        <f t="shared" si="20"/>
        <v>3.4079312077311315</v>
      </c>
      <c r="BS71" s="4"/>
      <c r="BT71" s="4">
        <f t="shared" si="21"/>
        <v>46.307440340240262</v>
      </c>
      <c r="BU71" s="4">
        <f t="shared" si="22"/>
        <v>42.928646317097851</v>
      </c>
      <c r="BV71" s="4">
        <f t="shared" si="23"/>
        <v>3.3787940231424116</v>
      </c>
      <c r="BW71" s="4"/>
      <c r="BX71" s="4">
        <f t="shared" si="24"/>
        <v>45.353904067141741</v>
      </c>
      <c r="BY71" s="4">
        <f t="shared" si="25"/>
        <v>0.95353627309852129</v>
      </c>
      <c r="BZ71" s="4">
        <f t="shared" si="26"/>
        <v>2.4252577500438903</v>
      </c>
    </row>
    <row r="72" spans="1:98" s="3" customFormat="1" x14ac:dyDescent="0.2">
      <c r="A72" s="3" t="s">
        <v>138</v>
      </c>
      <c r="B72" s="3" t="s">
        <v>155</v>
      </c>
      <c r="C72" s="3">
        <v>50</v>
      </c>
      <c r="E72" s="3">
        <v>29.474985</v>
      </c>
      <c r="F72" s="3">
        <v>90.967817999999994</v>
      </c>
      <c r="K72" s="3">
        <v>60.98</v>
      </c>
      <c r="L72" s="3">
        <v>0.73</v>
      </c>
      <c r="M72" s="3">
        <v>16.86</v>
      </c>
      <c r="N72" s="3">
        <v>6.05</v>
      </c>
      <c r="P72" s="3">
        <v>0.11</v>
      </c>
      <c r="Q72" s="3">
        <v>2.56</v>
      </c>
      <c r="R72" s="3">
        <v>5.41</v>
      </c>
      <c r="S72" s="3">
        <v>3.63</v>
      </c>
      <c r="T72" s="3">
        <v>3.04</v>
      </c>
      <c r="U72" s="3">
        <v>0.19</v>
      </c>
      <c r="V72" s="3">
        <v>12</v>
      </c>
      <c r="W72" s="3">
        <v>135</v>
      </c>
      <c r="X72" s="3">
        <v>13</v>
      </c>
      <c r="Y72" s="3">
        <v>18</v>
      </c>
      <c r="Z72" s="3">
        <v>10</v>
      </c>
      <c r="AC72" s="3">
        <v>67</v>
      </c>
      <c r="AD72" s="3">
        <v>18.100000000000001</v>
      </c>
      <c r="AF72" s="3">
        <v>88.6</v>
      </c>
      <c r="AG72" s="3">
        <v>527</v>
      </c>
      <c r="AH72" s="3">
        <v>0.17</v>
      </c>
      <c r="AI72" s="3">
        <v>13.3</v>
      </c>
      <c r="AJ72" s="3">
        <v>168</v>
      </c>
      <c r="AK72" s="3">
        <v>6.5</v>
      </c>
      <c r="AL72" s="3">
        <v>4.6100000000000003</v>
      </c>
      <c r="AM72" s="3">
        <v>875</v>
      </c>
      <c r="AN72" s="3">
        <v>20.5</v>
      </c>
      <c r="AO72" s="3">
        <v>39.9</v>
      </c>
      <c r="AP72" s="3">
        <v>4.45</v>
      </c>
      <c r="AQ72" s="3">
        <v>16.899999999999999</v>
      </c>
      <c r="AR72" s="3">
        <v>3.35</v>
      </c>
      <c r="AS72" s="3">
        <v>1.1100000000000001</v>
      </c>
      <c r="AT72" s="3">
        <v>3.04</v>
      </c>
      <c r="AV72" s="3">
        <v>2.39</v>
      </c>
      <c r="AW72" s="3">
        <v>0.48</v>
      </c>
      <c r="AX72" s="3">
        <v>1.36</v>
      </c>
      <c r="AZ72" s="3">
        <v>1.34</v>
      </c>
      <c r="BA72" s="3">
        <v>0.23</v>
      </c>
      <c r="BB72" s="3">
        <v>8.6</v>
      </c>
      <c r="BC72" s="3">
        <v>4.4000000000000004</v>
      </c>
      <c r="BE72" s="3">
        <v>0.9</v>
      </c>
      <c r="BF72" s="3">
        <v>0.4</v>
      </c>
      <c r="BG72" s="3">
        <v>10</v>
      </c>
      <c r="BH72" s="3">
        <v>9.2200000000000006</v>
      </c>
      <c r="BI72" s="3">
        <v>4.1399999999999997</v>
      </c>
      <c r="BK72" s="3">
        <v>0.9</v>
      </c>
      <c r="BM72" s="3">
        <v>39.6</v>
      </c>
      <c r="BN72" s="3">
        <v>10.4</v>
      </c>
      <c r="BO72" s="17"/>
      <c r="BP72" s="4">
        <f t="shared" si="18"/>
        <v>52.006</v>
      </c>
      <c r="BQ72" s="4">
        <f t="shared" si="19"/>
        <v>50.25628492431067</v>
      </c>
      <c r="BR72" s="4">
        <f t="shared" si="20"/>
        <v>1.7497150756893305</v>
      </c>
      <c r="BS72" s="4"/>
      <c r="BT72" s="4">
        <f t="shared" si="21"/>
        <v>47.597753246948258</v>
      </c>
      <c r="BU72" s="4">
        <f t="shared" si="22"/>
        <v>46.473976382045635</v>
      </c>
      <c r="BV72" s="4">
        <f t="shared" si="23"/>
        <v>1.1237768649026236</v>
      </c>
      <c r="BW72" s="4"/>
      <c r="BX72" s="4">
        <f t="shared" si="24"/>
        <v>47.962958194892934</v>
      </c>
      <c r="BY72" s="4">
        <f t="shared" si="25"/>
        <v>0.36520494794467595</v>
      </c>
      <c r="BZ72" s="4">
        <f t="shared" si="26"/>
        <v>1.4889818128472996</v>
      </c>
    </row>
    <row r="73" spans="1:98" s="3" customFormat="1" x14ac:dyDescent="0.2">
      <c r="A73" s="3" t="s">
        <v>156</v>
      </c>
      <c r="B73" s="3" t="s">
        <v>170</v>
      </c>
      <c r="C73" s="3">
        <v>52.9</v>
      </c>
      <c r="D73" s="3">
        <v>0.7</v>
      </c>
      <c r="E73" s="3">
        <v>29.463889999999999</v>
      </c>
      <c r="F73" s="3">
        <v>90.89667</v>
      </c>
      <c r="K73" s="3">
        <v>57.43</v>
      </c>
      <c r="L73" s="3">
        <v>1.05</v>
      </c>
      <c r="M73" s="3">
        <v>18.670000000000002</v>
      </c>
      <c r="N73" s="3">
        <v>6.24</v>
      </c>
      <c r="P73" s="3">
        <v>0.11</v>
      </c>
      <c r="Q73" s="3">
        <v>2.3199999999999998</v>
      </c>
      <c r="R73" s="3">
        <v>5.27</v>
      </c>
      <c r="S73" s="3">
        <v>4.7300000000000004</v>
      </c>
      <c r="T73" s="3">
        <v>2.71</v>
      </c>
      <c r="U73" s="3">
        <v>0.37</v>
      </c>
      <c r="V73" s="3">
        <v>10.5</v>
      </c>
      <c r="W73" s="3">
        <v>112.71</v>
      </c>
      <c r="X73" s="3">
        <v>10.1</v>
      </c>
      <c r="Y73" s="3">
        <v>12.43</v>
      </c>
      <c r="Z73" s="3">
        <v>6.46</v>
      </c>
      <c r="AA73" s="3">
        <v>21.87</v>
      </c>
      <c r="AC73" s="3">
        <v>91.11</v>
      </c>
      <c r="AD73" s="3">
        <v>20.239999999999998</v>
      </c>
      <c r="AF73" s="3">
        <v>65</v>
      </c>
      <c r="AG73" s="3">
        <v>942</v>
      </c>
      <c r="AH73" s="3">
        <v>7.0000000000000007E-2</v>
      </c>
      <c r="AI73" s="3">
        <v>25.33</v>
      </c>
      <c r="AJ73" s="3">
        <v>339</v>
      </c>
      <c r="AK73" s="3">
        <v>13.52</v>
      </c>
      <c r="AL73" s="3">
        <v>2.74</v>
      </c>
      <c r="AM73" s="3">
        <v>1273</v>
      </c>
      <c r="AN73" s="3">
        <v>42.5</v>
      </c>
      <c r="AO73" s="3">
        <v>90.86</v>
      </c>
      <c r="AP73" s="3">
        <v>11.7</v>
      </c>
      <c r="AQ73" s="3">
        <v>44.89</v>
      </c>
      <c r="AR73" s="3">
        <v>8.5299999999999994</v>
      </c>
      <c r="AS73" s="3">
        <v>2.08</v>
      </c>
      <c r="AT73" s="3">
        <v>6.19</v>
      </c>
      <c r="AU73" s="3">
        <v>0.88</v>
      </c>
      <c r="AV73" s="3">
        <v>4.6900000000000004</v>
      </c>
      <c r="AW73" s="3">
        <v>0.93</v>
      </c>
      <c r="AX73" s="3">
        <v>2.44</v>
      </c>
      <c r="AY73" s="3">
        <v>0.37</v>
      </c>
      <c r="AZ73" s="3">
        <v>2.25</v>
      </c>
      <c r="BA73" s="3">
        <v>0.34</v>
      </c>
      <c r="BB73" s="3">
        <v>9.8000000000000007</v>
      </c>
      <c r="BC73" s="3">
        <v>8.02</v>
      </c>
      <c r="BF73" s="3">
        <v>0.88</v>
      </c>
      <c r="BG73" s="3">
        <v>10.119999999999999</v>
      </c>
      <c r="BH73" s="3">
        <v>6.82</v>
      </c>
      <c r="BI73" s="3">
        <v>1.97</v>
      </c>
      <c r="BJ73" s="3">
        <v>42</v>
      </c>
      <c r="BK73" s="3">
        <v>0.96</v>
      </c>
      <c r="BM73" s="3">
        <v>37.200000000000003</v>
      </c>
      <c r="BN73" s="3">
        <v>12.8</v>
      </c>
      <c r="BO73" s="17"/>
      <c r="BP73" s="4">
        <f t="shared" si="18"/>
        <v>49.342000000000013</v>
      </c>
      <c r="BQ73" s="4">
        <f t="shared" si="19"/>
        <v>54.674227688697385</v>
      </c>
      <c r="BR73" s="4">
        <f t="shared" si="20"/>
        <v>5.3322276886973725</v>
      </c>
      <c r="BS73" s="4"/>
      <c r="BT73" s="4">
        <f t="shared" si="21"/>
        <v>46.409866464302922</v>
      </c>
      <c r="BU73" s="4">
        <f t="shared" si="22"/>
        <v>49.920789837364488</v>
      </c>
      <c r="BV73" s="4">
        <f t="shared" si="23"/>
        <v>3.5109233730615657</v>
      </c>
      <c r="BW73" s="4"/>
      <c r="BX73" s="4">
        <f t="shared" si="24"/>
        <v>49.23977691595789</v>
      </c>
      <c r="BY73" s="4">
        <f t="shared" si="25"/>
        <v>2.8299104516549676</v>
      </c>
      <c r="BZ73" s="4">
        <f t="shared" si="26"/>
        <v>0.68101292140659808</v>
      </c>
    </row>
    <row r="74" spans="1:98" s="3" customFormat="1" x14ac:dyDescent="0.2">
      <c r="A74" s="3" t="s">
        <v>225</v>
      </c>
      <c r="B74" s="3" t="s">
        <v>226</v>
      </c>
      <c r="C74" s="3">
        <v>87</v>
      </c>
      <c r="E74" s="3">
        <v>29.45861</v>
      </c>
      <c r="F74" s="3">
        <v>90.135834000000003</v>
      </c>
      <c r="K74" s="3">
        <v>67.760000000000005</v>
      </c>
      <c r="L74" s="3">
        <v>0.3</v>
      </c>
      <c r="M74" s="3">
        <v>16.100000000000001</v>
      </c>
      <c r="N74" s="3">
        <v>2.44</v>
      </c>
      <c r="O74" s="3">
        <v>2.2000000000000002</v>
      </c>
      <c r="P74" s="3">
        <v>0.04</v>
      </c>
      <c r="Q74" s="3">
        <v>1.18</v>
      </c>
      <c r="R74" s="3">
        <v>3.1</v>
      </c>
      <c r="S74" s="3">
        <v>4.1399999999999997</v>
      </c>
      <c r="T74" s="3">
        <v>3.47</v>
      </c>
      <c r="U74" s="3">
        <v>0.09</v>
      </c>
      <c r="W74" s="3">
        <v>60</v>
      </c>
      <c r="X74" s="3">
        <v>30</v>
      </c>
      <c r="AD74" s="3">
        <v>18.3</v>
      </c>
      <c r="AF74" s="3">
        <v>104.5</v>
      </c>
      <c r="AG74" s="3">
        <v>626</v>
      </c>
      <c r="AH74" s="3">
        <v>0.17</v>
      </c>
      <c r="AI74" s="3">
        <v>4.8</v>
      </c>
      <c r="AJ74" s="3">
        <v>105</v>
      </c>
      <c r="AK74" s="3">
        <v>3</v>
      </c>
      <c r="AL74" s="3">
        <v>6.44</v>
      </c>
      <c r="AM74" s="3">
        <v>898</v>
      </c>
      <c r="AN74" s="3">
        <v>12.8</v>
      </c>
      <c r="AO74" s="3">
        <v>24.2</v>
      </c>
      <c r="AP74" s="3">
        <v>2.56</v>
      </c>
      <c r="AQ74" s="3">
        <v>9.1999999999999993</v>
      </c>
      <c r="AR74" s="3">
        <v>1.54</v>
      </c>
      <c r="AS74" s="3">
        <v>0.47</v>
      </c>
      <c r="AT74" s="3">
        <v>1.1499999999999999</v>
      </c>
      <c r="AU74" s="3">
        <v>0.14000000000000001</v>
      </c>
      <c r="AV74" s="3">
        <v>0.81</v>
      </c>
      <c r="AW74" s="3">
        <v>0.15</v>
      </c>
      <c r="AX74" s="3">
        <v>0.41</v>
      </c>
      <c r="AY74" s="3">
        <v>0.06</v>
      </c>
      <c r="AZ74" s="3">
        <v>0.4</v>
      </c>
      <c r="BA74" s="3">
        <v>0.06</v>
      </c>
      <c r="BB74" s="3">
        <v>13.8</v>
      </c>
      <c r="BC74" s="3">
        <v>3</v>
      </c>
      <c r="BF74" s="3">
        <v>0.4</v>
      </c>
      <c r="BH74" s="3">
        <v>5.97</v>
      </c>
      <c r="BI74" s="3">
        <v>1.72</v>
      </c>
      <c r="BJ74" s="3">
        <v>52</v>
      </c>
      <c r="BK74" s="3">
        <v>1.01</v>
      </c>
      <c r="BM74" s="3">
        <v>130.4</v>
      </c>
      <c r="BN74" s="3">
        <v>21.7</v>
      </c>
      <c r="BO74" s="17"/>
      <c r="BP74" s="4">
        <f t="shared" si="18"/>
        <v>152.79400000000004</v>
      </c>
      <c r="BQ74" s="4">
        <f t="shared" si="19"/>
        <v>65.905655754560044</v>
      </c>
      <c r="BR74" s="4">
        <f t="shared" si="20"/>
        <v>86.888344245439995</v>
      </c>
      <c r="BS74" s="4"/>
      <c r="BT74" s="4">
        <f t="shared" si="21"/>
        <v>70.241526340358504</v>
      </c>
      <c r="BU74" s="4">
        <f t="shared" si="22"/>
        <v>58.683383525070475</v>
      </c>
      <c r="BV74" s="4">
        <f t="shared" si="23"/>
        <v>11.558142815288029</v>
      </c>
      <c r="BW74" s="4"/>
      <c r="BX74" s="4">
        <f t="shared" si="24"/>
        <v>66.335486735999382</v>
      </c>
      <c r="BY74" s="4">
        <f t="shared" si="25"/>
        <v>3.9060396043591226</v>
      </c>
      <c r="BZ74" s="4">
        <f t="shared" si="26"/>
        <v>7.6521032109289067</v>
      </c>
    </row>
    <row r="75" spans="1:98" s="3" customFormat="1" x14ac:dyDescent="0.2">
      <c r="A75" s="3" t="s">
        <v>225</v>
      </c>
      <c r="B75" s="3" t="s">
        <v>227</v>
      </c>
      <c r="C75" s="3">
        <v>87</v>
      </c>
      <c r="E75" s="3">
        <v>29.45861</v>
      </c>
      <c r="F75" s="3">
        <v>90.135834000000003</v>
      </c>
      <c r="K75" s="3">
        <v>59.51</v>
      </c>
      <c r="L75" s="3">
        <v>0.81</v>
      </c>
      <c r="M75" s="3">
        <v>17.510000000000002</v>
      </c>
      <c r="N75" s="3">
        <v>6.05</v>
      </c>
      <c r="O75" s="3">
        <v>5.45</v>
      </c>
      <c r="P75" s="3">
        <v>0.11</v>
      </c>
      <c r="Q75" s="3">
        <v>2.99</v>
      </c>
      <c r="R75" s="3">
        <v>5.57</v>
      </c>
      <c r="S75" s="3">
        <v>5.21</v>
      </c>
      <c r="T75" s="3">
        <v>1.54</v>
      </c>
      <c r="U75" s="3">
        <v>0.19</v>
      </c>
      <c r="W75" s="3">
        <v>183</v>
      </c>
      <c r="X75" s="3">
        <v>30</v>
      </c>
      <c r="AD75" s="3">
        <v>22.8</v>
      </c>
      <c r="AF75" s="3">
        <v>99.2</v>
      </c>
      <c r="AG75" s="3">
        <v>536</v>
      </c>
      <c r="AH75" s="3">
        <v>0.19</v>
      </c>
      <c r="AI75" s="3">
        <v>11.7</v>
      </c>
      <c r="AJ75" s="3">
        <v>88</v>
      </c>
      <c r="AK75" s="3">
        <v>9.9</v>
      </c>
      <c r="AL75" s="3">
        <v>10.6</v>
      </c>
      <c r="AM75" s="3">
        <v>215</v>
      </c>
      <c r="AN75" s="3">
        <v>30</v>
      </c>
      <c r="AO75" s="3">
        <v>51.9</v>
      </c>
      <c r="AP75" s="3">
        <v>5.16</v>
      </c>
      <c r="AQ75" s="3">
        <v>18.7</v>
      </c>
      <c r="AR75" s="3">
        <v>3.63</v>
      </c>
      <c r="AS75" s="3">
        <v>0.89</v>
      </c>
      <c r="AT75" s="3">
        <v>2.97</v>
      </c>
      <c r="AU75" s="3">
        <v>0.37</v>
      </c>
      <c r="AV75" s="3">
        <v>2.1</v>
      </c>
      <c r="AW75" s="3">
        <v>0.39</v>
      </c>
      <c r="AX75" s="3">
        <v>1.06</v>
      </c>
      <c r="AY75" s="3">
        <v>0.15</v>
      </c>
      <c r="AZ75" s="3">
        <v>0.94</v>
      </c>
      <c r="BA75" s="3">
        <v>0.14000000000000001</v>
      </c>
      <c r="BB75" s="3">
        <v>12.1</v>
      </c>
      <c r="BC75" s="3">
        <v>2.9</v>
      </c>
      <c r="BF75" s="3">
        <v>0.4</v>
      </c>
      <c r="BH75" s="3">
        <v>9.52</v>
      </c>
      <c r="BI75" s="3">
        <v>5.78</v>
      </c>
      <c r="BJ75" s="3">
        <v>52</v>
      </c>
      <c r="BK75" s="3">
        <v>0.88</v>
      </c>
      <c r="BM75" s="3">
        <v>45.8</v>
      </c>
      <c r="BN75" s="3">
        <v>21.7</v>
      </c>
      <c r="BO75" s="17"/>
      <c r="BP75" s="4">
        <f t="shared" si="18"/>
        <v>58.888000000000005</v>
      </c>
      <c r="BQ75" s="4">
        <f t="shared" si="19"/>
        <v>65.905655754560044</v>
      </c>
      <c r="BR75" s="4">
        <f t="shared" si="20"/>
        <v>7.0176557545600389</v>
      </c>
      <c r="BS75" s="4"/>
      <c r="BT75" s="4">
        <f t="shared" si="21"/>
        <v>50.361397731282651</v>
      </c>
      <c r="BU75" s="4">
        <f t="shared" si="22"/>
        <v>58.683383525070475</v>
      </c>
      <c r="BV75" s="4">
        <f t="shared" si="23"/>
        <v>8.3219857937878245</v>
      </c>
      <c r="BW75" s="4"/>
      <c r="BX75" s="4">
        <f t="shared" si="24"/>
        <v>56.081525663949733</v>
      </c>
      <c r="BY75" s="4">
        <f t="shared" si="25"/>
        <v>5.7201279326670829</v>
      </c>
      <c r="BZ75" s="4">
        <f t="shared" si="26"/>
        <v>2.6018578611207417</v>
      </c>
    </row>
    <row r="76" spans="1:98" s="3" customFormat="1" x14ac:dyDescent="0.2">
      <c r="A76" s="3" t="s">
        <v>225</v>
      </c>
      <c r="B76" s="3" t="s">
        <v>228</v>
      </c>
      <c r="C76" s="3">
        <v>87</v>
      </c>
      <c r="E76" s="3">
        <v>29.45861</v>
      </c>
      <c r="F76" s="3">
        <v>90.135834000000003</v>
      </c>
      <c r="K76" s="3">
        <v>58.27</v>
      </c>
      <c r="L76" s="3">
        <v>0.85</v>
      </c>
      <c r="M76" s="3">
        <v>17.510000000000002</v>
      </c>
      <c r="N76" s="3">
        <v>6.05</v>
      </c>
      <c r="O76" s="3">
        <v>5.45</v>
      </c>
      <c r="P76" s="3">
        <v>0.11</v>
      </c>
      <c r="Q76" s="3">
        <v>3</v>
      </c>
      <c r="R76" s="3">
        <v>5.6</v>
      </c>
      <c r="S76" s="3">
        <v>5.18</v>
      </c>
      <c r="T76" s="3">
        <v>1.52</v>
      </c>
      <c r="U76" s="3">
        <v>0.21</v>
      </c>
      <c r="W76" s="3">
        <v>192</v>
      </c>
      <c r="X76" s="3">
        <v>40</v>
      </c>
      <c r="AD76" s="3">
        <v>23.2</v>
      </c>
      <c r="AF76" s="3">
        <v>111</v>
      </c>
      <c r="AG76" s="3">
        <v>545</v>
      </c>
      <c r="AH76" s="3">
        <v>0.2</v>
      </c>
      <c r="AI76" s="3">
        <v>12.5</v>
      </c>
      <c r="AJ76" s="3">
        <v>105</v>
      </c>
      <c r="AK76" s="3">
        <v>9</v>
      </c>
      <c r="AL76" s="3">
        <v>12.1</v>
      </c>
      <c r="AM76" s="3">
        <v>213</v>
      </c>
      <c r="AN76" s="3">
        <v>31.8</v>
      </c>
      <c r="AO76" s="3">
        <v>57</v>
      </c>
      <c r="AP76" s="3">
        <v>5.54</v>
      </c>
      <c r="AQ76" s="3">
        <v>20.5</v>
      </c>
      <c r="AR76" s="3">
        <v>3.7</v>
      </c>
      <c r="AS76" s="3">
        <v>0.96</v>
      </c>
      <c r="AT76" s="3">
        <v>3.07</v>
      </c>
      <c r="AU76" s="3">
        <v>0.4</v>
      </c>
      <c r="AV76" s="3">
        <v>2.23</v>
      </c>
      <c r="AW76" s="3">
        <v>0.42</v>
      </c>
      <c r="AX76" s="3">
        <v>1.1000000000000001</v>
      </c>
      <c r="AY76" s="3">
        <v>0.16</v>
      </c>
      <c r="AZ76" s="3">
        <v>1.02</v>
      </c>
      <c r="BA76" s="3">
        <v>0.15</v>
      </c>
      <c r="BB76" s="3">
        <v>12.5</v>
      </c>
      <c r="BC76" s="3">
        <v>3.4</v>
      </c>
      <c r="BF76" s="3">
        <v>0.3</v>
      </c>
      <c r="BH76" s="3">
        <v>7.76</v>
      </c>
      <c r="BI76" s="3">
        <v>4.9000000000000004</v>
      </c>
      <c r="BJ76" s="3">
        <v>52</v>
      </c>
      <c r="BK76" s="3">
        <v>0.88</v>
      </c>
      <c r="BM76" s="3">
        <v>43.6</v>
      </c>
      <c r="BN76" s="3">
        <v>21.2</v>
      </c>
      <c r="BO76" s="17"/>
      <c r="BP76" s="4">
        <f t="shared" si="18"/>
        <v>56.446000000000012</v>
      </c>
      <c r="BQ76" s="4">
        <f t="shared" si="19"/>
        <v>65.409665929476091</v>
      </c>
      <c r="BR76" s="4">
        <f t="shared" si="20"/>
        <v>8.963665929476079</v>
      </c>
      <c r="BS76" s="4"/>
      <c r="BT76" s="4">
        <f t="shared" si="21"/>
        <v>49.426085856744791</v>
      </c>
      <c r="BU76" s="4">
        <f t="shared" si="22"/>
        <v>58.296419615854255</v>
      </c>
      <c r="BV76" s="4">
        <f t="shared" si="23"/>
        <v>8.8703337591094638</v>
      </c>
      <c r="BW76" s="4"/>
      <c r="BX76" s="4">
        <f t="shared" si="24"/>
        <v>55.386970826748389</v>
      </c>
      <c r="BY76" s="4">
        <f t="shared" si="25"/>
        <v>5.9608849700035975</v>
      </c>
      <c r="BZ76" s="4">
        <f t="shared" si="26"/>
        <v>2.9094487891058662</v>
      </c>
    </row>
    <row r="77" spans="1:98" s="3" customFormat="1" x14ac:dyDescent="0.2">
      <c r="A77" s="3" t="s">
        <v>138</v>
      </c>
      <c r="B77" s="3" t="s">
        <v>152</v>
      </c>
      <c r="C77" s="3">
        <v>49.7</v>
      </c>
      <c r="D77" s="3">
        <v>0.9</v>
      </c>
      <c r="E77" s="3">
        <v>29.452442000000001</v>
      </c>
      <c r="F77" s="3">
        <v>91.0124</v>
      </c>
      <c r="I77" s="3">
        <v>10.70823616</v>
      </c>
      <c r="K77" s="3">
        <v>63.12</v>
      </c>
      <c r="L77" s="3">
        <v>0.57999999999999996</v>
      </c>
      <c r="M77" s="3">
        <v>16.04</v>
      </c>
      <c r="N77" s="3">
        <v>5.41</v>
      </c>
      <c r="P77" s="3">
        <v>0.1</v>
      </c>
      <c r="Q77" s="3">
        <v>2.39</v>
      </c>
      <c r="R77" s="3">
        <v>4.83</v>
      </c>
      <c r="S77" s="3">
        <v>3.69</v>
      </c>
      <c r="T77" s="3">
        <v>2.92</v>
      </c>
      <c r="U77" s="3">
        <v>0.16</v>
      </c>
      <c r="V77" s="3">
        <v>13</v>
      </c>
      <c r="W77" s="3">
        <v>120</v>
      </c>
      <c r="X77" s="3">
        <v>34</v>
      </c>
      <c r="Y77" s="3">
        <v>19</v>
      </c>
      <c r="Z77" s="3">
        <v>7</v>
      </c>
      <c r="AC77" s="3">
        <v>58</v>
      </c>
      <c r="AD77" s="3">
        <v>17.5</v>
      </c>
      <c r="AF77" s="3">
        <v>86.6</v>
      </c>
      <c r="AG77" s="3">
        <v>434</v>
      </c>
      <c r="AH77" s="3">
        <v>0.2</v>
      </c>
      <c r="AI77" s="3">
        <v>17.7</v>
      </c>
      <c r="AJ77" s="3">
        <v>133</v>
      </c>
      <c r="AK77" s="3">
        <v>5.2</v>
      </c>
      <c r="AL77" s="3">
        <v>6.1</v>
      </c>
      <c r="AM77" s="3">
        <v>526</v>
      </c>
      <c r="AN77" s="3">
        <v>18.399999999999999</v>
      </c>
      <c r="AO77" s="3">
        <v>38.9</v>
      </c>
      <c r="AP77" s="3">
        <v>4.6500000000000004</v>
      </c>
      <c r="AQ77" s="3">
        <v>17.8</v>
      </c>
      <c r="AR77" s="3">
        <v>3.57</v>
      </c>
      <c r="AS77" s="3">
        <v>0.95</v>
      </c>
      <c r="AT77" s="3">
        <v>3.49</v>
      </c>
      <c r="AV77" s="3">
        <v>3.24</v>
      </c>
      <c r="AW77" s="3">
        <v>0.64</v>
      </c>
      <c r="AX77" s="3">
        <v>1.96</v>
      </c>
      <c r="AZ77" s="3">
        <v>1.94</v>
      </c>
      <c r="BA77" s="3">
        <v>0.31</v>
      </c>
      <c r="BB77" s="3">
        <v>6.6</v>
      </c>
      <c r="BC77" s="3">
        <v>3.8</v>
      </c>
      <c r="BE77" s="3">
        <v>1</v>
      </c>
      <c r="BF77" s="3">
        <v>0.4</v>
      </c>
      <c r="BG77" s="3">
        <v>12</v>
      </c>
      <c r="BH77" s="3">
        <v>11.9</v>
      </c>
      <c r="BI77" s="3">
        <v>3.23</v>
      </c>
      <c r="BK77" s="3">
        <v>0.91</v>
      </c>
      <c r="BM77" s="3">
        <v>24.5</v>
      </c>
      <c r="BN77" s="3">
        <v>6.4</v>
      </c>
      <c r="BO77" s="17"/>
      <c r="BP77" s="4">
        <f t="shared" si="18"/>
        <v>35.245000000000005</v>
      </c>
      <c r="BQ77" s="4">
        <f t="shared" si="19"/>
        <v>39.926135127923423</v>
      </c>
      <c r="BR77" s="4">
        <f t="shared" si="20"/>
        <v>4.6811351279234188</v>
      </c>
      <c r="BS77" s="4"/>
      <c r="BT77" s="4">
        <f t="shared" si="21"/>
        <v>38.474789233462943</v>
      </c>
      <c r="BU77" s="4">
        <f t="shared" si="22"/>
        <v>38.414546640069396</v>
      </c>
      <c r="BV77" s="4">
        <f t="shared" si="23"/>
        <v>6.0242593393546429E-2</v>
      </c>
      <c r="BW77" s="4"/>
      <c r="BX77" s="4">
        <f t="shared" si="24"/>
        <v>38.839308264323883</v>
      </c>
      <c r="BY77" s="4">
        <f t="shared" si="25"/>
        <v>0.36451903086094006</v>
      </c>
      <c r="BZ77" s="4">
        <f t="shared" si="26"/>
        <v>0.42476162425448649</v>
      </c>
    </row>
    <row r="78" spans="1:98" s="3" customFormat="1" x14ac:dyDescent="0.2">
      <c r="A78" s="3" t="s">
        <v>156</v>
      </c>
      <c r="B78" s="3" t="s">
        <v>158</v>
      </c>
      <c r="C78" s="3">
        <v>50.6</v>
      </c>
      <c r="D78" s="3">
        <v>0.7</v>
      </c>
      <c r="E78" s="3">
        <v>29.44333</v>
      </c>
      <c r="F78" s="3">
        <v>90.956389999999999</v>
      </c>
      <c r="K78" s="3">
        <v>66.489999999999995</v>
      </c>
      <c r="L78" s="3">
        <v>0.5</v>
      </c>
      <c r="M78" s="3">
        <v>15.1</v>
      </c>
      <c r="N78" s="3">
        <v>4.32</v>
      </c>
      <c r="P78" s="3">
        <v>0.08</v>
      </c>
      <c r="Q78" s="3">
        <v>1.69</v>
      </c>
      <c r="R78" s="3">
        <v>3.71</v>
      </c>
      <c r="S78" s="3">
        <v>3.84</v>
      </c>
      <c r="T78" s="3">
        <v>3.3</v>
      </c>
      <c r="U78" s="3">
        <v>0.16</v>
      </c>
      <c r="V78" s="3">
        <v>6.81</v>
      </c>
      <c r="W78" s="3">
        <v>81.569999999999993</v>
      </c>
      <c r="X78" s="3">
        <v>9.9499999999999993</v>
      </c>
      <c r="Y78" s="3">
        <v>10.199999999999999</v>
      </c>
      <c r="Z78" s="3">
        <v>5.85</v>
      </c>
      <c r="AA78" s="3">
        <v>6.71</v>
      </c>
      <c r="AC78" s="3">
        <v>44.9</v>
      </c>
      <c r="AD78" s="3">
        <v>15.91</v>
      </c>
      <c r="AF78" s="3">
        <v>66</v>
      </c>
      <c r="AG78" s="3">
        <v>324</v>
      </c>
      <c r="AH78" s="3">
        <v>0.2</v>
      </c>
      <c r="AI78" s="3">
        <v>11.32</v>
      </c>
      <c r="AJ78" s="3">
        <v>187</v>
      </c>
      <c r="AK78" s="3">
        <v>5.81</v>
      </c>
      <c r="AL78" s="3">
        <v>4.5199999999999996</v>
      </c>
      <c r="AM78" s="3">
        <v>454</v>
      </c>
      <c r="AN78" s="3">
        <v>20.8</v>
      </c>
      <c r="AO78" s="3">
        <v>37.5</v>
      </c>
      <c r="AP78" s="3">
        <v>4.08</v>
      </c>
      <c r="AQ78" s="3">
        <v>13.96</v>
      </c>
      <c r="AR78" s="3">
        <v>2.41</v>
      </c>
      <c r="AS78" s="3">
        <v>0.71</v>
      </c>
      <c r="AT78" s="3">
        <v>2.06</v>
      </c>
      <c r="AU78" s="3">
        <v>0.3</v>
      </c>
      <c r="AV78" s="3">
        <v>1.9</v>
      </c>
      <c r="AW78" s="3">
        <v>0.39</v>
      </c>
      <c r="AX78" s="3">
        <v>1.1499999999999999</v>
      </c>
      <c r="AY78" s="3">
        <v>0.19</v>
      </c>
      <c r="AZ78" s="3">
        <v>1.45</v>
      </c>
      <c r="BA78" s="3">
        <v>0.23</v>
      </c>
      <c r="BB78" s="3">
        <v>9.4</v>
      </c>
      <c r="BC78" s="3">
        <v>4.7300000000000004</v>
      </c>
      <c r="BF78" s="3">
        <v>0.51</v>
      </c>
      <c r="BG78" s="3">
        <v>11.52</v>
      </c>
      <c r="BH78" s="3">
        <v>18.11</v>
      </c>
      <c r="BI78" s="3">
        <v>4</v>
      </c>
      <c r="BJ78" s="3">
        <v>44</v>
      </c>
      <c r="BK78" s="3">
        <v>0.93</v>
      </c>
      <c r="BM78" s="3">
        <v>28.6</v>
      </c>
      <c r="BN78" s="3">
        <v>9.6999999999999993</v>
      </c>
      <c r="BO78" s="17"/>
      <c r="BP78" s="4">
        <f t="shared" si="18"/>
        <v>39.796000000000006</v>
      </c>
      <c r="BQ78" s="4">
        <f t="shared" si="19"/>
        <v>48.773705252896164</v>
      </c>
      <c r="BR78" s="4">
        <f t="shared" si="20"/>
        <v>8.9777052528961576</v>
      </c>
      <c r="BS78" s="4"/>
      <c r="BT78" s="4">
        <f t="shared" si="21"/>
        <v>41.414727638690337</v>
      </c>
      <c r="BU78" s="4">
        <f t="shared" si="22"/>
        <v>45.317289699454996</v>
      </c>
      <c r="BV78" s="4">
        <f t="shared" si="23"/>
        <v>3.9025620607646587</v>
      </c>
      <c r="BW78" s="4"/>
      <c r="BX78" s="4">
        <f t="shared" si="24"/>
        <v>44.139731392827883</v>
      </c>
      <c r="BY78" s="4">
        <f t="shared" si="25"/>
        <v>2.7250037541375463</v>
      </c>
      <c r="BZ78" s="4">
        <f t="shared" si="26"/>
        <v>1.1775583066271125</v>
      </c>
    </row>
    <row r="79" spans="1:98" s="3" customFormat="1" x14ac:dyDescent="0.2">
      <c r="A79" s="3" t="s">
        <v>229</v>
      </c>
      <c r="B79" s="3" t="s">
        <v>230</v>
      </c>
      <c r="C79" s="3">
        <v>88</v>
      </c>
      <c r="E79" s="3">
        <v>29.441669999999998</v>
      </c>
      <c r="F79" s="3">
        <v>90.233339999999998</v>
      </c>
      <c r="K79" s="3">
        <v>56.38</v>
      </c>
      <c r="L79" s="3">
        <v>0.83</v>
      </c>
      <c r="M79" s="3">
        <v>17.97</v>
      </c>
      <c r="N79" s="3">
        <v>7.72</v>
      </c>
      <c r="P79" s="3">
        <v>0.12</v>
      </c>
      <c r="Q79" s="3">
        <v>3.58</v>
      </c>
      <c r="R79" s="3">
        <v>6.73</v>
      </c>
      <c r="S79" s="3">
        <v>3.76</v>
      </c>
      <c r="T79" s="3">
        <v>1.82</v>
      </c>
      <c r="U79" s="3">
        <v>0.28000000000000003</v>
      </c>
      <c r="V79" s="3">
        <v>17.600000000000001</v>
      </c>
      <c r="W79" s="3">
        <v>199</v>
      </c>
      <c r="X79" s="3">
        <v>46.2</v>
      </c>
      <c r="Y79" s="3">
        <v>57.6</v>
      </c>
      <c r="Z79" s="3">
        <v>26.4</v>
      </c>
      <c r="AA79" s="3">
        <v>24.3</v>
      </c>
      <c r="AC79" s="3">
        <v>77.900000000000006</v>
      </c>
      <c r="AD79" s="3">
        <v>20.5</v>
      </c>
      <c r="AF79" s="3">
        <v>49.6</v>
      </c>
      <c r="AG79" s="3">
        <v>713</v>
      </c>
      <c r="AH79" s="3">
        <v>7.0000000000000007E-2</v>
      </c>
      <c r="AI79" s="3">
        <v>13.6</v>
      </c>
      <c r="AJ79" s="3">
        <v>54.2</v>
      </c>
      <c r="AK79" s="3">
        <v>5.89</v>
      </c>
      <c r="AL79" s="3">
        <v>4.7699999999999996</v>
      </c>
      <c r="AM79" s="3">
        <v>458</v>
      </c>
      <c r="AN79" s="3">
        <v>18.3</v>
      </c>
      <c r="AO79" s="3">
        <v>39.200000000000003</v>
      </c>
      <c r="AP79" s="3">
        <v>4.93</v>
      </c>
      <c r="AQ79" s="3">
        <v>19.7</v>
      </c>
      <c r="AR79" s="3">
        <v>3.95</v>
      </c>
      <c r="AS79" s="3">
        <v>1.17</v>
      </c>
      <c r="AT79" s="3">
        <v>3.09</v>
      </c>
      <c r="AU79" s="3">
        <v>0.45</v>
      </c>
      <c r="AV79" s="3">
        <v>2.4700000000000002</v>
      </c>
      <c r="AW79" s="3">
        <v>0.47</v>
      </c>
      <c r="AX79" s="3">
        <v>1.28</v>
      </c>
      <c r="AY79" s="3">
        <v>0.19</v>
      </c>
      <c r="AZ79" s="3">
        <v>1.1499999999999999</v>
      </c>
      <c r="BA79" s="3">
        <v>0.19</v>
      </c>
      <c r="BB79" s="3">
        <v>8.1999999999999993</v>
      </c>
      <c r="BC79" s="3">
        <v>1.56</v>
      </c>
      <c r="BE79" s="3">
        <v>1.04</v>
      </c>
      <c r="BF79" s="3">
        <v>0.44</v>
      </c>
      <c r="BG79" s="3">
        <v>7.74</v>
      </c>
      <c r="BH79" s="3">
        <v>7.58</v>
      </c>
      <c r="BI79" s="3">
        <v>1.58</v>
      </c>
      <c r="BJ79" s="3">
        <v>48</v>
      </c>
      <c r="BK79" s="3">
        <v>0.91</v>
      </c>
      <c r="BM79" s="3">
        <v>52.4</v>
      </c>
      <c r="BN79" s="3">
        <v>10.8</v>
      </c>
      <c r="BO79" s="17"/>
      <c r="BP79" s="4">
        <f t="shared" si="18"/>
        <v>66.213999999999999</v>
      </c>
      <c r="BQ79" s="4">
        <f t="shared" si="19"/>
        <v>51.059285882801703</v>
      </c>
      <c r="BR79" s="4">
        <f t="shared" si="20"/>
        <v>15.154714117198296</v>
      </c>
      <c r="BS79" s="4"/>
      <c r="BT79" s="4">
        <f t="shared" si="21"/>
        <v>52.919225235212934</v>
      </c>
      <c r="BU79" s="4">
        <f t="shared" si="22"/>
        <v>47.100465826560892</v>
      </c>
      <c r="BV79" s="4">
        <f t="shared" si="23"/>
        <v>5.818759408652042</v>
      </c>
      <c r="BW79" s="4"/>
      <c r="BX79" s="4">
        <f t="shared" si="24"/>
        <v>51.051154415589153</v>
      </c>
      <c r="BY79" s="4">
        <f t="shared" si="25"/>
        <v>1.8680708196237816</v>
      </c>
      <c r="BZ79" s="4">
        <f t="shared" si="26"/>
        <v>3.9506885890282604</v>
      </c>
    </row>
    <row r="80" spans="1:98" s="3" customFormat="1" x14ac:dyDescent="0.2">
      <c r="A80" s="3" t="s">
        <v>229</v>
      </c>
      <c r="B80" s="3" t="s">
        <v>231</v>
      </c>
      <c r="C80" s="3">
        <v>88</v>
      </c>
      <c r="E80" s="3">
        <v>29.441669999999998</v>
      </c>
      <c r="F80" s="3">
        <v>90.233339999999998</v>
      </c>
      <c r="K80" s="3">
        <v>58.76</v>
      </c>
      <c r="L80" s="3">
        <v>0.77</v>
      </c>
      <c r="M80" s="3">
        <v>16.95</v>
      </c>
      <c r="N80" s="3">
        <v>6.79</v>
      </c>
      <c r="P80" s="3">
        <v>0.1</v>
      </c>
      <c r="Q80" s="3">
        <v>3.18</v>
      </c>
      <c r="R80" s="3">
        <v>5.83</v>
      </c>
      <c r="S80" s="3">
        <v>3.74</v>
      </c>
      <c r="T80" s="3">
        <v>2.65</v>
      </c>
      <c r="U80" s="3">
        <v>0.25</v>
      </c>
      <c r="V80" s="3">
        <v>15.3</v>
      </c>
      <c r="W80" s="3">
        <v>166</v>
      </c>
      <c r="X80" s="3">
        <v>33.1</v>
      </c>
      <c r="Y80" s="3">
        <v>85.8</v>
      </c>
      <c r="Z80" s="3">
        <v>20.7</v>
      </c>
      <c r="AA80" s="3">
        <v>73.3</v>
      </c>
      <c r="AC80" s="3">
        <v>72.2</v>
      </c>
      <c r="AD80" s="3">
        <v>19.600000000000001</v>
      </c>
      <c r="AF80" s="3">
        <v>94.3</v>
      </c>
      <c r="AG80" s="3">
        <v>602</v>
      </c>
      <c r="AH80" s="3">
        <v>0.16</v>
      </c>
      <c r="AI80" s="3">
        <v>16.100000000000001</v>
      </c>
      <c r="AJ80" s="3">
        <v>92.3</v>
      </c>
      <c r="AK80" s="3">
        <v>7.94</v>
      </c>
      <c r="AL80" s="3">
        <v>7.55</v>
      </c>
      <c r="AM80" s="3">
        <v>478</v>
      </c>
      <c r="AN80" s="3">
        <v>21.3</v>
      </c>
      <c r="AO80" s="3">
        <v>47.8</v>
      </c>
      <c r="AP80" s="3">
        <v>5.63</v>
      </c>
      <c r="AQ80" s="3">
        <v>22.2</v>
      </c>
      <c r="AR80" s="3">
        <v>4.43</v>
      </c>
      <c r="AS80" s="3">
        <v>1.1599999999999999</v>
      </c>
      <c r="AT80" s="3">
        <v>3.45</v>
      </c>
      <c r="AU80" s="3">
        <v>0.5</v>
      </c>
      <c r="AV80" s="3">
        <v>2.77</v>
      </c>
      <c r="AW80" s="3">
        <v>0.52</v>
      </c>
      <c r="AX80" s="3">
        <v>1.41</v>
      </c>
      <c r="AY80" s="3">
        <v>0.22</v>
      </c>
      <c r="AZ80" s="3">
        <v>1.34</v>
      </c>
      <c r="BA80" s="3">
        <v>0.23</v>
      </c>
      <c r="BB80" s="3">
        <v>8.6999999999999993</v>
      </c>
      <c r="BC80" s="3">
        <v>2.72</v>
      </c>
      <c r="BE80" s="3">
        <v>1.23</v>
      </c>
      <c r="BF80" s="3">
        <v>0.65</v>
      </c>
      <c r="BG80" s="3">
        <v>9.48</v>
      </c>
      <c r="BH80" s="3">
        <v>11.4</v>
      </c>
      <c r="BI80" s="3">
        <v>3.43</v>
      </c>
      <c r="BJ80" s="3">
        <v>48</v>
      </c>
      <c r="BK80" s="3">
        <v>0.89</v>
      </c>
      <c r="BM80" s="3">
        <v>37.4</v>
      </c>
      <c r="BN80" s="3">
        <v>10.8</v>
      </c>
      <c r="BO80" s="17"/>
      <c r="BP80" s="4">
        <f t="shared" ref="BP80:BP111" si="27" xml:space="preserve"> 1.11*BM80 + 8.05</f>
        <v>49.564000000000007</v>
      </c>
      <c r="BQ80" s="4">
        <f t="shared" ref="BQ80:BQ111" si="28">21.277*LN(1.0204*BN80)</f>
        <v>51.059285882801703</v>
      </c>
      <c r="BR80" s="4">
        <f t="shared" ref="BR80:BR111" si="29">ABS(BP80-BQ80)</f>
        <v>1.4952858828016957</v>
      </c>
      <c r="BS80" s="4"/>
      <c r="BT80" s="4">
        <f t="shared" ref="BT80:BT111" si="30">19*LN(BM80)-22.3</f>
        <v>46.511743383989241</v>
      </c>
      <c r="BU80" s="4">
        <f t="shared" ref="BU80:BU111" si="31">16.6*LN(BN80)+7.6</f>
        <v>47.100465826560892</v>
      </c>
      <c r="BV80" s="4">
        <f t="shared" ref="BV80:BV111" si="32">ABS(BT80-BU80)</f>
        <v>0.58872244257165107</v>
      </c>
      <c r="BW80" s="4"/>
      <c r="BX80" s="4">
        <f t="shared" ref="BX80:BX111" si="33">-9.4+9.8*LN(BM80)+9.1*LN(BN80)</f>
        <v>47.746242723905354</v>
      </c>
      <c r="BY80" s="4">
        <f t="shared" ref="BY80:BY111" si="34">ABS(BT80-BX80)</f>
        <v>1.2344993399161126</v>
      </c>
      <c r="BZ80" s="4">
        <f t="shared" ref="BZ80:BZ111" si="35">ABS(BU80-BX80)</f>
        <v>0.64577689734446153</v>
      </c>
    </row>
    <row r="81" spans="1:98" s="3" customFormat="1" x14ac:dyDescent="0.2">
      <c r="A81" s="3" t="s">
        <v>229</v>
      </c>
      <c r="B81" s="3" t="s">
        <v>232</v>
      </c>
      <c r="C81" s="3">
        <v>88.4</v>
      </c>
      <c r="D81" s="3">
        <v>1.1000000000000001</v>
      </c>
      <c r="E81" s="3">
        <v>29.441669999999998</v>
      </c>
      <c r="F81" s="3">
        <v>90.233339999999998</v>
      </c>
      <c r="I81" s="3">
        <v>11.8</v>
      </c>
      <c r="K81" s="3">
        <v>57.39</v>
      </c>
      <c r="L81" s="3">
        <v>0.84</v>
      </c>
      <c r="M81" s="3">
        <v>17.66</v>
      </c>
      <c r="N81" s="3">
        <v>7.32</v>
      </c>
      <c r="P81" s="3">
        <v>0.11</v>
      </c>
      <c r="Q81" s="3">
        <v>3.29</v>
      </c>
      <c r="R81" s="3">
        <v>6.3</v>
      </c>
      <c r="S81" s="3">
        <v>3.82</v>
      </c>
      <c r="T81" s="3">
        <v>2.13</v>
      </c>
      <c r="U81" s="3">
        <v>0.26</v>
      </c>
      <c r="V81" s="3">
        <v>14.2</v>
      </c>
      <c r="W81" s="3">
        <v>181</v>
      </c>
      <c r="X81" s="3">
        <v>36.5</v>
      </c>
      <c r="Y81" s="3">
        <v>80.900000000000006</v>
      </c>
      <c r="Z81" s="3">
        <v>26.2</v>
      </c>
      <c r="AA81" s="3">
        <v>21.4</v>
      </c>
      <c r="AC81" s="3">
        <v>79</v>
      </c>
      <c r="AD81" s="3">
        <v>20.6</v>
      </c>
      <c r="AF81" s="3">
        <v>97.3</v>
      </c>
      <c r="AG81" s="3">
        <v>641</v>
      </c>
      <c r="AH81" s="3">
        <v>0.15</v>
      </c>
      <c r="AI81" s="3">
        <v>14.9</v>
      </c>
      <c r="AJ81" s="3">
        <v>47.9</v>
      </c>
      <c r="AK81" s="3">
        <v>7.18</v>
      </c>
      <c r="AL81" s="3">
        <v>6.29</v>
      </c>
      <c r="AM81" s="3">
        <v>430</v>
      </c>
      <c r="AN81" s="3">
        <v>19.600000000000001</v>
      </c>
      <c r="AO81" s="3">
        <v>43.1</v>
      </c>
      <c r="AP81" s="3">
        <v>5.15</v>
      </c>
      <c r="AQ81" s="3">
        <v>20</v>
      </c>
      <c r="AR81" s="3">
        <v>4.1399999999999997</v>
      </c>
      <c r="AS81" s="3">
        <v>1.2</v>
      </c>
      <c r="AT81" s="3">
        <v>3.29</v>
      </c>
      <c r="AU81" s="3">
        <v>0.48</v>
      </c>
      <c r="AV81" s="3">
        <v>2.73</v>
      </c>
      <c r="AW81" s="3">
        <v>0.52</v>
      </c>
      <c r="AX81" s="3">
        <v>1.46</v>
      </c>
      <c r="AY81" s="3">
        <v>0.2</v>
      </c>
      <c r="AZ81" s="3">
        <v>1.29</v>
      </c>
      <c r="BA81" s="3">
        <v>0.21</v>
      </c>
      <c r="BB81" s="3">
        <v>8.1</v>
      </c>
      <c r="BC81" s="3">
        <v>1.58</v>
      </c>
      <c r="BE81" s="3">
        <v>1.23</v>
      </c>
      <c r="BF81" s="3">
        <v>0.53</v>
      </c>
      <c r="BG81" s="3">
        <v>12.6</v>
      </c>
      <c r="BH81" s="3">
        <v>9.8000000000000007</v>
      </c>
      <c r="BI81" s="3">
        <v>2.5499999999999998</v>
      </c>
      <c r="BJ81" s="3">
        <v>47</v>
      </c>
      <c r="BK81" s="3">
        <v>0.91</v>
      </c>
      <c r="BM81" s="3">
        <v>43</v>
      </c>
      <c r="BN81" s="3">
        <v>10.3</v>
      </c>
      <c r="BO81" s="17"/>
      <c r="BP81" s="4">
        <f t="shared" si="27"/>
        <v>55.78</v>
      </c>
      <c r="BQ81" s="4">
        <f t="shared" si="28"/>
        <v>50.05070844584165</v>
      </c>
      <c r="BR81" s="4">
        <f t="shared" si="29"/>
        <v>5.7292915541583511</v>
      </c>
      <c r="BS81" s="4"/>
      <c r="BT81" s="4">
        <f t="shared" si="30"/>
        <v>49.162802198177687</v>
      </c>
      <c r="BU81" s="4">
        <f t="shared" si="31"/>
        <v>46.313588660910796</v>
      </c>
      <c r="BV81" s="4">
        <f t="shared" si="32"/>
        <v>2.8492135372668912</v>
      </c>
      <c r="BW81" s="4"/>
      <c r="BX81" s="4">
        <f t="shared" si="33"/>
        <v>48.682270580440786</v>
      </c>
      <c r="BY81" s="4">
        <f t="shared" si="34"/>
        <v>0.48053161773690078</v>
      </c>
      <c r="BZ81" s="4">
        <f t="shared" si="35"/>
        <v>2.3686819195299904</v>
      </c>
    </row>
    <row r="82" spans="1:98" s="3" customFormat="1" x14ac:dyDescent="0.2">
      <c r="A82" s="3" t="s">
        <v>150</v>
      </c>
      <c r="B82" s="3" t="s">
        <v>162</v>
      </c>
      <c r="C82" s="3">
        <v>51.42</v>
      </c>
      <c r="D82" s="3">
        <v>0.88</v>
      </c>
      <c r="E82" s="3">
        <v>29.44</v>
      </c>
      <c r="F82" s="3">
        <v>91.88</v>
      </c>
      <c r="I82" s="3">
        <v>10.7</v>
      </c>
      <c r="K82" s="3">
        <v>64.900000000000006</v>
      </c>
      <c r="L82" s="3">
        <v>0.4</v>
      </c>
      <c r="M82" s="3">
        <v>16.2</v>
      </c>
      <c r="N82" s="3">
        <v>4.5</v>
      </c>
      <c r="P82" s="3">
        <v>0.1</v>
      </c>
      <c r="Q82" s="3">
        <v>1.8</v>
      </c>
      <c r="R82" s="3">
        <v>4.9000000000000004</v>
      </c>
      <c r="S82" s="3">
        <v>4.0999999999999996</v>
      </c>
      <c r="T82" s="3">
        <v>2</v>
      </c>
      <c r="U82" s="3">
        <v>0.1</v>
      </c>
      <c r="V82" s="3">
        <v>8.07</v>
      </c>
      <c r="W82" s="3">
        <v>85.4</v>
      </c>
      <c r="X82" s="3">
        <v>6.42</v>
      </c>
      <c r="Y82" s="3">
        <v>10.45</v>
      </c>
      <c r="Z82" s="3">
        <v>6.28</v>
      </c>
      <c r="AA82" s="3">
        <v>16.02</v>
      </c>
      <c r="AB82" s="3">
        <v>1.41</v>
      </c>
      <c r="AC82" s="3">
        <v>39.630000000000003</v>
      </c>
      <c r="AD82" s="3">
        <v>14.63</v>
      </c>
      <c r="AF82" s="3">
        <v>15.14</v>
      </c>
      <c r="AG82" s="3">
        <v>300</v>
      </c>
      <c r="AH82" s="3">
        <v>0.05</v>
      </c>
      <c r="AI82" s="3">
        <v>13.59</v>
      </c>
      <c r="AJ82" s="3">
        <v>75</v>
      </c>
      <c r="AK82" s="3">
        <v>4.83</v>
      </c>
      <c r="AL82" s="3">
        <v>1.58</v>
      </c>
      <c r="AM82" s="3">
        <v>280</v>
      </c>
      <c r="AN82" s="3">
        <v>20.68</v>
      </c>
      <c r="AO82" s="3">
        <v>38.979999999999997</v>
      </c>
      <c r="AP82" s="3">
        <v>4.22</v>
      </c>
      <c r="AQ82" s="3">
        <v>15.1</v>
      </c>
      <c r="AR82" s="3">
        <v>2.8</v>
      </c>
      <c r="AS82" s="3">
        <v>0.91</v>
      </c>
      <c r="AT82" s="3">
        <v>2.79</v>
      </c>
      <c r="AU82" s="3">
        <v>0.4</v>
      </c>
      <c r="AV82" s="3">
        <v>2.4700000000000002</v>
      </c>
      <c r="AW82" s="3">
        <v>0.5</v>
      </c>
      <c r="AX82" s="3">
        <v>1.49</v>
      </c>
      <c r="AY82" s="3">
        <v>0.22</v>
      </c>
      <c r="AZ82" s="3">
        <v>1.49</v>
      </c>
      <c r="BA82" s="3">
        <v>0.23</v>
      </c>
      <c r="BB82" s="3">
        <v>7.8</v>
      </c>
      <c r="BC82" s="3">
        <v>2.13</v>
      </c>
      <c r="BF82" s="3">
        <v>0.4</v>
      </c>
      <c r="BG82" s="3">
        <v>9.2799999999999994</v>
      </c>
      <c r="BH82" s="3">
        <v>8.2100000000000009</v>
      </c>
      <c r="BI82" s="3">
        <v>1.47</v>
      </c>
      <c r="BK82" s="3">
        <v>0.92</v>
      </c>
      <c r="BM82" s="3">
        <v>22.1</v>
      </c>
      <c r="BN82" s="3">
        <v>9.4</v>
      </c>
      <c r="BO82" s="17"/>
      <c r="BP82" s="4">
        <f t="shared" si="27"/>
        <v>32.581000000000003</v>
      </c>
      <c r="BQ82" s="4">
        <f t="shared" si="28"/>
        <v>48.105262845638556</v>
      </c>
      <c r="BR82" s="4">
        <f t="shared" si="29"/>
        <v>15.524262845638553</v>
      </c>
      <c r="BS82" s="4"/>
      <c r="BT82" s="4">
        <f t="shared" si="30"/>
        <v>36.515974561950429</v>
      </c>
      <c r="BU82" s="4">
        <f t="shared" si="31"/>
        <v>44.795780841980914</v>
      </c>
      <c r="BV82" s="4">
        <f t="shared" si="32"/>
        <v>8.2798062800304848</v>
      </c>
      <c r="BW82" s="4"/>
      <c r="BX82" s="4">
        <f t="shared" si="33"/>
        <v>41.32711873594355</v>
      </c>
      <c r="BY82" s="4">
        <f t="shared" si="34"/>
        <v>4.8111441739931209</v>
      </c>
      <c r="BZ82" s="4">
        <f t="shared" si="35"/>
        <v>3.4686621060373639</v>
      </c>
    </row>
    <row r="83" spans="1:98" s="3" customFormat="1" x14ac:dyDescent="0.2">
      <c r="A83" s="9" t="s">
        <v>229</v>
      </c>
      <c r="B83" s="9" t="s">
        <v>247</v>
      </c>
      <c r="C83" s="9">
        <v>94</v>
      </c>
      <c r="D83" s="9"/>
      <c r="E83" s="9">
        <v>29.416699999999999</v>
      </c>
      <c r="F83" s="9">
        <v>89.083340000000007</v>
      </c>
      <c r="G83" s="9">
        <v>0.70398000000000005</v>
      </c>
      <c r="H83" s="9">
        <v>3.17</v>
      </c>
      <c r="I83" s="9"/>
      <c r="J83" s="9"/>
      <c r="K83" s="9">
        <v>55.27</v>
      </c>
      <c r="L83" s="9">
        <v>0.95</v>
      </c>
      <c r="M83" s="9">
        <v>17.809999999999999</v>
      </c>
      <c r="N83" s="9">
        <v>3.49</v>
      </c>
      <c r="O83" s="9">
        <v>4.55</v>
      </c>
      <c r="P83" s="9">
        <v>0.17</v>
      </c>
      <c r="Q83" s="9">
        <v>3.79</v>
      </c>
      <c r="R83" s="9">
        <v>7.51</v>
      </c>
      <c r="S83" s="9">
        <v>3.64</v>
      </c>
      <c r="T83" s="9">
        <v>1.32</v>
      </c>
      <c r="U83" s="9">
        <v>0.32</v>
      </c>
      <c r="V83" s="9">
        <v>14.2</v>
      </c>
      <c r="W83" s="9">
        <v>205</v>
      </c>
      <c r="X83" s="9">
        <v>19.3</v>
      </c>
      <c r="Y83" s="9">
        <v>23.8</v>
      </c>
      <c r="Z83" s="9">
        <v>12.5</v>
      </c>
      <c r="AA83" s="9">
        <v>8.57</v>
      </c>
      <c r="AB83" s="9"/>
      <c r="AC83" s="9">
        <v>87.7</v>
      </c>
      <c r="AD83" s="9">
        <v>20.100000000000001</v>
      </c>
      <c r="AE83" s="9"/>
      <c r="AF83" s="9">
        <v>36.299999999999997</v>
      </c>
      <c r="AG83" s="9">
        <v>787</v>
      </c>
      <c r="AH83" s="9">
        <v>0.05</v>
      </c>
      <c r="AI83" s="9">
        <v>19.600000000000001</v>
      </c>
      <c r="AJ83" s="9">
        <v>53.6</v>
      </c>
      <c r="AK83" s="9">
        <v>5.68</v>
      </c>
      <c r="AL83" s="9">
        <v>1.61</v>
      </c>
      <c r="AM83" s="9">
        <v>457</v>
      </c>
      <c r="AN83" s="9">
        <v>21.6</v>
      </c>
      <c r="AO83" s="9">
        <v>47.8</v>
      </c>
      <c r="AP83" s="9">
        <v>5.72</v>
      </c>
      <c r="AQ83" s="9">
        <v>23.4</v>
      </c>
      <c r="AR83" s="9">
        <v>4.91</v>
      </c>
      <c r="AS83" s="9">
        <v>1.51</v>
      </c>
      <c r="AT83" s="9">
        <v>4.25</v>
      </c>
      <c r="AU83" s="9">
        <v>0.63</v>
      </c>
      <c r="AV83" s="9">
        <v>3.67</v>
      </c>
      <c r="AW83" s="9">
        <v>0.64</v>
      </c>
      <c r="AX83" s="9">
        <v>2</v>
      </c>
      <c r="AY83" s="9">
        <v>0.28000000000000003</v>
      </c>
      <c r="AZ83" s="9">
        <v>1.9</v>
      </c>
      <c r="BA83" s="9">
        <v>0.3</v>
      </c>
      <c r="BB83" s="9">
        <v>6.8</v>
      </c>
      <c r="BC83" s="9">
        <v>1.64</v>
      </c>
      <c r="BD83" s="9"/>
      <c r="BE83" s="9">
        <v>1.36</v>
      </c>
      <c r="BF83" s="9">
        <v>0.33</v>
      </c>
      <c r="BG83" s="9">
        <v>12.8</v>
      </c>
      <c r="BH83" s="9">
        <v>5.2</v>
      </c>
      <c r="BI83" s="9">
        <v>1.34</v>
      </c>
      <c r="BJ83" s="9">
        <v>47</v>
      </c>
      <c r="BK83" s="9">
        <v>0.88</v>
      </c>
      <c r="BL83" s="9"/>
      <c r="BM83" s="9">
        <v>40.200000000000003</v>
      </c>
      <c r="BN83" s="9">
        <v>7.7</v>
      </c>
      <c r="BO83" s="18"/>
      <c r="BP83" s="10">
        <f t="shared" si="27"/>
        <v>52.672000000000011</v>
      </c>
      <c r="BQ83" s="10">
        <f t="shared" si="28"/>
        <v>43.860727724060517</v>
      </c>
      <c r="BR83" s="10">
        <f t="shared" si="29"/>
        <v>8.8112722759394941</v>
      </c>
      <c r="BS83" s="10"/>
      <c r="BT83" s="10">
        <f t="shared" si="30"/>
        <v>47.883472916874538</v>
      </c>
      <c r="BU83" s="10">
        <f t="shared" si="31"/>
        <v>41.484257459070001</v>
      </c>
      <c r="BV83" s="10">
        <f t="shared" si="32"/>
        <v>6.3992154578045373</v>
      </c>
      <c r="BW83" s="10"/>
      <c r="BX83" s="10">
        <f t="shared" si="33"/>
        <v>45.375001549747473</v>
      </c>
      <c r="BY83" s="10">
        <f t="shared" si="34"/>
        <v>2.5084713671270649</v>
      </c>
      <c r="BZ83" s="10">
        <f t="shared" si="35"/>
        <v>3.8907440906774724</v>
      </c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</row>
    <row r="84" spans="1:98" s="3" customFormat="1" x14ac:dyDescent="0.2">
      <c r="A84" s="7" t="s">
        <v>267</v>
      </c>
      <c r="B84" s="7" t="s">
        <v>269</v>
      </c>
      <c r="C84" s="7">
        <v>168</v>
      </c>
      <c r="D84" s="7"/>
      <c r="E84" s="7">
        <v>29.411484999999999</v>
      </c>
      <c r="F84" s="7">
        <v>89.364568000000006</v>
      </c>
      <c r="G84" s="7"/>
      <c r="H84" s="7"/>
      <c r="I84" s="7"/>
      <c r="J84" s="7"/>
      <c r="K84" s="7">
        <v>57.54</v>
      </c>
      <c r="L84" s="7">
        <v>0.84</v>
      </c>
      <c r="M84" s="7">
        <v>16.170000000000002</v>
      </c>
      <c r="N84" s="7">
        <v>7.88</v>
      </c>
      <c r="O84" s="7"/>
      <c r="P84" s="7">
        <v>0.18</v>
      </c>
      <c r="Q84" s="7">
        <v>3.33</v>
      </c>
      <c r="R84" s="7">
        <v>5.56</v>
      </c>
      <c r="S84" s="7">
        <v>3.46</v>
      </c>
      <c r="T84" s="7">
        <v>1.01</v>
      </c>
      <c r="U84" s="7">
        <v>0.19</v>
      </c>
      <c r="V84" s="7">
        <v>18.2</v>
      </c>
      <c r="W84" s="7">
        <v>121.9</v>
      </c>
      <c r="X84" s="7">
        <v>33.1</v>
      </c>
      <c r="Y84" s="7">
        <v>13.55</v>
      </c>
      <c r="Z84" s="7">
        <v>5.92</v>
      </c>
      <c r="AA84" s="7"/>
      <c r="AB84" s="7"/>
      <c r="AC84" s="7"/>
      <c r="AD84" s="7"/>
      <c r="AE84" s="7"/>
      <c r="AF84" s="7">
        <v>31.1</v>
      </c>
      <c r="AG84" s="7">
        <v>418</v>
      </c>
      <c r="AH84" s="7">
        <v>7.0000000000000007E-2</v>
      </c>
      <c r="AI84" s="7">
        <v>27.23</v>
      </c>
      <c r="AJ84" s="7">
        <v>176</v>
      </c>
      <c r="AK84" s="7">
        <v>8.42</v>
      </c>
      <c r="AL84" s="7">
        <v>1.97</v>
      </c>
      <c r="AM84" s="7">
        <v>390.1</v>
      </c>
      <c r="AN84" s="7">
        <v>16.559999999999999</v>
      </c>
      <c r="AO84" s="7">
        <v>35.200000000000003</v>
      </c>
      <c r="AP84" s="7">
        <v>4.49</v>
      </c>
      <c r="AQ84" s="7">
        <v>18.59</v>
      </c>
      <c r="AR84" s="7">
        <v>4.25</v>
      </c>
      <c r="AS84" s="7">
        <v>1.17</v>
      </c>
      <c r="AT84" s="7">
        <v>4.3099999999999996</v>
      </c>
      <c r="AU84" s="7">
        <v>0.74</v>
      </c>
      <c r="AV84" s="7">
        <v>4.74</v>
      </c>
      <c r="AW84" s="7">
        <v>1.02</v>
      </c>
      <c r="AX84" s="7">
        <v>2.88</v>
      </c>
      <c r="AY84" s="7">
        <v>0.44</v>
      </c>
      <c r="AZ84" s="7">
        <v>3</v>
      </c>
      <c r="BA84" s="7">
        <v>0.47</v>
      </c>
      <c r="BB84" s="7">
        <v>4.2</v>
      </c>
      <c r="BC84" s="7">
        <v>4.3600000000000003</v>
      </c>
      <c r="BD84" s="7"/>
      <c r="BE84" s="7"/>
      <c r="BF84" s="7">
        <v>0.55000000000000004</v>
      </c>
      <c r="BG84" s="7">
        <v>8.4</v>
      </c>
      <c r="BH84" s="7">
        <v>3.87</v>
      </c>
      <c r="BI84" s="7">
        <v>1.0900000000000001</v>
      </c>
      <c r="BJ84" s="7"/>
      <c r="BK84" s="7">
        <v>0.98</v>
      </c>
      <c r="BL84" s="7"/>
      <c r="BM84" s="7">
        <v>15.4</v>
      </c>
      <c r="BN84" s="7">
        <v>3.7</v>
      </c>
      <c r="BO84" s="19"/>
      <c r="BP84" s="8">
        <f t="shared" si="27"/>
        <v>25.144000000000002</v>
      </c>
      <c r="BQ84" s="8">
        <f t="shared" si="28"/>
        <v>28.267080190610848</v>
      </c>
      <c r="BR84" s="8">
        <f t="shared" si="29"/>
        <v>3.1230801906108461</v>
      </c>
      <c r="BS84" s="8"/>
      <c r="BT84" s="8">
        <f t="shared" si="30"/>
        <v>29.652982678972091</v>
      </c>
      <c r="BU84" s="8">
        <f t="shared" si="31"/>
        <v>29.318324806192969</v>
      </c>
      <c r="BV84" s="8">
        <f t="shared" si="32"/>
        <v>0.33465787277912185</v>
      </c>
      <c r="BW84" s="8"/>
      <c r="BX84" s="8">
        <f t="shared" si="33"/>
        <v>29.302630251128551</v>
      </c>
      <c r="BY84" s="8">
        <f t="shared" si="34"/>
        <v>0.35035242784353926</v>
      </c>
      <c r="BZ84" s="8">
        <f t="shared" si="35"/>
        <v>1.5694555064417415E-2</v>
      </c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</row>
    <row r="85" spans="1:98" s="3" customFormat="1" x14ac:dyDescent="0.2">
      <c r="A85" s="7" t="s">
        <v>267</v>
      </c>
      <c r="B85" s="7" t="s">
        <v>268</v>
      </c>
      <c r="C85" s="7">
        <v>168</v>
      </c>
      <c r="D85" s="7"/>
      <c r="E85" s="7">
        <v>29.410506999999999</v>
      </c>
      <c r="F85" s="7">
        <v>89.36609</v>
      </c>
      <c r="G85" s="7">
        <v>0.70378300000000005</v>
      </c>
      <c r="H85" s="7">
        <v>5.8</v>
      </c>
      <c r="I85" s="7"/>
      <c r="J85" s="7"/>
      <c r="K85" s="7">
        <v>58.87</v>
      </c>
      <c r="L85" s="7">
        <v>0.69</v>
      </c>
      <c r="M85" s="7">
        <v>14.56</v>
      </c>
      <c r="N85" s="7">
        <v>6.34</v>
      </c>
      <c r="O85" s="7"/>
      <c r="P85" s="7">
        <v>0.16</v>
      </c>
      <c r="Q85" s="7">
        <v>2.27</v>
      </c>
      <c r="R85" s="7">
        <v>8.0299999999999994</v>
      </c>
      <c r="S85" s="7">
        <v>2.73</v>
      </c>
      <c r="T85" s="7">
        <v>0.21</v>
      </c>
      <c r="U85" s="7">
        <v>0.16</v>
      </c>
      <c r="V85" s="7">
        <v>19.170000000000002</v>
      </c>
      <c r="W85" s="7">
        <v>106.3</v>
      </c>
      <c r="X85" s="7">
        <v>22.9</v>
      </c>
      <c r="Y85" s="7">
        <v>14.68</v>
      </c>
      <c r="Z85" s="7">
        <v>8.9</v>
      </c>
      <c r="AA85" s="7"/>
      <c r="AB85" s="7"/>
      <c r="AC85" s="7"/>
      <c r="AD85" s="7"/>
      <c r="AE85" s="7"/>
      <c r="AF85" s="7">
        <v>20.100000000000001</v>
      </c>
      <c r="AG85" s="7">
        <v>337.7</v>
      </c>
      <c r="AH85" s="7">
        <v>0.06</v>
      </c>
      <c r="AI85" s="7">
        <v>25.82</v>
      </c>
      <c r="AJ85" s="7">
        <v>170.7</v>
      </c>
      <c r="AK85" s="7">
        <v>8.5</v>
      </c>
      <c r="AL85" s="7">
        <v>0.76</v>
      </c>
      <c r="AM85" s="7">
        <v>337.2</v>
      </c>
      <c r="AN85" s="7">
        <v>15.91</v>
      </c>
      <c r="AO85" s="7">
        <v>34.700000000000003</v>
      </c>
      <c r="AP85" s="7">
        <v>4.47</v>
      </c>
      <c r="AQ85" s="7">
        <v>18.28</v>
      </c>
      <c r="AR85" s="7">
        <v>4.1500000000000004</v>
      </c>
      <c r="AS85" s="7">
        <v>1.1599999999999999</v>
      </c>
      <c r="AT85" s="7">
        <v>4.17</v>
      </c>
      <c r="AU85" s="7">
        <v>0.72</v>
      </c>
      <c r="AV85" s="7">
        <v>4.53</v>
      </c>
      <c r="AW85" s="7">
        <v>0.97</v>
      </c>
      <c r="AX85" s="7">
        <v>2.82</v>
      </c>
      <c r="AY85" s="7">
        <v>0.44</v>
      </c>
      <c r="AZ85" s="7">
        <v>2.9</v>
      </c>
      <c r="BA85" s="7">
        <v>0.47</v>
      </c>
      <c r="BB85" s="7">
        <v>4.3</v>
      </c>
      <c r="BC85" s="7">
        <v>4.29</v>
      </c>
      <c r="BD85" s="7"/>
      <c r="BE85" s="7"/>
      <c r="BF85" s="7">
        <v>0.56000000000000005</v>
      </c>
      <c r="BG85" s="7">
        <v>4.3</v>
      </c>
      <c r="BH85" s="7">
        <v>3.83</v>
      </c>
      <c r="BI85" s="7">
        <v>1.19</v>
      </c>
      <c r="BJ85" s="7"/>
      <c r="BK85" s="7">
        <v>0.77</v>
      </c>
      <c r="BL85" s="7"/>
      <c r="BM85" s="7">
        <v>13.1</v>
      </c>
      <c r="BN85" s="7">
        <v>3.7</v>
      </c>
      <c r="BO85" s="19"/>
      <c r="BP85" s="8">
        <f t="shared" si="27"/>
        <v>22.591000000000001</v>
      </c>
      <c r="BQ85" s="8">
        <f t="shared" si="28"/>
        <v>28.267080190610848</v>
      </c>
      <c r="BR85" s="8">
        <f t="shared" si="29"/>
        <v>5.6760801906108469</v>
      </c>
      <c r="BS85" s="8"/>
      <c r="BT85" s="8">
        <f t="shared" si="30"/>
        <v>26.579632373935009</v>
      </c>
      <c r="BU85" s="8">
        <f t="shared" si="31"/>
        <v>29.318324806192969</v>
      </c>
      <c r="BV85" s="8">
        <f t="shared" si="32"/>
        <v>2.7386924322579596</v>
      </c>
      <c r="BW85" s="8"/>
      <c r="BX85" s="8">
        <f t="shared" si="33"/>
        <v>27.717428514846262</v>
      </c>
      <c r="BY85" s="8">
        <f t="shared" si="34"/>
        <v>1.1377961409112523</v>
      </c>
      <c r="BZ85" s="8">
        <f t="shared" si="35"/>
        <v>1.6008962913467073</v>
      </c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</row>
    <row r="86" spans="1:98" s="3" customFormat="1" x14ac:dyDescent="0.2">
      <c r="A86" s="3" t="s">
        <v>160</v>
      </c>
      <c r="B86" s="3" t="s">
        <v>165</v>
      </c>
      <c r="C86" s="3">
        <v>52</v>
      </c>
      <c r="E86" s="3">
        <v>29.40247222</v>
      </c>
      <c r="F86" s="3">
        <v>89.717500000000001</v>
      </c>
      <c r="K86" s="3">
        <v>56.6</v>
      </c>
      <c r="L86" s="3">
        <v>0.84</v>
      </c>
      <c r="M86" s="3">
        <v>17.64</v>
      </c>
      <c r="N86" s="3">
        <v>7.95</v>
      </c>
      <c r="P86" s="3">
        <v>0.14000000000000001</v>
      </c>
      <c r="Q86" s="3">
        <v>3.21</v>
      </c>
      <c r="R86" s="3">
        <v>6.28</v>
      </c>
      <c r="S86" s="3">
        <v>4.4800000000000004</v>
      </c>
      <c r="T86" s="3">
        <v>1.89</v>
      </c>
      <c r="U86" s="3">
        <v>0.32</v>
      </c>
      <c r="V86" s="3">
        <v>19</v>
      </c>
      <c r="W86" s="3">
        <v>181</v>
      </c>
      <c r="X86" s="3">
        <v>5.31</v>
      </c>
      <c r="Y86" s="3">
        <v>20.6</v>
      </c>
      <c r="Z86" s="3">
        <v>6.94</v>
      </c>
      <c r="AA86" s="3">
        <v>42.9</v>
      </c>
      <c r="AC86" s="3">
        <v>89.7</v>
      </c>
      <c r="AD86" s="3">
        <v>18.5</v>
      </c>
      <c r="AF86" s="3">
        <v>31.7</v>
      </c>
      <c r="AG86" s="3">
        <v>542</v>
      </c>
      <c r="AH86" s="3">
        <v>0.06</v>
      </c>
      <c r="AI86" s="3">
        <v>22.4</v>
      </c>
      <c r="AJ86" s="3">
        <v>114</v>
      </c>
      <c r="AK86" s="3">
        <v>5.01</v>
      </c>
      <c r="AL86" s="3">
        <v>1.45</v>
      </c>
      <c r="AM86" s="3">
        <v>357</v>
      </c>
      <c r="AN86" s="3">
        <v>16.3</v>
      </c>
      <c r="AO86" s="3">
        <v>35.700000000000003</v>
      </c>
      <c r="AP86" s="3">
        <v>4.71</v>
      </c>
      <c r="AQ86" s="3">
        <v>21.9</v>
      </c>
      <c r="AR86" s="3">
        <v>4.99</v>
      </c>
      <c r="AS86" s="3">
        <v>1.25</v>
      </c>
      <c r="AT86" s="3">
        <v>4.3499999999999996</v>
      </c>
      <c r="AU86" s="3">
        <v>0.66</v>
      </c>
      <c r="AV86" s="3">
        <v>4</v>
      </c>
      <c r="AW86" s="3">
        <v>0.77</v>
      </c>
      <c r="AX86" s="3">
        <v>2.25</v>
      </c>
      <c r="AY86" s="3">
        <v>0.32</v>
      </c>
      <c r="AZ86" s="3">
        <v>2.11</v>
      </c>
      <c r="BA86" s="3">
        <v>0.33</v>
      </c>
      <c r="BB86" s="3">
        <v>5.2</v>
      </c>
      <c r="BC86" s="3">
        <v>3.16</v>
      </c>
      <c r="BD86" s="3">
        <v>12.6</v>
      </c>
      <c r="BE86" s="3">
        <v>1.18</v>
      </c>
      <c r="BF86" s="3">
        <v>0.31</v>
      </c>
      <c r="BG86" s="3">
        <v>8.94</v>
      </c>
      <c r="BH86" s="3">
        <v>2.5499999999999998</v>
      </c>
      <c r="BI86" s="3">
        <v>0.9</v>
      </c>
      <c r="BJ86" s="3">
        <v>45</v>
      </c>
      <c r="BK86" s="3">
        <v>0.88</v>
      </c>
      <c r="BM86" s="3">
        <v>24.2</v>
      </c>
      <c r="BN86" s="3">
        <v>5.2</v>
      </c>
      <c r="BO86" s="17"/>
      <c r="BP86" s="4">
        <f t="shared" si="27"/>
        <v>34.912000000000006</v>
      </c>
      <c r="BQ86" s="4">
        <f t="shared" si="28"/>
        <v>35.508192363536715</v>
      </c>
      <c r="BR86" s="4">
        <f t="shared" si="29"/>
        <v>0.59619236353670857</v>
      </c>
      <c r="BS86" s="4"/>
      <c r="BT86" s="4">
        <f t="shared" si="30"/>
        <v>38.240700030090181</v>
      </c>
      <c r="BU86" s="4">
        <f t="shared" si="31"/>
        <v>34.967733184750536</v>
      </c>
      <c r="BV86" s="4">
        <f t="shared" si="32"/>
        <v>3.2729668453396457</v>
      </c>
      <c r="BW86" s="4"/>
      <c r="BX86" s="4">
        <f t="shared" si="33"/>
        <v>36.829049297839056</v>
      </c>
      <c r="BY86" s="4">
        <f t="shared" si="34"/>
        <v>1.4116507322511254</v>
      </c>
      <c r="BZ86" s="4">
        <f t="shared" si="35"/>
        <v>1.8613161130885203</v>
      </c>
    </row>
    <row r="87" spans="1:98" s="3" customFormat="1" x14ac:dyDescent="0.2">
      <c r="A87" s="11" t="s">
        <v>276</v>
      </c>
      <c r="B87" s="11" t="s">
        <v>277</v>
      </c>
      <c r="C87" s="11">
        <v>176</v>
      </c>
      <c r="D87" s="11"/>
      <c r="E87" s="11">
        <v>29.38888889</v>
      </c>
      <c r="F87" s="11">
        <v>89.039444439999997</v>
      </c>
      <c r="G87" s="11"/>
      <c r="H87" s="11"/>
      <c r="I87" s="11"/>
      <c r="J87" s="11"/>
      <c r="K87" s="11">
        <v>65.599999999999994</v>
      </c>
      <c r="L87" s="11">
        <v>0.45</v>
      </c>
      <c r="M87" s="11">
        <v>15.07</v>
      </c>
      <c r="N87" s="11">
        <v>2.13</v>
      </c>
      <c r="O87" s="11">
        <v>2.85</v>
      </c>
      <c r="P87" s="11">
        <v>0.12</v>
      </c>
      <c r="Q87" s="11">
        <v>1.69</v>
      </c>
      <c r="R87" s="11">
        <v>3.78</v>
      </c>
      <c r="S87" s="11">
        <v>3.66</v>
      </c>
      <c r="T87" s="11">
        <v>1.36</v>
      </c>
      <c r="U87" s="11">
        <v>0.12</v>
      </c>
      <c r="V87" s="11">
        <v>9.91</v>
      </c>
      <c r="W87" s="11">
        <v>93.13</v>
      </c>
      <c r="X87" s="11">
        <v>10.02</v>
      </c>
      <c r="Y87" s="11">
        <v>12.86</v>
      </c>
      <c r="Z87" s="11">
        <v>6.03</v>
      </c>
      <c r="AA87" s="11"/>
      <c r="AB87" s="11"/>
      <c r="AC87" s="11"/>
      <c r="AD87" s="11">
        <v>13.38</v>
      </c>
      <c r="AE87" s="11"/>
      <c r="AF87" s="11">
        <v>24.84</v>
      </c>
      <c r="AG87" s="11">
        <v>307.2</v>
      </c>
      <c r="AH87" s="11">
        <v>0.08</v>
      </c>
      <c r="AI87" s="11">
        <v>12.92</v>
      </c>
      <c r="AJ87" s="11">
        <v>117.7</v>
      </c>
      <c r="AK87" s="11">
        <v>5.26</v>
      </c>
      <c r="AL87" s="11"/>
      <c r="AM87" s="11">
        <v>276.91000000000003</v>
      </c>
      <c r="AN87" s="11">
        <v>12.28</v>
      </c>
      <c r="AO87" s="11">
        <v>24.04</v>
      </c>
      <c r="AP87" s="11">
        <v>2.75</v>
      </c>
      <c r="AQ87" s="11">
        <v>11.07</v>
      </c>
      <c r="AR87" s="11">
        <v>2.19</v>
      </c>
      <c r="AS87" s="11">
        <v>0.88</v>
      </c>
      <c r="AT87" s="11">
        <v>2.2000000000000002</v>
      </c>
      <c r="AU87" s="11">
        <v>0.39</v>
      </c>
      <c r="AV87" s="11">
        <v>2.14</v>
      </c>
      <c r="AW87" s="11">
        <v>0.47</v>
      </c>
      <c r="AX87" s="11">
        <v>1.34</v>
      </c>
      <c r="AY87" s="11">
        <v>0.24</v>
      </c>
      <c r="AZ87" s="11">
        <v>1.43</v>
      </c>
      <c r="BA87" s="11">
        <v>0.21</v>
      </c>
      <c r="BB87" s="11">
        <v>5.6</v>
      </c>
      <c r="BC87" s="11">
        <v>3.4</v>
      </c>
      <c r="BD87" s="11"/>
      <c r="BE87" s="11">
        <v>0.95</v>
      </c>
      <c r="BF87" s="11">
        <v>0.54</v>
      </c>
      <c r="BG87" s="11">
        <v>22.18</v>
      </c>
      <c r="BH87" s="11">
        <v>3.77</v>
      </c>
      <c r="BI87" s="11">
        <v>0.89</v>
      </c>
      <c r="BJ87" s="11">
        <v>39</v>
      </c>
      <c r="BK87" s="11">
        <v>1.07</v>
      </c>
      <c r="BL87" s="11"/>
      <c r="BM87" s="11">
        <v>23.8</v>
      </c>
      <c r="BN87" s="11">
        <v>5.8</v>
      </c>
      <c r="BO87" s="20"/>
      <c r="BP87" s="12">
        <f t="shared" si="27"/>
        <v>34.468000000000004</v>
      </c>
      <c r="BQ87" s="12">
        <f t="shared" si="28"/>
        <v>37.83162569867585</v>
      </c>
      <c r="BR87" s="12">
        <f t="shared" si="29"/>
        <v>3.3636256986758468</v>
      </c>
      <c r="BS87" s="12"/>
      <c r="BT87" s="12">
        <f t="shared" si="30"/>
        <v>37.924026032871154</v>
      </c>
      <c r="BU87" s="12">
        <f t="shared" si="31"/>
        <v>36.780441431369404</v>
      </c>
      <c r="BV87" s="12">
        <f t="shared" si="32"/>
        <v>1.1435846015017503</v>
      </c>
      <c r="BW87" s="12"/>
      <c r="BX87" s="12">
        <f t="shared" si="33"/>
        <v>37.659425740365407</v>
      </c>
      <c r="BY87" s="12">
        <f t="shared" si="34"/>
        <v>0.26460029250574735</v>
      </c>
      <c r="BZ87" s="12">
        <f t="shared" si="35"/>
        <v>0.87898430899600299</v>
      </c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</row>
    <row r="88" spans="1:98" s="3" customFormat="1" x14ac:dyDescent="0.2">
      <c r="A88" s="11" t="s">
        <v>276</v>
      </c>
      <c r="B88" s="11" t="s">
        <v>278</v>
      </c>
      <c r="C88" s="11">
        <v>176</v>
      </c>
      <c r="D88" s="11"/>
      <c r="E88" s="11">
        <v>29.38888889</v>
      </c>
      <c r="F88" s="11">
        <v>89.039444439999997</v>
      </c>
      <c r="G88" s="11"/>
      <c r="H88" s="11"/>
      <c r="I88" s="11"/>
      <c r="J88" s="11"/>
      <c r="K88" s="11">
        <v>64.44</v>
      </c>
      <c r="L88" s="11">
        <v>0.46</v>
      </c>
      <c r="M88" s="11">
        <v>14.87</v>
      </c>
      <c r="N88" s="11">
        <v>1.79</v>
      </c>
      <c r="O88" s="11">
        <v>3.72</v>
      </c>
      <c r="P88" s="11">
        <v>0.11</v>
      </c>
      <c r="Q88" s="11">
        <v>1.72</v>
      </c>
      <c r="R88" s="11">
        <v>3.6</v>
      </c>
      <c r="S88" s="11">
        <v>3.52</v>
      </c>
      <c r="T88" s="11">
        <v>1.54</v>
      </c>
      <c r="U88" s="11">
        <v>0.12</v>
      </c>
      <c r="V88" s="11">
        <v>10.55</v>
      </c>
      <c r="W88" s="11">
        <v>93</v>
      </c>
      <c r="X88" s="11">
        <v>11.73</v>
      </c>
      <c r="Y88" s="11">
        <v>14.47</v>
      </c>
      <c r="Z88" s="11">
        <v>4.93</v>
      </c>
      <c r="AA88" s="11"/>
      <c r="AB88" s="11"/>
      <c r="AC88" s="11"/>
      <c r="AD88" s="11">
        <v>14.14</v>
      </c>
      <c r="AE88" s="11"/>
      <c r="AF88" s="11">
        <v>27.43</v>
      </c>
      <c r="AG88" s="11">
        <v>313.85000000000002</v>
      </c>
      <c r="AH88" s="11">
        <v>0.09</v>
      </c>
      <c r="AI88" s="11">
        <v>13.49</v>
      </c>
      <c r="AJ88" s="11">
        <v>126.33</v>
      </c>
      <c r="AK88" s="11">
        <v>5.88</v>
      </c>
      <c r="AL88" s="11"/>
      <c r="AM88" s="11">
        <v>315.7</v>
      </c>
      <c r="AN88" s="11">
        <v>13.87</v>
      </c>
      <c r="AO88" s="11">
        <v>27.08</v>
      </c>
      <c r="AP88" s="11">
        <v>3.09</v>
      </c>
      <c r="AQ88" s="11">
        <v>12.33</v>
      </c>
      <c r="AR88" s="11">
        <v>2.34</v>
      </c>
      <c r="AS88" s="11">
        <v>0.93</v>
      </c>
      <c r="AT88" s="11">
        <v>2.41</v>
      </c>
      <c r="AU88" s="11">
        <v>0.41</v>
      </c>
      <c r="AV88" s="11">
        <v>2.2799999999999998</v>
      </c>
      <c r="AW88" s="11">
        <v>0.49</v>
      </c>
      <c r="AX88" s="11">
        <v>1.44</v>
      </c>
      <c r="AY88" s="11">
        <v>0.25</v>
      </c>
      <c r="AZ88" s="11">
        <v>1.56</v>
      </c>
      <c r="BA88" s="11">
        <v>0.23</v>
      </c>
      <c r="BB88" s="11">
        <v>5.9</v>
      </c>
      <c r="BC88" s="11">
        <v>3.61</v>
      </c>
      <c r="BD88" s="11"/>
      <c r="BE88" s="11">
        <v>0.97</v>
      </c>
      <c r="BF88" s="11">
        <v>0.63</v>
      </c>
      <c r="BG88" s="11">
        <v>102.18</v>
      </c>
      <c r="BH88" s="11">
        <v>3.82</v>
      </c>
      <c r="BI88" s="11">
        <v>0.81</v>
      </c>
      <c r="BJ88" s="11">
        <v>36</v>
      </c>
      <c r="BK88" s="11">
        <v>1.08</v>
      </c>
      <c r="BL88" s="11"/>
      <c r="BM88" s="11">
        <v>23.3</v>
      </c>
      <c r="BN88" s="11">
        <v>6</v>
      </c>
      <c r="BO88" s="20"/>
      <c r="BP88" s="12">
        <f t="shared" si="27"/>
        <v>33.913000000000004</v>
      </c>
      <c r="BQ88" s="12">
        <f t="shared" si="28"/>
        <v>38.552949013679324</v>
      </c>
      <c r="BR88" s="12">
        <f t="shared" si="29"/>
        <v>4.6399490136793204</v>
      </c>
      <c r="BS88" s="12"/>
      <c r="BT88" s="12">
        <f t="shared" si="30"/>
        <v>37.520613850861437</v>
      </c>
      <c r="BU88" s="12">
        <f t="shared" si="31"/>
        <v>37.343207189185712</v>
      </c>
      <c r="BV88" s="12">
        <f t="shared" si="32"/>
        <v>0.17740666167572527</v>
      </c>
      <c r="BW88" s="12"/>
      <c r="BX88" s="12">
        <f t="shared" si="33"/>
        <v>37.75985410357751</v>
      </c>
      <c r="BY88" s="12">
        <f t="shared" si="34"/>
        <v>0.23924025271607263</v>
      </c>
      <c r="BZ88" s="12">
        <f t="shared" si="35"/>
        <v>0.41664691439179791</v>
      </c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</row>
    <row r="89" spans="1:98" s="3" customFormat="1" x14ac:dyDescent="0.2">
      <c r="A89" s="11" t="s">
        <v>276</v>
      </c>
      <c r="B89" s="11" t="s">
        <v>279</v>
      </c>
      <c r="C89" s="11">
        <v>176</v>
      </c>
      <c r="D89" s="11"/>
      <c r="E89" s="11">
        <v>29.38888889</v>
      </c>
      <c r="F89" s="11">
        <v>89.039444439999997</v>
      </c>
      <c r="G89" s="11"/>
      <c r="H89" s="11"/>
      <c r="I89" s="11"/>
      <c r="J89" s="11"/>
      <c r="K89" s="11">
        <v>64.56</v>
      </c>
      <c r="L89" s="11">
        <v>0.44</v>
      </c>
      <c r="M89" s="11">
        <v>14.84</v>
      </c>
      <c r="N89" s="11">
        <v>1.45</v>
      </c>
      <c r="O89" s="11">
        <v>3.29</v>
      </c>
      <c r="P89" s="11">
        <v>0.1</v>
      </c>
      <c r="Q89" s="11">
        <v>1.73</v>
      </c>
      <c r="R89" s="11">
        <v>3.67</v>
      </c>
      <c r="S89" s="11">
        <v>3.54</v>
      </c>
      <c r="T89" s="11">
        <v>1.78</v>
      </c>
      <c r="U89" s="11">
        <v>0.12</v>
      </c>
      <c r="V89" s="11">
        <v>11.37</v>
      </c>
      <c r="W89" s="11">
        <v>92.39</v>
      </c>
      <c r="X89" s="11">
        <v>9.4499999999999993</v>
      </c>
      <c r="Y89" s="11">
        <v>13.69</v>
      </c>
      <c r="Z89" s="11">
        <v>5.34</v>
      </c>
      <c r="AA89" s="11"/>
      <c r="AB89" s="11"/>
      <c r="AC89" s="11"/>
      <c r="AD89" s="11">
        <v>15</v>
      </c>
      <c r="AE89" s="11"/>
      <c r="AF89" s="11">
        <v>40.74</v>
      </c>
      <c r="AG89" s="11">
        <v>206.84</v>
      </c>
      <c r="AH89" s="11">
        <v>0.2</v>
      </c>
      <c r="AI89" s="11">
        <v>11.28</v>
      </c>
      <c r="AJ89" s="11">
        <v>125.6</v>
      </c>
      <c r="AK89" s="11">
        <v>6.16</v>
      </c>
      <c r="AL89" s="11"/>
      <c r="AM89" s="11">
        <v>373.14</v>
      </c>
      <c r="AN89" s="11">
        <v>10.68</v>
      </c>
      <c r="AO89" s="11">
        <v>20.57</v>
      </c>
      <c r="AP89" s="11">
        <v>2.35</v>
      </c>
      <c r="AQ89" s="11">
        <v>9.4700000000000006</v>
      </c>
      <c r="AR89" s="11">
        <v>1.85</v>
      </c>
      <c r="AS89" s="11">
        <v>0.71</v>
      </c>
      <c r="AT89" s="11">
        <v>1.85</v>
      </c>
      <c r="AU89" s="11">
        <v>0.32</v>
      </c>
      <c r="AV89" s="11">
        <v>1.81</v>
      </c>
      <c r="AW89" s="11">
        <v>0.39</v>
      </c>
      <c r="AX89" s="11">
        <v>1.1599999999999999</v>
      </c>
      <c r="AY89" s="11">
        <v>0.21</v>
      </c>
      <c r="AZ89" s="11">
        <v>1.31</v>
      </c>
      <c r="BA89" s="11">
        <v>0.19</v>
      </c>
      <c r="BB89" s="11">
        <v>5.7</v>
      </c>
      <c r="BC89" s="11">
        <v>3.76</v>
      </c>
      <c r="BD89" s="11"/>
      <c r="BE89" s="11">
        <v>0.91</v>
      </c>
      <c r="BF89" s="11">
        <v>0.68</v>
      </c>
      <c r="BG89" s="11">
        <v>103.14</v>
      </c>
      <c r="BH89" s="11">
        <v>4.78</v>
      </c>
      <c r="BI89" s="11">
        <v>1.47</v>
      </c>
      <c r="BJ89" s="11">
        <v>40</v>
      </c>
      <c r="BK89" s="11">
        <v>1.05</v>
      </c>
      <c r="BL89" s="11"/>
      <c r="BM89" s="11">
        <v>18.3</v>
      </c>
      <c r="BN89" s="11">
        <v>5.5</v>
      </c>
      <c r="BO89" s="20"/>
      <c r="BP89" s="12">
        <f t="shared" si="27"/>
        <v>28.363000000000003</v>
      </c>
      <c r="BQ89" s="12">
        <f t="shared" si="28"/>
        <v>36.701607945470968</v>
      </c>
      <c r="BR89" s="12">
        <f t="shared" si="29"/>
        <v>8.3386079454709652</v>
      </c>
      <c r="BS89" s="12"/>
      <c r="BT89" s="12">
        <f t="shared" si="30"/>
        <v>32.931120137100137</v>
      </c>
      <c r="BU89" s="12">
        <f t="shared" si="31"/>
        <v>35.898818331157862</v>
      </c>
      <c r="BV89" s="12">
        <f t="shared" si="32"/>
        <v>2.9676981940577249</v>
      </c>
      <c r="BW89" s="12"/>
      <c r="BX89" s="12">
        <f t="shared" si="33"/>
        <v>34.600838025873948</v>
      </c>
      <c r="BY89" s="12">
        <f t="shared" si="34"/>
        <v>1.6697178887738104</v>
      </c>
      <c r="BZ89" s="12">
        <f t="shared" si="35"/>
        <v>1.2979803052839145</v>
      </c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</row>
    <row r="90" spans="1:98" s="3" customFormat="1" x14ac:dyDescent="0.2">
      <c r="A90" s="11" t="s">
        <v>276</v>
      </c>
      <c r="B90" s="11" t="s">
        <v>280</v>
      </c>
      <c r="C90" s="11">
        <v>176</v>
      </c>
      <c r="D90" s="11"/>
      <c r="E90" s="11">
        <v>29.38888889</v>
      </c>
      <c r="F90" s="11">
        <v>89.039444439999997</v>
      </c>
      <c r="G90" s="11"/>
      <c r="H90" s="11"/>
      <c r="I90" s="11"/>
      <c r="J90" s="11"/>
      <c r="K90" s="11">
        <v>64.239999999999995</v>
      </c>
      <c r="L90" s="11">
        <v>0.48</v>
      </c>
      <c r="M90" s="11">
        <v>14.83</v>
      </c>
      <c r="N90" s="11">
        <v>1.37</v>
      </c>
      <c r="O90" s="11">
        <v>3.49</v>
      </c>
      <c r="P90" s="11">
        <v>0.1</v>
      </c>
      <c r="Q90" s="11">
        <v>1.87</v>
      </c>
      <c r="R90" s="11">
        <v>3.74</v>
      </c>
      <c r="S90" s="11">
        <v>3.48</v>
      </c>
      <c r="T90" s="11">
        <v>1.77</v>
      </c>
      <c r="U90" s="11">
        <v>0.12</v>
      </c>
      <c r="V90" s="11">
        <v>10.91</v>
      </c>
      <c r="W90" s="11">
        <v>93.6</v>
      </c>
      <c r="X90" s="11">
        <v>8.74</v>
      </c>
      <c r="Y90" s="11">
        <v>14.06</v>
      </c>
      <c r="Z90" s="11">
        <v>6.66</v>
      </c>
      <c r="AA90" s="11"/>
      <c r="AB90" s="11"/>
      <c r="AC90" s="11"/>
      <c r="AD90" s="11">
        <v>13.69</v>
      </c>
      <c r="AE90" s="11"/>
      <c r="AF90" s="11">
        <v>37.22</v>
      </c>
      <c r="AG90" s="11">
        <v>187.52</v>
      </c>
      <c r="AH90" s="11">
        <v>0.2</v>
      </c>
      <c r="AI90" s="11">
        <v>13.34</v>
      </c>
      <c r="AJ90" s="11">
        <v>133.71</v>
      </c>
      <c r="AK90" s="11">
        <v>6.9</v>
      </c>
      <c r="AL90" s="11"/>
      <c r="AM90" s="11">
        <v>361.79</v>
      </c>
      <c r="AN90" s="11">
        <v>12.21</v>
      </c>
      <c r="AO90" s="11">
        <v>24.12</v>
      </c>
      <c r="AP90" s="11">
        <v>2.74</v>
      </c>
      <c r="AQ90" s="11">
        <v>11.02</v>
      </c>
      <c r="AR90" s="11">
        <v>2.12</v>
      </c>
      <c r="AS90" s="11">
        <v>0.8</v>
      </c>
      <c r="AT90" s="11">
        <v>2.14</v>
      </c>
      <c r="AU90" s="11">
        <v>0.37</v>
      </c>
      <c r="AV90" s="11">
        <v>2.15</v>
      </c>
      <c r="AW90" s="11">
        <v>0.49</v>
      </c>
      <c r="AX90" s="11">
        <v>1.46</v>
      </c>
      <c r="AY90" s="11">
        <v>0.27</v>
      </c>
      <c r="AZ90" s="11">
        <v>1.63</v>
      </c>
      <c r="BA90" s="11">
        <v>0.24</v>
      </c>
      <c r="BB90" s="11">
        <v>5.5</v>
      </c>
      <c r="BC90" s="11">
        <v>3.96</v>
      </c>
      <c r="BD90" s="11"/>
      <c r="BE90" s="11">
        <v>1.1200000000000001</v>
      </c>
      <c r="BF90" s="11">
        <v>0.72</v>
      </c>
      <c r="BG90" s="11">
        <v>14.08</v>
      </c>
      <c r="BH90" s="11">
        <v>4.33</v>
      </c>
      <c r="BI90" s="11">
        <v>1.36</v>
      </c>
      <c r="BJ90" s="11">
        <v>41</v>
      </c>
      <c r="BK90" s="11">
        <v>1.05</v>
      </c>
      <c r="BL90" s="11"/>
      <c r="BM90" s="11">
        <v>14.1</v>
      </c>
      <c r="BN90" s="11">
        <v>5.0999999999999996</v>
      </c>
      <c r="BO90" s="20"/>
      <c r="BP90" s="12">
        <f t="shared" si="27"/>
        <v>23.701000000000001</v>
      </c>
      <c r="BQ90" s="12">
        <f t="shared" si="28"/>
        <v>35.095033750755157</v>
      </c>
      <c r="BR90" s="12">
        <f t="shared" si="29"/>
        <v>11.394033750755156</v>
      </c>
      <c r="BS90" s="12"/>
      <c r="BT90" s="12">
        <f t="shared" si="30"/>
        <v>27.977321150298327</v>
      </c>
      <c r="BU90" s="12">
        <f t="shared" si="31"/>
        <v>34.645392959522653</v>
      </c>
      <c r="BV90" s="12">
        <f t="shared" si="32"/>
        <v>6.6680718092243261</v>
      </c>
      <c r="BW90" s="12"/>
      <c r="BX90" s="12">
        <f t="shared" si="33"/>
        <v>31.358601925909952</v>
      </c>
      <c r="BY90" s="12">
        <f t="shared" si="34"/>
        <v>3.381280775611625</v>
      </c>
      <c r="BZ90" s="12">
        <f t="shared" si="35"/>
        <v>3.2867910336127011</v>
      </c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</row>
    <row r="91" spans="1:98" s="3" customFormat="1" x14ac:dyDescent="0.2">
      <c r="A91" s="11" t="s">
        <v>276</v>
      </c>
      <c r="B91" s="11" t="s">
        <v>281</v>
      </c>
      <c r="C91" s="11">
        <v>176.2</v>
      </c>
      <c r="D91" s="11">
        <v>2.2000000000000002</v>
      </c>
      <c r="E91" s="11">
        <v>29.38888889</v>
      </c>
      <c r="F91" s="11">
        <v>89.039444439999997</v>
      </c>
      <c r="G91" s="11"/>
      <c r="H91" s="11"/>
      <c r="I91" s="11">
        <v>14.3</v>
      </c>
      <c r="J91" s="11"/>
      <c r="K91" s="11">
        <v>64.3</v>
      </c>
      <c r="L91" s="11">
        <v>0.47</v>
      </c>
      <c r="M91" s="11">
        <v>15.2</v>
      </c>
      <c r="N91" s="11">
        <v>1.94</v>
      </c>
      <c r="O91" s="11">
        <v>2.68</v>
      </c>
      <c r="P91" s="11">
        <v>0.09</v>
      </c>
      <c r="Q91" s="11">
        <v>1.73</v>
      </c>
      <c r="R91" s="11">
        <v>4.01</v>
      </c>
      <c r="S91" s="11">
        <v>3.06</v>
      </c>
      <c r="T91" s="11">
        <v>1.91</v>
      </c>
      <c r="U91" s="11">
        <v>0.12</v>
      </c>
      <c r="V91" s="11">
        <v>10.91</v>
      </c>
      <c r="W91" s="11">
        <v>89.01</v>
      </c>
      <c r="X91" s="11">
        <v>12.77</v>
      </c>
      <c r="Y91" s="11">
        <v>14.77</v>
      </c>
      <c r="Z91" s="11">
        <v>5.42</v>
      </c>
      <c r="AA91" s="11"/>
      <c r="AB91" s="11"/>
      <c r="AC91" s="11"/>
      <c r="AD91" s="11">
        <v>14.34</v>
      </c>
      <c r="AE91" s="11"/>
      <c r="AF91" s="11">
        <v>38.81</v>
      </c>
      <c r="AG91" s="11">
        <v>268.97000000000003</v>
      </c>
      <c r="AH91" s="11">
        <v>0.14000000000000001</v>
      </c>
      <c r="AI91" s="11">
        <v>12.03</v>
      </c>
      <c r="AJ91" s="11">
        <v>117.76</v>
      </c>
      <c r="AK91" s="11">
        <v>6.01</v>
      </c>
      <c r="AL91" s="11"/>
      <c r="AM91" s="11">
        <v>354.72</v>
      </c>
      <c r="AN91" s="11">
        <v>14.2</v>
      </c>
      <c r="AO91" s="11">
        <v>27.48</v>
      </c>
      <c r="AP91" s="11">
        <v>3.05</v>
      </c>
      <c r="AQ91" s="11">
        <v>12</v>
      </c>
      <c r="AR91" s="11">
        <v>2.23</v>
      </c>
      <c r="AS91" s="11">
        <v>0.88</v>
      </c>
      <c r="AT91" s="11">
        <v>2.16</v>
      </c>
      <c r="AU91" s="11">
        <v>0.36</v>
      </c>
      <c r="AV91" s="11">
        <v>2.04</v>
      </c>
      <c r="AW91" s="11">
        <v>0.44</v>
      </c>
      <c r="AX91" s="11">
        <v>1.29</v>
      </c>
      <c r="AY91" s="11">
        <v>0.23</v>
      </c>
      <c r="AZ91" s="11">
        <v>1.41</v>
      </c>
      <c r="BA91" s="11">
        <v>0.21</v>
      </c>
      <c r="BB91" s="11">
        <v>6.5</v>
      </c>
      <c r="BC91" s="11">
        <v>3.44</v>
      </c>
      <c r="BD91" s="11"/>
      <c r="BE91" s="11">
        <v>0.84</v>
      </c>
      <c r="BF91" s="11">
        <v>0.57999999999999996</v>
      </c>
      <c r="BG91" s="11">
        <v>10.95</v>
      </c>
      <c r="BH91" s="11">
        <v>3.93</v>
      </c>
      <c r="BI91" s="11">
        <v>0.97</v>
      </c>
      <c r="BJ91" s="11">
        <v>41</v>
      </c>
      <c r="BK91" s="11">
        <v>1.08</v>
      </c>
      <c r="BL91" s="11"/>
      <c r="BM91" s="11">
        <v>22.4</v>
      </c>
      <c r="BN91" s="11">
        <v>6.8</v>
      </c>
      <c r="BO91" s="20"/>
      <c r="BP91" s="12">
        <f t="shared" si="27"/>
        <v>32.914000000000001</v>
      </c>
      <c r="BQ91" s="12">
        <f t="shared" si="28"/>
        <v>41.216045206311712</v>
      </c>
      <c r="BR91" s="12">
        <f t="shared" si="29"/>
        <v>8.3020452063117105</v>
      </c>
      <c r="BS91" s="12"/>
      <c r="BT91" s="12">
        <f t="shared" si="30"/>
        <v>36.772158218358882</v>
      </c>
      <c r="BU91" s="12">
        <f t="shared" si="31"/>
        <v>39.420915362222217</v>
      </c>
      <c r="BV91" s="12">
        <f t="shared" si="32"/>
        <v>2.6487571438633353</v>
      </c>
      <c r="BW91" s="12"/>
      <c r="BX91" s="12">
        <f t="shared" si="33"/>
        <v>38.512793167694497</v>
      </c>
      <c r="BY91" s="12">
        <f t="shared" si="34"/>
        <v>1.7406349493356146</v>
      </c>
      <c r="BZ91" s="12">
        <f t="shared" si="35"/>
        <v>0.90812219452772069</v>
      </c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</row>
    <row r="92" spans="1:98" s="3" customFormat="1" x14ac:dyDescent="0.2">
      <c r="A92" s="3" t="s">
        <v>156</v>
      </c>
      <c r="B92" s="3" t="s">
        <v>163</v>
      </c>
      <c r="C92" s="3">
        <v>51.5</v>
      </c>
      <c r="D92" s="3">
        <v>0.8</v>
      </c>
      <c r="E92" s="3">
        <v>29.3675</v>
      </c>
      <c r="F92" s="3">
        <v>90.724440000000001</v>
      </c>
      <c r="K92" s="3">
        <v>61.42</v>
      </c>
      <c r="L92" s="3">
        <v>0.71</v>
      </c>
      <c r="M92" s="3">
        <v>16.829999999999998</v>
      </c>
      <c r="N92" s="3">
        <v>6.18</v>
      </c>
      <c r="P92" s="3">
        <v>0.11</v>
      </c>
      <c r="Q92" s="3">
        <v>2.66</v>
      </c>
      <c r="R92" s="3">
        <v>5.34</v>
      </c>
      <c r="S92" s="3">
        <v>4.18</v>
      </c>
      <c r="T92" s="3">
        <v>2.46</v>
      </c>
      <c r="U92" s="3">
        <v>0.22</v>
      </c>
      <c r="V92" s="3">
        <v>12.26</v>
      </c>
      <c r="W92" s="3">
        <v>132.75</v>
      </c>
      <c r="X92" s="3">
        <v>12.79</v>
      </c>
      <c r="Y92" s="3">
        <v>16.48</v>
      </c>
      <c r="Z92" s="3">
        <v>9.15</v>
      </c>
      <c r="AA92" s="3">
        <v>45.77</v>
      </c>
      <c r="AC92" s="3">
        <v>73.56</v>
      </c>
      <c r="AD92" s="3">
        <v>16.600000000000001</v>
      </c>
      <c r="AF92" s="3">
        <v>58</v>
      </c>
      <c r="AG92" s="3">
        <v>559</v>
      </c>
      <c r="AH92" s="3">
        <v>0.1</v>
      </c>
      <c r="AI92" s="3">
        <v>18.78</v>
      </c>
      <c r="AJ92" s="3">
        <v>173</v>
      </c>
      <c r="AK92" s="3">
        <v>5.22</v>
      </c>
      <c r="AL92" s="3">
        <v>4.68</v>
      </c>
      <c r="AM92" s="3">
        <v>452</v>
      </c>
      <c r="AN92" s="3">
        <v>17.440000000000001</v>
      </c>
      <c r="AO92" s="3">
        <v>36.840000000000003</v>
      </c>
      <c r="AP92" s="3">
        <v>4.75</v>
      </c>
      <c r="AQ92" s="3">
        <v>17.98</v>
      </c>
      <c r="AR92" s="3">
        <v>4.13</v>
      </c>
      <c r="AS92" s="3">
        <v>1.01</v>
      </c>
      <c r="AT92" s="3">
        <v>3.4</v>
      </c>
      <c r="AU92" s="3">
        <v>0.54</v>
      </c>
      <c r="AV92" s="3">
        <v>2.95</v>
      </c>
      <c r="AW92" s="3">
        <v>0.66</v>
      </c>
      <c r="AX92" s="3">
        <v>1.81</v>
      </c>
      <c r="AY92" s="3">
        <v>0.28000000000000003</v>
      </c>
      <c r="AZ92" s="3">
        <v>1.79</v>
      </c>
      <c r="BA92" s="3">
        <v>0.28999999999999998</v>
      </c>
      <c r="BB92" s="3">
        <v>6.4</v>
      </c>
      <c r="BC92" s="3">
        <v>4.79</v>
      </c>
      <c r="BF92" s="3">
        <v>0.37</v>
      </c>
      <c r="BG92" s="3">
        <v>17.61</v>
      </c>
      <c r="BH92" s="3">
        <v>4.71</v>
      </c>
      <c r="BI92" s="3">
        <v>1.63</v>
      </c>
      <c r="BJ92" s="3">
        <v>46</v>
      </c>
      <c r="BK92" s="3">
        <v>0.9</v>
      </c>
      <c r="BM92" s="3">
        <v>29.8</v>
      </c>
      <c r="BN92" s="3">
        <v>6.6</v>
      </c>
      <c r="BO92" s="17"/>
      <c r="BP92" s="4">
        <f t="shared" si="27"/>
        <v>41.128</v>
      </c>
      <c r="BQ92" s="4">
        <f t="shared" si="28"/>
        <v>40.58086370937594</v>
      </c>
      <c r="BR92" s="4">
        <f t="shared" si="29"/>
        <v>0.54713629062406</v>
      </c>
      <c r="BS92" s="4"/>
      <c r="BT92" s="4">
        <f t="shared" si="30"/>
        <v>42.195659476715818</v>
      </c>
      <c r="BU92" s="4">
        <f t="shared" si="31"/>
        <v>38.925356173937509</v>
      </c>
      <c r="BV92" s="4">
        <f t="shared" si="32"/>
        <v>3.2703033027783093</v>
      </c>
      <c r="BW92" s="4"/>
      <c r="BX92" s="4">
        <f t="shared" si="33"/>
        <v>41.038516062605979</v>
      </c>
      <c r="BY92" s="4">
        <f t="shared" si="34"/>
        <v>1.1571434141098393</v>
      </c>
      <c r="BZ92" s="4">
        <f t="shared" si="35"/>
        <v>2.1131598886684699</v>
      </c>
    </row>
    <row r="93" spans="1:98" s="3" customFormat="1" x14ac:dyDescent="0.2">
      <c r="A93" s="3" t="s">
        <v>160</v>
      </c>
      <c r="B93" s="3" t="s">
        <v>164</v>
      </c>
      <c r="C93" s="3">
        <v>52</v>
      </c>
      <c r="E93" s="3">
        <v>29.359500000000001</v>
      </c>
      <c r="F93" s="3">
        <v>90.711805560000002</v>
      </c>
      <c r="G93" s="3">
        <v>0.70330000000000004</v>
      </c>
      <c r="H93" s="3">
        <v>6.3</v>
      </c>
      <c r="K93" s="3">
        <v>56.24</v>
      </c>
      <c r="L93" s="3">
        <v>0.71</v>
      </c>
      <c r="M93" s="3">
        <v>18.21</v>
      </c>
      <c r="N93" s="3">
        <v>7.75</v>
      </c>
      <c r="P93" s="3">
        <v>0.14000000000000001</v>
      </c>
      <c r="Q93" s="3">
        <v>3.6</v>
      </c>
      <c r="R93" s="3">
        <v>6.77</v>
      </c>
      <c r="S93" s="3">
        <v>4.2</v>
      </c>
      <c r="T93" s="3">
        <v>1.67</v>
      </c>
      <c r="U93" s="3">
        <v>0.24</v>
      </c>
      <c r="V93" s="3">
        <v>15.8</v>
      </c>
      <c r="W93" s="3">
        <v>167</v>
      </c>
      <c r="X93" s="3">
        <v>4.82</v>
      </c>
      <c r="Y93" s="3">
        <v>21.3</v>
      </c>
      <c r="Z93" s="3">
        <v>7.17</v>
      </c>
      <c r="AA93" s="3">
        <v>19.7</v>
      </c>
      <c r="AC93" s="3">
        <v>78.3</v>
      </c>
      <c r="AD93" s="3">
        <v>18.100000000000001</v>
      </c>
      <c r="AF93" s="3">
        <v>28.4</v>
      </c>
      <c r="AG93" s="3">
        <v>609</v>
      </c>
      <c r="AH93" s="3">
        <v>0.05</v>
      </c>
      <c r="AI93" s="3">
        <v>18.100000000000001</v>
      </c>
      <c r="AJ93" s="3">
        <v>81.7</v>
      </c>
      <c r="AK93" s="3">
        <v>5.69</v>
      </c>
      <c r="AL93" s="3">
        <v>0.94</v>
      </c>
      <c r="AM93" s="3">
        <v>327</v>
      </c>
      <c r="AN93" s="3">
        <v>15.7</v>
      </c>
      <c r="AO93" s="3">
        <v>32.200000000000003</v>
      </c>
      <c r="AP93" s="3">
        <v>4.09</v>
      </c>
      <c r="AQ93" s="3">
        <v>17.7</v>
      </c>
      <c r="AR93" s="3">
        <v>3.85</v>
      </c>
      <c r="AS93" s="3">
        <v>1.1399999999999999</v>
      </c>
      <c r="AT93" s="3">
        <v>3.33</v>
      </c>
      <c r="AU93" s="3">
        <v>0.5</v>
      </c>
      <c r="AV93" s="3">
        <v>2.98</v>
      </c>
      <c r="AW93" s="3">
        <v>0.6</v>
      </c>
      <c r="AX93" s="3">
        <v>1.72</v>
      </c>
      <c r="AY93" s="3">
        <v>0.27</v>
      </c>
      <c r="AZ93" s="3">
        <v>1.83</v>
      </c>
      <c r="BA93" s="3">
        <v>0.28999999999999998</v>
      </c>
      <c r="BB93" s="3">
        <v>5.8</v>
      </c>
      <c r="BC93" s="3">
        <v>2.2599999999999998</v>
      </c>
      <c r="BD93" s="3">
        <v>12.4</v>
      </c>
      <c r="BE93" s="3">
        <v>1.06</v>
      </c>
      <c r="BF93" s="3">
        <v>0.31</v>
      </c>
      <c r="BG93" s="3">
        <v>7.78</v>
      </c>
      <c r="BH93" s="3">
        <v>1.1399999999999999</v>
      </c>
      <c r="BI93" s="3">
        <v>0.38</v>
      </c>
      <c r="BJ93" s="3">
        <v>48</v>
      </c>
      <c r="BK93" s="3">
        <v>0.89</v>
      </c>
      <c r="BM93" s="3">
        <v>33.6</v>
      </c>
      <c r="BN93" s="3">
        <v>5.8</v>
      </c>
      <c r="BO93" s="17"/>
      <c r="BP93" s="4">
        <f t="shared" si="27"/>
        <v>45.346000000000004</v>
      </c>
      <c r="BQ93" s="4">
        <f t="shared" si="28"/>
        <v>37.83162569867585</v>
      </c>
      <c r="BR93" s="4">
        <f t="shared" si="29"/>
        <v>7.5143743013241533</v>
      </c>
      <c r="BS93" s="4"/>
      <c r="BT93" s="4">
        <f t="shared" si="30"/>
        <v>44.475995272414025</v>
      </c>
      <c r="BU93" s="4">
        <f t="shared" si="31"/>
        <v>36.780441431369404</v>
      </c>
      <c r="BV93" s="4">
        <f t="shared" si="32"/>
        <v>7.6955538410446209</v>
      </c>
      <c r="BW93" s="4"/>
      <c r="BX93" s="4">
        <f t="shared" si="33"/>
        <v>41.038862506024358</v>
      </c>
      <c r="BY93" s="4">
        <f t="shared" si="34"/>
        <v>3.4371327663896665</v>
      </c>
      <c r="BZ93" s="4">
        <f t="shared" si="35"/>
        <v>4.2584210746549545</v>
      </c>
    </row>
    <row r="94" spans="1:98" s="3" customFormat="1" x14ac:dyDescent="0.2">
      <c r="A94" s="3" t="s">
        <v>156</v>
      </c>
      <c r="B94" s="3" t="s">
        <v>179</v>
      </c>
      <c r="C94" s="3">
        <v>55.5</v>
      </c>
      <c r="D94" s="3">
        <v>1.2</v>
      </c>
      <c r="E94" s="3">
        <v>29.357500000000002</v>
      </c>
      <c r="F94" s="3">
        <v>90.716669999999993</v>
      </c>
      <c r="K94" s="3">
        <v>56.09</v>
      </c>
      <c r="L94" s="3">
        <v>1.08</v>
      </c>
      <c r="M94" s="3">
        <v>17.43</v>
      </c>
      <c r="N94" s="3">
        <v>8.4</v>
      </c>
      <c r="P94" s="3">
        <v>0.14000000000000001</v>
      </c>
      <c r="Q94" s="3">
        <v>3.48</v>
      </c>
      <c r="R94" s="3">
        <v>7.22</v>
      </c>
      <c r="S94" s="3">
        <v>3.79</v>
      </c>
      <c r="T94" s="3">
        <v>1.94</v>
      </c>
      <c r="U94" s="3">
        <v>0.51</v>
      </c>
      <c r="V94" s="3">
        <v>15.45</v>
      </c>
      <c r="W94" s="3">
        <v>160.38999999999999</v>
      </c>
      <c r="X94" s="3">
        <v>32.53</v>
      </c>
      <c r="Y94" s="3">
        <v>20.23</v>
      </c>
      <c r="Z94" s="3">
        <v>14.91</v>
      </c>
      <c r="AA94" s="3">
        <v>57.01</v>
      </c>
      <c r="AC94" s="3">
        <v>78.680000000000007</v>
      </c>
      <c r="AD94" s="3">
        <v>16.89</v>
      </c>
      <c r="AF94" s="3">
        <v>56</v>
      </c>
      <c r="AG94" s="3">
        <v>580</v>
      </c>
      <c r="AH94" s="3">
        <v>0.1</v>
      </c>
      <c r="AI94" s="3">
        <v>20.82</v>
      </c>
      <c r="AJ94" s="3">
        <v>121</v>
      </c>
      <c r="AK94" s="3">
        <v>5.33</v>
      </c>
      <c r="AL94" s="3">
        <v>2.96</v>
      </c>
      <c r="AM94" s="3">
        <v>503</v>
      </c>
      <c r="AN94" s="3">
        <v>17.739999999999998</v>
      </c>
      <c r="AO94" s="3">
        <v>40.89</v>
      </c>
      <c r="AP94" s="3">
        <v>5.26</v>
      </c>
      <c r="AQ94" s="3">
        <v>20.16</v>
      </c>
      <c r="AR94" s="3">
        <v>4.72</v>
      </c>
      <c r="AS94" s="3">
        <v>1.22</v>
      </c>
      <c r="AT94" s="3">
        <v>3.9</v>
      </c>
      <c r="AU94" s="3">
        <v>0.6</v>
      </c>
      <c r="AV94" s="3">
        <v>3.35</v>
      </c>
      <c r="AW94" s="3">
        <v>0.75</v>
      </c>
      <c r="AX94" s="3">
        <v>2</v>
      </c>
      <c r="AY94" s="3">
        <v>0.32</v>
      </c>
      <c r="AZ94" s="3">
        <v>1.99</v>
      </c>
      <c r="BA94" s="3">
        <v>0.33</v>
      </c>
      <c r="BB94" s="3">
        <v>6.1</v>
      </c>
      <c r="BC94" s="3">
        <v>3.45</v>
      </c>
      <c r="BF94" s="3">
        <v>0.39</v>
      </c>
      <c r="BG94" s="3">
        <v>13.33</v>
      </c>
      <c r="BH94" s="3">
        <v>4.1900000000000004</v>
      </c>
      <c r="BI94" s="3">
        <v>1.3</v>
      </c>
      <c r="BJ94" s="3">
        <v>45</v>
      </c>
      <c r="BK94" s="3">
        <v>0.86</v>
      </c>
      <c r="BM94" s="3">
        <v>27.9</v>
      </c>
      <c r="BN94" s="3">
        <v>6.1</v>
      </c>
      <c r="BO94" s="17"/>
      <c r="BP94" s="4">
        <f t="shared" si="27"/>
        <v>39.019000000000005</v>
      </c>
      <c r="BQ94" s="4">
        <f t="shared" si="28"/>
        <v>38.904642971295225</v>
      </c>
      <c r="BR94" s="4">
        <f t="shared" si="29"/>
        <v>0.11435702870478082</v>
      </c>
      <c r="BS94" s="4"/>
      <c r="BT94" s="4">
        <f t="shared" si="30"/>
        <v>40.943907087719083</v>
      </c>
      <c r="BU94" s="4">
        <f t="shared" si="31"/>
        <v>37.617593601575805</v>
      </c>
      <c r="BV94" s="4">
        <f t="shared" si="32"/>
        <v>3.3263134861432775</v>
      </c>
      <c r="BW94" s="4"/>
      <c r="BX94" s="4">
        <f t="shared" si="33"/>
        <v>39.675969368239052</v>
      </c>
      <c r="BY94" s="4">
        <f t="shared" si="34"/>
        <v>1.267937719480031</v>
      </c>
      <c r="BZ94" s="4">
        <f t="shared" si="35"/>
        <v>2.0583757666632465</v>
      </c>
    </row>
    <row r="95" spans="1:98" s="3" customFormat="1" x14ac:dyDescent="0.2">
      <c r="A95" s="3" t="s">
        <v>105</v>
      </c>
      <c r="B95" s="3" t="s">
        <v>196</v>
      </c>
      <c r="C95" s="3">
        <v>61.5</v>
      </c>
      <c r="E95" s="3">
        <v>29.35528</v>
      </c>
      <c r="F95" s="3">
        <v>91.415279999999996</v>
      </c>
      <c r="I95" s="3">
        <v>11.65</v>
      </c>
      <c r="K95" s="3">
        <v>59.79</v>
      </c>
      <c r="L95" s="3">
        <v>0.49</v>
      </c>
      <c r="M95" s="3">
        <v>17.510000000000002</v>
      </c>
      <c r="N95" s="3">
        <v>6.75</v>
      </c>
      <c r="P95" s="3">
        <v>0.1</v>
      </c>
      <c r="Q95" s="3">
        <v>2.57</v>
      </c>
      <c r="R95" s="3">
        <v>6.07</v>
      </c>
      <c r="S95" s="3">
        <v>3.6</v>
      </c>
      <c r="T95" s="3">
        <v>1.64</v>
      </c>
      <c r="U95" s="3">
        <v>0.18</v>
      </c>
      <c r="V95" s="3">
        <v>7.17</v>
      </c>
      <c r="W95" s="3">
        <v>125</v>
      </c>
      <c r="X95" s="3">
        <v>175</v>
      </c>
      <c r="Y95" s="3">
        <v>15.3</v>
      </c>
      <c r="Z95" s="3">
        <v>21.6</v>
      </c>
      <c r="AD95" s="3">
        <v>16.3</v>
      </c>
      <c r="AF95" s="3">
        <v>26</v>
      </c>
      <c r="AG95" s="3">
        <v>511</v>
      </c>
      <c r="AH95" s="3">
        <v>0.05</v>
      </c>
      <c r="AI95" s="3">
        <v>14.8</v>
      </c>
      <c r="AJ95" s="3">
        <v>60</v>
      </c>
      <c r="AK95" s="3">
        <v>3.01</v>
      </c>
      <c r="AM95" s="3">
        <v>301</v>
      </c>
      <c r="AN95" s="3">
        <v>13.8</v>
      </c>
      <c r="AO95" s="3">
        <v>27.1</v>
      </c>
      <c r="AP95" s="3">
        <v>3.39</v>
      </c>
      <c r="AQ95" s="3">
        <v>13.7</v>
      </c>
      <c r="AR95" s="3">
        <v>2.68</v>
      </c>
      <c r="AS95" s="3">
        <v>0.84599999999999997</v>
      </c>
      <c r="AT95" s="3">
        <v>2.5099999999999998</v>
      </c>
      <c r="AU95" s="3">
        <v>0.40100000000000002</v>
      </c>
      <c r="AV95" s="3">
        <v>2.44</v>
      </c>
      <c r="AW95" s="3">
        <v>0.49099999999999999</v>
      </c>
      <c r="AX95" s="3">
        <v>1.44</v>
      </c>
      <c r="AY95" s="3">
        <v>0.21</v>
      </c>
      <c r="AZ95" s="3">
        <v>1.52</v>
      </c>
      <c r="BA95" s="3">
        <v>0.23599999999999999</v>
      </c>
      <c r="BB95" s="3">
        <v>6</v>
      </c>
      <c r="BC95" s="3">
        <v>1.72</v>
      </c>
      <c r="BF95" s="3">
        <v>0.24099999999999999</v>
      </c>
      <c r="BG95" s="3">
        <v>9.3000000000000007</v>
      </c>
      <c r="BH95" s="3">
        <v>2.96</v>
      </c>
      <c r="BI95" s="3">
        <v>0.9</v>
      </c>
      <c r="BJ95" s="3">
        <v>43</v>
      </c>
      <c r="BK95" s="3">
        <v>0.96</v>
      </c>
      <c r="BM95" s="3">
        <v>34.5</v>
      </c>
      <c r="BN95" s="3">
        <v>6.2</v>
      </c>
      <c r="BO95" s="17"/>
      <c r="BP95" s="4">
        <f t="shared" si="27"/>
        <v>46.344999999999999</v>
      </c>
      <c r="BQ95" s="4">
        <f t="shared" si="28"/>
        <v>39.250618073884098</v>
      </c>
      <c r="BR95" s="4">
        <f t="shared" si="29"/>
        <v>7.0943819261159007</v>
      </c>
      <c r="BS95" s="4"/>
      <c r="BT95" s="4">
        <f t="shared" si="30"/>
        <v>44.978227156708968</v>
      </c>
      <c r="BU95" s="4">
        <f t="shared" si="31"/>
        <v>37.887518248047364</v>
      </c>
      <c r="BV95" s="4">
        <f t="shared" si="32"/>
        <v>7.090708908661604</v>
      </c>
      <c r="BW95" s="4"/>
      <c r="BX95" s="4">
        <f t="shared" si="33"/>
        <v>41.904799933230201</v>
      </c>
      <c r="BY95" s="4">
        <f t="shared" si="34"/>
        <v>3.0734272234787667</v>
      </c>
      <c r="BZ95" s="4">
        <f t="shared" si="35"/>
        <v>4.0172816851828372</v>
      </c>
    </row>
    <row r="96" spans="1:98" s="3" customFormat="1" x14ac:dyDescent="0.2">
      <c r="A96" s="3" t="s">
        <v>105</v>
      </c>
      <c r="B96" s="3" t="s">
        <v>202</v>
      </c>
      <c r="C96" s="3">
        <v>61.7</v>
      </c>
      <c r="E96" s="3">
        <v>29.35528</v>
      </c>
      <c r="F96" s="3">
        <v>91.415279999999996</v>
      </c>
      <c r="I96" s="3">
        <v>12.772727270000001</v>
      </c>
      <c r="K96" s="3">
        <v>56.52</v>
      </c>
      <c r="L96" s="3">
        <v>0.79</v>
      </c>
      <c r="M96" s="3">
        <v>17.71</v>
      </c>
      <c r="N96" s="3">
        <v>8.39</v>
      </c>
      <c r="P96" s="3">
        <v>0.17</v>
      </c>
      <c r="Q96" s="3">
        <v>3.94</v>
      </c>
      <c r="R96" s="3">
        <v>6.68</v>
      </c>
      <c r="S96" s="3">
        <v>3.35</v>
      </c>
      <c r="T96" s="3">
        <v>1.47</v>
      </c>
      <c r="U96" s="3">
        <v>0.15</v>
      </c>
      <c r="V96" s="3">
        <v>27.2</v>
      </c>
      <c r="W96" s="3">
        <v>212</v>
      </c>
      <c r="X96" s="3">
        <v>98</v>
      </c>
      <c r="Y96" s="3">
        <v>24</v>
      </c>
      <c r="Z96" s="3">
        <v>44.7</v>
      </c>
      <c r="AD96" s="3">
        <v>17.8</v>
      </c>
      <c r="AF96" s="3">
        <v>34.299999999999997</v>
      </c>
      <c r="AG96" s="3">
        <v>495</v>
      </c>
      <c r="AH96" s="3">
        <v>7.0000000000000007E-2</v>
      </c>
      <c r="AI96" s="3">
        <v>22.3</v>
      </c>
      <c r="AJ96" s="3">
        <v>47.5</v>
      </c>
      <c r="AK96" s="3">
        <v>4.04</v>
      </c>
      <c r="AL96" s="3">
        <v>2.2799999999999998</v>
      </c>
      <c r="AM96" s="3">
        <v>273</v>
      </c>
      <c r="AN96" s="3">
        <v>14.2</v>
      </c>
      <c r="AO96" s="3">
        <v>32.799999999999997</v>
      </c>
      <c r="AP96" s="3">
        <v>4.49</v>
      </c>
      <c r="AQ96" s="3">
        <v>18.600000000000001</v>
      </c>
      <c r="AR96" s="3">
        <v>3.88</v>
      </c>
      <c r="AS96" s="3">
        <v>1.01</v>
      </c>
      <c r="AT96" s="3">
        <v>3.49</v>
      </c>
      <c r="AU96" s="3">
        <v>0.59399999999999997</v>
      </c>
      <c r="AV96" s="3">
        <v>3.62</v>
      </c>
      <c r="AW96" s="3">
        <v>0.79300000000000004</v>
      </c>
      <c r="AX96" s="3">
        <v>2.27</v>
      </c>
      <c r="AY96" s="3">
        <v>0.34399999999999997</v>
      </c>
      <c r="AZ96" s="3">
        <v>2.2799999999999998</v>
      </c>
      <c r="BA96" s="3">
        <v>0.36299999999999999</v>
      </c>
      <c r="BB96" s="3">
        <v>5</v>
      </c>
      <c r="BC96" s="3">
        <v>1.41</v>
      </c>
      <c r="BF96" s="3">
        <v>0.24399999999999999</v>
      </c>
      <c r="BG96" s="3">
        <v>10.199999999999999</v>
      </c>
      <c r="BH96" s="3">
        <v>1.45</v>
      </c>
      <c r="BI96" s="3">
        <v>0.49</v>
      </c>
      <c r="BJ96" s="3">
        <v>48</v>
      </c>
      <c r="BK96" s="3">
        <v>0.94</v>
      </c>
      <c r="BM96" s="3">
        <v>22.2</v>
      </c>
      <c r="BN96" s="3">
        <v>4.2</v>
      </c>
      <c r="BO96" s="17"/>
      <c r="BP96" s="4">
        <f t="shared" si="27"/>
        <v>32.692000000000007</v>
      </c>
      <c r="BQ96" s="4">
        <f t="shared" si="28"/>
        <v>30.963976231494915</v>
      </c>
      <c r="BR96" s="4">
        <f t="shared" si="29"/>
        <v>1.7280237685050928</v>
      </c>
      <c r="BS96" s="4"/>
      <c r="BT96" s="4">
        <f t="shared" si="30"/>
        <v>36.601753488686441</v>
      </c>
      <c r="BU96" s="4">
        <f t="shared" si="31"/>
        <v>31.422403119802759</v>
      </c>
      <c r="BV96" s="4">
        <f t="shared" si="32"/>
        <v>5.1793503688836822</v>
      </c>
      <c r="BW96" s="4"/>
      <c r="BX96" s="4">
        <f t="shared" si="33"/>
        <v>34.040173611139529</v>
      </c>
      <c r="BY96" s="4">
        <f t="shared" si="34"/>
        <v>2.5615798775469116</v>
      </c>
      <c r="BZ96" s="4">
        <f t="shared" si="35"/>
        <v>2.6177704913367705</v>
      </c>
    </row>
    <row r="97" spans="1:98" s="3" customFormat="1" x14ac:dyDescent="0.2">
      <c r="A97" s="3" t="s">
        <v>105</v>
      </c>
      <c r="B97" s="3" t="s">
        <v>198</v>
      </c>
      <c r="C97" s="3">
        <v>61.5</v>
      </c>
      <c r="E97" s="3">
        <v>29.35472</v>
      </c>
      <c r="F97" s="3">
        <v>91.413330000000002</v>
      </c>
      <c r="K97" s="3">
        <v>56.64</v>
      </c>
      <c r="L97" s="3">
        <v>0.81</v>
      </c>
      <c r="M97" s="3">
        <v>17.05</v>
      </c>
      <c r="N97" s="3">
        <v>8.68</v>
      </c>
      <c r="P97" s="3">
        <v>0.16</v>
      </c>
      <c r="Q97" s="3">
        <v>3.69</v>
      </c>
      <c r="R97" s="3">
        <v>6.95</v>
      </c>
      <c r="S97" s="3">
        <v>3.32</v>
      </c>
      <c r="T97" s="3">
        <v>1.5</v>
      </c>
      <c r="U97" s="3">
        <v>0.14000000000000001</v>
      </c>
      <c r="V97" s="3">
        <v>6.1</v>
      </c>
      <c r="W97" s="3">
        <v>217</v>
      </c>
      <c r="X97" s="3">
        <v>108</v>
      </c>
      <c r="Y97" s="3">
        <v>22.6</v>
      </c>
      <c r="Z97" s="3">
        <v>13.4</v>
      </c>
      <c r="AD97" s="3">
        <v>17.100000000000001</v>
      </c>
      <c r="AF97" s="3">
        <v>30.2</v>
      </c>
      <c r="AG97" s="3">
        <v>487</v>
      </c>
      <c r="AH97" s="3">
        <v>0.06</v>
      </c>
      <c r="AI97" s="3">
        <v>20.5</v>
      </c>
      <c r="AJ97" s="3">
        <v>33.200000000000003</v>
      </c>
      <c r="AK97" s="3">
        <v>3.67</v>
      </c>
      <c r="AM97" s="3">
        <v>258</v>
      </c>
      <c r="AN97" s="3">
        <v>13</v>
      </c>
      <c r="AO97" s="3">
        <v>29.5</v>
      </c>
      <c r="AP97" s="3">
        <v>4</v>
      </c>
      <c r="AQ97" s="3">
        <v>17</v>
      </c>
      <c r="AR97" s="3">
        <v>3.46</v>
      </c>
      <c r="AS97" s="3">
        <v>0.91400000000000003</v>
      </c>
      <c r="AT97" s="3">
        <v>3.33</v>
      </c>
      <c r="AU97" s="3">
        <v>0.56000000000000005</v>
      </c>
      <c r="AV97" s="3">
        <v>3.42</v>
      </c>
      <c r="AW97" s="3">
        <v>0.70699999999999996</v>
      </c>
      <c r="AX97" s="3">
        <v>2.0699999999999998</v>
      </c>
      <c r="AY97" s="3">
        <v>0.314</v>
      </c>
      <c r="AZ97" s="3">
        <v>2.2000000000000002</v>
      </c>
      <c r="BA97" s="3">
        <v>0.35599999999999998</v>
      </c>
      <c r="BB97" s="3">
        <v>4.8</v>
      </c>
      <c r="BC97" s="3">
        <v>1.22</v>
      </c>
      <c r="BF97" s="3">
        <v>0.23200000000000001</v>
      </c>
      <c r="BG97" s="3">
        <v>9.4</v>
      </c>
      <c r="BH97" s="3">
        <v>1.24</v>
      </c>
      <c r="BI97" s="3">
        <v>0.41</v>
      </c>
      <c r="BJ97" s="3">
        <v>46</v>
      </c>
      <c r="BK97" s="3">
        <v>0.88</v>
      </c>
      <c r="BM97" s="3">
        <v>23.8</v>
      </c>
      <c r="BN97" s="3">
        <v>4</v>
      </c>
      <c r="BO97" s="17"/>
      <c r="BP97" s="4">
        <f t="shared" si="27"/>
        <v>34.468000000000004</v>
      </c>
      <c r="BQ97" s="4">
        <f t="shared" si="28"/>
        <v>29.925867908461907</v>
      </c>
      <c r="BR97" s="4">
        <f t="shared" si="29"/>
        <v>4.5421320915380967</v>
      </c>
      <c r="BS97" s="4"/>
      <c r="BT97" s="4">
        <f t="shared" si="30"/>
        <v>37.924026032871154</v>
      </c>
      <c r="BU97" s="4">
        <f t="shared" si="31"/>
        <v>30.612486394590185</v>
      </c>
      <c r="BV97" s="4">
        <f t="shared" si="32"/>
        <v>7.3115396382809692</v>
      </c>
      <c r="BW97" s="4"/>
      <c r="BX97" s="4">
        <f t="shared" si="33"/>
        <v>34.278197376829809</v>
      </c>
      <c r="BY97" s="4">
        <f t="shared" si="34"/>
        <v>3.6458286560413455</v>
      </c>
      <c r="BZ97" s="4">
        <f t="shared" si="35"/>
        <v>3.6657109822396237</v>
      </c>
    </row>
    <row r="98" spans="1:98" s="3" customFormat="1" x14ac:dyDescent="0.2">
      <c r="A98" s="3" t="s">
        <v>105</v>
      </c>
      <c r="B98" s="3" t="s">
        <v>199</v>
      </c>
      <c r="C98" s="3">
        <v>61.5</v>
      </c>
      <c r="E98" s="3">
        <v>29.35472</v>
      </c>
      <c r="F98" s="3">
        <v>91.413330000000002</v>
      </c>
      <c r="K98" s="3">
        <v>59.12</v>
      </c>
      <c r="L98" s="3">
        <v>0.6</v>
      </c>
      <c r="M98" s="3">
        <v>16.62</v>
      </c>
      <c r="N98" s="3">
        <v>6.75</v>
      </c>
      <c r="P98" s="3">
        <v>0.11</v>
      </c>
      <c r="Q98" s="3">
        <v>2.67</v>
      </c>
      <c r="R98" s="3">
        <v>5.95</v>
      </c>
      <c r="S98" s="3">
        <v>3.22</v>
      </c>
      <c r="T98" s="3">
        <v>1.68</v>
      </c>
      <c r="U98" s="3">
        <v>0.16</v>
      </c>
      <c r="V98" s="3">
        <v>6.31</v>
      </c>
      <c r="W98" s="3">
        <v>134</v>
      </c>
      <c r="X98" s="3">
        <v>118</v>
      </c>
      <c r="Y98" s="3">
        <v>17.2</v>
      </c>
      <c r="Z98" s="3">
        <v>10.4</v>
      </c>
      <c r="AD98" s="3">
        <v>16.399999999999999</v>
      </c>
      <c r="AF98" s="3">
        <v>32.1</v>
      </c>
      <c r="AG98" s="3">
        <v>514</v>
      </c>
      <c r="AH98" s="3">
        <v>0.06</v>
      </c>
      <c r="AI98" s="3">
        <v>15.3</v>
      </c>
      <c r="AJ98" s="3">
        <v>50.4</v>
      </c>
      <c r="AK98" s="3">
        <v>2.95</v>
      </c>
      <c r="AM98" s="3">
        <v>310</v>
      </c>
      <c r="AN98" s="3">
        <v>14.2</v>
      </c>
      <c r="AO98" s="3">
        <v>27.3</v>
      </c>
      <c r="AP98" s="3">
        <v>3.31</v>
      </c>
      <c r="AQ98" s="3">
        <v>13.2</v>
      </c>
      <c r="AR98" s="3">
        <v>2.5499999999999998</v>
      </c>
      <c r="AS98" s="3">
        <v>0.80200000000000005</v>
      </c>
      <c r="AT98" s="3">
        <v>2.4900000000000002</v>
      </c>
      <c r="AU98" s="3">
        <v>0.41399999999999998</v>
      </c>
      <c r="AV98" s="3">
        <v>2.46</v>
      </c>
      <c r="AW98" s="3">
        <v>0.503</v>
      </c>
      <c r="AX98" s="3">
        <v>1.46</v>
      </c>
      <c r="AY98" s="3">
        <v>0.224</v>
      </c>
      <c r="AZ98" s="3">
        <v>1.46</v>
      </c>
      <c r="BA98" s="3">
        <v>0.23200000000000001</v>
      </c>
      <c r="BB98" s="3">
        <v>6</v>
      </c>
      <c r="BC98" s="3">
        <v>1.47</v>
      </c>
      <c r="BF98" s="3">
        <v>0.22500000000000001</v>
      </c>
      <c r="BG98" s="3">
        <v>8.1</v>
      </c>
      <c r="BH98" s="3">
        <v>2.99</v>
      </c>
      <c r="BI98" s="3">
        <v>0.69</v>
      </c>
      <c r="BJ98" s="3">
        <v>44</v>
      </c>
      <c r="BK98" s="3">
        <v>0.95</v>
      </c>
      <c r="BM98" s="3">
        <v>33.6</v>
      </c>
      <c r="BN98" s="3">
        <v>6.6</v>
      </c>
      <c r="BO98" s="17"/>
      <c r="BP98" s="4">
        <f t="shared" si="27"/>
        <v>45.346000000000004</v>
      </c>
      <c r="BQ98" s="4">
        <f t="shared" si="28"/>
        <v>40.58086370937594</v>
      </c>
      <c r="BR98" s="4">
        <f t="shared" si="29"/>
        <v>4.7651362906240635</v>
      </c>
      <c r="BS98" s="4"/>
      <c r="BT98" s="4">
        <f t="shared" si="30"/>
        <v>44.475995272414025</v>
      </c>
      <c r="BU98" s="4">
        <f t="shared" si="31"/>
        <v>38.925356173937509</v>
      </c>
      <c r="BV98" s="4">
        <f t="shared" si="32"/>
        <v>5.5506390984765162</v>
      </c>
      <c r="BW98" s="4"/>
      <c r="BX98" s="4">
        <f t="shared" si="33"/>
        <v>42.214689262492413</v>
      </c>
      <c r="BY98" s="4">
        <f t="shared" si="34"/>
        <v>2.2613060099216113</v>
      </c>
      <c r="BZ98" s="4">
        <f t="shared" si="35"/>
        <v>3.2893330885549048</v>
      </c>
    </row>
    <row r="99" spans="1:98" s="3" customFormat="1" x14ac:dyDescent="0.2">
      <c r="A99" s="3" t="s">
        <v>105</v>
      </c>
      <c r="B99" s="3" t="s">
        <v>197</v>
      </c>
      <c r="C99" s="3">
        <v>61.5</v>
      </c>
      <c r="E99" s="3">
        <v>29.35444</v>
      </c>
      <c r="F99" s="3">
        <v>91.418329999999997</v>
      </c>
      <c r="K99" s="3">
        <v>59.44</v>
      </c>
      <c r="L99" s="3">
        <v>0.64</v>
      </c>
      <c r="M99" s="3">
        <v>17.21</v>
      </c>
      <c r="N99" s="3">
        <v>7.32</v>
      </c>
      <c r="P99" s="3">
        <v>0.12</v>
      </c>
      <c r="Q99" s="3">
        <v>2.79</v>
      </c>
      <c r="R99" s="3">
        <v>6.26</v>
      </c>
      <c r="S99" s="3">
        <v>3.41</v>
      </c>
      <c r="T99" s="3">
        <v>1.59</v>
      </c>
      <c r="U99" s="3">
        <v>0.2</v>
      </c>
      <c r="V99" s="3">
        <v>8.18</v>
      </c>
      <c r="W99" s="3">
        <v>145</v>
      </c>
      <c r="X99" s="3">
        <v>122</v>
      </c>
      <c r="Y99" s="3">
        <v>16.5</v>
      </c>
      <c r="Z99" s="3">
        <v>9.67</v>
      </c>
      <c r="AD99" s="3">
        <v>16.3</v>
      </c>
      <c r="AF99" s="3">
        <v>27.7</v>
      </c>
      <c r="AG99" s="3">
        <v>521</v>
      </c>
      <c r="AH99" s="3">
        <v>0.05</v>
      </c>
      <c r="AI99" s="3">
        <v>14.4</v>
      </c>
      <c r="AJ99" s="3">
        <v>27.9</v>
      </c>
      <c r="AK99" s="3">
        <v>2.78</v>
      </c>
      <c r="AM99" s="3">
        <v>284</v>
      </c>
      <c r="AN99" s="3">
        <v>14.1</v>
      </c>
      <c r="AO99" s="3">
        <v>28.2</v>
      </c>
      <c r="AP99" s="3">
        <v>3.46</v>
      </c>
      <c r="AQ99" s="3">
        <v>13.8</v>
      </c>
      <c r="AR99" s="3">
        <v>2.65</v>
      </c>
      <c r="AS99" s="3">
        <v>0.86699999999999999</v>
      </c>
      <c r="AT99" s="3">
        <v>2.52</v>
      </c>
      <c r="AU99" s="3">
        <v>0.41199999999999998</v>
      </c>
      <c r="AV99" s="3">
        <v>2.36</v>
      </c>
      <c r="AW99" s="3">
        <v>0.502</v>
      </c>
      <c r="AX99" s="3">
        <v>1.45</v>
      </c>
      <c r="AY99" s="3">
        <v>0.223</v>
      </c>
      <c r="AZ99" s="3">
        <v>1.49</v>
      </c>
      <c r="BA99" s="3">
        <v>0.24199999999999999</v>
      </c>
      <c r="BB99" s="3">
        <v>6.2</v>
      </c>
      <c r="BC99" s="3">
        <v>1.05</v>
      </c>
      <c r="BF99" s="3">
        <v>0.249</v>
      </c>
      <c r="BG99" s="3">
        <v>10</v>
      </c>
      <c r="BH99" s="3">
        <v>2.74</v>
      </c>
      <c r="BI99" s="3">
        <v>0.75</v>
      </c>
      <c r="BJ99" s="3">
        <v>43</v>
      </c>
      <c r="BK99" s="3">
        <v>0.94</v>
      </c>
      <c r="BM99" s="3">
        <v>36.200000000000003</v>
      </c>
      <c r="BN99" s="3">
        <v>6.4</v>
      </c>
      <c r="BO99" s="17"/>
      <c r="BP99" s="4">
        <f t="shared" si="27"/>
        <v>48.232000000000014</v>
      </c>
      <c r="BQ99" s="4">
        <f t="shared" si="28"/>
        <v>39.926135127923423</v>
      </c>
      <c r="BR99" s="4">
        <f t="shared" si="29"/>
        <v>8.3058648720765902</v>
      </c>
      <c r="BS99" s="4"/>
      <c r="BT99" s="4">
        <f t="shared" si="30"/>
        <v>45.892123257802794</v>
      </c>
      <c r="BU99" s="4">
        <f t="shared" si="31"/>
        <v>38.414546640069396</v>
      </c>
      <c r="BV99" s="4">
        <f t="shared" si="32"/>
        <v>7.4775766177333978</v>
      </c>
      <c r="BW99" s="4"/>
      <c r="BX99" s="4">
        <f t="shared" si="33"/>
        <v>42.665091076878113</v>
      </c>
      <c r="BY99" s="4">
        <f t="shared" si="34"/>
        <v>3.2270321809246809</v>
      </c>
      <c r="BZ99" s="4">
        <f t="shared" si="35"/>
        <v>4.2505444368087169</v>
      </c>
    </row>
    <row r="100" spans="1:98" s="3" customFormat="1" x14ac:dyDescent="0.2">
      <c r="A100" s="3" t="s">
        <v>105</v>
      </c>
      <c r="B100" s="3" t="s">
        <v>200</v>
      </c>
      <c r="C100" s="3">
        <v>61.5</v>
      </c>
      <c r="E100" s="3">
        <v>29.35444</v>
      </c>
      <c r="F100" s="3">
        <v>91.418329999999997</v>
      </c>
      <c r="K100" s="3">
        <v>55.68</v>
      </c>
      <c r="L100" s="3">
        <v>0.82</v>
      </c>
      <c r="M100" s="3">
        <v>17.54</v>
      </c>
      <c r="N100" s="3">
        <v>8.99</v>
      </c>
      <c r="P100" s="3">
        <v>0.16</v>
      </c>
      <c r="Q100" s="3">
        <v>3.53</v>
      </c>
      <c r="R100" s="3">
        <v>6.84</v>
      </c>
      <c r="S100" s="3">
        <v>3.35</v>
      </c>
      <c r="T100" s="3">
        <v>1.73</v>
      </c>
      <c r="U100" s="3">
        <v>0.23</v>
      </c>
      <c r="V100" s="3">
        <v>9.4499999999999993</v>
      </c>
      <c r="W100" s="3">
        <v>169</v>
      </c>
      <c r="X100" s="3">
        <v>116</v>
      </c>
      <c r="Y100" s="3">
        <v>22.6</v>
      </c>
      <c r="Z100" s="3">
        <v>12.2</v>
      </c>
      <c r="AD100" s="3">
        <v>16.8</v>
      </c>
      <c r="AF100" s="3">
        <v>32.200000000000003</v>
      </c>
      <c r="AG100" s="3">
        <v>489</v>
      </c>
      <c r="AH100" s="3">
        <v>7.0000000000000007E-2</v>
      </c>
      <c r="AI100" s="3">
        <v>12.5</v>
      </c>
      <c r="AJ100" s="3">
        <v>15.2</v>
      </c>
      <c r="AK100" s="3">
        <v>3.75</v>
      </c>
      <c r="AM100" s="3">
        <v>240</v>
      </c>
      <c r="AN100" s="3">
        <v>14.4</v>
      </c>
      <c r="AO100" s="3">
        <v>29.5</v>
      </c>
      <c r="AP100" s="3">
        <v>3.64</v>
      </c>
      <c r="AQ100" s="3">
        <v>13.9</v>
      </c>
      <c r="AR100" s="3">
        <v>2.4500000000000002</v>
      </c>
      <c r="AS100" s="3">
        <v>0.89200000000000002</v>
      </c>
      <c r="AT100" s="3">
        <v>2.25</v>
      </c>
      <c r="AU100" s="3">
        <v>0.32900000000000001</v>
      </c>
      <c r="AV100" s="3">
        <v>1.97</v>
      </c>
      <c r="AW100" s="3">
        <v>0.42199999999999999</v>
      </c>
      <c r="AX100" s="3">
        <v>1.27</v>
      </c>
      <c r="AY100" s="3">
        <v>0.19700000000000001</v>
      </c>
      <c r="AZ100" s="3">
        <v>1.44</v>
      </c>
      <c r="BA100" s="3">
        <v>0.245</v>
      </c>
      <c r="BB100" s="3">
        <v>7.1</v>
      </c>
      <c r="BC100" s="3">
        <v>0.72399999999999998</v>
      </c>
      <c r="BF100" s="3">
        <v>0.24199999999999999</v>
      </c>
      <c r="BG100" s="3">
        <v>8.6999999999999993</v>
      </c>
      <c r="BH100" s="3">
        <v>1.64</v>
      </c>
      <c r="BI100" s="3">
        <v>0.34</v>
      </c>
      <c r="BJ100" s="3">
        <v>44</v>
      </c>
      <c r="BK100" s="3">
        <v>0.91</v>
      </c>
      <c r="BM100" s="3">
        <v>39.1</v>
      </c>
      <c r="BN100" s="3">
        <v>6.8</v>
      </c>
      <c r="BO100" s="17"/>
      <c r="BP100" s="4">
        <f t="shared" si="27"/>
        <v>51.451000000000008</v>
      </c>
      <c r="BQ100" s="4">
        <f t="shared" si="28"/>
        <v>41.216045206311712</v>
      </c>
      <c r="BR100" s="4">
        <f t="shared" si="29"/>
        <v>10.234954793688296</v>
      </c>
      <c r="BS100" s="4"/>
      <c r="BT100" s="4">
        <f t="shared" si="30"/>
        <v>47.356326872835083</v>
      </c>
      <c r="BU100" s="4">
        <f t="shared" si="31"/>
        <v>39.420915362222217</v>
      </c>
      <c r="BV100" s="4">
        <f t="shared" si="32"/>
        <v>7.935411510612866</v>
      </c>
      <c r="BW100" s="4"/>
      <c r="BX100" s="4">
        <f t="shared" si="33"/>
        <v>43.971995947371695</v>
      </c>
      <c r="BY100" s="4">
        <f t="shared" si="34"/>
        <v>3.384330925463388</v>
      </c>
      <c r="BZ100" s="4">
        <f t="shared" si="35"/>
        <v>4.551080585149478</v>
      </c>
    </row>
    <row r="101" spans="1:98" s="3" customFormat="1" x14ac:dyDescent="0.2">
      <c r="A101" s="1" t="s">
        <v>111</v>
      </c>
      <c r="B101" s="1" t="s">
        <v>112</v>
      </c>
      <c r="C101" s="1">
        <v>41</v>
      </c>
      <c r="D101" s="1"/>
      <c r="E101" s="1">
        <v>29.354344999999999</v>
      </c>
      <c r="F101" s="1">
        <v>90.184540999999996</v>
      </c>
      <c r="G101" s="1"/>
      <c r="H101" s="1"/>
      <c r="I101" s="1"/>
      <c r="J101" s="1"/>
      <c r="K101" s="1">
        <v>57.3</v>
      </c>
      <c r="L101" s="1">
        <v>0.92</v>
      </c>
      <c r="M101" s="1">
        <v>16.95</v>
      </c>
      <c r="N101" s="1">
        <v>5.92</v>
      </c>
      <c r="O101" s="1">
        <v>3.04</v>
      </c>
      <c r="P101" s="1">
        <v>0.09</v>
      </c>
      <c r="Q101" s="1">
        <v>3.99</v>
      </c>
      <c r="R101" s="1">
        <v>5.23</v>
      </c>
      <c r="S101" s="1">
        <v>4.59</v>
      </c>
      <c r="T101" s="1">
        <v>2.78</v>
      </c>
      <c r="U101" s="1">
        <v>0.43</v>
      </c>
      <c r="V101" s="1">
        <v>9</v>
      </c>
      <c r="W101" s="1">
        <v>129</v>
      </c>
      <c r="X101" s="1">
        <v>70</v>
      </c>
      <c r="Y101" s="1"/>
      <c r="Z101" s="1">
        <v>67</v>
      </c>
      <c r="AA101" s="1"/>
      <c r="AB101" s="1"/>
      <c r="AC101" s="1"/>
      <c r="AD101" s="1">
        <v>20.3</v>
      </c>
      <c r="AE101" s="1"/>
      <c r="AF101" s="1">
        <v>69.400000000000006</v>
      </c>
      <c r="AG101" s="1">
        <v>1415</v>
      </c>
      <c r="AH101" s="1">
        <v>0.05</v>
      </c>
      <c r="AI101" s="1">
        <v>10.6</v>
      </c>
      <c r="AJ101" s="1">
        <v>141</v>
      </c>
      <c r="AK101" s="1">
        <v>6.3</v>
      </c>
      <c r="AL101" s="1">
        <v>2.12</v>
      </c>
      <c r="AM101" s="1">
        <v>1115</v>
      </c>
      <c r="AN101" s="1">
        <v>44.7</v>
      </c>
      <c r="AO101" s="1">
        <v>91.6</v>
      </c>
      <c r="AP101" s="1">
        <v>11.55</v>
      </c>
      <c r="AQ101" s="1">
        <v>46</v>
      </c>
      <c r="AR101" s="1">
        <v>8.06</v>
      </c>
      <c r="AS101" s="1">
        <v>1.93</v>
      </c>
      <c r="AT101" s="1">
        <v>4.9000000000000004</v>
      </c>
      <c r="AU101" s="1">
        <v>0.54</v>
      </c>
      <c r="AV101" s="1">
        <v>2.48</v>
      </c>
      <c r="AW101" s="1">
        <v>0.41</v>
      </c>
      <c r="AX101" s="1">
        <v>0.97</v>
      </c>
      <c r="AY101" s="1">
        <v>0.14000000000000001</v>
      </c>
      <c r="AZ101" s="1">
        <v>0.82</v>
      </c>
      <c r="BA101" s="1">
        <v>0.11</v>
      </c>
      <c r="BB101" s="1">
        <v>16.399999999999999</v>
      </c>
      <c r="BC101" s="1">
        <v>3.9</v>
      </c>
      <c r="BD101" s="1"/>
      <c r="BE101" s="1"/>
      <c r="BF101" s="1">
        <v>0.3</v>
      </c>
      <c r="BG101" s="1"/>
      <c r="BH101" s="1">
        <v>13.6</v>
      </c>
      <c r="BI101" s="1">
        <v>2.82</v>
      </c>
      <c r="BJ101" s="1">
        <v>57.41550599</v>
      </c>
      <c r="BK101" s="1">
        <v>0.89</v>
      </c>
      <c r="BL101" s="1"/>
      <c r="BM101" s="1">
        <v>133.5</v>
      </c>
      <c r="BN101" s="1">
        <v>37</v>
      </c>
      <c r="BO101" s="16"/>
      <c r="BP101" s="2">
        <f t="shared" si="27"/>
        <v>156.23500000000001</v>
      </c>
      <c r="BQ101" s="2">
        <f t="shared" si="28"/>
        <v>77.259183214245155</v>
      </c>
      <c r="BR101" s="2">
        <f t="shared" si="29"/>
        <v>78.975816785754859</v>
      </c>
      <c r="BS101" s="2"/>
      <c r="BT101" s="2">
        <f t="shared" si="30"/>
        <v>70.687928078965783</v>
      </c>
      <c r="BU101" s="2">
        <f t="shared" si="31"/>
        <v>67.541237349894132</v>
      </c>
      <c r="BV101" s="2">
        <f t="shared" si="32"/>
        <v>3.1466907290716506</v>
      </c>
      <c r="BW101" s="2"/>
      <c r="BX101" s="2">
        <f t="shared" si="33"/>
        <v>71.421547487897428</v>
      </c>
      <c r="BY101" s="2">
        <f t="shared" si="34"/>
        <v>0.73361940893164501</v>
      </c>
      <c r="BZ101" s="2">
        <f t="shared" si="35"/>
        <v>3.8803101380032956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s="3" customFormat="1" x14ac:dyDescent="0.2">
      <c r="A102" s="1" t="s">
        <v>111</v>
      </c>
      <c r="B102" s="1" t="s">
        <v>113</v>
      </c>
      <c r="C102" s="1">
        <v>41</v>
      </c>
      <c r="D102" s="1"/>
      <c r="E102" s="1">
        <v>29.354344999999999</v>
      </c>
      <c r="F102" s="1">
        <v>90.184540999999996</v>
      </c>
      <c r="G102" s="1"/>
      <c r="H102" s="1"/>
      <c r="I102" s="1"/>
      <c r="J102" s="1"/>
      <c r="K102" s="1">
        <v>56.7</v>
      </c>
      <c r="L102" s="1">
        <v>0.93</v>
      </c>
      <c r="M102" s="1">
        <v>16.850000000000001</v>
      </c>
      <c r="N102" s="1">
        <v>6.01</v>
      </c>
      <c r="O102" s="1">
        <v>2.78</v>
      </c>
      <c r="P102" s="1">
        <v>0.1</v>
      </c>
      <c r="Q102" s="1">
        <v>3.94</v>
      </c>
      <c r="R102" s="1">
        <v>5.85</v>
      </c>
      <c r="S102" s="1">
        <v>4.26</v>
      </c>
      <c r="T102" s="1">
        <v>2.81</v>
      </c>
      <c r="U102" s="1">
        <v>0.42</v>
      </c>
      <c r="V102" s="1">
        <v>10</v>
      </c>
      <c r="W102" s="1">
        <v>131</v>
      </c>
      <c r="X102" s="1">
        <v>70</v>
      </c>
      <c r="Y102" s="1"/>
      <c r="Z102" s="1">
        <v>71</v>
      </c>
      <c r="AA102" s="1"/>
      <c r="AB102" s="1"/>
      <c r="AC102" s="1"/>
      <c r="AD102" s="1">
        <v>21.6</v>
      </c>
      <c r="AE102" s="1"/>
      <c r="AF102" s="1">
        <v>68.099999999999994</v>
      </c>
      <c r="AG102" s="1">
        <v>1320</v>
      </c>
      <c r="AH102" s="1">
        <v>0.05</v>
      </c>
      <c r="AI102" s="1">
        <v>11.4</v>
      </c>
      <c r="AJ102" s="1">
        <v>141</v>
      </c>
      <c r="AK102" s="1">
        <v>6.2</v>
      </c>
      <c r="AL102" s="1">
        <v>1.8</v>
      </c>
      <c r="AM102" s="1">
        <v>1010</v>
      </c>
      <c r="AN102" s="1">
        <v>45.1</v>
      </c>
      <c r="AO102" s="1">
        <v>93.6</v>
      </c>
      <c r="AP102" s="1">
        <v>11.8</v>
      </c>
      <c r="AQ102" s="1">
        <v>47.4</v>
      </c>
      <c r="AR102" s="1">
        <v>7.9</v>
      </c>
      <c r="AS102" s="1">
        <v>1.9</v>
      </c>
      <c r="AT102" s="1">
        <v>5.04</v>
      </c>
      <c r="AU102" s="1">
        <v>0.56999999999999995</v>
      </c>
      <c r="AV102" s="1">
        <v>2.54</v>
      </c>
      <c r="AW102" s="1">
        <v>0.45</v>
      </c>
      <c r="AX102" s="1">
        <v>1.08</v>
      </c>
      <c r="AY102" s="1">
        <v>0.12</v>
      </c>
      <c r="AZ102" s="1">
        <v>0.84</v>
      </c>
      <c r="BA102" s="1">
        <v>0.11</v>
      </c>
      <c r="BB102" s="1">
        <v>16.3</v>
      </c>
      <c r="BC102" s="1">
        <v>4</v>
      </c>
      <c r="BD102" s="1"/>
      <c r="BE102" s="1"/>
      <c r="BF102" s="1">
        <v>0.3</v>
      </c>
      <c r="BG102" s="1"/>
      <c r="BH102" s="1">
        <v>13.55</v>
      </c>
      <c r="BI102" s="1">
        <v>2.72</v>
      </c>
      <c r="BJ102" s="1">
        <v>56.736916870000002</v>
      </c>
      <c r="BK102" s="1">
        <v>0.86</v>
      </c>
      <c r="BL102" s="1"/>
      <c r="BM102" s="1">
        <v>115.8</v>
      </c>
      <c r="BN102" s="1">
        <v>36.5</v>
      </c>
      <c r="BO102" s="16"/>
      <c r="BP102" s="2">
        <f t="shared" si="27"/>
        <v>136.58800000000002</v>
      </c>
      <c r="BQ102" s="2">
        <f t="shared" si="28"/>
        <v>76.969695755454353</v>
      </c>
      <c r="BR102" s="2">
        <f t="shared" si="29"/>
        <v>59.618304244545669</v>
      </c>
      <c r="BS102" s="2"/>
      <c r="BT102" s="2">
        <f t="shared" si="30"/>
        <v>67.985426737639003</v>
      </c>
      <c r="BU102" s="2">
        <f t="shared" si="31"/>
        <v>67.315383525768212</v>
      </c>
      <c r="BV102" s="2">
        <f t="shared" si="32"/>
        <v>0.67004321187079086</v>
      </c>
      <c r="BW102" s="2"/>
      <c r="BX102" s="2">
        <f t="shared" si="33"/>
        <v>69.90381430971604</v>
      </c>
      <c r="BY102" s="2">
        <f t="shared" si="34"/>
        <v>1.9183875720770374</v>
      </c>
      <c r="BZ102" s="2">
        <f t="shared" si="35"/>
        <v>2.5884307839478282</v>
      </c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s="3" customFormat="1" x14ac:dyDescent="0.2">
      <c r="A103" s="1" t="s">
        <v>111</v>
      </c>
      <c r="B103" s="1" t="s">
        <v>114</v>
      </c>
      <c r="C103" s="1">
        <v>41</v>
      </c>
      <c r="D103" s="1"/>
      <c r="E103" s="1">
        <v>29.354344999999999</v>
      </c>
      <c r="F103" s="1">
        <v>90.184540999999996</v>
      </c>
      <c r="G103" s="1"/>
      <c r="H103" s="1"/>
      <c r="I103" s="1"/>
      <c r="J103" s="1"/>
      <c r="K103" s="1">
        <v>55.9</v>
      </c>
      <c r="L103" s="1">
        <v>0.88</v>
      </c>
      <c r="M103" s="1">
        <v>16.5</v>
      </c>
      <c r="N103" s="1">
        <v>5.63</v>
      </c>
      <c r="O103" s="1">
        <v>3.06</v>
      </c>
      <c r="P103" s="1">
        <v>0.09</v>
      </c>
      <c r="Q103" s="1">
        <v>3.97</v>
      </c>
      <c r="R103" s="1">
        <v>4.5199999999999996</v>
      </c>
      <c r="S103" s="1">
        <v>5.15</v>
      </c>
      <c r="T103" s="1">
        <v>2.52</v>
      </c>
      <c r="U103" s="1">
        <v>0.42</v>
      </c>
      <c r="V103" s="1">
        <v>8</v>
      </c>
      <c r="W103" s="1">
        <v>133</v>
      </c>
      <c r="X103" s="1">
        <v>70</v>
      </c>
      <c r="Y103" s="1"/>
      <c r="Z103" s="1">
        <v>60</v>
      </c>
      <c r="AA103" s="1"/>
      <c r="AB103" s="1"/>
      <c r="AC103" s="1"/>
      <c r="AD103" s="1">
        <v>21.1</v>
      </c>
      <c r="AE103" s="1"/>
      <c r="AF103" s="1">
        <v>78.900000000000006</v>
      </c>
      <c r="AG103" s="1">
        <v>707</v>
      </c>
      <c r="AH103" s="1">
        <v>0.11</v>
      </c>
      <c r="AI103" s="1">
        <v>11.3</v>
      </c>
      <c r="AJ103" s="1">
        <v>139</v>
      </c>
      <c r="AK103" s="1">
        <v>6</v>
      </c>
      <c r="AL103" s="1">
        <v>2.46</v>
      </c>
      <c r="AM103" s="1">
        <v>942</v>
      </c>
      <c r="AN103" s="1">
        <v>45.4</v>
      </c>
      <c r="AO103" s="1">
        <v>97</v>
      </c>
      <c r="AP103" s="1">
        <v>11.3</v>
      </c>
      <c r="AQ103" s="1">
        <v>47</v>
      </c>
      <c r="AR103" s="1">
        <v>7.33</v>
      </c>
      <c r="AS103" s="1">
        <v>1.91</v>
      </c>
      <c r="AT103" s="1">
        <v>4.9000000000000004</v>
      </c>
      <c r="AU103" s="1">
        <v>0.49</v>
      </c>
      <c r="AV103" s="1">
        <v>2.5099999999999998</v>
      </c>
      <c r="AW103" s="1">
        <v>0.41</v>
      </c>
      <c r="AX103" s="1">
        <v>1.03</v>
      </c>
      <c r="AY103" s="1">
        <v>0.12</v>
      </c>
      <c r="AZ103" s="1">
        <v>0.78</v>
      </c>
      <c r="BA103" s="1">
        <v>0.11</v>
      </c>
      <c r="BB103" s="1">
        <v>17</v>
      </c>
      <c r="BC103" s="1">
        <v>4.0999999999999996</v>
      </c>
      <c r="BD103" s="1"/>
      <c r="BE103" s="1"/>
      <c r="BF103" s="1">
        <v>0.3</v>
      </c>
      <c r="BG103" s="1"/>
      <c r="BH103" s="1">
        <v>14.35</v>
      </c>
      <c r="BI103" s="1">
        <v>2.94</v>
      </c>
      <c r="BJ103" s="1">
        <v>58.516817320000001</v>
      </c>
      <c r="BK103" s="1">
        <v>0.9</v>
      </c>
      <c r="BL103" s="1"/>
      <c r="BM103" s="1">
        <v>62.6</v>
      </c>
      <c r="BN103" s="1">
        <v>39.5</v>
      </c>
      <c r="BO103" s="16"/>
      <c r="BP103" s="2">
        <f t="shared" si="27"/>
        <v>77.536000000000001</v>
      </c>
      <c r="BQ103" s="2">
        <f t="shared" si="28"/>
        <v>78.650332183080849</v>
      </c>
      <c r="BR103" s="2">
        <f t="shared" si="29"/>
        <v>1.1143321830808475</v>
      </c>
      <c r="BS103" s="2"/>
      <c r="BT103" s="2">
        <f t="shared" si="30"/>
        <v>56.298540284015004</v>
      </c>
      <c r="BU103" s="2">
        <f t="shared" si="31"/>
        <v>68.626591153657472</v>
      </c>
      <c r="BV103" s="2">
        <f t="shared" si="32"/>
        <v>12.328050869642468</v>
      </c>
      <c r="BW103" s="2"/>
      <c r="BX103" s="2">
        <f t="shared" si="33"/>
        <v>64.59463583979371</v>
      </c>
      <c r="BY103" s="2">
        <f t="shared" si="34"/>
        <v>8.2960955557787059</v>
      </c>
      <c r="BZ103" s="2">
        <f t="shared" si="35"/>
        <v>4.0319553138637616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s="3" customFormat="1" x14ac:dyDescent="0.2">
      <c r="A104" s="1" t="s">
        <v>111</v>
      </c>
      <c r="B104" s="1" t="s">
        <v>115</v>
      </c>
      <c r="C104" s="1">
        <v>41</v>
      </c>
      <c r="D104" s="1"/>
      <c r="E104" s="1">
        <v>29.354344999999999</v>
      </c>
      <c r="F104" s="1">
        <v>90.184540999999996</v>
      </c>
      <c r="G104" s="1"/>
      <c r="H104" s="1"/>
      <c r="I104" s="1"/>
      <c r="J104" s="1"/>
      <c r="K104" s="1">
        <v>56</v>
      </c>
      <c r="L104" s="1">
        <v>0.9</v>
      </c>
      <c r="M104" s="1">
        <v>16.7</v>
      </c>
      <c r="N104" s="1">
        <v>5.89</v>
      </c>
      <c r="O104" s="1">
        <v>3.01</v>
      </c>
      <c r="P104" s="1">
        <v>0.1</v>
      </c>
      <c r="Q104" s="1">
        <v>3.94</v>
      </c>
      <c r="R104" s="1">
        <v>4.18</v>
      </c>
      <c r="S104" s="1">
        <v>4.57</v>
      </c>
      <c r="T104" s="1">
        <v>3.19</v>
      </c>
      <c r="U104" s="1">
        <v>0.42</v>
      </c>
      <c r="V104" s="1">
        <v>10</v>
      </c>
      <c r="W104" s="1">
        <v>137</v>
      </c>
      <c r="X104" s="1">
        <v>80</v>
      </c>
      <c r="Y104" s="1"/>
      <c r="Z104" s="1">
        <v>71</v>
      </c>
      <c r="AA104" s="1"/>
      <c r="AB104" s="1"/>
      <c r="AC104" s="1"/>
      <c r="AD104" s="1">
        <v>22.8</v>
      </c>
      <c r="AE104" s="1"/>
      <c r="AF104" s="1">
        <v>104.5</v>
      </c>
      <c r="AG104" s="1">
        <v>829</v>
      </c>
      <c r="AH104" s="1">
        <v>0.13</v>
      </c>
      <c r="AI104" s="1">
        <v>12</v>
      </c>
      <c r="AJ104" s="1">
        <v>138</v>
      </c>
      <c r="AK104" s="1">
        <v>6.4</v>
      </c>
      <c r="AL104" s="1">
        <v>3.2</v>
      </c>
      <c r="AM104" s="1">
        <v>1120</v>
      </c>
      <c r="AN104" s="1">
        <v>46.6</v>
      </c>
      <c r="AO104" s="1">
        <v>100</v>
      </c>
      <c r="AP104" s="1">
        <v>11.45</v>
      </c>
      <c r="AQ104" s="1">
        <v>47.4</v>
      </c>
      <c r="AR104" s="1">
        <v>7.58</v>
      </c>
      <c r="AS104" s="1">
        <v>1.91</v>
      </c>
      <c r="AT104" s="1">
        <v>4.7300000000000004</v>
      </c>
      <c r="AU104" s="1">
        <v>0.57999999999999996</v>
      </c>
      <c r="AV104" s="1">
        <v>2.61</v>
      </c>
      <c r="AW104" s="1">
        <v>0.41</v>
      </c>
      <c r="AX104" s="1">
        <v>1.1200000000000001</v>
      </c>
      <c r="AY104" s="1">
        <v>0.15</v>
      </c>
      <c r="AZ104" s="1">
        <v>0.82</v>
      </c>
      <c r="BA104" s="1">
        <v>0.12</v>
      </c>
      <c r="BB104" s="1">
        <v>17.100000000000001</v>
      </c>
      <c r="BC104" s="1">
        <v>4</v>
      </c>
      <c r="BD104" s="1"/>
      <c r="BE104" s="1"/>
      <c r="BF104" s="1">
        <v>0.4</v>
      </c>
      <c r="BG104" s="1"/>
      <c r="BH104" s="1">
        <v>14.65</v>
      </c>
      <c r="BI104" s="1">
        <v>2.89</v>
      </c>
      <c r="BJ104" s="1">
        <v>57.231293350000001</v>
      </c>
      <c r="BK104" s="1">
        <v>0.95</v>
      </c>
      <c r="BL104" s="1"/>
      <c r="BM104" s="1">
        <v>69.099999999999994</v>
      </c>
      <c r="BN104" s="1">
        <v>38.6</v>
      </c>
      <c r="BO104" s="16"/>
      <c r="BP104" s="2">
        <f t="shared" si="27"/>
        <v>84.750999999999991</v>
      </c>
      <c r="BQ104" s="2">
        <f t="shared" si="28"/>
        <v>78.159931473382883</v>
      </c>
      <c r="BR104" s="2">
        <f t="shared" si="29"/>
        <v>6.5910685266171072</v>
      </c>
      <c r="BS104" s="2"/>
      <c r="BT104" s="2">
        <f t="shared" si="30"/>
        <v>58.175539884698864</v>
      </c>
      <c r="BU104" s="2">
        <f t="shared" si="31"/>
        <v>68.24398778941503</v>
      </c>
      <c r="BV104" s="2">
        <f t="shared" si="32"/>
        <v>10.068447904716166</v>
      </c>
      <c r="BW104" s="2"/>
      <c r="BX104" s="2">
        <f t="shared" si="33"/>
        <v>65.35303207746567</v>
      </c>
      <c r="BY104" s="2">
        <f t="shared" si="34"/>
        <v>7.1774921927668061</v>
      </c>
      <c r="BZ104" s="2">
        <f t="shared" si="35"/>
        <v>2.8909557119493599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s="3" customFormat="1" x14ac:dyDescent="0.2">
      <c r="A105" s="1" t="s">
        <v>111</v>
      </c>
      <c r="B105" s="1" t="s">
        <v>116</v>
      </c>
      <c r="C105" s="1">
        <v>41</v>
      </c>
      <c r="D105" s="1"/>
      <c r="E105" s="1">
        <v>29.354344999999999</v>
      </c>
      <c r="F105" s="1">
        <v>90.184540999999996</v>
      </c>
      <c r="G105" s="1"/>
      <c r="H105" s="1"/>
      <c r="I105" s="1"/>
      <c r="J105" s="1"/>
      <c r="K105" s="1">
        <v>56.3</v>
      </c>
      <c r="L105" s="1">
        <v>0.9</v>
      </c>
      <c r="M105" s="1">
        <v>16.600000000000001</v>
      </c>
      <c r="N105" s="1">
        <v>5.88</v>
      </c>
      <c r="O105" s="1">
        <v>3.05</v>
      </c>
      <c r="P105" s="1">
        <v>0.1</v>
      </c>
      <c r="Q105" s="1">
        <v>3.98</v>
      </c>
      <c r="R105" s="1">
        <v>3.93</v>
      </c>
      <c r="S105" s="1">
        <v>4.5</v>
      </c>
      <c r="T105" s="1">
        <v>3.32</v>
      </c>
      <c r="U105" s="1">
        <v>0.42</v>
      </c>
      <c r="V105" s="1">
        <v>9</v>
      </c>
      <c r="W105" s="1">
        <v>132</v>
      </c>
      <c r="X105" s="1">
        <v>80</v>
      </c>
      <c r="Y105" s="1"/>
      <c r="Z105" s="1">
        <v>65</v>
      </c>
      <c r="AA105" s="1"/>
      <c r="AB105" s="1"/>
      <c r="AC105" s="1"/>
      <c r="AD105" s="1">
        <v>20.7</v>
      </c>
      <c r="AE105" s="1"/>
      <c r="AF105" s="1">
        <v>105.5</v>
      </c>
      <c r="AG105" s="1">
        <v>714</v>
      </c>
      <c r="AH105" s="1">
        <v>0.15</v>
      </c>
      <c r="AI105" s="1">
        <v>11.3</v>
      </c>
      <c r="AJ105" s="1">
        <v>137</v>
      </c>
      <c r="AK105" s="1">
        <v>6</v>
      </c>
      <c r="AL105" s="1">
        <v>3.47</v>
      </c>
      <c r="AM105" s="1">
        <v>1110</v>
      </c>
      <c r="AN105" s="1">
        <v>44.3</v>
      </c>
      <c r="AO105" s="1">
        <v>95.5</v>
      </c>
      <c r="AP105" s="1">
        <v>10.95</v>
      </c>
      <c r="AQ105" s="1">
        <v>46.1</v>
      </c>
      <c r="AR105" s="1">
        <v>7.48</v>
      </c>
      <c r="AS105" s="1">
        <v>1.81</v>
      </c>
      <c r="AT105" s="1">
        <v>4.5</v>
      </c>
      <c r="AU105" s="1">
        <v>0.52</v>
      </c>
      <c r="AV105" s="1">
        <v>2.4900000000000002</v>
      </c>
      <c r="AW105" s="1">
        <v>0.41</v>
      </c>
      <c r="AX105" s="1">
        <v>1.05</v>
      </c>
      <c r="AY105" s="1">
        <v>0.14000000000000001</v>
      </c>
      <c r="AZ105" s="1">
        <v>0.79</v>
      </c>
      <c r="BA105" s="1">
        <v>0.12</v>
      </c>
      <c r="BB105" s="1">
        <v>17.3</v>
      </c>
      <c r="BC105" s="1">
        <v>4</v>
      </c>
      <c r="BD105" s="1"/>
      <c r="BE105" s="1"/>
      <c r="BF105" s="1">
        <v>0.4</v>
      </c>
      <c r="BG105" s="1"/>
      <c r="BH105" s="1">
        <v>14.15</v>
      </c>
      <c r="BI105" s="1">
        <v>2.74</v>
      </c>
      <c r="BJ105" s="1">
        <v>57.51988145</v>
      </c>
      <c r="BK105" s="1">
        <v>0.97</v>
      </c>
      <c r="BL105" s="1"/>
      <c r="BM105" s="1">
        <v>63.2</v>
      </c>
      <c r="BN105" s="1">
        <v>38.1</v>
      </c>
      <c r="BO105" s="16"/>
      <c r="BP105" s="2">
        <f t="shared" si="27"/>
        <v>78.202000000000012</v>
      </c>
      <c r="BQ105" s="2">
        <f t="shared" si="28"/>
        <v>77.882522067850502</v>
      </c>
      <c r="BR105" s="2">
        <f t="shared" si="29"/>
        <v>0.31947793214951048</v>
      </c>
      <c r="BS105" s="2"/>
      <c r="BT105" s="2">
        <f t="shared" si="30"/>
        <v>56.479781721903421</v>
      </c>
      <c r="BU105" s="2">
        <f t="shared" si="31"/>
        <v>68.027557083402087</v>
      </c>
      <c r="BV105" s="2">
        <f t="shared" si="32"/>
        <v>11.547775361498665</v>
      </c>
      <c r="BW105" s="2"/>
      <c r="BX105" s="2">
        <f t="shared" si="33"/>
        <v>64.359732118704727</v>
      </c>
      <c r="BY105" s="2">
        <f t="shared" si="34"/>
        <v>7.8799503968013056</v>
      </c>
      <c r="BZ105" s="2">
        <f t="shared" si="35"/>
        <v>3.6678249646973597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s="3" customFormat="1" x14ac:dyDescent="0.2">
      <c r="A106" s="1" t="s">
        <v>111</v>
      </c>
      <c r="B106" s="1" t="s">
        <v>117</v>
      </c>
      <c r="C106" s="1">
        <v>41.2</v>
      </c>
      <c r="D106" s="1">
        <v>0.6</v>
      </c>
      <c r="E106" s="1">
        <v>29.354344999999999</v>
      </c>
      <c r="F106" s="1">
        <v>90.184540999999996</v>
      </c>
      <c r="G106" s="1"/>
      <c r="H106" s="1"/>
      <c r="I106" s="1">
        <v>11.06612125</v>
      </c>
      <c r="J106" s="1"/>
      <c r="K106" s="1">
        <v>57.1</v>
      </c>
      <c r="L106" s="1">
        <v>0.92</v>
      </c>
      <c r="M106" s="1">
        <v>16.8</v>
      </c>
      <c r="N106" s="1">
        <v>5.9</v>
      </c>
      <c r="O106" s="1">
        <v>3.08</v>
      </c>
      <c r="P106" s="1">
        <v>0.09</v>
      </c>
      <c r="Q106" s="1">
        <v>3.97</v>
      </c>
      <c r="R106" s="1">
        <v>5.22</v>
      </c>
      <c r="S106" s="1">
        <v>4.63</v>
      </c>
      <c r="T106" s="1">
        <v>2.7</v>
      </c>
      <c r="U106" s="1">
        <v>0.43</v>
      </c>
      <c r="V106" s="1">
        <v>10</v>
      </c>
      <c r="W106" s="1">
        <v>130</v>
      </c>
      <c r="X106" s="1">
        <v>70</v>
      </c>
      <c r="Y106" s="1"/>
      <c r="Z106" s="1">
        <v>66</v>
      </c>
      <c r="AA106" s="1"/>
      <c r="AB106" s="1"/>
      <c r="AC106" s="1"/>
      <c r="AD106" s="1">
        <v>20.8</v>
      </c>
      <c r="AE106" s="1"/>
      <c r="AF106" s="1">
        <v>66.3</v>
      </c>
      <c r="AG106" s="1">
        <v>1425</v>
      </c>
      <c r="AH106" s="1">
        <v>0.05</v>
      </c>
      <c r="AI106" s="1">
        <v>10.7</v>
      </c>
      <c r="AJ106" s="1">
        <v>141</v>
      </c>
      <c r="AK106" s="1">
        <v>6.2</v>
      </c>
      <c r="AL106" s="1">
        <v>2.0499999999999998</v>
      </c>
      <c r="AM106" s="1">
        <v>1120</v>
      </c>
      <c r="AN106" s="1">
        <v>44.7</v>
      </c>
      <c r="AO106" s="1">
        <v>92.3</v>
      </c>
      <c r="AP106" s="1">
        <v>11.4</v>
      </c>
      <c r="AQ106" s="1">
        <v>46.4</v>
      </c>
      <c r="AR106" s="1">
        <v>8.09</v>
      </c>
      <c r="AS106" s="1">
        <v>1.83</v>
      </c>
      <c r="AT106" s="1">
        <v>4.8600000000000003</v>
      </c>
      <c r="AU106" s="1">
        <v>0.52</v>
      </c>
      <c r="AV106" s="1">
        <v>2.69</v>
      </c>
      <c r="AW106" s="1">
        <v>0.43</v>
      </c>
      <c r="AX106" s="1">
        <v>1.0900000000000001</v>
      </c>
      <c r="AY106" s="1">
        <v>0.14000000000000001</v>
      </c>
      <c r="AZ106" s="1">
        <v>0.76</v>
      </c>
      <c r="BA106" s="1">
        <v>0.12</v>
      </c>
      <c r="BB106" s="1">
        <v>16.3</v>
      </c>
      <c r="BC106" s="1">
        <v>3.8</v>
      </c>
      <c r="BD106" s="1"/>
      <c r="BE106" s="1"/>
      <c r="BF106" s="1">
        <v>0.3</v>
      </c>
      <c r="BG106" s="1"/>
      <c r="BH106" s="1">
        <v>13.65</v>
      </c>
      <c r="BI106" s="1">
        <v>2.8</v>
      </c>
      <c r="BJ106" s="1">
        <v>57.375377559999997</v>
      </c>
      <c r="BK106" s="1">
        <v>0.88</v>
      </c>
      <c r="BL106" s="1"/>
      <c r="BM106" s="1">
        <v>133.19999999999999</v>
      </c>
      <c r="BN106" s="1">
        <v>40</v>
      </c>
      <c r="BO106" s="16"/>
      <c r="BP106" s="2">
        <f t="shared" si="27"/>
        <v>155.90200000000002</v>
      </c>
      <c r="BQ106" s="2">
        <f t="shared" si="28"/>
        <v>78.917970932096225</v>
      </c>
      <c r="BR106" s="2">
        <f t="shared" si="29"/>
        <v>76.984029067903791</v>
      </c>
      <c r="BS106" s="2"/>
      <c r="BT106" s="2">
        <f t="shared" si="30"/>
        <v>70.645183404019491</v>
      </c>
      <c r="BU106" s="2">
        <f t="shared" si="31"/>
        <v>68.835398938291348</v>
      </c>
      <c r="BV106" s="2">
        <f t="shared" si="32"/>
        <v>1.8097844657281428</v>
      </c>
      <c r="BW106" s="2"/>
      <c r="BX106" s="2">
        <f t="shared" si="33"/>
        <v>72.108950261878448</v>
      </c>
      <c r="BY106" s="2">
        <f t="shared" si="34"/>
        <v>1.4637668578589569</v>
      </c>
      <c r="BZ106" s="2">
        <f t="shared" si="35"/>
        <v>3.2735513235870997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s="3" customFormat="1" x14ac:dyDescent="0.2">
      <c r="A107" s="1" t="s">
        <v>111</v>
      </c>
      <c r="B107" s="1" t="s">
        <v>118</v>
      </c>
      <c r="C107" s="1">
        <v>41.2</v>
      </c>
      <c r="D107" s="1">
        <v>0.6</v>
      </c>
      <c r="E107" s="1">
        <v>29.354344999999999</v>
      </c>
      <c r="F107" s="1">
        <v>90.184540999999996</v>
      </c>
      <c r="G107" s="1"/>
      <c r="H107" s="1"/>
      <c r="I107" s="1">
        <v>-7.0748311810000004</v>
      </c>
      <c r="J107" s="1"/>
      <c r="K107" s="1">
        <v>57.2</v>
      </c>
      <c r="L107" s="1">
        <v>0.9</v>
      </c>
      <c r="M107" s="1">
        <v>16.95</v>
      </c>
      <c r="N107" s="1">
        <v>5.82</v>
      </c>
      <c r="O107" s="1">
        <v>2.93</v>
      </c>
      <c r="P107" s="1">
        <v>0.09</v>
      </c>
      <c r="Q107" s="1">
        <v>3.81</v>
      </c>
      <c r="R107" s="1">
        <v>4.97</v>
      </c>
      <c r="S107" s="1">
        <v>4.4000000000000004</v>
      </c>
      <c r="T107" s="1">
        <v>3.01</v>
      </c>
      <c r="U107" s="1">
        <v>0.43</v>
      </c>
      <c r="V107" s="1">
        <v>9</v>
      </c>
      <c r="W107" s="1">
        <v>128</v>
      </c>
      <c r="X107" s="1">
        <v>70</v>
      </c>
      <c r="Y107" s="1"/>
      <c r="Z107" s="1">
        <v>61</v>
      </c>
      <c r="AA107" s="1"/>
      <c r="AB107" s="1"/>
      <c r="AC107" s="1"/>
      <c r="AD107" s="1">
        <v>21.2</v>
      </c>
      <c r="AE107" s="1"/>
      <c r="AF107" s="1">
        <v>81.2</v>
      </c>
      <c r="AG107" s="1">
        <v>1380</v>
      </c>
      <c r="AH107" s="1">
        <v>0.06</v>
      </c>
      <c r="AI107" s="1">
        <v>11.2</v>
      </c>
      <c r="AJ107" s="1">
        <v>148</v>
      </c>
      <c r="AK107" s="1">
        <v>6.4</v>
      </c>
      <c r="AL107" s="1">
        <v>2.38</v>
      </c>
      <c r="AM107" s="1">
        <v>1210</v>
      </c>
      <c r="AN107" s="1">
        <v>46.5</v>
      </c>
      <c r="AO107" s="1">
        <v>96</v>
      </c>
      <c r="AP107" s="1">
        <v>12.05</v>
      </c>
      <c r="AQ107" s="1">
        <v>47.2</v>
      </c>
      <c r="AR107" s="1">
        <v>7.83</v>
      </c>
      <c r="AS107" s="1">
        <v>2.0299999999999998</v>
      </c>
      <c r="AT107" s="1">
        <v>4.78</v>
      </c>
      <c r="AU107" s="1">
        <v>0.53</v>
      </c>
      <c r="AV107" s="1">
        <v>2.57</v>
      </c>
      <c r="AW107" s="1">
        <v>0.39</v>
      </c>
      <c r="AX107" s="1">
        <v>1.01</v>
      </c>
      <c r="AY107" s="1">
        <v>0.12</v>
      </c>
      <c r="AZ107" s="1">
        <v>0.79</v>
      </c>
      <c r="BA107" s="1">
        <v>0.12</v>
      </c>
      <c r="BB107" s="1">
        <v>17</v>
      </c>
      <c r="BC107" s="1">
        <v>4.0999999999999996</v>
      </c>
      <c r="BD107" s="1"/>
      <c r="BE107" s="1"/>
      <c r="BF107" s="1">
        <v>0.3</v>
      </c>
      <c r="BG107" s="1"/>
      <c r="BH107" s="1">
        <v>14.25</v>
      </c>
      <c r="BI107" s="1">
        <v>2.87</v>
      </c>
      <c r="BJ107" s="1">
        <v>56.701884999999997</v>
      </c>
      <c r="BK107" s="1">
        <v>0.92</v>
      </c>
      <c r="BL107" s="1"/>
      <c r="BM107" s="1">
        <v>123.2</v>
      </c>
      <c r="BN107" s="1">
        <v>40</v>
      </c>
      <c r="BO107" s="16"/>
      <c r="BP107" s="2">
        <f t="shared" si="27"/>
        <v>144.80200000000002</v>
      </c>
      <c r="BQ107" s="2">
        <f t="shared" si="28"/>
        <v>78.917970932096225</v>
      </c>
      <c r="BR107" s="2">
        <f t="shared" si="29"/>
        <v>65.884029067903796</v>
      </c>
      <c r="BS107" s="2"/>
      <c r="BT107" s="2">
        <f t="shared" si="30"/>
        <v>69.162371970888984</v>
      </c>
      <c r="BU107" s="2">
        <f t="shared" si="31"/>
        <v>68.835398938291348</v>
      </c>
      <c r="BV107" s="2">
        <f t="shared" si="32"/>
        <v>0.32697303259763544</v>
      </c>
      <c r="BW107" s="2"/>
      <c r="BX107" s="2">
        <f t="shared" si="33"/>
        <v>71.344131733211128</v>
      </c>
      <c r="BY107" s="2">
        <f t="shared" si="34"/>
        <v>2.1817597623221445</v>
      </c>
      <c r="BZ107" s="2">
        <f t="shared" si="35"/>
        <v>2.50873279491978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s="3" customFormat="1" x14ac:dyDescent="0.2">
      <c r="A108" s="9" t="s">
        <v>105</v>
      </c>
      <c r="B108" s="9" t="s">
        <v>235</v>
      </c>
      <c r="C108" s="9">
        <v>91.1</v>
      </c>
      <c r="D108" s="9"/>
      <c r="E108" s="9">
        <v>29.35389</v>
      </c>
      <c r="F108" s="9">
        <v>91.432500000000005</v>
      </c>
      <c r="G108" s="9"/>
      <c r="H108" s="9"/>
      <c r="I108" s="9"/>
      <c r="J108" s="9"/>
      <c r="K108" s="9">
        <v>61.7</v>
      </c>
      <c r="L108" s="9">
        <v>0.61</v>
      </c>
      <c r="M108" s="9">
        <v>16.21</v>
      </c>
      <c r="N108" s="9">
        <v>6.37</v>
      </c>
      <c r="O108" s="9"/>
      <c r="P108" s="9">
        <v>0.11</v>
      </c>
      <c r="Q108" s="9">
        <v>2.67</v>
      </c>
      <c r="R108" s="9">
        <v>5.42</v>
      </c>
      <c r="S108" s="9">
        <v>3.2</v>
      </c>
      <c r="T108" s="9">
        <v>2.33</v>
      </c>
      <c r="U108" s="9">
        <v>0.12</v>
      </c>
      <c r="V108" s="9">
        <v>17.600000000000001</v>
      </c>
      <c r="W108" s="9">
        <v>126</v>
      </c>
      <c r="X108" s="9">
        <v>9.01</v>
      </c>
      <c r="Y108" s="9">
        <v>61.9</v>
      </c>
      <c r="Z108" s="9">
        <v>7.59</v>
      </c>
      <c r="AA108" s="9"/>
      <c r="AB108" s="9"/>
      <c r="AC108" s="9"/>
      <c r="AD108" s="9">
        <v>15.8</v>
      </c>
      <c r="AE108" s="9"/>
      <c r="AF108" s="9">
        <v>46.7</v>
      </c>
      <c r="AG108" s="9">
        <v>429</v>
      </c>
      <c r="AH108" s="9">
        <v>0.11</v>
      </c>
      <c r="AI108" s="9">
        <v>20.5</v>
      </c>
      <c r="AJ108" s="9">
        <v>52</v>
      </c>
      <c r="AK108" s="9">
        <v>3.83</v>
      </c>
      <c r="AL108" s="9">
        <v>3.12</v>
      </c>
      <c r="AM108" s="9">
        <v>370</v>
      </c>
      <c r="AN108" s="9">
        <v>15.2</v>
      </c>
      <c r="AO108" s="9">
        <v>33.299999999999997</v>
      </c>
      <c r="AP108" s="9">
        <v>4.41</v>
      </c>
      <c r="AQ108" s="9">
        <v>16.5</v>
      </c>
      <c r="AR108" s="9">
        <v>3.49</v>
      </c>
      <c r="AS108" s="9">
        <v>0.95899999999999996</v>
      </c>
      <c r="AT108" s="9">
        <v>3.31</v>
      </c>
      <c r="AU108" s="9">
        <v>0.54300000000000004</v>
      </c>
      <c r="AV108" s="9">
        <v>3.29</v>
      </c>
      <c r="AW108" s="9">
        <v>0.69</v>
      </c>
      <c r="AX108" s="9">
        <v>2.0299999999999998</v>
      </c>
      <c r="AY108" s="9">
        <v>0.31</v>
      </c>
      <c r="AZ108" s="9">
        <v>2.21</v>
      </c>
      <c r="BA108" s="9">
        <v>0.34100000000000003</v>
      </c>
      <c r="BB108" s="9">
        <v>5.3</v>
      </c>
      <c r="BC108" s="9">
        <v>1.67</v>
      </c>
      <c r="BD108" s="9"/>
      <c r="BE108" s="9"/>
      <c r="BF108" s="9">
        <v>0.48599999999999999</v>
      </c>
      <c r="BG108" s="9">
        <v>12.3</v>
      </c>
      <c r="BH108" s="9">
        <v>4.92</v>
      </c>
      <c r="BI108" s="9">
        <v>1.1200000000000001</v>
      </c>
      <c r="BJ108" s="9">
        <v>45</v>
      </c>
      <c r="BK108" s="9">
        <v>0.93</v>
      </c>
      <c r="BL108" s="9"/>
      <c r="BM108" s="9">
        <v>20.9</v>
      </c>
      <c r="BN108" s="9">
        <v>4.7</v>
      </c>
      <c r="BO108" s="18"/>
      <c r="BP108" s="10">
        <f t="shared" si="27"/>
        <v>31.249000000000002</v>
      </c>
      <c r="BQ108" s="10">
        <f t="shared" si="28"/>
        <v>33.357170284864601</v>
      </c>
      <c r="BR108" s="10">
        <f t="shared" si="29"/>
        <v>2.1081702848645989</v>
      </c>
      <c r="BS108" s="10"/>
      <c r="BT108" s="10">
        <f t="shared" si="30"/>
        <v>35.455234020444536</v>
      </c>
      <c r="BU108" s="10">
        <f t="shared" si="31"/>
        <v>33.289537644685815</v>
      </c>
      <c r="BV108" s="10">
        <f t="shared" si="32"/>
        <v>2.1656963757587206</v>
      </c>
      <c r="BW108" s="10"/>
      <c r="BX108" s="10">
        <f t="shared" si="33"/>
        <v>34.472360587229218</v>
      </c>
      <c r="BY108" s="10">
        <f t="shared" si="34"/>
        <v>0.9828734332153175</v>
      </c>
      <c r="BZ108" s="10">
        <f t="shared" si="35"/>
        <v>1.1828229425434031</v>
      </c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</row>
    <row r="109" spans="1:98" s="3" customFormat="1" x14ac:dyDescent="0.2">
      <c r="A109" s="9" t="s">
        <v>105</v>
      </c>
      <c r="B109" s="9" t="s">
        <v>236</v>
      </c>
      <c r="C109" s="9">
        <v>91.1</v>
      </c>
      <c r="D109" s="9"/>
      <c r="E109" s="9">
        <v>29.352779999999999</v>
      </c>
      <c r="F109" s="9">
        <v>91.433890000000005</v>
      </c>
      <c r="G109" s="9"/>
      <c r="H109" s="9"/>
      <c r="I109" s="9"/>
      <c r="J109" s="9"/>
      <c r="K109" s="9">
        <v>61.52</v>
      </c>
      <c r="L109" s="9">
        <v>0.67</v>
      </c>
      <c r="M109" s="9">
        <v>16.5</v>
      </c>
      <c r="N109" s="9">
        <v>6.44</v>
      </c>
      <c r="O109" s="9"/>
      <c r="P109" s="9">
        <v>0.1</v>
      </c>
      <c r="Q109" s="9">
        <v>2.7</v>
      </c>
      <c r="R109" s="9">
        <v>5.42</v>
      </c>
      <c r="S109" s="9">
        <v>3.28</v>
      </c>
      <c r="T109" s="9">
        <v>2.27</v>
      </c>
      <c r="U109" s="9">
        <v>0.14000000000000001</v>
      </c>
      <c r="V109" s="9">
        <v>15.7</v>
      </c>
      <c r="W109" s="9">
        <v>131</v>
      </c>
      <c r="X109" s="9">
        <v>10.1</v>
      </c>
      <c r="Y109" s="9">
        <v>55.5</v>
      </c>
      <c r="Z109" s="9">
        <v>8.8800000000000008</v>
      </c>
      <c r="AA109" s="9"/>
      <c r="AB109" s="9"/>
      <c r="AC109" s="9"/>
      <c r="AD109" s="9">
        <v>16.5</v>
      </c>
      <c r="AE109" s="9"/>
      <c r="AF109" s="9">
        <v>52.2</v>
      </c>
      <c r="AG109" s="9">
        <v>447</v>
      </c>
      <c r="AH109" s="9">
        <v>0.12</v>
      </c>
      <c r="AI109" s="9">
        <v>19.399999999999999</v>
      </c>
      <c r="AJ109" s="9">
        <v>51</v>
      </c>
      <c r="AK109" s="9">
        <v>4.05</v>
      </c>
      <c r="AL109" s="9">
        <v>3.47</v>
      </c>
      <c r="AM109" s="9">
        <v>357</v>
      </c>
      <c r="AN109" s="9">
        <v>15</v>
      </c>
      <c r="AO109" s="9">
        <v>32.799999999999997</v>
      </c>
      <c r="AP109" s="9">
        <v>4.37</v>
      </c>
      <c r="AQ109" s="9">
        <v>16.3</v>
      </c>
      <c r="AR109" s="9">
        <v>3.37</v>
      </c>
      <c r="AS109" s="9">
        <v>0.91300000000000003</v>
      </c>
      <c r="AT109" s="9">
        <v>3.15</v>
      </c>
      <c r="AU109" s="9">
        <v>0.53400000000000003</v>
      </c>
      <c r="AV109" s="9">
        <v>3.05</v>
      </c>
      <c r="AW109" s="9">
        <v>0.66800000000000004</v>
      </c>
      <c r="AX109" s="9">
        <v>1.89</v>
      </c>
      <c r="AY109" s="9">
        <v>0.28599999999999998</v>
      </c>
      <c r="AZ109" s="9">
        <v>1.98</v>
      </c>
      <c r="BA109" s="9">
        <v>0.317</v>
      </c>
      <c r="BB109" s="9">
        <v>5.6</v>
      </c>
      <c r="BC109" s="9">
        <v>1.6</v>
      </c>
      <c r="BD109" s="9"/>
      <c r="BE109" s="9"/>
      <c r="BF109" s="9">
        <v>0.501</v>
      </c>
      <c r="BG109" s="9">
        <v>11.5</v>
      </c>
      <c r="BH109" s="9">
        <v>4.54</v>
      </c>
      <c r="BI109" s="9">
        <v>1.02</v>
      </c>
      <c r="BJ109" s="9">
        <v>45</v>
      </c>
      <c r="BK109" s="9">
        <v>0.95</v>
      </c>
      <c r="BL109" s="9"/>
      <c r="BM109" s="9">
        <v>23</v>
      </c>
      <c r="BN109" s="9">
        <v>5.0999999999999996</v>
      </c>
      <c r="BO109" s="18"/>
      <c r="BP109" s="10">
        <f t="shared" si="27"/>
        <v>33.58</v>
      </c>
      <c r="BQ109" s="10">
        <f t="shared" si="28"/>
        <v>35.095033750755157</v>
      </c>
      <c r="BR109" s="10">
        <f t="shared" si="29"/>
        <v>1.5150337507551583</v>
      </c>
      <c r="BS109" s="10"/>
      <c r="BT109" s="10">
        <f t="shared" si="30"/>
        <v>37.27439010265384</v>
      </c>
      <c r="BU109" s="10">
        <f t="shared" si="31"/>
        <v>34.645392959522653</v>
      </c>
      <c r="BV109" s="10">
        <f t="shared" si="32"/>
        <v>2.6289971431311869</v>
      </c>
      <c r="BW109" s="10"/>
      <c r="BX109" s="10">
        <f t="shared" si="33"/>
        <v>36.153932227651218</v>
      </c>
      <c r="BY109" s="10">
        <f t="shared" si="34"/>
        <v>1.1204578750026215</v>
      </c>
      <c r="BZ109" s="10">
        <f t="shared" si="35"/>
        <v>1.5085392681285654</v>
      </c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</row>
    <row r="110" spans="1:98" s="3" customFormat="1" x14ac:dyDescent="0.2">
      <c r="A110" s="3" t="s">
        <v>105</v>
      </c>
      <c r="B110" s="3" t="s">
        <v>201</v>
      </c>
      <c r="C110" s="3">
        <v>61.5</v>
      </c>
      <c r="E110" s="3">
        <v>29.351389999999999</v>
      </c>
      <c r="F110" s="3">
        <v>91.416939999999997</v>
      </c>
      <c r="K110" s="3">
        <v>60.59</v>
      </c>
      <c r="L110" s="3">
        <v>0.57999999999999996</v>
      </c>
      <c r="M110" s="3">
        <v>17.100000000000001</v>
      </c>
      <c r="N110" s="3">
        <v>6.57</v>
      </c>
      <c r="P110" s="3">
        <v>0.11</v>
      </c>
      <c r="Q110" s="3">
        <v>2.5499999999999998</v>
      </c>
      <c r="R110" s="3">
        <v>5.6</v>
      </c>
      <c r="S110" s="3">
        <v>3.92</v>
      </c>
      <c r="T110" s="3">
        <v>1.9</v>
      </c>
      <c r="U110" s="3">
        <v>0.18</v>
      </c>
      <c r="V110" s="3">
        <v>7.5</v>
      </c>
      <c r="W110" s="3">
        <v>126</v>
      </c>
      <c r="X110" s="3">
        <v>153</v>
      </c>
      <c r="Y110" s="3">
        <v>14.5</v>
      </c>
      <c r="Z110" s="3">
        <v>8.89</v>
      </c>
      <c r="AD110" s="3">
        <v>15.6</v>
      </c>
      <c r="AF110" s="3">
        <v>32.5</v>
      </c>
      <c r="AG110" s="3">
        <v>486</v>
      </c>
      <c r="AH110" s="3">
        <v>7.0000000000000007E-2</v>
      </c>
      <c r="AI110" s="3">
        <v>14.1</v>
      </c>
      <c r="AJ110" s="3">
        <v>36.700000000000003</v>
      </c>
      <c r="AK110" s="3">
        <v>3.01</v>
      </c>
      <c r="AM110" s="3">
        <v>312</v>
      </c>
      <c r="AN110" s="3">
        <v>15.5</v>
      </c>
      <c r="AO110" s="3">
        <v>29.9</v>
      </c>
      <c r="AP110" s="3">
        <v>3.6</v>
      </c>
      <c r="AQ110" s="3">
        <v>14</v>
      </c>
      <c r="AR110" s="3">
        <v>2.56</v>
      </c>
      <c r="AS110" s="3">
        <v>0.79900000000000004</v>
      </c>
      <c r="AT110" s="3">
        <v>2.4700000000000002</v>
      </c>
      <c r="AU110" s="3">
        <v>0.40500000000000003</v>
      </c>
      <c r="AV110" s="3">
        <v>2.29</v>
      </c>
      <c r="AW110" s="3">
        <v>0.48399999999999999</v>
      </c>
      <c r="AX110" s="3">
        <v>1.39</v>
      </c>
      <c r="AY110" s="3">
        <v>0.21099999999999999</v>
      </c>
      <c r="AZ110" s="3">
        <v>1.44</v>
      </c>
      <c r="BA110" s="3">
        <v>0.23200000000000001</v>
      </c>
      <c r="BB110" s="3">
        <v>6.7</v>
      </c>
      <c r="BC110" s="3">
        <v>1.21</v>
      </c>
      <c r="BF110" s="3">
        <v>0.245</v>
      </c>
      <c r="BG110" s="3">
        <v>9.6999999999999993</v>
      </c>
      <c r="BH110" s="3">
        <v>3.88</v>
      </c>
      <c r="BI110" s="3">
        <v>0.88</v>
      </c>
      <c r="BJ110" s="3">
        <v>43</v>
      </c>
      <c r="BK110" s="3">
        <v>0.94</v>
      </c>
      <c r="BM110" s="3">
        <v>34.5</v>
      </c>
      <c r="BN110" s="3">
        <v>7.3</v>
      </c>
      <c r="BO110" s="17"/>
      <c r="BP110" s="4">
        <f t="shared" si="27"/>
        <v>46.344999999999999</v>
      </c>
      <c r="BQ110" s="4">
        <f t="shared" si="28"/>
        <v>42.725685292594001</v>
      </c>
      <c r="BR110" s="4">
        <f t="shared" si="29"/>
        <v>3.6193147074059979</v>
      </c>
      <c r="BS110" s="4"/>
      <c r="BT110" s="4">
        <f t="shared" si="30"/>
        <v>44.978227156708968</v>
      </c>
      <c r="BU110" s="4">
        <f t="shared" si="31"/>
        <v>40.59871417936214</v>
      </c>
      <c r="BV110" s="4">
        <f t="shared" si="32"/>
        <v>4.3795129773468275</v>
      </c>
      <c r="BW110" s="4"/>
      <c r="BX110" s="4">
        <f t="shared" si="33"/>
        <v>43.391057943770221</v>
      </c>
      <c r="BY110" s="4">
        <f t="shared" si="34"/>
        <v>1.5871692129387469</v>
      </c>
      <c r="BZ110" s="4">
        <f t="shared" si="35"/>
        <v>2.7923437644080806</v>
      </c>
    </row>
    <row r="111" spans="1:98" s="3" customFormat="1" x14ac:dyDescent="0.2">
      <c r="A111" s="3" t="s">
        <v>156</v>
      </c>
      <c r="B111" s="3" t="s">
        <v>157</v>
      </c>
      <c r="C111" s="3">
        <v>50.2</v>
      </c>
      <c r="D111" s="3">
        <v>1.5</v>
      </c>
      <c r="E111" s="3">
        <v>29.351109999999998</v>
      </c>
      <c r="F111" s="3">
        <v>90.096940000000004</v>
      </c>
      <c r="K111" s="3">
        <v>56.45</v>
      </c>
      <c r="L111" s="3">
        <v>0.79</v>
      </c>
      <c r="M111" s="3">
        <v>17.45</v>
      </c>
      <c r="N111" s="3">
        <v>7.84</v>
      </c>
      <c r="P111" s="3">
        <v>0.15</v>
      </c>
      <c r="Q111" s="3">
        <v>3.06</v>
      </c>
      <c r="R111" s="3">
        <v>6.93</v>
      </c>
      <c r="S111" s="3">
        <v>4.0199999999999996</v>
      </c>
      <c r="T111" s="3">
        <v>2.14</v>
      </c>
      <c r="U111" s="3">
        <v>0.25</v>
      </c>
      <c r="V111" s="3">
        <v>8.65</v>
      </c>
      <c r="W111" s="3">
        <v>182.95</v>
      </c>
      <c r="X111" s="3">
        <v>4.66</v>
      </c>
      <c r="Y111" s="3">
        <v>19.079999999999998</v>
      </c>
      <c r="Z111" s="3">
        <v>5.72</v>
      </c>
      <c r="AA111" s="3">
        <v>59.81</v>
      </c>
      <c r="AC111" s="3">
        <v>81.430000000000007</v>
      </c>
      <c r="AD111" s="3">
        <v>20.149999999999999</v>
      </c>
      <c r="AF111" s="3">
        <v>42</v>
      </c>
      <c r="AG111" s="3">
        <v>677</v>
      </c>
      <c r="AH111" s="3">
        <v>0.06</v>
      </c>
      <c r="AI111" s="3">
        <v>34.08</v>
      </c>
      <c r="AJ111" s="3">
        <v>160</v>
      </c>
      <c r="AK111" s="3">
        <v>7.87</v>
      </c>
      <c r="AL111" s="3">
        <v>2.2799999999999998</v>
      </c>
      <c r="AM111" s="3">
        <v>370</v>
      </c>
      <c r="AN111" s="3">
        <v>24.73</v>
      </c>
      <c r="AO111" s="3">
        <v>63.59</v>
      </c>
      <c r="AP111" s="3">
        <v>8.69</v>
      </c>
      <c r="AQ111" s="3">
        <v>37.200000000000003</v>
      </c>
      <c r="AR111" s="3">
        <v>8.0399999999999991</v>
      </c>
      <c r="AS111" s="3">
        <v>1.66</v>
      </c>
      <c r="AT111" s="3">
        <v>6.86</v>
      </c>
      <c r="AU111" s="3">
        <v>1.01</v>
      </c>
      <c r="AV111" s="3">
        <v>6.34</v>
      </c>
      <c r="AW111" s="3">
        <v>1.25</v>
      </c>
      <c r="AX111" s="3">
        <v>3.46</v>
      </c>
      <c r="AY111" s="3">
        <v>0.51</v>
      </c>
      <c r="AZ111" s="3">
        <v>3.36</v>
      </c>
      <c r="BA111" s="3">
        <v>0.47</v>
      </c>
      <c r="BB111" s="3">
        <v>5.7</v>
      </c>
      <c r="BC111" s="3">
        <v>4.4400000000000004</v>
      </c>
      <c r="BF111" s="3">
        <v>0.43</v>
      </c>
      <c r="BG111" s="3">
        <v>11.3</v>
      </c>
      <c r="BH111" s="3">
        <v>9.77</v>
      </c>
      <c r="BI111" s="3">
        <v>2.1800000000000002</v>
      </c>
      <c r="BJ111" s="3">
        <v>44</v>
      </c>
      <c r="BK111" s="3">
        <v>0.83</v>
      </c>
      <c r="BM111" s="3">
        <v>19.899999999999999</v>
      </c>
      <c r="BN111" s="3">
        <v>5</v>
      </c>
      <c r="BO111" s="17"/>
      <c r="BP111" s="4">
        <f t="shared" si="27"/>
        <v>30.138999999999999</v>
      </c>
      <c r="BQ111" s="4">
        <f t="shared" si="28"/>
        <v>34.673693249774352</v>
      </c>
      <c r="BR111" s="4">
        <f t="shared" si="29"/>
        <v>4.5346932497743531</v>
      </c>
      <c r="BS111" s="4"/>
      <c r="BT111" s="4">
        <f t="shared" si="30"/>
        <v>34.523674902878483</v>
      </c>
      <c r="BU111" s="4">
        <f t="shared" si="31"/>
        <v>34.316669346406066</v>
      </c>
      <c r="BV111" s="4">
        <f t="shared" si="32"/>
        <v>0.20700555647241714</v>
      </c>
      <c r="BW111" s="4"/>
      <c r="BX111" s="4">
        <f t="shared" si="33"/>
        <v>34.554938374108694</v>
      </c>
      <c r="BY111" s="4">
        <f t="shared" si="34"/>
        <v>3.1263471230211337E-2</v>
      </c>
      <c r="BZ111" s="4">
        <f t="shared" si="35"/>
        <v>0.23826902770262848</v>
      </c>
    </row>
    <row r="112" spans="1:98" s="3" customFormat="1" x14ac:dyDescent="0.2">
      <c r="A112" s="3" t="s">
        <v>82</v>
      </c>
      <c r="B112" s="3" t="s">
        <v>137</v>
      </c>
      <c r="C112" s="3">
        <v>48.6</v>
      </c>
      <c r="D112" s="3">
        <v>1.1000000000000001</v>
      </c>
      <c r="E112" s="3">
        <v>29.350227</v>
      </c>
      <c r="F112" s="3">
        <v>90.116773600000002</v>
      </c>
      <c r="K112" s="3">
        <v>58.44</v>
      </c>
      <c r="L112" s="3">
        <v>0.71</v>
      </c>
      <c r="M112" s="3">
        <v>17.73</v>
      </c>
      <c r="O112" s="3">
        <v>6.87</v>
      </c>
      <c r="P112" s="3">
        <v>0.13</v>
      </c>
      <c r="Q112" s="3">
        <v>2.97</v>
      </c>
      <c r="R112" s="3">
        <v>5.86</v>
      </c>
      <c r="S112" s="3">
        <v>3.75</v>
      </c>
      <c r="T112" s="3">
        <v>2.37</v>
      </c>
      <c r="U112" s="3">
        <v>0.22</v>
      </c>
      <c r="W112" s="3">
        <v>169</v>
      </c>
      <c r="X112" s="3">
        <v>10</v>
      </c>
      <c r="Y112" s="3">
        <v>17.899999999999999</v>
      </c>
      <c r="Z112" s="3">
        <v>7</v>
      </c>
      <c r="AA112" s="3">
        <v>17</v>
      </c>
      <c r="AC112" s="3">
        <v>78</v>
      </c>
      <c r="AD112" s="3">
        <v>20.3</v>
      </c>
      <c r="AF112" s="3">
        <v>68.7</v>
      </c>
      <c r="AG112" s="3">
        <v>656</v>
      </c>
      <c r="AH112" s="3">
        <v>0.1</v>
      </c>
      <c r="AI112" s="3">
        <v>15</v>
      </c>
      <c r="AJ112" s="3">
        <v>268</v>
      </c>
      <c r="AK112" s="3">
        <v>4.8</v>
      </c>
      <c r="AL112" s="3">
        <v>3.88</v>
      </c>
      <c r="AM112" s="3">
        <v>390</v>
      </c>
      <c r="AN112" s="3">
        <v>19.3</v>
      </c>
      <c r="AO112" s="3">
        <v>40.6</v>
      </c>
      <c r="AP112" s="3">
        <v>4.9000000000000004</v>
      </c>
      <c r="AQ112" s="3">
        <v>19.600000000000001</v>
      </c>
      <c r="AR112" s="3">
        <v>3.65</v>
      </c>
      <c r="AS112" s="3">
        <v>0.98</v>
      </c>
      <c r="AT112" s="3">
        <v>3.55</v>
      </c>
      <c r="AU112" s="3">
        <v>0.46</v>
      </c>
      <c r="AV112" s="3">
        <v>2.81</v>
      </c>
      <c r="AW112" s="3">
        <v>0.54</v>
      </c>
      <c r="AX112" s="3">
        <v>1.69</v>
      </c>
      <c r="AY112" s="3">
        <v>0.2</v>
      </c>
      <c r="AZ112" s="3">
        <v>1.62</v>
      </c>
      <c r="BA112" s="3">
        <v>0.24</v>
      </c>
      <c r="BB112" s="3">
        <v>7.3</v>
      </c>
      <c r="BC112" s="3">
        <v>6.9</v>
      </c>
      <c r="BK112" s="3">
        <v>0.94</v>
      </c>
      <c r="BM112" s="3">
        <v>43.7</v>
      </c>
      <c r="BN112" s="3">
        <v>8.1</v>
      </c>
      <c r="BO112" s="17"/>
      <c r="BP112" s="4">
        <f t="shared" ref="BP112:BP143" si="36" xml:space="preserve"> 1.11*BM112 + 8.05</f>
        <v>56.557000000000002</v>
      </c>
      <c r="BQ112" s="4">
        <f t="shared" ref="BQ112:BQ143" si="37">21.277*LN(1.0204*BN112)</f>
        <v>44.938274427245162</v>
      </c>
      <c r="BR112" s="4">
        <f t="shared" ref="BR112:BR143" si="38">ABS(BP112-BQ112)</f>
        <v>11.61872557275484</v>
      </c>
      <c r="BS112" s="4"/>
      <c r="BT112" s="4">
        <f t="shared" ref="BT112:BT143" si="39">19*LN(BM112)-22.3</f>
        <v>49.469613939929346</v>
      </c>
      <c r="BU112" s="4">
        <f t="shared" ref="BU112:BU143" si="40">16.6*LN(BN112)+7.6</f>
        <v>42.324943423861335</v>
      </c>
      <c r="BV112" s="4">
        <f t="shared" ref="BV112:BV143" si="41">ABS(BT112-BU112)</f>
        <v>7.1446705160680111</v>
      </c>
      <c r="BW112" s="4"/>
      <c r="BX112" s="4">
        <f t="shared" ref="BX112:BX143" si="42">-9.4+9.8*LN(BM112)+9.1*LN(BN112)</f>
        <v>46.653974361868514</v>
      </c>
      <c r="BY112" s="4">
        <f t="shared" ref="BY112:BY143" si="43">ABS(BT112-BX112)</f>
        <v>2.8156395780608321</v>
      </c>
      <c r="BZ112" s="4">
        <f t="shared" ref="BZ112:BZ143" si="44">ABS(BU112-BX112)</f>
        <v>4.329030938007179</v>
      </c>
    </row>
    <row r="113" spans="1:98" s="3" customFormat="1" x14ac:dyDescent="0.2">
      <c r="A113" s="9" t="s">
        <v>238</v>
      </c>
      <c r="B113" s="9" t="s">
        <v>239</v>
      </c>
      <c r="C113" s="9">
        <v>91.3</v>
      </c>
      <c r="D113" s="9">
        <v>1.6</v>
      </c>
      <c r="E113" s="9">
        <v>29.35</v>
      </c>
      <c r="F113" s="9">
        <v>91.416700000000006</v>
      </c>
      <c r="G113" s="9"/>
      <c r="H113" s="9"/>
      <c r="I113" s="9"/>
      <c r="J113" s="9"/>
      <c r="K113" s="9">
        <v>58.96</v>
      </c>
      <c r="L113" s="9">
        <v>0.97</v>
      </c>
      <c r="M113" s="9">
        <v>16.62</v>
      </c>
      <c r="N113" s="9">
        <v>6.44</v>
      </c>
      <c r="O113" s="9"/>
      <c r="P113" s="9">
        <v>0.1</v>
      </c>
      <c r="Q113" s="9">
        <v>3.36</v>
      </c>
      <c r="R113" s="9">
        <v>5.47</v>
      </c>
      <c r="S113" s="9">
        <v>3.69</v>
      </c>
      <c r="T113" s="9">
        <v>3.1</v>
      </c>
      <c r="U113" s="9">
        <v>0.26</v>
      </c>
      <c r="V113" s="9">
        <v>13.2</v>
      </c>
      <c r="W113" s="9">
        <v>138</v>
      </c>
      <c r="X113" s="9">
        <v>50</v>
      </c>
      <c r="Y113" s="9">
        <v>16.899999999999999</v>
      </c>
      <c r="Z113" s="9">
        <v>27</v>
      </c>
      <c r="AA113" s="9">
        <v>74.7</v>
      </c>
      <c r="AB113" s="9"/>
      <c r="AC113" s="9">
        <v>72.099999999999994</v>
      </c>
      <c r="AD113" s="9">
        <v>17</v>
      </c>
      <c r="AE113" s="9">
        <v>1.37</v>
      </c>
      <c r="AF113" s="9">
        <v>91.4</v>
      </c>
      <c r="AG113" s="9">
        <v>716</v>
      </c>
      <c r="AH113" s="9">
        <v>0.13</v>
      </c>
      <c r="AI113" s="9">
        <v>16</v>
      </c>
      <c r="AJ113" s="9">
        <v>143</v>
      </c>
      <c r="AK113" s="9">
        <v>7.6</v>
      </c>
      <c r="AL113" s="9"/>
      <c r="AM113" s="9">
        <v>366</v>
      </c>
      <c r="AN113" s="9">
        <v>28.3</v>
      </c>
      <c r="AO113" s="9">
        <v>59.5</v>
      </c>
      <c r="AP113" s="9">
        <v>7.41</v>
      </c>
      <c r="AQ113" s="9">
        <v>29.2</v>
      </c>
      <c r="AR113" s="9">
        <v>5.05</v>
      </c>
      <c r="AS113" s="9">
        <v>1.29</v>
      </c>
      <c r="AT113" s="9">
        <v>3.99</v>
      </c>
      <c r="AU113" s="9">
        <v>0.56999999999999995</v>
      </c>
      <c r="AV113" s="9">
        <v>3.02</v>
      </c>
      <c r="AW113" s="9">
        <v>0.56999999999999995</v>
      </c>
      <c r="AX113" s="9">
        <v>1.56</v>
      </c>
      <c r="AY113" s="9">
        <v>0.23</v>
      </c>
      <c r="AZ113" s="9">
        <v>1.44</v>
      </c>
      <c r="BA113" s="9">
        <v>0.22</v>
      </c>
      <c r="BB113" s="9">
        <v>10</v>
      </c>
      <c r="BC113" s="9">
        <v>3.52</v>
      </c>
      <c r="BD113" s="9"/>
      <c r="BE113" s="9"/>
      <c r="BF113" s="9">
        <v>0.52</v>
      </c>
      <c r="BG113" s="9"/>
      <c r="BH113" s="9">
        <v>12.1</v>
      </c>
      <c r="BI113" s="9">
        <v>2.72</v>
      </c>
      <c r="BJ113" s="9">
        <v>51</v>
      </c>
      <c r="BK113" s="9">
        <v>0.89</v>
      </c>
      <c r="BL113" s="9"/>
      <c r="BM113" s="9">
        <v>44.8</v>
      </c>
      <c r="BN113" s="9">
        <v>13.4</v>
      </c>
      <c r="BO113" s="18"/>
      <c r="BP113" s="10">
        <f t="shared" si="36"/>
        <v>57.778000000000006</v>
      </c>
      <c r="BQ113" s="10">
        <f t="shared" si="37"/>
        <v>55.648917186835234</v>
      </c>
      <c r="BR113" s="10">
        <f t="shared" si="38"/>
        <v>2.1290828131647714</v>
      </c>
      <c r="BS113" s="10"/>
      <c r="BT113" s="10">
        <f t="shared" si="39"/>
        <v>49.94195464899785</v>
      </c>
      <c r="BU113" s="10">
        <f t="shared" si="40"/>
        <v>50.681228135483977</v>
      </c>
      <c r="BV113" s="10">
        <f t="shared" si="41"/>
        <v>0.73927348648612679</v>
      </c>
      <c r="BW113" s="10"/>
      <c r="BX113" s="10">
        <f t="shared" si="42"/>
        <v>51.478457599632691</v>
      </c>
      <c r="BY113" s="10">
        <f t="shared" si="43"/>
        <v>1.5365029506348407</v>
      </c>
      <c r="BZ113" s="10">
        <f t="shared" si="44"/>
        <v>0.79722946414871387</v>
      </c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</row>
    <row r="114" spans="1:98" s="3" customFormat="1" x14ac:dyDescent="0.2">
      <c r="A114" s="9" t="s">
        <v>238</v>
      </c>
      <c r="B114" s="9" t="s">
        <v>244</v>
      </c>
      <c r="C114" s="9">
        <v>92</v>
      </c>
      <c r="D114" s="9">
        <v>2</v>
      </c>
      <c r="E114" s="9">
        <v>29.35</v>
      </c>
      <c r="F114" s="9">
        <v>91.416700000000006</v>
      </c>
      <c r="G114" s="9"/>
      <c r="H114" s="9"/>
      <c r="I114" s="9"/>
      <c r="J114" s="9"/>
      <c r="K114" s="9">
        <v>57.69</v>
      </c>
      <c r="L114" s="9">
        <v>0.97</v>
      </c>
      <c r="M114" s="9">
        <v>16.75</v>
      </c>
      <c r="N114" s="9">
        <v>6.47</v>
      </c>
      <c r="O114" s="9"/>
      <c r="P114" s="9">
        <v>0.1</v>
      </c>
      <c r="Q114" s="9">
        <v>3.55</v>
      </c>
      <c r="R114" s="9">
        <v>5.79</v>
      </c>
      <c r="S114" s="9">
        <v>3.65</v>
      </c>
      <c r="T114" s="9">
        <v>3.06</v>
      </c>
      <c r="U114" s="9">
        <v>0.27</v>
      </c>
      <c r="V114" s="9">
        <v>14.1</v>
      </c>
      <c r="W114" s="9">
        <v>144</v>
      </c>
      <c r="X114" s="9">
        <v>55</v>
      </c>
      <c r="Y114" s="9">
        <v>15.8</v>
      </c>
      <c r="Z114" s="9">
        <v>31</v>
      </c>
      <c r="AA114" s="9">
        <v>49.3</v>
      </c>
      <c r="AB114" s="9"/>
      <c r="AC114" s="9">
        <v>73.3</v>
      </c>
      <c r="AD114" s="9">
        <v>17.2</v>
      </c>
      <c r="AE114" s="9">
        <v>1.4</v>
      </c>
      <c r="AF114" s="9">
        <v>82.4</v>
      </c>
      <c r="AG114" s="9">
        <v>762</v>
      </c>
      <c r="AH114" s="9">
        <v>0.11</v>
      </c>
      <c r="AI114" s="9">
        <v>15.8</v>
      </c>
      <c r="AJ114" s="9">
        <v>155</v>
      </c>
      <c r="AK114" s="9">
        <v>7.1</v>
      </c>
      <c r="AL114" s="9"/>
      <c r="AM114" s="9">
        <v>393</v>
      </c>
      <c r="AN114" s="9">
        <v>27.3</v>
      </c>
      <c r="AO114" s="9">
        <v>56.7</v>
      </c>
      <c r="AP114" s="9">
        <v>7.19</v>
      </c>
      <c r="AQ114" s="9">
        <v>28.2</v>
      </c>
      <c r="AR114" s="9">
        <v>4.84</v>
      </c>
      <c r="AS114" s="9">
        <v>1.28</v>
      </c>
      <c r="AT114" s="9">
        <v>3.84</v>
      </c>
      <c r="AU114" s="9">
        <v>0.54</v>
      </c>
      <c r="AV114" s="9">
        <v>3.04</v>
      </c>
      <c r="AW114" s="9">
        <v>0.57999999999999996</v>
      </c>
      <c r="AX114" s="9">
        <v>1.54</v>
      </c>
      <c r="AY114" s="9">
        <v>0.23</v>
      </c>
      <c r="AZ114" s="9">
        <v>1.41</v>
      </c>
      <c r="BA114" s="9">
        <v>0.22</v>
      </c>
      <c r="BB114" s="9">
        <v>9.8000000000000007</v>
      </c>
      <c r="BC114" s="9">
        <v>3.85</v>
      </c>
      <c r="BD114" s="9"/>
      <c r="BE114" s="9"/>
      <c r="BF114" s="9">
        <v>0.44</v>
      </c>
      <c r="BG114" s="9"/>
      <c r="BH114" s="9">
        <v>7.19</v>
      </c>
      <c r="BI114" s="9">
        <v>1.87</v>
      </c>
      <c r="BJ114" s="9">
        <v>52</v>
      </c>
      <c r="BK114" s="9">
        <v>0.87</v>
      </c>
      <c r="BL114" s="9"/>
      <c r="BM114" s="9">
        <v>48.2</v>
      </c>
      <c r="BN114" s="9">
        <v>13.2</v>
      </c>
      <c r="BO114" s="18"/>
      <c r="BP114" s="10">
        <f t="shared" si="36"/>
        <v>61.552000000000007</v>
      </c>
      <c r="BQ114" s="10">
        <f t="shared" si="37"/>
        <v>55.328956270149895</v>
      </c>
      <c r="BR114" s="10">
        <f t="shared" si="38"/>
        <v>6.2230437298501116</v>
      </c>
      <c r="BS114" s="10"/>
      <c r="BT114" s="10">
        <f t="shared" si="39"/>
        <v>51.331821400074546</v>
      </c>
      <c r="BU114" s="10">
        <f t="shared" si="40"/>
        <v>50.431599371232601</v>
      </c>
      <c r="BV114" s="10">
        <f t="shared" si="41"/>
        <v>0.90022202884194513</v>
      </c>
      <c r="BW114" s="10"/>
      <c r="BX114" s="10">
        <f t="shared" si="42"/>
        <v>52.058491555644395</v>
      </c>
      <c r="BY114" s="10">
        <f t="shared" si="43"/>
        <v>0.72667015556984893</v>
      </c>
      <c r="BZ114" s="10">
        <f t="shared" si="44"/>
        <v>1.6268921844117941</v>
      </c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</row>
    <row r="115" spans="1:98" s="3" customFormat="1" x14ac:dyDescent="0.2">
      <c r="A115" s="9" t="s">
        <v>238</v>
      </c>
      <c r="B115" s="9" t="s">
        <v>245</v>
      </c>
      <c r="C115" s="9">
        <v>92</v>
      </c>
      <c r="D115" s="9">
        <v>2</v>
      </c>
      <c r="E115" s="9">
        <v>29.35</v>
      </c>
      <c r="F115" s="9">
        <v>91.416700000000006</v>
      </c>
      <c r="G115" s="9"/>
      <c r="H115" s="9"/>
      <c r="I115" s="9"/>
      <c r="J115" s="9"/>
      <c r="K115" s="9">
        <v>58.48</v>
      </c>
      <c r="L115" s="9">
        <v>1.01</v>
      </c>
      <c r="M115" s="9">
        <v>15.8</v>
      </c>
      <c r="N115" s="9">
        <v>6.95</v>
      </c>
      <c r="O115" s="9"/>
      <c r="P115" s="9">
        <v>0.09</v>
      </c>
      <c r="Q115" s="9">
        <v>3.12</v>
      </c>
      <c r="R115" s="9">
        <v>5.22</v>
      </c>
      <c r="S115" s="9">
        <v>3.83</v>
      </c>
      <c r="T115" s="9">
        <v>3.21</v>
      </c>
      <c r="U115" s="9">
        <v>0.28999999999999998</v>
      </c>
      <c r="V115" s="9">
        <v>14.6</v>
      </c>
      <c r="W115" s="9">
        <v>143</v>
      </c>
      <c r="X115" s="9">
        <v>45</v>
      </c>
      <c r="Y115" s="9">
        <v>20.5</v>
      </c>
      <c r="Z115" s="9">
        <v>41</v>
      </c>
      <c r="AA115" s="9">
        <v>336</v>
      </c>
      <c r="AB115" s="9"/>
      <c r="AC115" s="9">
        <v>70.2</v>
      </c>
      <c r="AD115" s="9">
        <v>16.600000000000001</v>
      </c>
      <c r="AE115" s="9">
        <v>1.22</v>
      </c>
      <c r="AF115" s="9">
        <v>102</v>
      </c>
      <c r="AG115" s="9">
        <v>693</v>
      </c>
      <c r="AH115" s="9">
        <v>0.15</v>
      </c>
      <c r="AI115" s="9">
        <v>17.5</v>
      </c>
      <c r="AJ115" s="9">
        <v>97</v>
      </c>
      <c r="AK115" s="9">
        <v>8.3000000000000007</v>
      </c>
      <c r="AL115" s="9"/>
      <c r="AM115" s="9">
        <v>357</v>
      </c>
      <c r="AN115" s="9">
        <v>30</v>
      </c>
      <c r="AO115" s="9">
        <v>62.2</v>
      </c>
      <c r="AP115" s="9">
        <v>7.83</v>
      </c>
      <c r="AQ115" s="9">
        <v>30.8</v>
      </c>
      <c r="AR115" s="9">
        <v>5.48</v>
      </c>
      <c r="AS115" s="9">
        <v>1.3</v>
      </c>
      <c r="AT115" s="9">
        <v>4.29</v>
      </c>
      <c r="AU115" s="9">
        <v>0.63</v>
      </c>
      <c r="AV115" s="9">
        <v>3.32</v>
      </c>
      <c r="AW115" s="9">
        <v>0.63</v>
      </c>
      <c r="AX115" s="9">
        <v>1.72</v>
      </c>
      <c r="AY115" s="9">
        <v>0.25</v>
      </c>
      <c r="AZ115" s="9">
        <v>1.53</v>
      </c>
      <c r="BA115" s="9">
        <v>0.24</v>
      </c>
      <c r="BB115" s="9">
        <v>9.8000000000000007</v>
      </c>
      <c r="BC115" s="9">
        <v>2.5</v>
      </c>
      <c r="BD115" s="9"/>
      <c r="BE115" s="9"/>
      <c r="BF115" s="9">
        <v>0.6</v>
      </c>
      <c r="BG115" s="9"/>
      <c r="BH115" s="9">
        <v>14</v>
      </c>
      <c r="BI115" s="9">
        <v>2.42</v>
      </c>
      <c r="BJ115" s="9">
        <v>47</v>
      </c>
      <c r="BK115" s="9">
        <v>0.85</v>
      </c>
      <c r="BL115" s="9"/>
      <c r="BM115" s="9">
        <v>39.6</v>
      </c>
      <c r="BN115" s="9">
        <v>13.3</v>
      </c>
      <c r="BO115" s="18"/>
      <c r="BP115" s="10">
        <f t="shared" si="36"/>
        <v>52.006</v>
      </c>
      <c r="BQ115" s="10">
        <f t="shared" si="37"/>
        <v>55.48953816445394</v>
      </c>
      <c r="BR115" s="10">
        <f t="shared" si="38"/>
        <v>3.4835381644539396</v>
      </c>
      <c r="BS115" s="10"/>
      <c r="BT115" s="10">
        <f t="shared" si="39"/>
        <v>47.597753246948258</v>
      </c>
      <c r="BU115" s="10">
        <f t="shared" si="40"/>
        <v>50.556882984779961</v>
      </c>
      <c r="BV115" s="10">
        <f t="shared" si="41"/>
        <v>2.9591297378317023</v>
      </c>
      <c r="BW115" s="10"/>
      <c r="BX115" s="10">
        <f t="shared" si="42"/>
        <v>50.201178079524404</v>
      </c>
      <c r="BY115" s="10">
        <f t="shared" si="43"/>
        <v>2.6034248325761453</v>
      </c>
      <c r="BZ115" s="10">
        <f t="shared" si="44"/>
        <v>0.35570490525555698</v>
      </c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</row>
    <row r="116" spans="1:98" s="3" customFormat="1" x14ac:dyDescent="0.2">
      <c r="A116" s="9" t="s">
        <v>238</v>
      </c>
      <c r="B116" s="9" t="s">
        <v>246</v>
      </c>
      <c r="C116" s="9">
        <v>93.3</v>
      </c>
      <c r="D116" s="9">
        <v>2</v>
      </c>
      <c r="E116" s="9">
        <v>29.35</v>
      </c>
      <c r="F116" s="9">
        <v>91.416700000000006</v>
      </c>
      <c r="G116" s="9"/>
      <c r="H116" s="9"/>
      <c r="I116" s="9">
        <v>12.69</v>
      </c>
      <c r="J116" s="9"/>
      <c r="K116" s="9">
        <v>59.26</v>
      </c>
      <c r="L116" s="9">
        <v>0.97</v>
      </c>
      <c r="M116" s="9">
        <v>16.600000000000001</v>
      </c>
      <c r="N116" s="9">
        <v>6.68</v>
      </c>
      <c r="O116" s="9"/>
      <c r="P116" s="9">
        <v>0.1</v>
      </c>
      <c r="Q116" s="9">
        <v>3.18</v>
      </c>
      <c r="R116" s="9">
        <v>5.1100000000000003</v>
      </c>
      <c r="S116" s="9">
        <v>3.59</v>
      </c>
      <c r="T116" s="9">
        <v>3.31</v>
      </c>
      <c r="U116" s="9">
        <v>0.26</v>
      </c>
      <c r="V116" s="9">
        <v>13.8</v>
      </c>
      <c r="W116" s="9">
        <v>136</v>
      </c>
      <c r="X116" s="9">
        <v>43</v>
      </c>
      <c r="Y116" s="9">
        <v>17.5</v>
      </c>
      <c r="Z116" s="9">
        <v>27</v>
      </c>
      <c r="AA116" s="9">
        <v>79</v>
      </c>
      <c r="AB116" s="9"/>
      <c r="AC116" s="9">
        <v>73.400000000000006</v>
      </c>
      <c r="AD116" s="9">
        <v>18.3</v>
      </c>
      <c r="AE116" s="9">
        <v>1.25</v>
      </c>
      <c r="AF116" s="9">
        <v>87.1</v>
      </c>
      <c r="AG116" s="9">
        <v>735</v>
      </c>
      <c r="AH116" s="9">
        <v>0.12</v>
      </c>
      <c r="AI116" s="9">
        <v>16.600000000000001</v>
      </c>
      <c r="AJ116" s="9">
        <v>127</v>
      </c>
      <c r="AK116" s="9">
        <v>8.1999999999999993</v>
      </c>
      <c r="AL116" s="9"/>
      <c r="AM116" s="9">
        <v>437</v>
      </c>
      <c r="AN116" s="9">
        <v>29.9</v>
      </c>
      <c r="AO116" s="9">
        <v>62.3</v>
      </c>
      <c r="AP116" s="9">
        <v>7.74</v>
      </c>
      <c r="AQ116" s="9">
        <v>30.4</v>
      </c>
      <c r="AR116" s="9">
        <v>5.24</v>
      </c>
      <c r="AS116" s="9">
        <v>1.32</v>
      </c>
      <c r="AT116" s="9">
        <v>4.07</v>
      </c>
      <c r="AU116" s="9">
        <v>0.59</v>
      </c>
      <c r="AV116" s="9">
        <v>3.12</v>
      </c>
      <c r="AW116" s="9">
        <v>0.59</v>
      </c>
      <c r="AX116" s="9">
        <v>1.65</v>
      </c>
      <c r="AY116" s="9">
        <v>0.24</v>
      </c>
      <c r="AZ116" s="9">
        <v>1.49</v>
      </c>
      <c r="BA116" s="9">
        <v>0.23</v>
      </c>
      <c r="BB116" s="9">
        <v>10.199999999999999</v>
      </c>
      <c r="BC116" s="9">
        <v>3.22</v>
      </c>
      <c r="BD116" s="9"/>
      <c r="BE116" s="9"/>
      <c r="BF116" s="9">
        <v>0.54</v>
      </c>
      <c r="BG116" s="9"/>
      <c r="BH116" s="9">
        <v>10.9</v>
      </c>
      <c r="BI116" s="9">
        <v>2.69</v>
      </c>
      <c r="BJ116" s="9">
        <v>49</v>
      </c>
      <c r="BK116" s="9">
        <v>0.91</v>
      </c>
      <c r="BL116" s="9"/>
      <c r="BM116" s="9">
        <v>44.3</v>
      </c>
      <c r="BN116" s="9">
        <v>13.6</v>
      </c>
      <c r="BO116" s="18"/>
      <c r="BP116" s="10">
        <f t="shared" si="36"/>
        <v>57.222999999999999</v>
      </c>
      <c r="BQ116" s="10">
        <f t="shared" si="37"/>
        <v>55.964137767085667</v>
      </c>
      <c r="BR116" s="10">
        <f t="shared" si="38"/>
        <v>1.258862232914332</v>
      </c>
      <c r="BS116" s="10"/>
      <c r="BT116" s="10">
        <f t="shared" si="39"/>
        <v>49.728708863970709</v>
      </c>
      <c r="BU116" s="10">
        <f t="shared" si="40"/>
        <v>50.927158559517309</v>
      </c>
      <c r="BV116" s="10">
        <f t="shared" si="41"/>
        <v>1.1984496955466</v>
      </c>
      <c r="BW116" s="10"/>
      <c r="BX116" s="10">
        <f t="shared" si="42"/>
        <v>51.50328494905294</v>
      </c>
      <c r="BY116" s="10">
        <f t="shared" si="43"/>
        <v>1.7745760850822307</v>
      </c>
      <c r="BZ116" s="10">
        <f t="shared" si="44"/>
        <v>0.57612638953563078</v>
      </c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</row>
    <row r="117" spans="1:98" s="3" customFormat="1" x14ac:dyDescent="0.2">
      <c r="A117" s="3" t="s">
        <v>160</v>
      </c>
      <c r="B117" s="3" t="s">
        <v>161</v>
      </c>
      <c r="C117" s="3">
        <v>51.1</v>
      </c>
      <c r="D117" s="3">
        <v>0.6</v>
      </c>
      <c r="E117" s="3">
        <v>29.344638889999999</v>
      </c>
      <c r="F117" s="3">
        <v>90.676361110000002</v>
      </c>
      <c r="G117" s="3">
        <v>0.70399999999999996</v>
      </c>
      <c r="H117" s="3">
        <v>5.8</v>
      </c>
      <c r="I117" s="3">
        <v>10.826499999999999</v>
      </c>
      <c r="K117" s="3">
        <v>61.04</v>
      </c>
      <c r="L117" s="3">
        <v>0.69</v>
      </c>
      <c r="M117" s="3">
        <v>16.920000000000002</v>
      </c>
      <c r="N117" s="3">
        <v>6.16</v>
      </c>
      <c r="P117" s="3">
        <v>0.1</v>
      </c>
      <c r="Q117" s="3">
        <v>3.02</v>
      </c>
      <c r="R117" s="3">
        <v>5.25</v>
      </c>
      <c r="S117" s="3">
        <v>4.43</v>
      </c>
      <c r="T117" s="3">
        <v>2.09</v>
      </c>
      <c r="U117" s="3">
        <v>0.21</v>
      </c>
      <c r="V117" s="3">
        <v>11.6</v>
      </c>
      <c r="W117" s="3">
        <v>134</v>
      </c>
      <c r="X117" s="3">
        <v>29.5</v>
      </c>
      <c r="Y117" s="3">
        <v>16.600000000000001</v>
      </c>
      <c r="Z117" s="3">
        <v>12</v>
      </c>
      <c r="AA117" s="3">
        <v>44.2</v>
      </c>
      <c r="AC117" s="3">
        <v>71.3</v>
      </c>
      <c r="AD117" s="3">
        <v>18</v>
      </c>
      <c r="AF117" s="3">
        <v>43.9</v>
      </c>
      <c r="AG117" s="3">
        <v>564</v>
      </c>
      <c r="AH117" s="3">
        <v>0.08</v>
      </c>
      <c r="AI117" s="3">
        <v>14</v>
      </c>
      <c r="AJ117" s="3">
        <v>153</v>
      </c>
      <c r="AK117" s="3">
        <v>5.46</v>
      </c>
      <c r="AL117" s="3">
        <v>2.3199999999999998</v>
      </c>
      <c r="AM117" s="3">
        <v>287</v>
      </c>
      <c r="AN117" s="3">
        <v>16.2</v>
      </c>
      <c r="AO117" s="3">
        <v>31.7</v>
      </c>
      <c r="AP117" s="3">
        <v>3.72</v>
      </c>
      <c r="AQ117" s="3">
        <v>15.8</v>
      </c>
      <c r="AR117" s="3">
        <v>3.24</v>
      </c>
      <c r="AS117" s="3">
        <v>0.94</v>
      </c>
      <c r="AT117" s="3">
        <v>2.73</v>
      </c>
      <c r="AU117" s="3">
        <v>0.41</v>
      </c>
      <c r="AV117" s="3">
        <v>2.4300000000000002</v>
      </c>
      <c r="AW117" s="3">
        <v>0.49</v>
      </c>
      <c r="AX117" s="3">
        <v>1.36</v>
      </c>
      <c r="AY117" s="3">
        <v>0.2</v>
      </c>
      <c r="AZ117" s="3">
        <v>1.36</v>
      </c>
      <c r="BA117" s="3">
        <v>0.22</v>
      </c>
      <c r="BB117" s="3">
        <v>7</v>
      </c>
      <c r="BC117" s="3">
        <v>3.96</v>
      </c>
      <c r="BD117" s="3">
        <v>17.399999999999999</v>
      </c>
      <c r="BE117" s="3">
        <v>1.3</v>
      </c>
      <c r="BF117" s="3">
        <v>0.38</v>
      </c>
      <c r="BG117" s="3">
        <v>10.199999999999999</v>
      </c>
      <c r="BH117" s="3">
        <v>2.86</v>
      </c>
      <c r="BI117" s="3">
        <v>1.2</v>
      </c>
      <c r="BJ117" s="3">
        <v>50</v>
      </c>
      <c r="BK117" s="3">
        <v>0.91</v>
      </c>
      <c r="BM117" s="3">
        <v>40.299999999999997</v>
      </c>
      <c r="BN117" s="3">
        <v>8.1</v>
      </c>
      <c r="BO117" s="17"/>
      <c r="BP117" s="4">
        <f t="shared" si="36"/>
        <v>52.783000000000001</v>
      </c>
      <c r="BQ117" s="4">
        <f t="shared" si="37"/>
        <v>44.938274427245162</v>
      </c>
      <c r="BR117" s="4">
        <f t="shared" si="38"/>
        <v>7.8447255727548395</v>
      </c>
      <c r="BS117" s="4"/>
      <c r="BT117" s="4">
        <f t="shared" si="39"/>
        <v>47.930677910100101</v>
      </c>
      <c r="BU117" s="4">
        <f t="shared" si="40"/>
        <v>42.324943423861335</v>
      </c>
      <c r="BV117" s="4">
        <f t="shared" si="41"/>
        <v>5.6057344862387666</v>
      </c>
      <c r="BW117" s="4"/>
      <c r="BX117" s="4">
        <f t="shared" si="42"/>
        <v>45.860207357009223</v>
      </c>
      <c r="BY117" s="4">
        <f t="shared" si="43"/>
        <v>2.0704705530908782</v>
      </c>
      <c r="BZ117" s="4">
        <f t="shared" si="44"/>
        <v>3.5352639331478883</v>
      </c>
    </row>
    <row r="118" spans="1:98" s="3" customFormat="1" x14ac:dyDescent="0.2">
      <c r="A118" s="3" t="s">
        <v>160</v>
      </c>
      <c r="B118" s="3" t="s">
        <v>166</v>
      </c>
      <c r="C118" s="3">
        <v>52</v>
      </c>
      <c r="E118" s="3">
        <v>29.344638889999999</v>
      </c>
      <c r="F118" s="3">
        <v>90.676361110000002</v>
      </c>
      <c r="K118" s="3">
        <v>60.74</v>
      </c>
      <c r="L118" s="3">
        <v>0.57999999999999996</v>
      </c>
      <c r="M118" s="3">
        <v>17.309999999999999</v>
      </c>
      <c r="N118" s="3">
        <v>6.18</v>
      </c>
      <c r="P118" s="3">
        <v>0.12</v>
      </c>
      <c r="Q118" s="3">
        <v>2.64</v>
      </c>
      <c r="R118" s="3">
        <v>5.79</v>
      </c>
      <c r="S118" s="3">
        <v>4.46</v>
      </c>
      <c r="T118" s="3">
        <v>1.86</v>
      </c>
      <c r="U118" s="3">
        <v>0.21</v>
      </c>
      <c r="V118" s="3">
        <v>11.2</v>
      </c>
      <c r="W118" s="3">
        <v>122</v>
      </c>
      <c r="X118" s="3">
        <v>9.52</v>
      </c>
      <c r="Y118" s="3">
        <v>14.9</v>
      </c>
      <c r="Z118" s="3">
        <v>5.93</v>
      </c>
      <c r="AA118" s="3">
        <v>30.2</v>
      </c>
      <c r="AC118" s="3">
        <v>69.599999999999994</v>
      </c>
      <c r="AD118" s="3">
        <v>17.399999999999999</v>
      </c>
      <c r="AF118" s="3">
        <v>40.4</v>
      </c>
      <c r="AG118" s="3">
        <v>664</v>
      </c>
      <c r="AH118" s="3">
        <v>0.06</v>
      </c>
      <c r="AI118" s="3">
        <v>19.2</v>
      </c>
      <c r="AJ118" s="3">
        <v>123</v>
      </c>
      <c r="AK118" s="3">
        <v>4.7300000000000004</v>
      </c>
      <c r="AL118" s="3">
        <v>2.2799999999999998</v>
      </c>
      <c r="AM118" s="3">
        <v>418</v>
      </c>
      <c r="AN118" s="3">
        <v>16.600000000000001</v>
      </c>
      <c r="AO118" s="3">
        <v>35.4</v>
      </c>
      <c r="AP118" s="3">
        <v>4.45</v>
      </c>
      <c r="AQ118" s="3">
        <v>19</v>
      </c>
      <c r="AR118" s="3">
        <v>4.07</v>
      </c>
      <c r="AS118" s="3">
        <v>1.04</v>
      </c>
      <c r="AT118" s="3">
        <v>3.42</v>
      </c>
      <c r="AU118" s="3">
        <v>0.52</v>
      </c>
      <c r="AV118" s="3">
        <v>3.16</v>
      </c>
      <c r="AW118" s="3">
        <v>0.64</v>
      </c>
      <c r="AX118" s="3">
        <v>1.8</v>
      </c>
      <c r="AY118" s="3">
        <v>0.28999999999999998</v>
      </c>
      <c r="AZ118" s="3">
        <v>1.92</v>
      </c>
      <c r="BA118" s="3">
        <v>0.28999999999999998</v>
      </c>
      <c r="BB118" s="3">
        <v>6.1</v>
      </c>
      <c r="BC118" s="3">
        <v>3.39</v>
      </c>
      <c r="BD118" s="3">
        <v>18.399999999999999</v>
      </c>
      <c r="BE118" s="3">
        <v>1.19</v>
      </c>
      <c r="BF118" s="3">
        <v>0.34</v>
      </c>
      <c r="BG118" s="3">
        <v>15</v>
      </c>
      <c r="BH118" s="3">
        <v>4.33</v>
      </c>
      <c r="BI118" s="3">
        <v>1.45</v>
      </c>
      <c r="BJ118" s="3">
        <v>46</v>
      </c>
      <c r="BK118" s="3">
        <v>0.89</v>
      </c>
      <c r="BM118" s="3">
        <v>34.6</v>
      </c>
      <c r="BN118" s="3">
        <v>5.9</v>
      </c>
      <c r="BO118" s="17"/>
      <c r="BP118" s="4">
        <f t="shared" si="36"/>
        <v>46.456000000000003</v>
      </c>
      <c r="BQ118" s="4">
        <f t="shared" si="37"/>
        <v>38.195343957261677</v>
      </c>
      <c r="BR118" s="4">
        <f t="shared" si="38"/>
        <v>8.2606560427383258</v>
      </c>
      <c r="BS118" s="4"/>
      <c r="BT118" s="4">
        <f t="shared" si="39"/>
        <v>45.033219959209902</v>
      </c>
      <c r="BU118" s="4">
        <f t="shared" si="40"/>
        <v>37.064209025133785</v>
      </c>
      <c r="BV118" s="4">
        <f t="shared" si="41"/>
        <v>7.9690109340761168</v>
      </c>
      <c r="BW118" s="4"/>
      <c r="BX118" s="4">
        <f t="shared" si="42"/>
        <v>41.481832477520285</v>
      </c>
      <c r="BY118" s="4">
        <f t="shared" si="43"/>
        <v>3.5513874816896163</v>
      </c>
      <c r="BZ118" s="4">
        <f t="shared" si="44"/>
        <v>4.4176234523865006</v>
      </c>
    </row>
    <row r="119" spans="1:98" s="3" customFormat="1" x14ac:dyDescent="0.2">
      <c r="A119" s="3" t="s">
        <v>160</v>
      </c>
      <c r="B119" s="3" t="s">
        <v>167</v>
      </c>
      <c r="C119" s="3">
        <v>52</v>
      </c>
      <c r="E119" s="3">
        <v>29.344638889999999</v>
      </c>
      <c r="F119" s="3">
        <v>90.676361110000002</v>
      </c>
      <c r="K119" s="3">
        <v>58.78</v>
      </c>
      <c r="L119" s="3">
        <v>0.67</v>
      </c>
      <c r="M119" s="3">
        <v>17.61</v>
      </c>
      <c r="N119" s="3">
        <v>6.87</v>
      </c>
      <c r="P119" s="3">
        <v>0.13</v>
      </c>
      <c r="Q119" s="3">
        <v>3.04</v>
      </c>
      <c r="R119" s="3">
        <v>6.01</v>
      </c>
      <c r="S119" s="3">
        <v>4.8099999999999996</v>
      </c>
      <c r="T119" s="3">
        <v>1.92</v>
      </c>
      <c r="U119" s="3">
        <v>0.23</v>
      </c>
      <c r="V119" s="3">
        <v>14.8</v>
      </c>
      <c r="W119" s="3">
        <v>150</v>
      </c>
      <c r="X119" s="3">
        <v>10.3</v>
      </c>
      <c r="Y119" s="3">
        <v>17.100000000000001</v>
      </c>
      <c r="Z119" s="3">
        <v>6.11</v>
      </c>
      <c r="AA119" s="3">
        <v>98.4</v>
      </c>
      <c r="AC119" s="3">
        <v>79.599999999999994</v>
      </c>
      <c r="AD119" s="3">
        <v>18.600000000000001</v>
      </c>
      <c r="AF119" s="3">
        <v>46.9</v>
      </c>
      <c r="AG119" s="3">
        <v>592</v>
      </c>
      <c r="AH119" s="3">
        <v>0.08</v>
      </c>
      <c r="AI119" s="3">
        <v>20.2</v>
      </c>
      <c r="AJ119" s="3">
        <v>105</v>
      </c>
      <c r="AK119" s="3">
        <v>5.64</v>
      </c>
      <c r="AL119" s="3">
        <v>3.99</v>
      </c>
      <c r="AM119" s="3">
        <v>349</v>
      </c>
      <c r="AN119" s="3">
        <v>17.8</v>
      </c>
      <c r="AO119" s="3">
        <v>38.5</v>
      </c>
      <c r="AP119" s="3">
        <v>4.76</v>
      </c>
      <c r="AQ119" s="3">
        <v>20.9</v>
      </c>
      <c r="AR119" s="3">
        <v>4.75</v>
      </c>
      <c r="AS119" s="3">
        <v>1.1399999999999999</v>
      </c>
      <c r="AT119" s="3">
        <v>3.72</v>
      </c>
      <c r="AU119" s="3">
        <v>0.56999999999999995</v>
      </c>
      <c r="AV119" s="3">
        <v>3.36</v>
      </c>
      <c r="AW119" s="3">
        <v>0.69</v>
      </c>
      <c r="AX119" s="3">
        <v>1.97</v>
      </c>
      <c r="AY119" s="3">
        <v>0.3</v>
      </c>
      <c r="AZ119" s="3">
        <v>1.98</v>
      </c>
      <c r="BA119" s="3">
        <v>0.3</v>
      </c>
      <c r="BB119" s="3">
        <v>6.2</v>
      </c>
      <c r="BC119" s="3">
        <v>3.11</v>
      </c>
      <c r="BD119" s="3">
        <v>21.6</v>
      </c>
      <c r="BE119" s="3">
        <v>1.31</v>
      </c>
      <c r="BF119" s="3">
        <v>0.38</v>
      </c>
      <c r="BG119" s="3">
        <v>14.8</v>
      </c>
      <c r="BH119" s="3">
        <v>6.51</v>
      </c>
      <c r="BI119" s="3">
        <v>2.4500000000000002</v>
      </c>
      <c r="BJ119" s="3">
        <v>47</v>
      </c>
      <c r="BK119" s="3">
        <v>0.86</v>
      </c>
      <c r="BM119" s="3">
        <v>29.3</v>
      </c>
      <c r="BN119" s="3">
        <v>6.1</v>
      </c>
      <c r="BO119" s="17"/>
      <c r="BP119" s="4">
        <f t="shared" si="36"/>
        <v>40.573000000000008</v>
      </c>
      <c r="BQ119" s="4">
        <f t="shared" si="37"/>
        <v>38.904642971295225</v>
      </c>
      <c r="BR119" s="4">
        <f t="shared" si="38"/>
        <v>1.6683570287047829</v>
      </c>
      <c r="BS119" s="4"/>
      <c r="BT119" s="4">
        <f t="shared" si="39"/>
        <v>41.874162804437418</v>
      </c>
      <c r="BU119" s="4">
        <f t="shared" si="40"/>
        <v>37.617593601575805</v>
      </c>
      <c r="BV119" s="4">
        <f t="shared" si="41"/>
        <v>4.2565692028616127</v>
      </c>
      <c r="BW119" s="4"/>
      <c r="BX119" s="4">
        <f t="shared" si="42"/>
        <v>40.155785474756939</v>
      </c>
      <c r="BY119" s="4">
        <f t="shared" si="43"/>
        <v>1.7183773296804787</v>
      </c>
      <c r="BZ119" s="4">
        <f t="shared" si="44"/>
        <v>2.5381918731811339</v>
      </c>
    </row>
    <row r="120" spans="1:98" s="3" customFormat="1" x14ac:dyDescent="0.2">
      <c r="A120" s="3" t="s">
        <v>160</v>
      </c>
      <c r="B120" s="3" t="s">
        <v>168</v>
      </c>
      <c r="C120" s="3">
        <v>52</v>
      </c>
      <c r="E120" s="3">
        <v>29.344638889999999</v>
      </c>
      <c r="F120" s="3">
        <v>90.676361110000002</v>
      </c>
      <c r="G120" s="3">
        <v>0.70409999999999995</v>
      </c>
      <c r="H120" s="3">
        <v>5.5</v>
      </c>
      <c r="K120" s="3">
        <v>59.48</v>
      </c>
      <c r="L120" s="3">
        <v>0.67</v>
      </c>
      <c r="M120" s="3">
        <v>17.37</v>
      </c>
      <c r="N120" s="3">
        <v>6.63</v>
      </c>
      <c r="P120" s="3">
        <v>0.12</v>
      </c>
      <c r="Q120" s="3">
        <v>2.8</v>
      </c>
      <c r="R120" s="3">
        <v>5.6</v>
      </c>
      <c r="S120" s="3">
        <v>4.5</v>
      </c>
      <c r="T120" s="3">
        <v>2.58</v>
      </c>
      <c r="U120" s="3">
        <v>0.22</v>
      </c>
      <c r="V120" s="3">
        <v>12.6</v>
      </c>
      <c r="W120" s="3">
        <v>139</v>
      </c>
      <c r="X120" s="3">
        <v>10.5</v>
      </c>
      <c r="Y120" s="3">
        <v>16.899999999999999</v>
      </c>
      <c r="Z120" s="3">
        <v>8.6300000000000008</v>
      </c>
      <c r="AA120" s="3">
        <v>15.3</v>
      </c>
      <c r="AC120" s="3">
        <v>76.400000000000006</v>
      </c>
      <c r="AD120" s="3">
        <v>18.5</v>
      </c>
      <c r="AF120" s="3">
        <v>54.9</v>
      </c>
      <c r="AG120" s="3">
        <v>605</v>
      </c>
      <c r="AH120" s="3">
        <v>0.09</v>
      </c>
      <c r="AI120" s="3">
        <v>20</v>
      </c>
      <c r="AJ120" s="3">
        <v>122</v>
      </c>
      <c r="AK120" s="3">
        <v>5.75</v>
      </c>
      <c r="AL120" s="3">
        <v>3.61</v>
      </c>
      <c r="AM120" s="3">
        <v>468</v>
      </c>
      <c r="AN120" s="3">
        <v>18.100000000000001</v>
      </c>
      <c r="AO120" s="3">
        <v>38.9</v>
      </c>
      <c r="AP120" s="3">
        <v>5.04</v>
      </c>
      <c r="AQ120" s="3">
        <v>22</v>
      </c>
      <c r="AR120" s="3">
        <v>4.8099999999999996</v>
      </c>
      <c r="AS120" s="3">
        <v>1.1399999999999999</v>
      </c>
      <c r="AT120" s="3">
        <v>4.05</v>
      </c>
      <c r="AU120" s="3">
        <v>0.59</v>
      </c>
      <c r="AV120" s="3">
        <v>3.56</v>
      </c>
      <c r="AW120" s="3">
        <v>0.69</v>
      </c>
      <c r="AX120" s="3">
        <v>1.97</v>
      </c>
      <c r="AY120" s="3">
        <v>0.28000000000000003</v>
      </c>
      <c r="AZ120" s="3">
        <v>1.88</v>
      </c>
      <c r="BA120" s="3">
        <v>0.3</v>
      </c>
      <c r="BB120" s="3">
        <v>6.1</v>
      </c>
      <c r="BC120" s="3">
        <v>3.5</v>
      </c>
      <c r="BD120" s="3">
        <v>17.100000000000001</v>
      </c>
      <c r="BE120" s="3">
        <v>1.21</v>
      </c>
      <c r="BF120" s="3">
        <v>0.35</v>
      </c>
      <c r="BG120" s="3">
        <v>14.2</v>
      </c>
      <c r="BH120" s="3">
        <v>4.63</v>
      </c>
      <c r="BI120" s="3">
        <v>1.87</v>
      </c>
      <c r="BJ120" s="3">
        <v>46</v>
      </c>
      <c r="BK120" s="3">
        <v>0.87</v>
      </c>
      <c r="BM120" s="3">
        <v>30.3</v>
      </c>
      <c r="BN120" s="3">
        <v>6.5</v>
      </c>
      <c r="BO120" s="17"/>
      <c r="BP120" s="4">
        <f t="shared" si="36"/>
        <v>41.683000000000007</v>
      </c>
      <c r="BQ120" s="4">
        <f t="shared" si="37"/>
        <v>40.256017704849157</v>
      </c>
      <c r="BR120" s="4">
        <f t="shared" si="38"/>
        <v>1.4269822951508502</v>
      </c>
      <c r="BS120" s="4"/>
      <c r="BT120" s="4">
        <f t="shared" si="39"/>
        <v>42.511806537791145</v>
      </c>
      <c r="BU120" s="4">
        <f t="shared" si="40"/>
        <v>38.671916136566416</v>
      </c>
      <c r="BV120" s="4">
        <f t="shared" si="41"/>
        <v>3.8398904012247286</v>
      </c>
      <c r="BW120" s="4"/>
      <c r="BX120" s="4">
        <f t="shared" si="42"/>
        <v>41.06264739245465</v>
      </c>
      <c r="BY120" s="4">
        <f t="shared" si="43"/>
        <v>1.4491591453364947</v>
      </c>
      <c r="BZ120" s="4">
        <f t="shared" si="44"/>
        <v>2.3907312558882339</v>
      </c>
    </row>
    <row r="121" spans="1:98" s="3" customFormat="1" x14ac:dyDescent="0.2">
      <c r="A121" s="3" t="s">
        <v>150</v>
      </c>
      <c r="B121" s="3" t="s">
        <v>153</v>
      </c>
      <c r="C121" s="3">
        <v>49.93</v>
      </c>
      <c r="D121" s="3">
        <v>0.1</v>
      </c>
      <c r="E121" s="3">
        <v>29.34</v>
      </c>
      <c r="F121" s="3">
        <v>91.69</v>
      </c>
      <c r="K121" s="3">
        <v>66</v>
      </c>
      <c r="L121" s="3">
        <v>0.4</v>
      </c>
      <c r="M121" s="3">
        <v>16.3</v>
      </c>
      <c r="N121" s="3">
        <v>4.3</v>
      </c>
      <c r="P121" s="3">
        <v>0.1</v>
      </c>
      <c r="Q121" s="3">
        <v>1.2</v>
      </c>
      <c r="R121" s="3">
        <v>3.3</v>
      </c>
      <c r="S121" s="3">
        <v>4.8</v>
      </c>
      <c r="T121" s="3">
        <v>2.6</v>
      </c>
      <c r="U121" s="3">
        <v>0.2</v>
      </c>
      <c r="V121" s="3">
        <v>5.9</v>
      </c>
      <c r="W121" s="3">
        <v>30.7</v>
      </c>
      <c r="X121" s="3">
        <v>5.36</v>
      </c>
      <c r="Y121" s="3">
        <v>5.23</v>
      </c>
      <c r="Z121" s="3">
        <v>1.95</v>
      </c>
      <c r="AA121" s="3">
        <v>15.19</v>
      </c>
      <c r="AB121" s="3">
        <v>0.39</v>
      </c>
      <c r="AC121" s="3">
        <v>64.510000000000005</v>
      </c>
      <c r="AD121" s="3">
        <v>18.25</v>
      </c>
      <c r="AF121" s="3">
        <v>57.06</v>
      </c>
      <c r="AG121" s="3">
        <v>454</v>
      </c>
      <c r="AH121" s="3">
        <v>0.13</v>
      </c>
      <c r="AI121" s="3">
        <v>17.41</v>
      </c>
      <c r="AJ121" s="3">
        <v>174.4</v>
      </c>
      <c r="AK121" s="3">
        <v>5.19</v>
      </c>
      <c r="AL121" s="3">
        <v>2.0499999999999998</v>
      </c>
      <c r="AM121" s="3">
        <v>386</v>
      </c>
      <c r="AN121" s="3">
        <v>19.739999999999998</v>
      </c>
      <c r="AO121" s="3">
        <v>41.8</v>
      </c>
      <c r="AP121" s="3">
        <v>4.9800000000000004</v>
      </c>
      <c r="AQ121" s="3">
        <v>18.34</v>
      </c>
      <c r="AR121" s="3">
        <v>3.55</v>
      </c>
      <c r="AS121" s="3">
        <v>1.1299999999999999</v>
      </c>
      <c r="AT121" s="3">
        <v>3.25</v>
      </c>
      <c r="AU121" s="3">
        <v>0.47</v>
      </c>
      <c r="AV121" s="3">
        <v>2.79</v>
      </c>
      <c r="AW121" s="3">
        <v>0.56999999999999995</v>
      </c>
      <c r="AX121" s="3">
        <v>1.71</v>
      </c>
      <c r="AY121" s="3">
        <v>0.25</v>
      </c>
      <c r="AZ121" s="3">
        <v>1.66</v>
      </c>
      <c r="BA121" s="3">
        <v>0.27</v>
      </c>
      <c r="BB121" s="3">
        <v>7.3</v>
      </c>
      <c r="BC121" s="3">
        <v>4.2</v>
      </c>
      <c r="BF121" s="3">
        <v>0.36</v>
      </c>
      <c r="BG121" s="3">
        <v>11.61</v>
      </c>
      <c r="BH121" s="3">
        <v>5.92</v>
      </c>
      <c r="BI121" s="3">
        <v>1.4</v>
      </c>
      <c r="BK121" s="3">
        <v>1</v>
      </c>
      <c r="BM121" s="3">
        <v>26.1</v>
      </c>
      <c r="BN121" s="3">
        <v>8.1</v>
      </c>
      <c r="BO121" s="17"/>
      <c r="BP121" s="4">
        <f t="shared" si="36"/>
        <v>37.021000000000001</v>
      </c>
      <c r="BQ121" s="4">
        <f t="shared" si="37"/>
        <v>44.938274427245162</v>
      </c>
      <c r="BR121" s="4">
        <f t="shared" si="38"/>
        <v>7.917274427245161</v>
      </c>
      <c r="BS121" s="4"/>
      <c r="BT121" s="4">
        <f t="shared" si="39"/>
        <v>39.676770972244313</v>
      </c>
      <c r="BU121" s="4">
        <f t="shared" si="40"/>
        <v>42.324943423861335</v>
      </c>
      <c r="BV121" s="4">
        <f t="shared" si="41"/>
        <v>2.6481724516170217</v>
      </c>
      <c r="BW121" s="4"/>
      <c r="BX121" s="4">
        <f t="shared" si="42"/>
        <v>41.602929041694125</v>
      </c>
      <c r="BY121" s="4">
        <f t="shared" si="43"/>
        <v>1.9261580694498122</v>
      </c>
      <c r="BZ121" s="4">
        <f t="shared" si="44"/>
        <v>0.72201438216720959</v>
      </c>
    </row>
    <row r="122" spans="1:98" s="3" customFormat="1" x14ac:dyDescent="0.2">
      <c r="A122" s="9" t="s">
        <v>248</v>
      </c>
      <c r="B122" s="9" t="s">
        <v>249</v>
      </c>
      <c r="C122" s="9">
        <v>95</v>
      </c>
      <c r="D122" s="9"/>
      <c r="E122" s="9">
        <v>29.338286</v>
      </c>
      <c r="F122" s="9">
        <v>91.517961</v>
      </c>
      <c r="G122" s="9"/>
      <c r="H122" s="9"/>
      <c r="I122" s="9"/>
      <c r="J122" s="9"/>
      <c r="K122" s="9">
        <v>56.016112839999998</v>
      </c>
      <c r="L122" s="9">
        <v>1.109188359</v>
      </c>
      <c r="M122" s="9">
        <v>16.459262859999999</v>
      </c>
      <c r="N122" s="9">
        <v>7.7361868549999997</v>
      </c>
      <c r="O122" s="9">
        <v>6.9625681689999999</v>
      </c>
      <c r="P122" s="9">
        <v>0.120792293</v>
      </c>
      <c r="Q122" s="9">
        <v>3.4220981739999998</v>
      </c>
      <c r="R122" s="9">
        <v>6.4250996110000003</v>
      </c>
      <c r="S122" s="9">
        <v>3.4220981739999998</v>
      </c>
      <c r="T122" s="9">
        <v>2.1742612710000002</v>
      </c>
      <c r="U122" s="9">
        <v>0.39724908799999997</v>
      </c>
      <c r="V122" s="9">
        <v>17.321010879999999</v>
      </c>
      <c r="W122" s="9">
        <v>175.0990788</v>
      </c>
      <c r="X122" s="9">
        <v>51.306004420000001</v>
      </c>
      <c r="Y122" s="9">
        <v>20.893266010000001</v>
      </c>
      <c r="Z122" s="9">
        <v>26.65094994</v>
      </c>
      <c r="AA122" s="9"/>
      <c r="AB122" s="9"/>
      <c r="AC122" s="9">
        <v>84.818383240000003</v>
      </c>
      <c r="AD122" s="9">
        <v>20.016379860000001</v>
      </c>
      <c r="AE122" s="9"/>
      <c r="AF122" s="9">
        <v>35.463762330000002</v>
      </c>
      <c r="AG122" s="9">
        <v>640.15867170000001</v>
      </c>
      <c r="AH122" s="9">
        <v>0.06</v>
      </c>
      <c r="AI122" s="9">
        <v>24.35402762</v>
      </c>
      <c r="AJ122" s="9">
        <v>219.90106660000001</v>
      </c>
      <c r="AK122" s="9">
        <v>7.9103846759999996</v>
      </c>
      <c r="AL122" s="9">
        <v>5.990291601</v>
      </c>
      <c r="AM122" s="9">
        <v>447.16560800000002</v>
      </c>
      <c r="AN122" s="9">
        <v>28.858045480000001</v>
      </c>
      <c r="AO122" s="9">
        <v>62.476731739999998</v>
      </c>
      <c r="AP122" s="9">
        <v>7.6607471729999999</v>
      </c>
      <c r="AQ122" s="9">
        <v>30.577351109999999</v>
      </c>
      <c r="AR122" s="9">
        <v>6.1690186469999997</v>
      </c>
      <c r="AS122" s="9">
        <v>1.3802949929999999</v>
      </c>
      <c r="AT122" s="9">
        <v>5.2601854540000001</v>
      </c>
      <c r="AU122" s="9">
        <v>0.74042892199999999</v>
      </c>
      <c r="AV122" s="9">
        <v>4.5887814440000003</v>
      </c>
      <c r="AW122" s="9">
        <v>0.83196922500000003</v>
      </c>
      <c r="AX122" s="9">
        <v>2.4280852290000001</v>
      </c>
      <c r="AY122" s="9">
        <v>0.36582126999999998</v>
      </c>
      <c r="AZ122" s="9">
        <v>2.2439385629999999</v>
      </c>
      <c r="BA122" s="9">
        <v>0.31645769699999998</v>
      </c>
      <c r="BB122" s="9">
        <v>7.5</v>
      </c>
      <c r="BC122" s="9">
        <v>5.6719547380000002</v>
      </c>
      <c r="BD122" s="9">
        <v>26.32197618</v>
      </c>
      <c r="BE122" s="9"/>
      <c r="BF122" s="9">
        <v>0.54327952199999996</v>
      </c>
      <c r="BG122" s="9">
        <v>14.55726847</v>
      </c>
      <c r="BH122" s="9">
        <v>8.9520967450000004</v>
      </c>
      <c r="BI122" s="9">
        <v>2.413995989</v>
      </c>
      <c r="BJ122" s="9">
        <v>46.696979980000002</v>
      </c>
      <c r="BK122" s="9">
        <v>0.88</v>
      </c>
      <c r="BL122" s="9"/>
      <c r="BM122" s="9">
        <v>26.3</v>
      </c>
      <c r="BN122" s="9">
        <v>8.6999999999999993</v>
      </c>
      <c r="BO122" s="18"/>
      <c r="BP122" s="10">
        <f t="shared" si="36"/>
        <v>37.243000000000009</v>
      </c>
      <c r="BQ122" s="10">
        <f t="shared" si="37"/>
        <v>46.458706803893264</v>
      </c>
      <c r="BR122" s="10">
        <f t="shared" si="38"/>
        <v>9.215706803893255</v>
      </c>
      <c r="BS122" s="10"/>
      <c r="BT122" s="10">
        <f t="shared" si="39"/>
        <v>39.821809844490659</v>
      </c>
      <c r="BU122" s="10">
        <f t="shared" si="40"/>
        <v>43.511162225964931</v>
      </c>
      <c r="BV122" s="10">
        <f t="shared" si="41"/>
        <v>3.6893523814742721</v>
      </c>
      <c r="BW122" s="10"/>
      <c r="BX122" s="10">
        <f t="shared" si="42"/>
        <v>42.328015137511343</v>
      </c>
      <c r="BY122" s="10">
        <f t="shared" si="43"/>
        <v>2.5062052930206846</v>
      </c>
      <c r="BZ122" s="10">
        <f t="shared" si="44"/>
        <v>1.1831470884535875</v>
      </c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</row>
    <row r="123" spans="1:98" s="3" customFormat="1" x14ac:dyDescent="0.2">
      <c r="A123" s="9" t="s">
        <v>248</v>
      </c>
      <c r="B123" s="9" t="s">
        <v>250</v>
      </c>
      <c r="C123" s="9">
        <v>95</v>
      </c>
      <c r="D123" s="9"/>
      <c r="E123" s="9">
        <v>29.338286</v>
      </c>
      <c r="F123" s="9">
        <v>91.517961</v>
      </c>
      <c r="G123" s="9"/>
      <c r="H123" s="9"/>
      <c r="I123" s="9"/>
      <c r="J123" s="9"/>
      <c r="K123" s="9">
        <v>56.803189410000002</v>
      </c>
      <c r="L123" s="9">
        <v>0.95472800400000002</v>
      </c>
      <c r="M123" s="9">
        <v>16.815094859999999</v>
      </c>
      <c r="N123" s="9">
        <v>6.7595481570000002</v>
      </c>
      <c r="O123" s="9">
        <v>6.0835933410000003</v>
      </c>
      <c r="P123" s="9">
        <v>9.6931991999999995E-2</v>
      </c>
      <c r="Q123" s="9">
        <v>2.9017060739999998</v>
      </c>
      <c r="R123" s="9">
        <v>5.2958220410000001</v>
      </c>
      <c r="S123" s="9">
        <v>4.513070151</v>
      </c>
      <c r="T123" s="9">
        <v>2.0345295459999999</v>
      </c>
      <c r="U123" s="9">
        <v>0.32300241099999999</v>
      </c>
      <c r="V123" s="9">
        <v>15.21634066</v>
      </c>
      <c r="W123" s="9">
        <v>159.09487859999999</v>
      </c>
      <c r="X123" s="9">
        <v>34.027857480000002</v>
      </c>
      <c r="Y123" s="9">
        <v>16.076801010000001</v>
      </c>
      <c r="Z123" s="9">
        <v>20.94523676</v>
      </c>
      <c r="AA123" s="9"/>
      <c r="AB123" s="9"/>
      <c r="AC123" s="9">
        <v>68.712793599999998</v>
      </c>
      <c r="AD123" s="9">
        <v>20.03832723</v>
      </c>
      <c r="AE123" s="9"/>
      <c r="AF123" s="9">
        <v>45.86970187</v>
      </c>
      <c r="AG123" s="9">
        <v>764.95997290000003</v>
      </c>
      <c r="AH123" s="9">
        <v>0.06</v>
      </c>
      <c r="AI123" s="9">
        <v>21.552652049999999</v>
      </c>
      <c r="AJ123" s="9">
        <v>206.71860570000001</v>
      </c>
      <c r="AK123" s="9">
        <v>7.146877259</v>
      </c>
      <c r="AL123" s="9">
        <v>7.1517208139999999</v>
      </c>
      <c r="AM123" s="9">
        <v>316.3807779</v>
      </c>
      <c r="AN123" s="9">
        <v>26.56528496</v>
      </c>
      <c r="AO123" s="9">
        <v>56.759382709999997</v>
      </c>
      <c r="AP123" s="9">
        <v>6.8335865</v>
      </c>
      <c r="AQ123" s="9">
        <v>27.12926513</v>
      </c>
      <c r="AR123" s="9">
        <v>5.5269963149999999</v>
      </c>
      <c r="AS123" s="9">
        <v>1.171651717</v>
      </c>
      <c r="AT123" s="9">
        <v>4.5497493230000003</v>
      </c>
      <c r="AU123" s="9">
        <v>0.67494667799999997</v>
      </c>
      <c r="AV123" s="9">
        <v>3.8326707849999999</v>
      </c>
      <c r="AW123" s="9">
        <v>0.76231622899999996</v>
      </c>
      <c r="AX123" s="9">
        <v>2.0523729390000001</v>
      </c>
      <c r="AY123" s="9">
        <v>0.29643641999999998</v>
      </c>
      <c r="AZ123" s="9">
        <v>1.996887995</v>
      </c>
      <c r="BA123" s="9">
        <v>0.29194629999999999</v>
      </c>
      <c r="BB123" s="9">
        <v>7.9</v>
      </c>
      <c r="BC123" s="9">
        <v>5.4082145859999997</v>
      </c>
      <c r="BD123" s="9">
        <v>31.689551860000002</v>
      </c>
      <c r="BE123" s="9"/>
      <c r="BF123" s="9">
        <v>0.50899629000000002</v>
      </c>
      <c r="BG123" s="9">
        <v>20.48212839</v>
      </c>
      <c r="BH123" s="9">
        <v>8.5991880320000007</v>
      </c>
      <c r="BI123" s="9">
        <v>2.472328745</v>
      </c>
      <c r="BJ123" s="9">
        <v>45.950995040000002</v>
      </c>
      <c r="BK123" s="9">
        <v>0.91</v>
      </c>
      <c r="BL123" s="9"/>
      <c r="BM123" s="9">
        <v>35.5</v>
      </c>
      <c r="BN123" s="9">
        <v>9</v>
      </c>
      <c r="BO123" s="18"/>
      <c r="BP123" s="10">
        <f t="shared" si="36"/>
        <v>47.454999999999998</v>
      </c>
      <c r="BQ123" s="10">
        <f t="shared" si="37"/>
        <v>47.180030118896738</v>
      </c>
      <c r="BR123" s="10">
        <f t="shared" si="38"/>
        <v>0.27496988110326015</v>
      </c>
      <c r="BS123" s="10"/>
      <c r="BT123" s="10">
        <f t="shared" si="39"/>
        <v>45.521121233146033</v>
      </c>
      <c r="BU123" s="10">
        <f t="shared" si="40"/>
        <v>44.073927983781246</v>
      </c>
      <c r="BV123" s="10">
        <f t="shared" si="41"/>
        <v>1.447193249364787</v>
      </c>
      <c r="BW123" s="10"/>
      <c r="BX123" s="10">
        <f t="shared" si="42"/>
        <v>45.576164079277021</v>
      </c>
      <c r="BY123" s="10">
        <f t="shared" si="43"/>
        <v>5.5042846130987755E-2</v>
      </c>
      <c r="BZ123" s="10">
        <f t="shared" si="44"/>
        <v>1.5022360954957747</v>
      </c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</row>
    <row r="124" spans="1:98" s="3" customFormat="1" x14ac:dyDescent="0.2">
      <c r="A124" s="9" t="s">
        <v>248</v>
      </c>
      <c r="B124" s="9" t="s">
        <v>251</v>
      </c>
      <c r="C124" s="9">
        <v>95</v>
      </c>
      <c r="D124" s="9">
        <v>1</v>
      </c>
      <c r="E124" s="9">
        <v>29.338286</v>
      </c>
      <c r="F124" s="9">
        <v>91.517961</v>
      </c>
      <c r="G124" s="9">
        <v>0.70415899999999998</v>
      </c>
      <c r="H124" s="9">
        <v>2.9</v>
      </c>
      <c r="I124" s="9">
        <v>11.8</v>
      </c>
      <c r="J124" s="9"/>
      <c r="K124" s="9">
        <v>64.897002819999997</v>
      </c>
      <c r="L124" s="9">
        <v>0.59344228399999999</v>
      </c>
      <c r="M124" s="9">
        <v>15.07616007</v>
      </c>
      <c r="N124" s="9">
        <v>4.0970750059999999</v>
      </c>
      <c r="O124" s="9">
        <v>3.6873675050000001</v>
      </c>
      <c r="P124" s="9">
        <v>7.6539376000000006E-2</v>
      </c>
      <c r="Q124" s="9">
        <v>2.7679993449999998</v>
      </c>
      <c r="R124" s="9">
        <v>3.6193688399999999</v>
      </c>
      <c r="S124" s="9">
        <v>4.6405928410000001</v>
      </c>
      <c r="T124" s="9">
        <v>2.192381299</v>
      </c>
      <c r="U124" s="9">
        <v>0.22731146099999999</v>
      </c>
      <c r="V124" s="9">
        <v>9.689049142</v>
      </c>
      <c r="W124" s="9">
        <v>82.205557630000001</v>
      </c>
      <c r="X124" s="9">
        <v>73.56436205</v>
      </c>
      <c r="Y124" s="9">
        <v>13.672651460000001</v>
      </c>
      <c r="Z124" s="9">
        <v>40.58015245</v>
      </c>
      <c r="AA124" s="9"/>
      <c r="AB124" s="9"/>
      <c r="AC124" s="9">
        <v>54.401472030000001</v>
      </c>
      <c r="AD124" s="9">
        <v>14.257939009999999</v>
      </c>
      <c r="AE124" s="9"/>
      <c r="AF124" s="9">
        <v>52.665336150000002</v>
      </c>
      <c r="AG124" s="9">
        <v>663.0543639</v>
      </c>
      <c r="AH124" s="9">
        <v>0.08</v>
      </c>
      <c r="AI124" s="9">
        <v>11.205285780000001</v>
      </c>
      <c r="AJ124" s="9">
        <v>143.15468899999999</v>
      </c>
      <c r="AK124" s="9">
        <v>5.7393789909999997</v>
      </c>
      <c r="AL124" s="9">
        <v>1.754195204</v>
      </c>
      <c r="AM124" s="9">
        <v>511.21711160000001</v>
      </c>
      <c r="AN124" s="9">
        <v>24.84004315</v>
      </c>
      <c r="AO124" s="9">
        <v>49.583954869999999</v>
      </c>
      <c r="AP124" s="9">
        <v>5.479985814</v>
      </c>
      <c r="AQ124" s="9">
        <v>21.080263989999999</v>
      </c>
      <c r="AR124" s="9">
        <v>3.6243396099999998</v>
      </c>
      <c r="AS124" s="9">
        <v>1.016895455</v>
      </c>
      <c r="AT124" s="9">
        <v>2.7202197319999999</v>
      </c>
      <c r="AU124" s="9">
        <v>0.34677296400000002</v>
      </c>
      <c r="AV124" s="9">
        <v>2.0045599709999999</v>
      </c>
      <c r="AW124" s="9">
        <v>0.40033732599999999</v>
      </c>
      <c r="AX124" s="9">
        <v>0.99652293599999997</v>
      </c>
      <c r="AY124" s="9">
        <v>0.15056263</v>
      </c>
      <c r="AZ124" s="9">
        <v>1.0368086000000001</v>
      </c>
      <c r="BA124" s="9">
        <v>0.14435456299999999</v>
      </c>
      <c r="BB124" s="9">
        <v>11.9</v>
      </c>
      <c r="BC124" s="9">
        <v>3.6347720780000001</v>
      </c>
      <c r="BD124" s="9">
        <v>18.005088789999999</v>
      </c>
      <c r="BE124" s="9"/>
      <c r="BF124" s="9">
        <v>0.38290651799999997</v>
      </c>
      <c r="BG124" s="9">
        <v>9.0817586390000002</v>
      </c>
      <c r="BH124" s="9">
        <v>7.2941181190000002</v>
      </c>
      <c r="BI124" s="9">
        <v>2.3162894039999999</v>
      </c>
      <c r="BJ124" s="9">
        <v>57.228818529999998</v>
      </c>
      <c r="BK124" s="9">
        <v>0.94</v>
      </c>
      <c r="BL124" s="9"/>
      <c r="BM124" s="9">
        <v>59.2</v>
      </c>
      <c r="BN124" s="9">
        <v>16.3</v>
      </c>
      <c r="BO124" s="18"/>
      <c r="BP124" s="10">
        <f t="shared" si="36"/>
        <v>73.762</v>
      </c>
      <c r="BQ124" s="10">
        <f t="shared" si="37"/>
        <v>59.817302785845172</v>
      </c>
      <c r="BR124" s="10">
        <f t="shared" si="38"/>
        <v>13.944697214154829</v>
      </c>
      <c r="BS124" s="10"/>
      <c r="BT124" s="10">
        <f t="shared" si="39"/>
        <v>55.237509295909248</v>
      </c>
      <c r="BU124" s="10">
        <f t="shared" si="40"/>
        <v>53.933340789691108</v>
      </c>
      <c r="BV124" s="10">
        <f t="shared" si="41"/>
        <v>1.3041685062181401</v>
      </c>
      <c r="BW124" s="10"/>
      <c r="BX124" s="10">
        <f t="shared" si="42"/>
        <v>55.992633591617334</v>
      </c>
      <c r="BY124" s="10">
        <f t="shared" si="43"/>
        <v>0.75512429570808592</v>
      </c>
      <c r="BZ124" s="10">
        <f t="shared" si="44"/>
        <v>2.059292801926226</v>
      </c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</row>
    <row r="125" spans="1:98" s="3" customFormat="1" x14ac:dyDescent="0.2">
      <c r="A125" s="9" t="s">
        <v>248</v>
      </c>
      <c r="B125" s="9" t="s">
        <v>252</v>
      </c>
      <c r="C125" s="9">
        <v>95</v>
      </c>
      <c r="D125" s="9"/>
      <c r="E125" s="9">
        <v>29.338286</v>
      </c>
      <c r="F125" s="9">
        <v>91.517961</v>
      </c>
      <c r="G125" s="9"/>
      <c r="H125" s="9"/>
      <c r="I125" s="9"/>
      <c r="J125" s="9"/>
      <c r="K125" s="9">
        <v>59.756234579999997</v>
      </c>
      <c r="L125" s="9">
        <v>0.60686621799999996</v>
      </c>
      <c r="M125" s="9">
        <v>15.43597001</v>
      </c>
      <c r="N125" s="9">
        <v>4.623988228</v>
      </c>
      <c r="O125" s="9">
        <v>4.161589405</v>
      </c>
      <c r="P125" s="9">
        <v>7.1893558999999996E-2</v>
      </c>
      <c r="Q125" s="9">
        <v>2.5257898870000002</v>
      </c>
      <c r="R125" s="9">
        <v>6.1130670260000004</v>
      </c>
      <c r="S125" s="9">
        <v>3.7606674870000001</v>
      </c>
      <c r="T125" s="9">
        <v>2.4866713329999999</v>
      </c>
      <c r="U125" s="9">
        <v>0.29370633299999999</v>
      </c>
      <c r="V125" s="9">
        <v>10.68466373</v>
      </c>
      <c r="W125" s="9">
        <v>86.488224990000006</v>
      </c>
      <c r="X125" s="9">
        <v>86.194927770000007</v>
      </c>
      <c r="Y125" s="9">
        <v>14.63437414</v>
      </c>
      <c r="Z125" s="9">
        <v>45.635596550000002</v>
      </c>
      <c r="AA125" s="9"/>
      <c r="AB125" s="9"/>
      <c r="AC125" s="9">
        <v>40.922315570000002</v>
      </c>
      <c r="AD125" s="9">
        <v>17.032647489999999</v>
      </c>
      <c r="AE125" s="9"/>
      <c r="AF125" s="9">
        <v>66.680010789999997</v>
      </c>
      <c r="AG125" s="9">
        <v>672.54130429999998</v>
      </c>
      <c r="AH125" s="9">
        <v>0.1</v>
      </c>
      <c r="AI125" s="9">
        <v>10.73323295</v>
      </c>
      <c r="AJ125" s="9">
        <v>116.3251648</v>
      </c>
      <c r="AK125" s="9">
        <v>4.631878468</v>
      </c>
      <c r="AL125" s="9">
        <v>4.5645886500000001</v>
      </c>
      <c r="AM125" s="9">
        <v>398.30528839999999</v>
      </c>
      <c r="AN125" s="9">
        <v>25.034511200000001</v>
      </c>
      <c r="AO125" s="9">
        <v>49.193286469999997</v>
      </c>
      <c r="AP125" s="9">
        <v>5.666083006</v>
      </c>
      <c r="AQ125" s="9">
        <v>21.254528709999999</v>
      </c>
      <c r="AR125" s="9">
        <v>3.9649533770000001</v>
      </c>
      <c r="AS125" s="9">
        <v>1.125789675</v>
      </c>
      <c r="AT125" s="9">
        <v>2.8143650309999999</v>
      </c>
      <c r="AU125" s="9">
        <v>0.36367465999999998</v>
      </c>
      <c r="AV125" s="9">
        <v>2.177509964</v>
      </c>
      <c r="AW125" s="9">
        <v>0.36745128500000002</v>
      </c>
      <c r="AX125" s="9">
        <v>1.0109944500000001</v>
      </c>
      <c r="AY125" s="9">
        <v>0.15574030899999999</v>
      </c>
      <c r="AZ125" s="9">
        <v>0.94675626599999996</v>
      </c>
      <c r="BA125" s="9">
        <v>0.15439695000000001</v>
      </c>
      <c r="BB125" s="9">
        <v>11.5</v>
      </c>
      <c r="BC125" s="9">
        <v>3.1176923529999998</v>
      </c>
      <c r="BD125" s="9">
        <v>22.034792100000001</v>
      </c>
      <c r="BE125" s="9"/>
      <c r="BF125" s="9">
        <v>0.31339920999999998</v>
      </c>
      <c r="BG125" s="9">
        <v>5.525240632</v>
      </c>
      <c r="BH125" s="9">
        <v>6.289231944</v>
      </c>
      <c r="BI125" s="9">
        <v>1.6754372319999999</v>
      </c>
      <c r="BJ125" s="9">
        <v>51.964932670000003</v>
      </c>
      <c r="BK125" s="9">
        <v>0.8</v>
      </c>
      <c r="BL125" s="9"/>
      <c r="BM125" s="9">
        <v>62.7</v>
      </c>
      <c r="BN125" s="9">
        <v>18</v>
      </c>
      <c r="BO125" s="18"/>
      <c r="BP125" s="10">
        <f t="shared" si="36"/>
        <v>77.647000000000006</v>
      </c>
      <c r="BQ125" s="10">
        <f t="shared" si="37"/>
        <v>61.928122679670693</v>
      </c>
      <c r="BR125" s="10">
        <f t="shared" si="38"/>
        <v>15.718877320329312</v>
      </c>
      <c r="BS125" s="10"/>
      <c r="BT125" s="10">
        <f t="shared" si="39"/>
        <v>56.328867505138632</v>
      </c>
      <c r="BU125" s="10">
        <f t="shared" si="40"/>
        <v>55.580171181076338</v>
      </c>
      <c r="BV125" s="10">
        <f t="shared" si="41"/>
        <v>0.74869632406229414</v>
      </c>
      <c r="BW125" s="10"/>
      <c r="BX125" s="10">
        <f t="shared" si="42"/>
        <v>57.458325183716084</v>
      </c>
      <c r="BY125" s="10">
        <f t="shared" si="43"/>
        <v>1.1294576785774524</v>
      </c>
      <c r="BZ125" s="10">
        <f t="shared" si="44"/>
        <v>1.8781540026397465</v>
      </c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</row>
    <row r="126" spans="1:98" s="3" customFormat="1" x14ac:dyDescent="0.2">
      <c r="A126" s="3" t="s">
        <v>102</v>
      </c>
      <c r="B126" s="3" t="s">
        <v>133</v>
      </c>
      <c r="C126" s="3">
        <v>48</v>
      </c>
      <c r="E126" s="3">
        <v>29.335000000000001</v>
      </c>
      <c r="F126" s="3">
        <v>90.250833330000006</v>
      </c>
      <c r="K126" s="3">
        <v>63.85</v>
      </c>
      <c r="L126" s="3">
        <v>0.49</v>
      </c>
      <c r="M126" s="3">
        <v>15.69</v>
      </c>
      <c r="N126" s="3">
        <v>4.47</v>
      </c>
      <c r="P126" s="3">
        <v>0.11</v>
      </c>
      <c r="Q126" s="3">
        <v>1.81</v>
      </c>
      <c r="R126" s="3">
        <v>4.26</v>
      </c>
      <c r="S126" s="3">
        <v>3.56</v>
      </c>
      <c r="T126" s="3">
        <v>3.36</v>
      </c>
      <c r="U126" s="3">
        <v>0.15</v>
      </c>
      <c r="V126" s="3">
        <v>11.1</v>
      </c>
      <c r="W126" s="3">
        <v>83</v>
      </c>
      <c r="X126" s="3">
        <v>20.5</v>
      </c>
      <c r="Y126" s="3">
        <v>11.2</v>
      </c>
      <c r="Z126" s="3">
        <v>8</v>
      </c>
      <c r="AF126" s="3">
        <v>95</v>
      </c>
      <c r="AG126" s="3">
        <v>496</v>
      </c>
      <c r="AH126" s="3">
        <v>0.19</v>
      </c>
      <c r="AI126" s="3">
        <v>22</v>
      </c>
      <c r="AJ126" s="3">
        <v>159</v>
      </c>
      <c r="AK126" s="3">
        <v>6.3</v>
      </c>
      <c r="AM126" s="3">
        <v>464</v>
      </c>
      <c r="AN126" s="3">
        <v>27.1</v>
      </c>
      <c r="AO126" s="3">
        <v>56.2</v>
      </c>
      <c r="AP126" s="3">
        <v>6.28</v>
      </c>
      <c r="AQ126" s="3">
        <v>23.6</v>
      </c>
      <c r="AR126" s="3">
        <v>5.27</v>
      </c>
      <c r="AS126" s="3">
        <v>0.92700000000000005</v>
      </c>
      <c r="AT126" s="3">
        <v>4.53</v>
      </c>
      <c r="AU126" s="3">
        <v>0.75</v>
      </c>
      <c r="AV126" s="3">
        <v>4.3099999999999996</v>
      </c>
      <c r="AW126" s="3">
        <v>0.88</v>
      </c>
      <c r="AX126" s="3">
        <v>2.5099999999999998</v>
      </c>
      <c r="AY126" s="3">
        <v>0.38</v>
      </c>
      <c r="AZ126" s="3">
        <v>2.46</v>
      </c>
      <c r="BA126" s="3">
        <v>0.40699999999999997</v>
      </c>
      <c r="BB126" s="3">
        <v>6.9</v>
      </c>
      <c r="BC126" s="3">
        <v>4.0999999999999996</v>
      </c>
      <c r="BF126" s="3">
        <v>0.41</v>
      </c>
      <c r="BG126" s="3">
        <v>11</v>
      </c>
      <c r="BH126" s="3">
        <v>12.6</v>
      </c>
      <c r="BI126" s="3">
        <v>3.13</v>
      </c>
      <c r="BK126" s="3">
        <v>0.93</v>
      </c>
      <c r="BM126" s="3">
        <v>22.5</v>
      </c>
      <c r="BN126" s="3">
        <v>7.5</v>
      </c>
      <c r="BO126" s="17"/>
      <c r="BP126" s="4">
        <f t="shared" si="36"/>
        <v>33.025000000000006</v>
      </c>
      <c r="BQ126" s="4">
        <f t="shared" si="37"/>
        <v>43.300774354991766</v>
      </c>
      <c r="BR126" s="4">
        <f t="shared" si="38"/>
        <v>10.275774354991761</v>
      </c>
      <c r="BS126" s="4"/>
      <c r="BT126" s="4">
        <f t="shared" si="39"/>
        <v>36.856790874997117</v>
      </c>
      <c r="BU126" s="4">
        <f t="shared" si="40"/>
        <v>41.0473901410016</v>
      </c>
      <c r="BV126" s="4">
        <f t="shared" si="41"/>
        <v>4.1905992660044831</v>
      </c>
      <c r="BW126" s="4"/>
      <c r="BX126" s="4">
        <f t="shared" si="42"/>
        <v>39.448067517196279</v>
      </c>
      <c r="BY126" s="4">
        <f t="shared" si="43"/>
        <v>2.591276642199162</v>
      </c>
      <c r="BZ126" s="4">
        <f t="shared" si="44"/>
        <v>1.5993226238053211</v>
      </c>
    </row>
    <row r="127" spans="1:98" s="3" customFormat="1" x14ac:dyDescent="0.2">
      <c r="A127" s="3" t="s">
        <v>102</v>
      </c>
      <c r="B127" s="3" t="s">
        <v>169</v>
      </c>
      <c r="C127" s="3">
        <v>52</v>
      </c>
      <c r="E127" s="3">
        <v>29.330277779999999</v>
      </c>
      <c r="F127" s="3">
        <v>91.792777779999994</v>
      </c>
      <c r="K127" s="3">
        <v>65.45</v>
      </c>
      <c r="L127" s="3">
        <v>0.53</v>
      </c>
      <c r="M127" s="3">
        <v>15.52</v>
      </c>
      <c r="N127" s="3">
        <v>4.37</v>
      </c>
      <c r="P127" s="3">
        <v>0.08</v>
      </c>
      <c r="Q127" s="3">
        <v>2.57</v>
      </c>
      <c r="R127" s="3">
        <v>4.0599999999999996</v>
      </c>
      <c r="S127" s="3">
        <v>3.48</v>
      </c>
      <c r="T127" s="3">
        <v>3.43</v>
      </c>
      <c r="U127" s="3">
        <v>0.23</v>
      </c>
      <c r="V127" s="3">
        <v>9.17</v>
      </c>
      <c r="W127" s="3">
        <v>102</v>
      </c>
      <c r="X127" s="3">
        <v>63.8</v>
      </c>
      <c r="Y127" s="3">
        <v>12.5</v>
      </c>
      <c r="Z127" s="3">
        <v>34</v>
      </c>
      <c r="AF127" s="3">
        <v>92</v>
      </c>
      <c r="AG127" s="3">
        <v>893</v>
      </c>
      <c r="AH127" s="3">
        <v>0.1</v>
      </c>
      <c r="AI127" s="3">
        <v>8</v>
      </c>
      <c r="AJ127" s="3">
        <v>115</v>
      </c>
      <c r="AK127" s="3">
        <v>4.5999999999999996</v>
      </c>
      <c r="AM127" s="3">
        <v>563</v>
      </c>
      <c r="AN127" s="3">
        <v>23</v>
      </c>
      <c r="AO127" s="3">
        <v>45.2</v>
      </c>
      <c r="AP127" s="3">
        <v>5.19</v>
      </c>
      <c r="AQ127" s="3">
        <v>19.2</v>
      </c>
      <c r="AR127" s="3">
        <v>3.27</v>
      </c>
      <c r="AS127" s="3">
        <v>0.97799999999999998</v>
      </c>
      <c r="AT127" s="3">
        <v>2.63</v>
      </c>
      <c r="AU127" s="3">
        <v>0.38</v>
      </c>
      <c r="AV127" s="3">
        <v>1.84</v>
      </c>
      <c r="AW127" s="3">
        <v>0.34</v>
      </c>
      <c r="AX127" s="3">
        <v>0.95</v>
      </c>
      <c r="AY127" s="3">
        <v>0.13900000000000001</v>
      </c>
      <c r="AZ127" s="3">
        <v>0.95</v>
      </c>
      <c r="BA127" s="3">
        <v>0.154</v>
      </c>
      <c r="BB127" s="3">
        <v>11.5</v>
      </c>
      <c r="BC127" s="3">
        <v>2.9</v>
      </c>
      <c r="BF127" s="3">
        <v>0.4</v>
      </c>
      <c r="BG127" s="3">
        <v>13</v>
      </c>
      <c r="BH127" s="3">
        <v>6.62</v>
      </c>
      <c r="BI127" s="3">
        <v>2.15</v>
      </c>
      <c r="BK127" s="3">
        <v>0.95</v>
      </c>
      <c r="BM127" s="3">
        <v>111.6</v>
      </c>
      <c r="BN127" s="3">
        <v>16.399999999999999</v>
      </c>
      <c r="BO127" s="17"/>
      <c r="BP127" s="4">
        <f t="shared" si="36"/>
        <v>131.92600000000002</v>
      </c>
      <c r="BQ127" s="4">
        <f t="shared" si="37"/>
        <v>59.947437748095155</v>
      </c>
      <c r="BR127" s="4">
        <f t="shared" si="38"/>
        <v>71.978562251904862</v>
      </c>
      <c r="BS127" s="4"/>
      <c r="BT127" s="4">
        <f t="shared" si="39"/>
        <v>67.283499948997004</v>
      </c>
      <c r="BU127" s="4">
        <f t="shared" si="40"/>
        <v>54.034870158180546</v>
      </c>
      <c r="BV127" s="4">
        <f t="shared" si="41"/>
        <v>13.248629790816459</v>
      </c>
      <c r="BW127" s="4"/>
      <c r="BX127" s="4">
        <f t="shared" si="42"/>
        <v>62.261486436437053</v>
      </c>
      <c r="BY127" s="4">
        <f t="shared" si="43"/>
        <v>5.0220135125599512</v>
      </c>
      <c r="BZ127" s="4">
        <f t="shared" si="44"/>
        <v>8.2266162782565075</v>
      </c>
    </row>
    <row r="128" spans="1:98" s="3" customFormat="1" x14ac:dyDescent="0.2">
      <c r="A128" s="3" t="s">
        <v>180</v>
      </c>
      <c r="B128" s="3" t="s">
        <v>181</v>
      </c>
      <c r="C128" s="3">
        <v>56.3</v>
      </c>
      <c r="D128" s="3">
        <v>1.4</v>
      </c>
      <c r="E128" s="3">
        <v>29.328099999999999</v>
      </c>
      <c r="F128" s="3">
        <v>91.811899999999994</v>
      </c>
      <c r="K128" s="3">
        <v>64.09</v>
      </c>
      <c r="L128" s="3">
        <v>0.59</v>
      </c>
      <c r="M128" s="3">
        <v>15.92</v>
      </c>
      <c r="N128" s="3">
        <v>1.57</v>
      </c>
      <c r="O128" s="3">
        <v>2.77</v>
      </c>
      <c r="P128" s="3">
        <v>7.0000000000000007E-2</v>
      </c>
      <c r="Q128" s="3">
        <v>2.4900000000000002</v>
      </c>
      <c r="R128" s="3">
        <v>4.1900000000000004</v>
      </c>
      <c r="S128" s="3">
        <v>4.49</v>
      </c>
      <c r="T128" s="3">
        <v>2.71</v>
      </c>
      <c r="U128" s="3">
        <v>0.23</v>
      </c>
      <c r="V128" s="3">
        <v>10.7</v>
      </c>
      <c r="W128" s="3">
        <v>97.9</v>
      </c>
      <c r="X128" s="3">
        <v>166</v>
      </c>
      <c r="Y128" s="3">
        <v>11.8</v>
      </c>
      <c r="Z128" s="3">
        <v>39.200000000000003</v>
      </c>
      <c r="AD128" s="3">
        <v>19.100000000000001</v>
      </c>
      <c r="AF128" s="3">
        <v>95.4</v>
      </c>
      <c r="AG128" s="3">
        <v>741</v>
      </c>
      <c r="AH128" s="3">
        <v>0.13</v>
      </c>
      <c r="AI128" s="3">
        <v>19.899999999999999</v>
      </c>
      <c r="AJ128" s="3">
        <v>141</v>
      </c>
      <c r="AK128" s="3">
        <v>5.07</v>
      </c>
      <c r="AL128" s="3">
        <v>4.75</v>
      </c>
      <c r="AM128" s="3">
        <v>546</v>
      </c>
      <c r="AN128" s="3">
        <v>24.2</v>
      </c>
      <c r="AO128" s="3">
        <v>45</v>
      </c>
      <c r="AP128" s="3">
        <v>5.3</v>
      </c>
      <c r="AQ128" s="3">
        <v>19.899999999999999</v>
      </c>
      <c r="AR128" s="3">
        <v>3.38</v>
      </c>
      <c r="AS128" s="3">
        <v>1.03</v>
      </c>
      <c r="AT128" s="3">
        <v>2.75</v>
      </c>
      <c r="AU128" s="3">
        <v>0.36399999999999999</v>
      </c>
      <c r="AV128" s="3">
        <v>1.96</v>
      </c>
      <c r="AW128" s="3">
        <v>0.36099999999999999</v>
      </c>
      <c r="AX128" s="3">
        <v>0.93400000000000005</v>
      </c>
      <c r="AY128" s="3">
        <v>0.13600000000000001</v>
      </c>
      <c r="AZ128" s="3">
        <v>2.1800000000000002</v>
      </c>
      <c r="BA128" s="3">
        <v>0.13600000000000001</v>
      </c>
      <c r="BB128" s="3">
        <v>9.9</v>
      </c>
      <c r="BC128" s="3">
        <v>3.69</v>
      </c>
      <c r="BD128" s="3">
        <v>15.5</v>
      </c>
      <c r="BE128" s="3">
        <v>1.2</v>
      </c>
      <c r="BF128" s="3">
        <v>0.35</v>
      </c>
      <c r="BG128" s="3">
        <v>9.5</v>
      </c>
      <c r="BH128" s="3">
        <v>6.53</v>
      </c>
      <c r="BI128" s="3">
        <v>2.02</v>
      </c>
      <c r="BK128" s="3">
        <v>0.92</v>
      </c>
      <c r="BM128" s="3">
        <v>37.200000000000003</v>
      </c>
      <c r="BN128" s="3">
        <v>7.5</v>
      </c>
      <c r="BO128" s="17"/>
      <c r="BP128" s="4">
        <f t="shared" si="36"/>
        <v>49.342000000000013</v>
      </c>
      <c r="BQ128" s="4">
        <f t="shared" si="37"/>
        <v>43.300774354991766</v>
      </c>
      <c r="BR128" s="4">
        <f t="shared" si="38"/>
        <v>6.0412256450082467</v>
      </c>
      <c r="BS128" s="4"/>
      <c r="BT128" s="4">
        <f t="shared" si="39"/>
        <v>46.409866464302922</v>
      </c>
      <c r="BU128" s="4">
        <f t="shared" si="40"/>
        <v>41.0473901410016</v>
      </c>
      <c r="BV128" s="4">
        <f t="shared" si="41"/>
        <v>5.3624763233013226</v>
      </c>
      <c r="BW128" s="4"/>
      <c r="BX128" s="4">
        <f t="shared" si="42"/>
        <v>44.375443347469805</v>
      </c>
      <c r="BY128" s="4">
        <f t="shared" si="43"/>
        <v>2.0344231168331177</v>
      </c>
      <c r="BZ128" s="4">
        <f t="shared" si="44"/>
        <v>3.3280532064682049</v>
      </c>
    </row>
    <row r="129" spans="1:98" s="3" customFormat="1" x14ac:dyDescent="0.2">
      <c r="A129" s="3" t="s">
        <v>150</v>
      </c>
      <c r="B129" s="3" t="s">
        <v>218</v>
      </c>
      <c r="C129" s="3">
        <v>67.45</v>
      </c>
      <c r="D129" s="3">
        <v>0.74</v>
      </c>
      <c r="E129" s="3">
        <v>29.32</v>
      </c>
      <c r="F129" s="3">
        <v>91.69</v>
      </c>
      <c r="I129" s="3">
        <v>11.8</v>
      </c>
      <c r="K129" s="3">
        <v>61.6</v>
      </c>
      <c r="L129" s="3">
        <v>0.6</v>
      </c>
      <c r="M129" s="3">
        <v>16.600000000000001</v>
      </c>
      <c r="N129" s="3">
        <v>5.5</v>
      </c>
      <c r="P129" s="3">
        <v>0.1</v>
      </c>
      <c r="Q129" s="3">
        <v>1.7</v>
      </c>
      <c r="R129" s="3">
        <v>4</v>
      </c>
      <c r="S129" s="3">
        <v>4.5999999999999996</v>
      </c>
      <c r="T129" s="3">
        <v>2.7</v>
      </c>
      <c r="U129" s="3">
        <v>0.2</v>
      </c>
      <c r="V129" s="3">
        <v>10.72</v>
      </c>
      <c r="W129" s="3">
        <v>89.2</v>
      </c>
      <c r="X129" s="3">
        <v>15.71</v>
      </c>
      <c r="Y129" s="3">
        <v>13.69</v>
      </c>
      <c r="Z129" s="3">
        <v>10.1</v>
      </c>
      <c r="AA129" s="3">
        <v>33.53</v>
      </c>
      <c r="AB129" s="3">
        <v>0.25</v>
      </c>
      <c r="AC129" s="3">
        <v>62.05</v>
      </c>
      <c r="AD129" s="3">
        <v>17.84</v>
      </c>
      <c r="AF129" s="3">
        <v>58.15</v>
      </c>
      <c r="AG129" s="3">
        <v>422</v>
      </c>
      <c r="AH129" s="3">
        <v>0.14000000000000001</v>
      </c>
      <c r="AI129" s="3">
        <v>17.84</v>
      </c>
      <c r="AJ129" s="3">
        <v>172</v>
      </c>
      <c r="AK129" s="3">
        <v>5.63</v>
      </c>
      <c r="AL129" s="3">
        <v>3.73</v>
      </c>
      <c r="AM129" s="3">
        <v>434</v>
      </c>
      <c r="AN129" s="3">
        <v>19.25</v>
      </c>
      <c r="AO129" s="3">
        <v>41.88</v>
      </c>
      <c r="AP129" s="3">
        <v>5.05</v>
      </c>
      <c r="AQ129" s="3">
        <v>19.489999999999998</v>
      </c>
      <c r="AR129" s="3">
        <v>4.1100000000000003</v>
      </c>
      <c r="AS129" s="3">
        <v>1.1499999999999999</v>
      </c>
      <c r="AT129" s="3">
        <v>3.82</v>
      </c>
      <c r="AU129" s="3">
        <v>0.55000000000000004</v>
      </c>
      <c r="AV129" s="3">
        <v>3.22</v>
      </c>
      <c r="AW129" s="3">
        <v>0.64</v>
      </c>
      <c r="AX129" s="3">
        <v>1.87</v>
      </c>
      <c r="AY129" s="3">
        <v>0.26</v>
      </c>
      <c r="AZ129" s="3">
        <v>1.73</v>
      </c>
      <c r="BA129" s="3">
        <v>0.26</v>
      </c>
      <c r="BB129" s="3">
        <v>6.7</v>
      </c>
      <c r="BC129" s="3">
        <v>4.43</v>
      </c>
      <c r="BF129" s="3">
        <v>0.38</v>
      </c>
      <c r="BG129" s="3">
        <v>8.8699999999999992</v>
      </c>
      <c r="BH129" s="3">
        <v>6.26</v>
      </c>
      <c r="BI129" s="3">
        <v>1.82</v>
      </c>
      <c r="BK129" s="3">
        <v>0.96</v>
      </c>
      <c r="BM129" s="3">
        <v>23.7</v>
      </c>
      <c r="BN129" s="3">
        <v>7.6</v>
      </c>
      <c r="BO129" s="17"/>
      <c r="BP129" s="4">
        <f t="shared" si="36"/>
        <v>34.356999999999999</v>
      </c>
      <c r="BQ129" s="4">
        <f t="shared" si="37"/>
        <v>43.582593044551949</v>
      </c>
      <c r="BR129" s="4">
        <f t="shared" si="38"/>
        <v>9.2255930445519496</v>
      </c>
      <c r="BS129" s="4"/>
      <c r="BT129" s="4">
        <f t="shared" si="39"/>
        <v>37.844025914680628</v>
      </c>
      <c r="BU129" s="4">
        <f t="shared" si="40"/>
        <v>41.267260905051941</v>
      </c>
      <c r="BV129" s="4">
        <f t="shared" si="41"/>
        <v>3.4232349903713128</v>
      </c>
      <c r="BW129" s="4"/>
      <c r="BX129" s="4">
        <f t="shared" si="42"/>
        <v>40.077804522142429</v>
      </c>
      <c r="BY129" s="4">
        <f t="shared" si="43"/>
        <v>2.2337786074618009</v>
      </c>
      <c r="BZ129" s="4">
        <f t="shared" si="44"/>
        <v>1.1894563829095119</v>
      </c>
    </row>
    <row r="130" spans="1:98" s="3" customFormat="1" x14ac:dyDescent="0.2">
      <c r="A130" s="3" t="s">
        <v>105</v>
      </c>
      <c r="B130" s="3" t="s">
        <v>131</v>
      </c>
      <c r="C130" s="3">
        <v>48</v>
      </c>
      <c r="E130" s="3">
        <v>29.309719999999999</v>
      </c>
      <c r="F130" s="3">
        <v>91.602779999999996</v>
      </c>
      <c r="K130" s="3">
        <v>60.26</v>
      </c>
      <c r="L130" s="3">
        <v>0.75</v>
      </c>
      <c r="M130" s="3">
        <v>16.5</v>
      </c>
      <c r="N130" s="3">
        <v>6.64</v>
      </c>
      <c r="P130" s="3">
        <v>0.1</v>
      </c>
      <c r="Q130" s="3">
        <v>2.87</v>
      </c>
      <c r="R130" s="3">
        <v>5.17</v>
      </c>
      <c r="S130" s="3">
        <v>3.32</v>
      </c>
      <c r="T130" s="3">
        <v>2.64</v>
      </c>
      <c r="U130" s="3">
        <v>0.18</v>
      </c>
      <c r="V130" s="3">
        <v>15.2</v>
      </c>
      <c r="W130" s="3">
        <v>132</v>
      </c>
      <c r="X130" s="3">
        <v>19.100000000000001</v>
      </c>
      <c r="Y130" s="3">
        <v>50.1</v>
      </c>
      <c r="Z130" s="3">
        <v>12.2</v>
      </c>
      <c r="AD130" s="3">
        <v>17.2</v>
      </c>
      <c r="AF130" s="3">
        <v>74.5</v>
      </c>
      <c r="AG130" s="3">
        <v>537</v>
      </c>
      <c r="AH130" s="3">
        <v>0.14000000000000001</v>
      </c>
      <c r="AI130" s="3">
        <v>21.9</v>
      </c>
      <c r="AJ130" s="3">
        <v>111</v>
      </c>
      <c r="AK130" s="3">
        <v>5.94</v>
      </c>
      <c r="AL130" s="3">
        <v>6.01</v>
      </c>
      <c r="AM130" s="3">
        <v>531</v>
      </c>
      <c r="AN130" s="3">
        <v>21.2</v>
      </c>
      <c r="AO130" s="3">
        <v>47</v>
      </c>
      <c r="AP130" s="3">
        <v>6.13</v>
      </c>
      <c r="AQ130" s="3">
        <v>22.6</v>
      </c>
      <c r="AR130" s="3">
        <v>4.58</v>
      </c>
      <c r="AS130" s="3">
        <v>1.1499999999999999</v>
      </c>
      <c r="AT130" s="3">
        <v>4.0599999999999996</v>
      </c>
      <c r="AU130" s="3">
        <v>0.63600000000000001</v>
      </c>
      <c r="AV130" s="3">
        <v>3.67</v>
      </c>
      <c r="AW130" s="3">
        <v>0.74</v>
      </c>
      <c r="AX130" s="3">
        <v>2.1</v>
      </c>
      <c r="AY130" s="3">
        <v>0.311</v>
      </c>
      <c r="AZ130" s="3">
        <v>2.0499999999999998</v>
      </c>
      <c r="BA130" s="3">
        <v>0.32200000000000001</v>
      </c>
      <c r="BB130" s="3">
        <v>6.7</v>
      </c>
      <c r="BC130" s="3">
        <v>3.15</v>
      </c>
      <c r="BF130" s="3">
        <v>0.63700000000000001</v>
      </c>
      <c r="BG130" s="3">
        <v>18.2</v>
      </c>
      <c r="BH130" s="3">
        <v>12.3</v>
      </c>
      <c r="BI130" s="3">
        <v>2.16</v>
      </c>
      <c r="BJ130" s="3">
        <v>46</v>
      </c>
      <c r="BK130" s="3">
        <v>0.95</v>
      </c>
      <c r="BM130" s="3">
        <v>24.5</v>
      </c>
      <c r="BN130" s="3">
        <v>7</v>
      </c>
      <c r="BO130" s="17"/>
      <c r="BP130" s="4">
        <f t="shared" si="36"/>
        <v>35.245000000000005</v>
      </c>
      <c r="BQ130" s="4">
        <f t="shared" si="37"/>
        <v>41.832813028363894</v>
      </c>
      <c r="BR130" s="4">
        <f t="shared" si="38"/>
        <v>6.5878130283638896</v>
      </c>
      <c r="BS130" s="4"/>
      <c r="BT130" s="4">
        <f t="shared" si="39"/>
        <v>38.474789233462943</v>
      </c>
      <c r="BU130" s="4">
        <f t="shared" si="40"/>
        <v>39.902108474318204</v>
      </c>
      <c r="BV130" s="4">
        <f t="shared" si="41"/>
        <v>1.4273192408552617</v>
      </c>
      <c r="BW130" s="4"/>
      <c r="BX130" s="4">
        <f t="shared" si="42"/>
        <v>39.654778908400033</v>
      </c>
      <c r="BY130" s="4">
        <f t="shared" si="43"/>
        <v>1.1799896749370902</v>
      </c>
      <c r="BZ130" s="4">
        <f t="shared" si="44"/>
        <v>0.24732956591817157</v>
      </c>
    </row>
    <row r="131" spans="1:98" s="3" customFormat="1" x14ac:dyDescent="0.2">
      <c r="A131" s="9" t="s">
        <v>180</v>
      </c>
      <c r="B131" s="9" t="s">
        <v>233</v>
      </c>
      <c r="C131" s="9">
        <v>91.1</v>
      </c>
      <c r="D131" s="9">
        <v>2.1</v>
      </c>
      <c r="E131" s="9">
        <v>29.306699999999999</v>
      </c>
      <c r="F131" s="9">
        <v>91.8078</v>
      </c>
      <c r="G131" s="9"/>
      <c r="H131" s="9"/>
      <c r="I131" s="9"/>
      <c r="J131" s="9"/>
      <c r="K131" s="9">
        <v>61.2</v>
      </c>
      <c r="L131" s="9">
        <v>0.74</v>
      </c>
      <c r="M131" s="9">
        <v>17.29</v>
      </c>
      <c r="N131" s="9">
        <v>3.31</v>
      </c>
      <c r="O131" s="9">
        <v>1.3</v>
      </c>
      <c r="P131" s="9">
        <v>0.05</v>
      </c>
      <c r="Q131" s="9">
        <v>2.1800000000000002</v>
      </c>
      <c r="R131" s="9">
        <v>5.32</v>
      </c>
      <c r="S131" s="9">
        <v>4.2300000000000004</v>
      </c>
      <c r="T131" s="9">
        <v>1.98</v>
      </c>
      <c r="U131" s="9">
        <v>0.38</v>
      </c>
      <c r="V131" s="9">
        <v>12.3</v>
      </c>
      <c r="W131" s="9">
        <v>129</v>
      </c>
      <c r="X131" s="9">
        <v>62.2</v>
      </c>
      <c r="Y131" s="9">
        <v>8.57</v>
      </c>
      <c r="Z131" s="9">
        <v>34.1</v>
      </c>
      <c r="AA131" s="9"/>
      <c r="AB131" s="9"/>
      <c r="AC131" s="9"/>
      <c r="AD131" s="9">
        <v>21.6</v>
      </c>
      <c r="AE131" s="9"/>
      <c r="AF131" s="9">
        <v>77.8</v>
      </c>
      <c r="AG131" s="9">
        <v>1482</v>
      </c>
      <c r="AH131" s="9">
        <v>0.05</v>
      </c>
      <c r="AI131" s="9">
        <v>10</v>
      </c>
      <c r="AJ131" s="9">
        <v>13</v>
      </c>
      <c r="AK131" s="9">
        <v>4.97</v>
      </c>
      <c r="AL131" s="9">
        <v>2.7</v>
      </c>
      <c r="AM131" s="9">
        <v>773</v>
      </c>
      <c r="AN131" s="9">
        <v>31.3</v>
      </c>
      <c r="AO131" s="9">
        <v>58.6</v>
      </c>
      <c r="AP131" s="9">
        <v>6.82</v>
      </c>
      <c r="AQ131" s="9">
        <v>27.4</v>
      </c>
      <c r="AR131" s="9">
        <v>4.46</v>
      </c>
      <c r="AS131" s="9">
        <v>1.49</v>
      </c>
      <c r="AT131" s="9">
        <v>3.41</v>
      </c>
      <c r="AU131" s="9">
        <v>0.441</v>
      </c>
      <c r="AV131" s="9">
        <v>2.02</v>
      </c>
      <c r="AW131" s="9">
        <v>0.35699999999999998</v>
      </c>
      <c r="AX131" s="9">
        <v>1.02</v>
      </c>
      <c r="AY131" s="9">
        <v>0.155</v>
      </c>
      <c r="AZ131" s="9">
        <v>0.85399999999999998</v>
      </c>
      <c r="BA131" s="9">
        <v>0.122</v>
      </c>
      <c r="BB131" s="9">
        <v>13</v>
      </c>
      <c r="BC131" s="9">
        <v>0.49</v>
      </c>
      <c r="BD131" s="9">
        <v>7.81</v>
      </c>
      <c r="BE131" s="9">
        <v>0.13500000000000001</v>
      </c>
      <c r="BF131" s="9">
        <v>0.27</v>
      </c>
      <c r="BG131" s="9">
        <v>13</v>
      </c>
      <c r="BH131" s="9">
        <v>3.1</v>
      </c>
      <c r="BI131" s="9">
        <v>0.92</v>
      </c>
      <c r="BJ131" s="9"/>
      <c r="BK131" s="9">
        <v>0.97</v>
      </c>
      <c r="BL131" s="9"/>
      <c r="BM131" s="9">
        <v>148.19999999999999</v>
      </c>
      <c r="BN131" s="9">
        <v>24.9</v>
      </c>
      <c r="BO131" s="18"/>
      <c r="BP131" s="10">
        <f t="shared" si="36"/>
        <v>172.55200000000002</v>
      </c>
      <c r="BQ131" s="10">
        <f t="shared" si="37"/>
        <v>68.832425041359272</v>
      </c>
      <c r="BR131" s="10">
        <f t="shared" si="38"/>
        <v>103.71957495864075</v>
      </c>
      <c r="BS131" s="10"/>
      <c r="BT131" s="10">
        <f t="shared" si="39"/>
        <v>72.672691544377741</v>
      </c>
      <c r="BU131" s="10">
        <f t="shared" si="40"/>
        <v>60.966805537612991</v>
      </c>
      <c r="BV131" s="10">
        <f t="shared" si="41"/>
        <v>11.70588600676475</v>
      </c>
      <c r="BW131" s="10"/>
      <c r="BX131" s="10">
        <f t="shared" si="42"/>
        <v>68.84121159763049</v>
      </c>
      <c r="BY131" s="10">
        <f t="shared" si="43"/>
        <v>3.8314799467472511</v>
      </c>
      <c r="BZ131" s="10">
        <f t="shared" si="44"/>
        <v>7.874406060017499</v>
      </c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</row>
    <row r="132" spans="1:98" s="3" customFormat="1" x14ac:dyDescent="0.2">
      <c r="A132" s="9" t="s">
        <v>180</v>
      </c>
      <c r="B132" s="9" t="s">
        <v>234</v>
      </c>
      <c r="C132" s="9">
        <v>91.1</v>
      </c>
      <c r="D132" s="9">
        <v>2.1</v>
      </c>
      <c r="E132" s="9">
        <v>29.306699999999999</v>
      </c>
      <c r="F132" s="9">
        <v>91.8078</v>
      </c>
      <c r="G132" s="9">
        <v>0.70447000000000004</v>
      </c>
      <c r="H132" s="9">
        <v>3.1</v>
      </c>
      <c r="I132" s="9">
        <v>13.88</v>
      </c>
      <c r="J132" s="9"/>
      <c r="K132" s="9">
        <v>60.88</v>
      </c>
      <c r="L132" s="9">
        <v>0.72</v>
      </c>
      <c r="M132" s="9">
        <v>16.510000000000002</v>
      </c>
      <c r="N132" s="9">
        <v>2.62</v>
      </c>
      <c r="O132" s="9">
        <v>1.76</v>
      </c>
      <c r="P132" s="9">
        <v>0.08</v>
      </c>
      <c r="Q132" s="9">
        <v>3.17</v>
      </c>
      <c r="R132" s="9">
        <v>5.57</v>
      </c>
      <c r="S132" s="9">
        <v>3.65</v>
      </c>
      <c r="T132" s="9">
        <v>2.15</v>
      </c>
      <c r="U132" s="9">
        <v>0.36</v>
      </c>
      <c r="V132" s="9">
        <v>12.6</v>
      </c>
      <c r="W132" s="9">
        <v>144</v>
      </c>
      <c r="X132" s="9">
        <v>98.8</v>
      </c>
      <c r="Y132" s="9">
        <v>8.52</v>
      </c>
      <c r="Z132" s="9">
        <v>66.2</v>
      </c>
      <c r="AA132" s="9"/>
      <c r="AB132" s="9"/>
      <c r="AC132" s="9"/>
      <c r="AD132" s="9">
        <v>19.3</v>
      </c>
      <c r="AE132" s="9"/>
      <c r="AF132" s="9">
        <v>98.3</v>
      </c>
      <c r="AG132" s="9">
        <v>1009</v>
      </c>
      <c r="AH132" s="9">
        <v>0.1</v>
      </c>
      <c r="AI132" s="9">
        <v>11.7</v>
      </c>
      <c r="AJ132" s="9">
        <v>19.8</v>
      </c>
      <c r="AK132" s="9">
        <v>5.21</v>
      </c>
      <c r="AL132" s="9">
        <v>3.95</v>
      </c>
      <c r="AM132" s="9">
        <v>535</v>
      </c>
      <c r="AN132" s="9">
        <v>29.4</v>
      </c>
      <c r="AO132" s="9">
        <v>57.5</v>
      </c>
      <c r="AP132" s="9">
        <v>6.79</v>
      </c>
      <c r="AQ132" s="9">
        <v>26.7</v>
      </c>
      <c r="AR132" s="9">
        <v>4.62</v>
      </c>
      <c r="AS132" s="9">
        <v>1.41</v>
      </c>
      <c r="AT132" s="9">
        <v>3.53</v>
      </c>
      <c r="AU132" s="9">
        <v>0.47499999999999998</v>
      </c>
      <c r="AV132" s="9">
        <v>2.4700000000000002</v>
      </c>
      <c r="AW132" s="9">
        <v>0.42</v>
      </c>
      <c r="AX132" s="9">
        <v>1.2</v>
      </c>
      <c r="AY132" s="9">
        <v>0.185</v>
      </c>
      <c r="AZ132" s="9">
        <v>1</v>
      </c>
      <c r="BA132" s="9">
        <v>0.151</v>
      </c>
      <c r="BB132" s="9">
        <v>11.5</v>
      </c>
      <c r="BC132" s="9">
        <v>0.79</v>
      </c>
      <c r="BD132" s="9">
        <v>11.2</v>
      </c>
      <c r="BE132" s="9">
        <v>0.40100000000000002</v>
      </c>
      <c r="BF132" s="9">
        <v>0.32</v>
      </c>
      <c r="BG132" s="9">
        <v>13.3</v>
      </c>
      <c r="BH132" s="9">
        <v>4.42</v>
      </c>
      <c r="BI132" s="9">
        <v>1.32</v>
      </c>
      <c r="BJ132" s="9"/>
      <c r="BK132" s="9">
        <v>0.94</v>
      </c>
      <c r="BL132" s="9"/>
      <c r="BM132" s="9">
        <v>86.2</v>
      </c>
      <c r="BN132" s="9">
        <v>20</v>
      </c>
      <c r="BO132" s="18"/>
      <c r="BP132" s="10">
        <f t="shared" si="36"/>
        <v>103.73200000000001</v>
      </c>
      <c r="BQ132" s="10">
        <f t="shared" si="37"/>
        <v>64.16987837132227</v>
      </c>
      <c r="BR132" s="10">
        <f t="shared" si="38"/>
        <v>39.562121628677744</v>
      </c>
      <c r="BS132" s="10"/>
      <c r="BT132" s="10">
        <f t="shared" si="39"/>
        <v>62.376733375723305</v>
      </c>
      <c r="BU132" s="10">
        <f t="shared" si="40"/>
        <v>57.329155740996256</v>
      </c>
      <c r="BV132" s="10">
        <f t="shared" si="41"/>
        <v>5.0475776347270482</v>
      </c>
      <c r="BW132" s="10"/>
      <c r="BX132" s="10">
        <f t="shared" si="42"/>
        <v>61.536531430503871</v>
      </c>
      <c r="BY132" s="10">
        <f t="shared" si="43"/>
        <v>0.84020194521943381</v>
      </c>
      <c r="BZ132" s="10">
        <f t="shared" si="44"/>
        <v>4.2073756895076144</v>
      </c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</row>
    <row r="133" spans="1:98" s="3" customFormat="1" x14ac:dyDescent="0.2">
      <c r="A133" s="9" t="s">
        <v>180</v>
      </c>
      <c r="B133" s="9" t="s">
        <v>237</v>
      </c>
      <c r="C133" s="9">
        <v>91.1</v>
      </c>
      <c r="D133" s="9">
        <v>2.1</v>
      </c>
      <c r="E133" s="9">
        <v>29.306699999999999</v>
      </c>
      <c r="F133" s="9">
        <v>91.8078</v>
      </c>
      <c r="G133" s="9"/>
      <c r="H133" s="9"/>
      <c r="I133" s="9"/>
      <c r="J133" s="9"/>
      <c r="K133" s="9">
        <v>66.16</v>
      </c>
      <c r="L133" s="9">
        <v>0.6</v>
      </c>
      <c r="M133" s="9">
        <v>16.27</v>
      </c>
      <c r="N133" s="9">
        <v>2.1800000000000002</v>
      </c>
      <c r="O133" s="9">
        <v>0.61</v>
      </c>
      <c r="P133" s="9">
        <v>0.04</v>
      </c>
      <c r="Q133" s="9">
        <v>1.04</v>
      </c>
      <c r="R133" s="9">
        <v>4.8600000000000003</v>
      </c>
      <c r="S133" s="9">
        <v>2.87</v>
      </c>
      <c r="T133" s="9">
        <v>3.07</v>
      </c>
      <c r="U133" s="9">
        <v>0.28999999999999998</v>
      </c>
      <c r="V133" s="9">
        <v>9.58</v>
      </c>
      <c r="W133" s="9">
        <v>99.7</v>
      </c>
      <c r="X133" s="9">
        <v>40.700000000000003</v>
      </c>
      <c r="Y133" s="9">
        <v>4.93</v>
      </c>
      <c r="Z133" s="9">
        <v>15.4</v>
      </c>
      <c r="AA133" s="9"/>
      <c r="AB133" s="9"/>
      <c r="AC133" s="9"/>
      <c r="AD133" s="9">
        <v>17.3</v>
      </c>
      <c r="AE133" s="9"/>
      <c r="AF133" s="9">
        <v>140</v>
      </c>
      <c r="AG133" s="9">
        <v>723</v>
      </c>
      <c r="AH133" s="9">
        <v>0.19</v>
      </c>
      <c r="AI133" s="9">
        <v>12.8</v>
      </c>
      <c r="AJ133" s="9">
        <v>13.9</v>
      </c>
      <c r="AK133" s="9">
        <v>5.5</v>
      </c>
      <c r="AL133" s="9">
        <v>4.88</v>
      </c>
      <c r="AM133" s="9">
        <v>735</v>
      </c>
      <c r="AN133" s="9">
        <v>33.799999999999997</v>
      </c>
      <c r="AO133" s="9">
        <v>66.400000000000006</v>
      </c>
      <c r="AP133" s="9">
        <v>7.69</v>
      </c>
      <c r="AQ133" s="9">
        <v>30.2</v>
      </c>
      <c r="AR133" s="9">
        <v>4.9000000000000004</v>
      </c>
      <c r="AS133" s="9">
        <v>1.42</v>
      </c>
      <c r="AT133" s="9">
        <v>3.81</v>
      </c>
      <c r="AU133" s="9">
        <v>0.52100000000000002</v>
      </c>
      <c r="AV133" s="9">
        <v>2.64</v>
      </c>
      <c r="AW133" s="9">
        <v>0.46800000000000003</v>
      </c>
      <c r="AX133" s="9">
        <v>1.27</v>
      </c>
      <c r="AY133" s="9">
        <v>0.18099999999999999</v>
      </c>
      <c r="AZ133" s="9">
        <v>1.1599999999999999</v>
      </c>
      <c r="BA133" s="9">
        <v>0.16</v>
      </c>
      <c r="BB133" s="9">
        <v>12.3</v>
      </c>
      <c r="BC133" s="9">
        <v>0.53</v>
      </c>
      <c r="BD133" s="9">
        <v>6.81</v>
      </c>
      <c r="BE133" s="9">
        <v>0.45600000000000002</v>
      </c>
      <c r="BF133" s="9">
        <v>0.35</v>
      </c>
      <c r="BG133" s="9">
        <v>12.7</v>
      </c>
      <c r="BH133" s="9">
        <v>5.84</v>
      </c>
      <c r="BI133" s="9">
        <v>2.19</v>
      </c>
      <c r="BJ133" s="9"/>
      <c r="BK133" s="9">
        <v>1.01</v>
      </c>
      <c r="BL133" s="9"/>
      <c r="BM133" s="9">
        <v>56.5</v>
      </c>
      <c r="BN133" s="9">
        <v>19.8</v>
      </c>
      <c r="BO133" s="18"/>
      <c r="BP133" s="10">
        <f t="shared" si="36"/>
        <v>70.765000000000001</v>
      </c>
      <c r="BQ133" s="10">
        <f t="shared" si="37"/>
        <v>63.956037375367316</v>
      </c>
      <c r="BR133" s="10">
        <f t="shared" si="38"/>
        <v>6.8089626246326844</v>
      </c>
      <c r="BS133" s="10"/>
      <c r="BT133" s="10">
        <f t="shared" si="39"/>
        <v>54.350572124895521</v>
      </c>
      <c r="BU133" s="10">
        <f t="shared" si="40"/>
        <v>57.162320165828135</v>
      </c>
      <c r="BV133" s="10">
        <f t="shared" si="41"/>
        <v>2.8117480409326134</v>
      </c>
      <c r="BW133" s="10"/>
      <c r="BX133" s="10">
        <f t="shared" si="42"/>
        <v>57.305263886967936</v>
      </c>
      <c r="BY133" s="10">
        <f t="shared" si="43"/>
        <v>2.9546917620724145</v>
      </c>
      <c r="BZ133" s="10">
        <f t="shared" si="44"/>
        <v>0.14294372113980103</v>
      </c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</row>
    <row r="134" spans="1:98" s="3" customFormat="1" x14ac:dyDescent="0.2">
      <c r="A134" s="9" t="s">
        <v>105</v>
      </c>
      <c r="B134" s="9" t="s">
        <v>241</v>
      </c>
      <c r="C134" s="9">
        <v>91.8</v>
      </c>
      <c r="D134" s="9"/>
      <c r="E134" s="9">
        <v>29.30611</v>
      </c>
      <c r="F134" s="9">
        <v>91.45</v>
      </c>
      <c r="G134" s="9"/>
      <c r="H134" s="9"/>
      <c r="I134" s="9"/>
      <c r="J134" s="9"/>
      <c r="K134" s="9">
        <v>64.180000000000007</v>
      </c>
      <c r="L134" s="9">
        <v>0.62</v>
      </c>
      <c r="M134" s="9">
        <v>16.55</v>
      </c>
      <c r="N134" s="9">
        <v>4.2</v>
      </c>
      <c r="O134" s="9"/>
      <c r="P134" s="9">
        <v>0.08</v>
      </c>
      <c r="Q134" s="9">
        <v>1.7</v>
      </c>
      <c r="R134" s="9">
        <v>3.69</v>
      </c>
      <c r="S134" s="9">
        <v>4.08</v>
      </c>
      <c r="T134" s="9">
        <v>3.73</v>
      </c>
      <c r="U134" s="9">
        <v>0.23</v>
      </c>
      <c r="V134" s="9">
        <v>5.94</v>
      </c>
      <c r="W134" s="9">
        <v>80.400000000000006</v>
      </c>
      <c r="X134" s="9">
        <v>2.93</v>
      </c>
      <c r="Y134" s="9">
        <v>61.9</v>
      </c>
      <c r="Z134" s="9">
        <v>6.8</v>
      </c>
      <c r="AA134" s="9"/>
      <c r="AB134" s="9"/>
      <c r="AC134" s="9"/>
      <c r="AD134" s="9">
        <v>18</v>
      </c>
      <c r="AE134" s="9"/>
      <c r="AF134" s="9">
        <v>91.6</v>
      </c>
      <c r="AG134" s="9">
        <v>747</v>
      </c>
      <c r="AH134" s="9">
        <v>0.12</v>
      </c>
      <c r="AI134" s="9">
        <v>12.6</v>
      </c>
      <c r="AJ134" s="9">
        <v>125</v>
      </c>
      <c r="AK134" s="9">
        <v>5.86</v>
      </c>
      <c r="AL134" s="9">
        <v>3.38</v>
      </c>
      <c r="AM134" s="9">
        <v>506</v>
      </c>
      <c r="AN134" s="9">
        <v>24.6</v>
      </c>
      <c r="AO134" s="9">
        <v>50.8</v>
      </c>
      <c r="AP134" s="9">
        <v>6.17</v>
      </c>
      <c r="AQ134" s="9">
        <v>22.1</v>
      </c>
      <c r="AR134" s="9">
        <v>3.74</v>
      </c>
      <c r="AS134" s="9">
        <v>1.0900000000000001</v>
      </c>
      <c r="AT134" s="9">
        <v>3.02</v>
      </c>
      <c r="AU134" s="9">
        <v>0.42099999999999999</v>
      </c>
      <c r="AV134" s="9">
        <v>2.16</v>
      </c>
      <c r="AW134" s="9">
        <v>0.42</v>
      </c>
      <c r="AX134" s="9">
        <v>1.1299999999999999</v>
      </c>
      <c r="AY134" s="9">
        <v>0.16200000000000001</v>
      </c>
      <c r="AZ134" s="9">
        <v>1.1200000000000001</v>
      </c>
      <c r="BA134" s="9">
        <v>0.17499999999999999</v>
      </c>
      <c r="BB134" s="9">
        <v>11.1</v>
      </c>
      <c r="BC134" s="9">
        <v>3.14</v>
      </c>
      <c r="BD134" s="9"/>
      <c r="BE134" s="9"/>
      <c r="BF134" s="9">
        <v>0.65900000000000003</v>
      </c>
      <c r="BG134" s="9">
        <v>11.1</v>
      </c>
      <c r="BH134" s="9">
        <v>12.4</v>
      </c>
      <c r="BI134" s="9">
        <v>2.79</v>
      </c>
      <c r="BJ134" s="9">
        <v>44</v>
      </c>
      <c r="BK134" s="9">
        <v>0.98</v>
      </c>
      <c r="BL134" s="9"/>
      <c r="BM134" s="9">
        <v>59.3</v>
      </c>
      <c r="BN134" s="9">
        <v>14.9</v>
      </c>
      <c r="BO134" s="18"/>
      <c r="BP134" s="10">
        <f t="shared" si="36"/>
        <v>73.873000000000005</v>
      </c>
      <c r="BQ134" s="10">
        <f t="shared" si="37"/>
        <v>57.906545314881221</v>
      </c>
      <c r="BR134" s="10">
        <f t="shared" si="38"/>
        <v>15.966454685118784</v>
      </c>
      <c r="BS134" s="10"/>
      <c r="BT134" s="10">
        <f t="shared" si="39"/>
        <v>55.269576814069922</v>
      </c>
      <c r="BU134" s="10">
        <f t="shared" si="40"/>
        <v>52.442596134993465</v>
      </c>
      <c r="BV134" s="10">
        <f t="shared" si="41"/>
        <v>2.8269806790764562</v>
      </c>
      <c r="BW134" s="10"/>
      <c r="BX134" s="10">
        <f t="shared" si="42"/>
        <v>55.191958236693921</v>
      </c>
      <c r="BY134" s="10">
        <f t="shared" si="43"/>
        <v>7.761857737600053E-2</v>
      </c>
      <c r="BZ134" s="10">
        <f t="shared" si="44"/>
        <v>2.7493621017004557</v>
      </c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</row>
    <row r="135" spans="1:98" s="3" customFormat="1" x14ac:dyDescent="0.2">
      <c r="A135" s="9" t="s">
        <v>105</v>
      </c>
      <c r="B135" s="9" t="s">
        <v>240</v>
      </c>
      <c r="C135" s="9">
        <v>91.8</v>
      </c>
      <c r="D135" s="9"/>
      <c r="E135" s="9">
        <v>29.303889999999999</v>
      </c>
      <c r="F135" s="9">
        <v>91.460830000000001</v>
      </c>
      <c r="G135" s="9"/>
      <c r="H135" s="9"/>
      <c r="I135" s="9"/>
      <c r="J135" s="9"/>
      <c r="K135" s="9">
        <v>57.27</v>
      </c>
      <c r="L135" s="9">
        <v>0.94</v>
      </c>
      <c r="M135" s="9">
        <v>17.010000000000002</v>
      </c>
      <c r="N135" s="9">
        <v>6.86</v>
      </c>
      <c r="O135" s="9"/>
      <c r="P135" s="9">
        <v>0.11</v>
      </c>
      <c r="Q135" s="9">
        <v>3.69</v>
      </c>
      <c r="R135" s="9">
        <v>6.43</v>
      </c>
      <c r="S135" s="9">
        <v>3.88</v>
      </c>
      <c r="T135" s="9">
        <v>2.2400000000000002</v>
      </c>
      <c r="U135" s="9">
        <v>0.32</v>
      </c>
      <c r="V135" s="9">
        <v>15</v>
      </c>
      <c r="W135" s="9">
        <v>162</v>
      </c>
      <c r="X135" s="9">
        <v>56.8</v>
      </c>
      <c r="Y135" s="9">
        <v>38.9</v>
      </c>
      <c r="Z135" s="9">
        <v>36.799999999999997</v>
      </c>
      <c r="AA135" s="9"/>
      <c r="AB135" s="9"/>
      <c r="AC135" s="9"/>
      <c r="AD135" s="9">
        <v>19.100000000000001</v>
      </c>
      <c r="AE135" s="9"/>
      <c r="AF135" s="9">
        <v>60.2</v>
      </c>
      <c r="AG135" s="9">
        <v>956</v>
      </c>
      <c r="AH135" s="9">
        <v>0.06</v>
      </c>
      <c r="AI135" s="9">
        <v>15.8</v>
      </c>
      <c r="AJ135" s="9">
        <v>121</v>
      </c>
      <c r="AK135" s="9">
        <v>5.43</v>
      </c>
      <c r="AL135" s="9">
        <v>3.86</v>
      </c>
      <c r="AM135" s="9">
        <v>524</v>
      </c>
      <c r="AN135" s="9">
        <v>24.3</v>
      </c>
      <c r="AO135" s="9">
        <v>52.6</v>
      </c>
      <c r="AP135" s="9">
        <v>6.77</v>
      </c>
      <c r="AQ135" s="9">
        <v>25.6</v>
      </c>
      <c r="AR135" s="9">
        <v>4.7300000000000004</v>
      </c>
      <c r="AS135" s="9">
        <v>1.42</v>
      </c>
      <c r="AT135" s="9">
        <v>4</v>
      </c>
      <c r="AU135" s="9">
        <v>0.54300000000000004</v>
      </c>
      <c r="AV135" s="9">
        <v>2.9</v>
      </c>
      <c r="AW135" s="9">
        <v>0.54400000000000004</v>
      </c>
      <c r="AX135" s="9">
        <v>1.42</v>
      </c>
      <c r="AY135" s="9">
        <v>0.20799999999999999</v>
      </c>
      <c r="AZ135" s="9">
        <v>1.34</v>
      </c>
      <c r="BA135" s="9">
        <v>0.20499999999999999</v>
      </c>
      <c r="BB135" s="9">
        <v>9.1</v>
      </c>
      <c r="BC135" s="9">
        <v>3.01</v>
      </c>
      <c r="BD135" s="9"/>
      <c r="BE135" s="9"/>
      <c r="BF135" s="9">
        <v>0.45300000000000001</v>
      </c>
      <c r="BG135" s="9">
        <v>9.6</v>
      </c>
      <c r="BH135" s="9">
        <v>8.52</v>
      </c>
      <c r="BI135" s="9">
        <v>1.91</v>
      </c>
      <c r="BJ135" s="9">
        <v>52</v>
      </c>
      <c r="BK135" s="9">
        <v>0.86</v>
      </c>
      <c r="BL135" s="9"/>
      <c r="BM135" s="9">
        <v>60.5</v>
      </c>
      <c r="BN135" s="9">
        <v>12.3</v>
      </c>
      <c r="BO135" s="18"/>
      <c r="BP135" s="10">
        <f t="shared" si="36"/>
        <v>75.204999999999998</v>
      </c>
      <c r="BQ135" s="10">
        <f t="shared" si="37"/>
        <v>53.826426292538613</v>
      </c>
      <c r="BR135" s="10">
        <f t="shared" si="38"/>
        <v>21.378573707461385</v>
      </c>
      <c r="BS135" s="10"/>
      <c r="BT135" s="10">
        <f t="shared" si="39"/>
        <v>55.650223935699131</v>
      </c>
      <c r="BU135" s="10">
        <f t="shared" si="40"/>
        <v>49.259347755480981</v>
      </c>
      <c r="BV135" s="10">
        <f t="shared" si="41"/>
        <v>6.3908761802181502</v>
      </c>
      <c r="BW135" s="10"/>
      <c r="BX135" s="10">
        <f t="shared" si="42"/>
        <v>53.643258265003794</v>
      </c>
      <c r="BY135" s="10">
        <f t="shared" si="43"/>
        <v>2.0069656706953367</v>
      </c>
      <c r="BZ135" s="10">
        <f t="shared" si="44"/>
        <v>4.3839105095228135</v>
      </c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</row>
    <row r="136" spans="1:98" s="3" customFormat="1" x14ac:dyDescent="0.2">
      <c r="A136" s="9" t="s">
        <v>180</v>
      </c>
      <c r="B136" s="9" t="s">
        <v>261</v>
      </c>
      <c r="C136" s="9">
        <v>96</v>
      </c>
      <c r="D136" s="9">
        <v>1.2</v>
      </c>
      <c r="E136" s="9">
        <v>29.301400000000001</v>
      </c>
      <c r="F136" s="9">
        <v>91.805800000000005</v>
      </c>
      <c r="G136" s="9"/>
      <c r="H136" s="9"/>
      <c r="I136" s="9"/>
      <c r="J136" s="9"/>
      <c r="K136" s="9">
        <v>65.64</v>
      </c>
      <c r="L136" s="9">
        <v>0.6</v>
      </c>
      <c r="M136" s="9">
        <v>15.59</v>
      </c>
      <c r="N136" s="9">
        <v>2.1</v>
      </c>
      <c r="O136" s="9">
        <v>2.42</v>
      </c>
      <c r="P136" s="9">
        <v>0.12</v>
      </c>
      <c r="Q136" s="9">
        <v>2.67</v>
      </c>
      <c r="R136" s="9">
        <v>5.34</v>
      </c>
      <c r="S136" s="9">
        <v>3.39</v>
      </c>
      <c r="T136" s="9">
        <v>1.45</v>
      </c>
      <c r="U136" s="9">
        <v>0.28000000000000003</v>
      </c>
      <c r="V136" s="9">
        <v>11.7</v>
      </c>
      <c r="W136" s="9">
        <v>109</v>
      </c>
      <c r="X136" s="9">
        <v>236.8</v>
      </c>
      <c r="Y136" s="9">
        <v>15.5</v>
      </c>
      <c r="Z136" s="9">
        <v>38.4</v>
      </c>
      <c r="AA136" s="9"/>
      <c r="AB136" s="9"/>
      <c r="AC136" s="9"/>
      <c r="AD136" s="9">
        <v>17.600000000000001</v>
      </c>
      <c r="AE136" s="9"/>
      <c r="AF136" s="9">
        <v>82.68</v>
      </c>
      <c r="AG136" s="9">
        <v>887</v>
      </c>
      <c r="AH136" s="9">
        <v>0.09</v>
      </c>
      <c r="AI136" s="9">
        <v>10.3</v>
      </c>
      <c r="AJ136" s="9">
        <v>122</v>
      </c>
      <c r="AK136" s="9">
        <v>5.49</v>
      </c>
      <c r="AL136" s="9">
        <v>7.1</v>
      </c>
      <c r="AM136" s="9">
        <v>494</v>
      </c>
      <c r="AN136" s="9">
        <v>24.9</v>
      </c>
      <c r="AO136" s="9">
        <v>47.1</v>
      </c>
      <c r="AP136" s="9">
        <v>5.48</v>
      </c>
      <c r="AQ136" s="9">
        <v>20.8</v>
      </c>
      <c r="AR136" s="9">
        <v>3.42</v>
      </c>
      <c r="AS136" s="9">
        <v>1.05</v>
      </c>
      <c r="AT136" s="9">
        <v>2.98</v>
      </c>
      <c r="AU136" s="9">
        <v>0.38800000000000001</v>
      </c>
      <c r="AV136" s="9">
        <v>1.98</v>
      </c>
      <c r="AW136" s="9">
        <v>0.37</v>
      </c>
      <c r="AX136" s="9">
        <v>0.95499999999999996</v>
      </c>
      <c r="AY136" s="9">
        <v>0.13700000000000001</v>
      </c>
      <c r="AZ136" s="9">
        <v>0.84499999999999997</v>
      </c>
      <c r="BA136" s="9">
        <v>0.13800000000000001</v>
      </c>
      <c r="BB136" s="9">
        <v>11.5</v>
      </c>
      <c r="BC136" s="9">
        <v>3.52</v>
      </c>
      <c r="BD136" s="9">
        <v>8.73</v>
      </c>
      <c r="BE136" s="9">
        <v>1.4</v>
      </c>
      <c r="BF136" s="9">
        <v>0.39</v>
      </c>
      <c r="BG136" s="9">
        <v>16.2</v>
      </c>
      <c r="BH136" s="9">
        <v>6.28</v>
      </c>
      <c r="BI136" s="9">
        <v>2.42</v>
      </c>
      <c r="BJ136" s="9"/>
      <c r="BK136" s="9">
        <v>0.96</v>
      </c>
      <c r="BL136" s="9"/>
      <c r="BM136" s="9">
        <v>86.1</v>
      </c>
      <c r="BN136" s="9">
        <v>20</v>
      </c>
      <c r="BO136" s="18"/>
      <c r="BP136" s="10">
        <f t="shared" si="36"/>
        <v>103.621</v>
      </c>
      <c r="BQ136" s="10">
        <f t="shared" si="37"/>
        <v>64.16987837132227</v>
      </c>
      <c r="BR136" s="10">
        <f t="shared" si="38"/>
        <v>39.451121628677726</v>
      </c>
      <c r="BS136" s="10"/>
      <c r="BT136" s="10">
        <f t="shared" si="39"/>
        <v>62.354678817240014</v>
      </c>
      <c r="BU136" s="10">
        <f t="shared" si="40"/>
        <v>57.329155740996256</v>
      </c>
      <c r="BV136" s="10">
        <f t="shared" si="41"/>
        <v>5.0255230762437577</v>
      </c>
      <c r="BW136" s="10"/>
      <c r="BX136" s="10">
        <f t="shared" si="42"/>
        <v>61.525155921391431</v>
      </c>
      <c r="BY136" s="10">
        <f t="shared" si="43"/>
        <v>0.82952289584858363</v>
      </c>
      <c r="BZ136" s="10">
        <f t="shared" si="44"/>
        <v>4.1960001803951741</v>
      </c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</row>
    <row r="137" spans="1:98" s="3" customFormat="1" x14ac:dyDescent="0.2">
      <c r="A137" s="9" t="s">
        <v>180</v>
      </c>
      <c r="B137" s="9" t="s">
        <v>264</v>
      </c>
      <c r="C137" s="9">
        <v>96</v>
      </c>
      <c r="D137" s="9">
        <v>1.2</v>
      </c>
      <c r="E137" s="9">
        <v>29.301400000000001</v>
      </c>
      <c r="F137" s="9">
        <v>91.805800000000005</v>
      </c>
      <c r="G137" s="9">
        <v>0.70404999999999995</v>
      </c>
      <c r="H137" s="9">
        <v>3.51</v>
      </c>
      <c r="I137" s="9">
        <v>7.9</v>
      </c>
      <c r="J137" s="9"/>
      <c r="K137" s="9">
        <v>62</v>
      </c>
      <c r="L137" s="9">
        <v>0.71</v>
      </c>
      <c r="M137" s="9">
        <v>16.59</v>
      </c>
      <c r="N137" s="9">
        <v>2.13</v>
      </c>
      <c r="O137" s="9">
        <v>3.85</v>
      </c>
      <c r="P137" s="9">
        <v>0.17</v>
      </c>
      <c r="Q137" s="9">
        <v>3.11</v>
      </c>
      <c r="R137" s="9">
        <v>6.15</v>
      </c>
      <c r="S137" s="9">
        <v>2.93</v>
      </c>
      <c r="T137" s="9">
        <v>1.5</v>
      </c>
      <c r="U137" s="9">
        <v>0.25</v>
      </c>
      <c r="V137" s="9">
        <v>14.9</v>
      </c>
      <c r="W137" s="9">
        <v>149</v>
      </c>
      <c r="X137" s="9">
        <v>194</v>
      </c>
      <c r="Y137" s="9">
        <v>20.2</v>
      </c>
      <c r="Z137" s="9">
        <v>34.799999999999997</v>
      </c>
      <c r="AA137" s="9"/>
      <c r="AB137" s="9"/>
      <c r="AC137" s="9"/>
      <c r="AD137" s="9">
        <v>19.8</v>
      </c>
      <c r="AE137" s="9"/>
      <c r="AF137" s="9">
        <v>79.69</v>
      </c>
      <c r="AG137" s="9">
        <v>637</v>
      </c>
      <c r="AH137" s="9">
        <v>0.13</v>
      </c>
      <c r="AI137" s="9">
        <v>12.4</v>
      </c>
      <c r="AJ137" s="9">
        <v>112</v>
      </c>
      <c r="AK137" s="9">
        <v>5.55</v>
      </c>
      <c r="AL137" s="9">
        <v>11.94</v>
      </c>
      <c r="AM137" s="9">
        <v>530</v>
      </c>
      <c r="AN137" s="9">
        <v>22.1</v>
      </c>
      <c r="AO137" s="9">
        <v>42.8</v>
      </c>
      <c r="AP137" s="9">
        <v>5.4</v>
      </c>
      <c r="AQ137" s="9">
        <v>20.6</v>
      </c>
      <c r="AR137" s="9">
        <v>3.7</v>
      </c>
      <c r="AS137" s="9">
        <v>1.05</v>
      </c>
      <c r="AT137" s="9">
        <v>3.23</v>
      </c>
      <c r="AU137" s="9">
        <v>0.45100000000000001</v>
      </c>
      <c r="AV137" s="9">
        <v>2.33</v>
      </c>
      <c r="AW137" s="9">
        <v>0.441</v>
      </c>
      <c r="AX137" s="9">
        <v>1.21</v>
      </c>
      <c r="AY137" s="9">
        <v>0.184</v>
      </c>
      <c r="AZ137" s="9">
        <v>1.1399999999999999</v>
      </c>
      <c r="BA137" s="9">
        <v>0.17399999999999999</v>
      </c>
      <c r="BB137" s="9">
        <v>9.3000000000000007</v>
      </c>
      <c r="BC137" s="9">
        <v>3.14</v>
      </c>
      <c r="BD137" s="9">
        <v>9.43</v>
      </c>
      <c r="BE137" s="9">
        <v>1.1299999999999999</v>
      </c>
      <c r="BF137" s="9">
        <v>0.39</v>
      </c>
      <c r="BG137" s="9">
        <v>14.5</v>
      </c>
      <c r="BH137" s="9">
        <v>5.07</v>
      </c>
      <c r="BI137" s="9">
        <v>1.56</v>
      </c>
      <c r="BJ137" s="9"/>
      <c r="BK137" s="9">
        <v>0.97</v>
      </c>
      <c r="BL137" s="9"/>
      <c r="BM137" s="9">
        <v>51.4</v>
      </c>
      <c r="BN137" s="9">
        <v>13.2</v>
      </c>
      <c r="BO137" s="18"/>
      <c r="BP137" s="10">
        <f t="shared" si="36"/>
        <v>65.103999999999999</v>
      </c>
      <c r="BQ137" s="10">
        <f t="shared" si="37"/>
        <v>55.328956270149895</v>
      </c>
      <c r="BR137" s="10">
        <f t="shared" si="38"/>
        <v>9.7750437298501041</v>
      </c>
      <c r="BS137" s="10"/>
      <c r="BT137" s="10">
        <f t="shared" si="39"/>
        <v>52.553125276761278</v>
      </c>
      <c r="BU137" s="10">
        <f t="shared" si="40"/>
        <v>50.431599371232601</v>
      </c>
      <c r="BV137" s="10">
        <f t="shared" si="41"/>
        <v>2.1215259055286779</v>
      </c>
      <c r="BW137" s="10"/>
      <c r="BX137" s="10">
        <f t="shared" si="42"/>
        <v>52.688427239409137</v>
      </c>
      <c r="BY137" s="10">
        <f t="shared" si="43"/>
        <v>0.13530196264785843</v>
      </c>
      <c r="BZ137" s="10">
        <f t="shared" si="44"/>
        <v>2.2568278681765364</v>
      </c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</row>
    <row r="138" spans="1:98" s="3" customFormat="1" x14ac:dyDescent="0.2">
      <c r="A138" s="3" t="s">
        <v>150</v>
      </c>
      <c r="B138" s="3" t="s">
        <v>151</v>
      </c>
      <c r="C138" s="3">
        <v>49.68</v>
      </c>
      <c r="D138" s="3">
        <v>0.86</v>
      </c>
      <c r="E138" s="3">
        <v>29.3</v>
      </c>
      <c r="F138" s="3">
        <v>91.61</v>
      </c>
      <c r="I138" s="3">
        <v>12.1</v>
      </c>
      <c r="K138" s="3">
        <v>61.2</v>
      </c>
      <c r="L138" s="3">
        <v>0.7</v>
      </c>
      <c r="M138" s="3">
        <v>16.899999999999999</v>
      </c>
      <c r="N138" s="3">
        <v>6.8</v>
      </c>
      <c r="P138" s="3">
        <v>0.1</v>
      </c>
      <c r="Q138" s="3">
        <v>2.8</v>
      </c>
      <c r="R138" s="3">
        <v>4.9000000000000004</v>
      </c>
      <c r="S138" s="3">
        <v>3.3</v>
      </c>
      <c r="T138" s="3">
        <v>2.2999999999999998</v>
      </c>
      <c r="U138" s="3">
        <v>0.2</v>
      </c>
      <c r="V138" s="3">
        <v>14.83</v>
      </c>
      <c r="W138" s="3">
        <v>149</v>
      </c>
      <c r="X138" s="3">
        <v>21.77</v>
      </c>
      <c r="Y138" s="3">
        <v>19.04</v>
      </c>
      <c r="Z138" s="3">
        <v>13.51</v>
      </c>
      <c r="AA138" s="3">
        <v>44.67</v>
      </c>
      <c r="AB138" s="3">
        <v>0.34</v>
      </c>
      <c r="AC138" s="3">
        <v>67.64</v>
      </c>
      <c r="AD138" s="3">
        <v>18.350000000000001</v>
      </c>
      <c r="AF138" s="3">
        <v>82.11</v>
      </c>
      <c r="AG138" s="3">
        <v>556</v>
      </c>
      <c r="AH138" s="3">
        <v>0.15</v>
      </c>
      <c r="AI138" s="3">
        <v>21.76</v>
      </c>
      <c r="AJ138" s="3">
        <v>185.9</v>
      </c>
      <c r="AK138" s="3">
        <v>7.56</v>
      </c>
      <c r="AL138" s="3">
        <v>7.28</v>
      </c>
      <c r="AM138" s="3">
        <v>528</v>
      </c>
      <c r="AN138" s="3">
        <v>21.86</v>
      </c>
      <c r="AO138" s="3">
        <v>48.77</v>
      </c>
      <c r="AP138" s="3">
        <v>5.74</v>
      </c>
      <c r="AQ138" s="3">
        <v>21.3</v>
      </c>
      <c r="AR138" s="3">
        <v>4.71</v>
      </c>
      <c r="AS138" s="3">
        <v>1.2</v>
      </c>
      <c r="AT138" s="3">
        <v>4.32</v>
      </c>
      <c r="AU138" s="3">
        <v>0.62</v>
      </c>
      <c r="AV138" s="3">
        <v>3.78</v>
      </c>
      <c r="AW138" s="3">
        <v>0.77</v>
      </c>
      <c r="AX138" s="3">
        <v>2.21</v>
      </c>
      <c r="AY138" s="3">
        <v>0.33</v>
      </c>
      <c r="AZ138" s="3">
        <v>2.04</v>
      </c>
      <c r="BA138" s="3">
        <v>0.33</v>
      </c>
      <c r="BB138" s="3">
        <v>6.6</v>
      </c>
      <c r="BC138" s="3">
        <v>4.5999999999999996</v>
      </c>
      <c r="BF138" s="3">
        <v>0.49</v>
      </c>
      <c r="BG138" s="3">
        <v>19.3</v>
      </c>
      <c r="BH138" s="3">
        <v>12.23</v>
      </c>
      <c r="BI138" s="3">
        <v>1.61</v>
      </c>
      <c r="BK138" s="3">
        <v>1.03</v>
      </c>
      <c r="BM138" s="3">
        <v>25.6</v>
      </c>
      <c r="BN138" s="3">
        <v>7.3</v>
      </c>
      <c r="BO138" s="17"/>
      <c r="BP138" s="4">
        <f t="shared" si="36"/>
        <v>36.466000000000008</v>
      </c>
      <c r="BQ138" s="4">
        <f t="shared" si="37"/>
        <v>42.725685292594001</v>
      </c>
      <c r="BR138" s="4">
        <f t="shared" si="38"/>
        <v>6.2596852925939928</v>
      </c>
      <c r="BS138" s="4"/>
      <c r="BT138" s="4">
        <f t="shared" si="39"/>
        <v>39.309254678224818</v>
      </c>
      <c r="BU138" s="4">
        <f t="shared" si="40"/>
        <v>40.59871417936214</v>
      </c>
      <c r="BV138" s="4">
        <f t="shared" si="41"/>
        <v>1.2894595011373227</v>
      </c>
      <c r="BW138" s="4"/>
      <c r="BX138" s="4">
        <f t="shared" si="42"/>
        <v>40.467061612762606</v>
      </c>
      <c r="BY138" s="4">
        <f t="shared" si="43"/>
        <v>1.1578069345377884</v>
      </c>
      <c r="BZ138" s="4">
        <f t="shared" si="44"/>
        <v>0.13165256659953428</v>
      </c>
    </row>
    <row r="139" spans="1:98" s="3" customFormat="1" x14ac:dyDescent="0.2">
      <c r="A139" s="9" t="s">
        <v>259</v>
      </c>
      <c r="B139" s="9" t="s">
        <v>260</v>
      </c>
      <c r="C139" s="9">
        <v>96</v>
      </c>
      <c r="D139" s="9"/>
      <c r="E139" s="9">
        <v>29.295207000000001</v>
      </c>
      <c r="F139" s="9">
        <v>91.810280000000006</v>
      </c>
      <c r="G139" s="9"/>
      <c r="H139" s="9"/>
      <c r="I139" s="9"/>
      <c r="J139" s="9"/>
      <c r="K139" s="9">
        <v>64.12</v>
      </c>
      <c r="L139" s="9">
        <v>0.67</v>
      </c>
      <c r="M139" s="9">
        <v>15.53</v>
      </c>
      <c r="N139" s="9">
        <v>4.78</v>
      </c>
      <c r="O139" s="9"/>
      <c r="P139" s="9">
        <v>0.11</v>
      </c>
      <c r="Q139" s="9">
        <v>2.33</v>
      </c>
      <c r="R139" s="9">
        <v>6.16</v>
      </c>
      <c r="S139" s="9">
        <v>3.15</v>
      </c>
      <c r="T139" s="9">
        <v>1.03</v>
      </c>
      <c r="U139" s="9">
        <v>0.24</v>
      </c>
      <c r="V139" s="9">
        <v>10.5</v>
      </c>
      <c r="W139" s="9">
        <v>118</v>
      </c>
      <c r="X139" s="9">
        <v>76.599999999999994</v>
      </c>
      <c r="Y139" s="9">
        <v>14.4</v>
      </c>
      <c r="Z139" s="9">
        <v>37.200000000000003</v>
      </c>
      <c r="AA139" s="9"/>
      <c r="AB139" s="9"/>
      <c r="AC139" s="9"/>
      <c r="AD139" s="9"/>
      <c r="AE139" s="9"/>
      <c r="AF139" s="9">
        <v>73.5</v>
      </c>
      <c r="AG139" s="9">
        <v>803</v>
      </c>
      <c r="AH139" s="9">
        <v>0.09</v>
      </c>
      <c r="AI139" s="9">
        <v>13.1</v>
      </c>
      <c r="AJ139" s="9">
        <v>176</v>
      </c>
      <c r="AK139" s="9">
        <v>6.04</v>
      </c>
      <c r="AL139" s="9">
        <v>7.31</v>
      </c>
      <c r="AM139" s="9">
        <v>156</v>
      </c>
      <c r="AN139" s="9">
        <v>29.9</v>
      </c>
      <c r="AO139" s="9">
        <v>60.9</v>
      </c>
      <c r="AP139" s="9">
        <v>6.77</v>
      </c>
      <c r="AQ139" s="9">
        <v>25</v>
      </c>
      <c r="AR139" s="9">
        <v>4.3600000000000003</v>
      </c>
      <c r="AS139" s="9">
        <v>1.34</v>
      </c>
      <c r="AT139" s="9">
        <v>3.36</v>
      </c>
      <c r="AU139" s="9">
        <v>0.48</v>
      </c>
      <c r="AV139" s="9">
        <v>2.33</v>
      </c>
      <c r="AW139" s="9">
        <v>0.47</v>
      </c>
      <c r="AX139" s="9">
        <v>1.27</v>
      </c>
      <c r="AY139" s="9">
        <v>0.17</v>
      </c>
      <c r="AZ139" s="9">
        <v>1.05</v>
      </c>
      <c r="BA139" s="9">
        <v>0.16</v>
      </c>
      <c r="BB139" s="9">
        <v>11.9</v>
      </c>
      <c r="BC139" s="9">
        <v>3.98</v>
      </c>
      <c r="BD139" s="9">
        <v>12.6</v>
      </c>
      <c r="BE139" s="9"/>
      <c r="BF139" s="9">
        <v>0.42</v>
      </c>
      <c r="BG139" s="9">
        <v>10.5</v>
      </c>
      <c r="BH139" s="9">
        <v>9.1</v>
      </c>
      <c r="BI139" s="9">
        <v>2.75</v>
      </c>
      <c r="BJ139" s="9">
        <v>51.8</v>
      </c>
      <c r="BK139" s="9">
        <v>0.92</v>
      </c>
      <c r="BL139" s="9"/>
      <c r="BM139" s="9">
        <v>61.3</v>
      </c>
      <c r="BN139" s="9">
        <v>19.3</v>
      </c>
      <c r="BO139" s="18"/>
      <c r="BP139" s="10">
        <f t="shared" si="36"/>
        <v>76.093000000000004</v>
      </c>
      <c r="BQ139" s="10">
        <f t="shared" si="37"/>
        <v>63.411838912608935</v>
      </c>
      <c r="BR139" s="10">
        <f t="shared" si="38"/>
        <v>12.681161087391068</v>
      </c>
      <c r="BS139" s="10"/>
      <c r="BT139" s="10">
        <f t="shared" si="39"/>
        <v>55.899817015901149</v>
      </c>
      <c r="BU139" s="10">
        <f t="shared" si="40"/>
        <v>56.737744592119945</v>
      </c>
      <c r="BV139" s="10">
        <f t="shared" si="41"/>
        <v>0.83792757621879588</v>
      </c>
      <c r="BW139" s="10"/>
      <c r="BX139" s="10">
        <f t="shared" si="42"/>
        <v>57.871598833621874</v>
      </c>
      <c r="BY139" s="10">
        <f t="shared" si="43"/>
        <v>1.9717818177207249</v>
      </c>
      <c r="BZ139" s="10">
        <f t="shared" si="44"/>
        <v>1.133854241501929</v>
      </c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</row>
    <row r="140" spans="1:98" s="3" customFormat="1" x14ac:dyDescent="0.2">
      <c r="A140" s="9" t="s">
        <v>259</v>
      </c>
      <c r="B140" s="9" t="s">
        <v>262</v>
      </c>
      <c r="C140" s="9">
        <v>96</v>
      </c>
      <c r="D140" s="9"/>
      <c r="E140" s="9">
        <v>29.295207000000001</v>
      </c>
      <c r="F140" s="9">
        <v>91.810280000000006</v>
      </c>
      <c r="G140" s="9">
        <v>0.70402600000000004</v>
      </c>
      <c r="H140" s="9">
        <v>2.67</v>
      </c>
      <c r="I140" s="9"/>
      <c r="J140" s="9"/>
      <c r="K140" s="9">
        <v>61.24</v>
      </c>
      <c r="L140" s="9">
        <v>0.73</v>
      </c>
      <c r="M140" s="9">
        <v>16.309999999999999</v>
      </c>
      <c r="N140" s="9">
        <v>4.9000000000000004</v>
      </c>
      <c r="O140" s="9"/>
      <c r="P140" s="9">
        <v>0.09</v>
      </c>
      <c r="Q140" s="9">
        <v>3.59</v>
      </c>
      <c r="R140" s="9">
        <v>5.44</v>
      </c>
      <c r="S140" s="9">
        <v>3.28</v>
      </c>
      <c r="T140" s="9">
        <v>1.9</v>
      </c>
      <c r="U140" s="9">
        <v>0.33</v>
      </c>
      <c r="V140" s="9">
        <v>12</v>
      </c>
      <c r="W140" s="9">
        <v>132</v>
      </c>
      <c r="X140" s="9">
        <v>97.9</v>
      </c>
      <c r="Y140" s="9">
        <v>9.6300000000000008</v>
      </c>
      <c r="Z140" s="9">
        <v>47.3</v>
      </c>
      <c r="AA140" s="9"/>
      <c r="AB140" s="9"/>
      <c r="AC140" s="9"/>
      <c r="AD140" s="9"/>
      <c r="AE140" s="9"/>
      <c r="AF140" s="9">
        <v>83.8</v>
      </c>
      <c r="AG140" s="9">
        <v>837</v>
      </c>
      <c r="AH140" s="9">
        <v>0.1</v>
      </c>
      <c r="AI140" s="9">
        <v>10.9</v>
      </c>
      <c r="AJ140" s="9">
        <v>98.2</v>
      </c>
      <c r="AK140" s="9">
        <v>5.03</v>
      </c>
      <c r="AL140" s="9">
        <v>3.37</v>
      </c>
      <c r="AM140" s="9">
        <v>430</v>
      </c>
      <c r="AN140" s="9">
        <v>25.8</v>
      </c>
      <c r="AO140" s="9">
        <v>49.3</v>
      </c>
      <c r="AP140" s="9">
        <v>6.46</v>
      </c>
      <c r="AQ140" s="9">
        <v>24.8</v>
      </c>
      <c r="AR140" s="9">
        <v>4.49</v>
      </c>
      <c r="AS140" s="9">
        <v>1.32</v>
      </c>
      <c r="AT140" s="9">
        <v>3.58</v>
      </c>
      <c r="AU140" s="9">
        <v>0.44</v>
      </c>
      <c r="AV140" s="9">
        <v>2.31</v>
      </c>
      <c r="AW140" s="9">
        <v>0.44</v>
      </c>
      <c r="AX140" s="9">
        <v>1.29</v>
      </c>
      <c r="AY140" s="9">
        <v>0.17</v>
      </c>
      <c r="AZ140" s="9">
        <v>1.04</v>
      </c>
      <c r="BA140" s="9">
        <v>0.15</v>
      </c>
      <c r="BB140" s="9">
        <v>10.3</v>
      </c>
      <c r="BC140" s="9">
        <v>2.95</v>
      </c>
      <c r="BD140" s="9">
        <v>10.1</v>
      </c>
      <c r="BE140" s="9"/>
      <c r="BF140" s="9">
        <v>0.34</v>
      </c>
      <c r="BG140" s="9">
        <v>9.3699999999999992</v>
      </c>
      <c r="BH140" s="9">
        <v>5.21</v>
      </c>
      <c r="BI140" s="9">
        <v>1.34</v>
      </c>
      <c r="BJ140" s="9">
        <v>61.7</v>
      </c>
      <c r="BK140" s="9">
        <v>0.99</v>
      </c>
      <c r="BL140" s="9"/>
      <c r="BM140" s="9">
        <v>76.8</v>
      </c>
      <c r="BN140" s="9">
        <v>16.899999999999999</v>
      </c>
      <c r="BO140" s="18"/>
      <c r="BP140" s="10">
        <f t="shared" si="36"/>
        <v>93.298000000000002</v>
      </c>
      <c r="BQ140" s="10">
        <f t="shared" si="37"/>
        <v>60.586434720697923</v>
      </c>
      <c r="BR140" s="10">
        <f t="shared" si="38"/>
        <v>32.711565279302079</v>
      </c>
      <c r="BS140" s="10"/>
      <c r="BT140" s="10">
        <f t="shared" si="39"/>
        <v>60.1828881629189</v>
      </c>
      <c r="BU140" s="10">
        <f t="shared" si="40"/>
        <v>54.533406124021866</v>
      </c>
      <c r="BV140" s="10">
        <f t="shared" si="41"/>
        <v>5.6494820388970339</v>
      </c>
      <c r="BW140" s="10"/>
      <c r="BX140" s="10">
        <f t="shared" si="42"/>
        <v>58.8723594330597</v>
      </c>
      <c r="BY140" s="10">
        <f t="shared" si="43"/>
        <v>1.3105287298592003</v>
      </c>
      <c r="BZ140" s="10">
        <f t="shared" si="44"/>
        <v>4.3389533090378336</v>
      </c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</row>
    <row r="141" spans="1:98" s="3" customFormat="1" x14ac:dyDescent="0.2">
      <c r="A141" s="9" t="s">
        <v>259</v>
      </c>
      <c r="B141" s="9" t="s">
        <v>263</v>
      </c>
      <c r="C141" s="9">
        <v>96</v>
      </c>
      <c r="D141" s="9"/>
      <c r="E141" s="9">
        <v>29.295207000000001</v>
      </c>
      <c r="F141" s="9">
        <v>91.810280000000006</v>
      </c>
      <c r="G141" s="9"/>
      <c r="H141" s="9"/>
      <c r="I141" s="9"/>
      <c r="J141" s="9"/>
      <c r="K141" s="9">
        <v>64.39</v>
      </c>
      <c r="L141" s="9">
        <v>0.61</v>
      </c>
      <c r="M141" s="9">
        <v>15.69</v>
      </c>
      <c r="N141" s="9">
        <v>5.21</v>
      </c>
      <c r="O141" s="9"/>
      <c r="P141" s="9">
        <v>0.09</v>
      </c>
      <c r="Q141" s="9">
        <v>2.16</v>
      </c>
      <c r="R141" s="9">
        <v>7.17</v>
      </c>
      <c r="S141" s="9">
        <v>2.0499999999999998</v>
      </c>
      <c r="T141" s="9">
        <v>1.08</v>
      </c>
      <c r="U141" s="9">
        <v>0.22</v>
      </c>
      <c r="V141" s="9">
        <v>10.7</v>
      </c>
      <c r="W141" s="9">
        <v>119</v>
      </c>
      <c r="X141" s="9">
        <v>73.5</v>
      </c>
      <c r="Y141" s="9">
        <v>11.6</v>
      </c>
      <c r="Z141" s="9">
        <v>29</v>
      </c>
      <c r="AA141" s="9"/>
      <c r="AB141" s="9"/>
      <c r="AC141" s="9"/>
      <c r="AD141" s="9"/>
      <c r="AE141" s="9"/>
      <c r="AF141" s="9">
        <v>77.099999999999994</v>
      </c>
      <c r="AG141" s="9">
        <v>753</v>
      </c>
      <c r="AH141" s="9">
        <v>0.1</v>
      </c>
      <c r="AI141" s="9">
        <v>12.3</v>
      </c>
      <c r="AJ141" s="9">
        <v>171</v>
      </c>
      <c r="AK141" s="9">
        <v>5.31</v>
      </c>
      <c r="AL141" s="9">
        <v>8.92</v>
      </c>
      <c r="AM141" s="9">
        <v>133</v>
      </c>
      <c r="AN141" s="9">
        <v>28.6</v>
      </c>
      <c r="AO141" s="9">
        <v>56.1</v>
      </c>
      <c r="AP141" s="9">
        <v>7.14</v>
      </c>
      <c r="AQ141" s="9">
        <v>27</v>
      </c>
      <c r="AR141" s="9">
        <v>4.63</v>
      </c>
      <c r="AS141" s="9">
        <v>1.62</v>
      </c>
      <c r="AT141" s="9">
        <v>3.8</v>
      </c>
      <c r="AU141" s="9">
        <v>0.49</v>
      </c>
      <c r="AV141" s="9">
        <v>2.59</v>
      </c>
      <c r="AW141" s="9">
        <v>0.5</v>
      </c>
      <c r="AX141" s="9">
        <v>1.5</v>
      </c>
      <c r="AY141" s="9">
        <v>0.19</v>
      </c>
      <c r="AZ141" s="9">
        <v>1.34</v>
      </c>
      <c r="BA141" s="9">
        <v>0.18</v>
      </c>
      <c r="BB141" s="9">
        <v>10.1</v>
      </c>
      <c r="BC141" s="9">
        <v>5.18</v>
      </c>
      <c r="BD141" s="9">
        <v>10.8</v>
      </c>
      <c r="BE141" s="9"/>
      <c r="BF141" s="9">
        <v>0.43</v>
      </c>
      <c r="BG141" s="9">
        <v>9.9499999999999993</v>
      </c>
      <c r="BH141" s="9">
        <v>9.06</v>
      </c>
      <c r="BI141" s="9">
        <v>3.25</v>
      </c>
      <c r="BJ141" s="9">
        <v>47.7</v>
      </c>
      <c r="BK141" s="9">
        <v>0.92</v>
      </c>
      <c r="BL141" s="9"/>
      <c r="BM141" s="9">
        <v>61.2</v>
      </c>
      <c r="BN141" s="9">
        <v>14.5</v>
      </c>
      <c r="BO141" s="18"/>
      <c r="BP141" s="10">
        <f t="shared" si="36"/>
        <v>75.981999999999999</v>
      </c>
      <c r="BQ141" s="10">
        <f t="shared" si="37"/>
        <v>57.327543600762247</v>
      </c>
      <c r="BR141" s="10">
        <f t="shared" si="38"/>
        <v>18.654456399237752</v>
      </c>
      <c r="BS141" s="10"/>
      <c r="BT141" s="10">
        <f t="shared" si="39"/>
        <v>55.868796600847332</v>
      </c>
      <c r="BU141" s="10">
        <f t="shared" si="40"/>
        <v>51.990867580480383</v>
      </c>
      <c r="BV141" s="10">
        <f t="shared" si="41"/>
        <v>3.877929020366949</v>
      </c>
      <c r="BW141" s="10"/>
      <c r="BX141" s="10">
        <f t="shared" si="42"/>
        <v>55.25339516706056</v>
      </c>
      <c r="BY141" s="10">
        <f t="shared" si="43"/>
        <v>0.61540143378677215</v>
      </c>
      <c r="BZ141" s="10">
        <f t="shared" si="44"/>
        <v>3.2625275865801768</v>
      </c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</row>
    <row r="142" spans="1:98" s="3" customFormat="1" x14ac:dyDescent="0.2">
      <c r="A142" s="1" t="s">
        <v>104</v>
      </c>
      <c r="B142" s="1" t="s">
        <v>92</v>
      </c>
      <c r="C142" s="1">
        <v>30</v>
      </c>
      <c r="D142" s="1"/>
      <c r="E142" s="1">
        <v>29.291516000000001</v>
      </c>
      <c r="F142" s="1">
        <v>91.785874000000007</v>
      </c>
      <c r="G142" s="1"/>
      <c r="H142" s="1"/>
      <c r="I142" s="1"/>
      <c r="J142" s="1"/>
      <c r="K142" s="1">
        <v>67.62</v>
      </c>
      <c r="L142" s="1">
        <v>0.43</v>
      </c>
      <c r="M142" s="1">
        <v>16.440000000000001</v>
      </c>
      <c r="N142" s="1">
        <v>2.48</v>
      </c>
      <c r="O142" s="1"/>
      <c r="P142" s="1">
        <v>0.03</v>
      </c>
      <c r="Q142" s="1">
        <v>1.39</v>
      </c>
      <c r="R142" s="1">
        <v>3.43</v>
      </c>
      <c r="S142" s="1">
        <v>4.4800000000000004</v>
      </c>
      <c r="T142" s="1">
        <v>2.65</v>
      </c>
      <c r="U142" s="1">
        <v>0.17</v>
      </c>
      <c r="V142" s="1">
        <v>4.118181818</v>
      </c>
      <c r="W142" s="1">
        <v>49.4</v>
      </c>
      <c r="X142" s="1">
        <v>18.399999999999999</v>
      </c>
      <c r="Y142" s="1">
        <v>8.82</v>
      </c>
      <c r="Z142" s="1">
        <v>14.9</v>
      </c>
      <c r="AA142" s="1"/>
      <c r="AB142" s="1"/>
      <c r="AC142" s="1"/>
      <c r="AD142" s="1"/>
      <c r="AE142" s="1"/>
      <c r="AF142" s="1">
        <v>109</v>
      </c>
      <c r="AG142" s="1">
        <v>831.81818180000005</v>
      </c>
      <c r="AH142" s="1">
        <v>0.13</v>
      </c>
      <c r="AI142" s="1">
        <v>7.64</v>
      </c>
      <c r="AJ142" s="1">
        <v>82.5</v>
      </c>
      <c r="AK142" s="1">
        <v>10.199999999999999</v>
      </c>
      <c r="AL142" s="1"/>
      <c r="AM142" s="1">
        <v>648</v>
      </c>
      <c r="AN142" s="1">
        <v>34.6</v>
      </c>
      <c r="AO142" s="1">
        <v>59.9</v>
      </c>
      <c r="AP142" s="1">
        <v>5.88</v>
      </c>
      <c r="AQ142" s="1">
        <v>19.100000000000001</v>
      </c>
      <c r="AR142" s="1">
        <v>2.71</v>
      </c>
      <c r="AS142" s="1">
        <v>1</v>
      </c>
      <c r="AT142" s="1">
        <v>1.76</v>
      </c>
      <c r="AU142" s="1">
        <v>0.26</v>
      </c>
      <c r="AV142" s="1">
        <v>1.21</v>
      </c>
      <c r="AW142" s="1">
        <v>0.23</v>
      </c>
      <c r="AX142" s="1">
        <v>0.75</v>
      </c>
      <c r="AY142" s="1">
        <v>0.11</v>
      </c>
      <c r="AZ142" s="1">
        <v>0.75</v>
      </c>
      <c r="BA142" s="1">
        <v>0.12</v>
      </c>
      <c r="BB142" s="1">
        <v>19.7</v>
      </c>
      <c r="BC142" s="1">
        <v>2.1</v>
      </c>
      <c r="BD142" s="1"/>
      <c r="BE142" s="1"/>
      <c r="BF142" s="1">
        <v>0.86</v>
      </c>
      <c r="BG142" s="1"/>
      <c r="BH142" s="1">
        <v>25.8</v>
      </c>
      <c r="BI142" s="1">
        <v>9.57</v>
      </c>
      <c r="BJ142" s="1">
        <v>52.588756500000002</v>
      </c>
      <c r="BK142" s="1">
        <v>1.02</v>
      </c>
      <c r="BL142" s="1"/>
      <c r="BM142" s="1">
        <v>108.9</v>
      </c>
      <c r="BN142" s="1">
        <v>31.3</v>
      </c>
      <c r="BO142" s="16"/>
      <c r="BP142" s="2">
        <f t="shared" si="36"/>
        <v>128.92900000000003</v>
      </c>
      <c r="BQ142" s="2">
        <f t="shared" si="37"/>
        <v>73.699545048402527</v>
      </c>
      <c r="BR142" s="2">
        <f t="shared" si="38"/>
        <v>55.229454951597504</v>
      </c>
      <c r="BS142" s="2"/>
      <c r="BT142" s="2">
        <f t="shared" si="39"/>
        <v>66.818170568839378</v>
      </c>
      <c r="BU142" s="2">
        <f t="shared" si="40"/>
        <v>64.764060419265391</v>
      </c>
      <c r="BV142" s="2">
        <f t="shared" si="41"/>
        <v>2.0541101495739866</v>
      </c>
      <c r="BW142" s="2"/>
      <c r="BX142" s="2">
        <f t="shared" si="42"/>
        <v>67.903138981070938</v>
      </c>
      <c r="BY142" s="2">
        <f t="shared" si="43"/>
        <v>1.0849684122315608</v>
      </c>
      <c r="BZ142" s="2">
        <f t="shared" si="44"/>
        <v>3.1390785618055475</v>
      </c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s="3" customFormat="1" x14ac:dyDescent="0.2">
      <c r="A143" s="1" t="s">
        <v>104</v>
      </c>
      <c r="B143" s="1" t="s">
        <v>93</v>
      </c>
      <c r="C143" s="1">
        <v>30</v>
      </c>
      <c r="D143" s="1"/>
      <c r="E143" s="1">
        <v>29.291516000000001</v>
      </c>
      <c r="F143" s="1">
        <v>91.785874000000007</v>
      </c>
      <c r="G143" s="1">
        <v>0.70608212599999998</v>
      </c>
      <c r="H143" s="1">
        <v>-2.501616147</v>
      </c>
      <c r="I143" s="1"/>
      <c r="J143" s="1"/>
      <c r="K143" s="1">
        <v>66.27</v>
      </c>
      <c r="L143" s="1">
        <v>0.46</v>
      </c>
      <c r="M143" s="1">
        <v>17.14</v>
      </c>
      <c r="N143" s="1">
        <v>2.97</v>
      </c>
      <c r="O143" s="1"/>
      <c r="P143" s="1">
        <v>0.03</v>
      </c>
      <c r="Q143" s="1">
        <v>1.53</v>
      </c>
      <c r="R143" s="1">
        <v>3.5</v>
      </c>
      <c r="S143" s="1">
        <v>4.2</v>
      </c>
      <c r="T143" s="1">
        <v>3.13</v>
      </c>
      <c r="U143" s="1">
        <v>0.2</v>
      </c>
      <c r="V143" s="1">
        <v>5.618181818</v>
      </c>
      <c r="W143" s="1">
        <v>56.4</v>
      </c>
      <c r="X143" s="1">
        <v>22.9</v>
      </c>
      <c r="Y143" s="1">
        <v>9.66</v>
      </c>
      <c r="Z143" s="1">
        <v>16.7</v>
      </c>
      <c r="AA143" s="1"/>
      <c r="AB143" s="1"/>
      <c r="AC143" s="1"/>
      <c r="AD143" s="1"/>
      <c r="AE143" s="1"/>
      <c r="AF143" s="1">
        <v>121</v>
      </c>
      <c r="AG143" s="1">
        <v>851.81818180000005</v>
      </c>
      <c r="AH143" s="1">
        <v>0.14000000000000001</v>
      </c>
      <c r="AI143" s="1">
        <v>6.66</v>
      </c>
      <c r="AJ143" s="1">
        <v>62.5</v>
      </c>
      <c r="AK143" s="1">
        <v>8.98</v>
      </c>
      <c r="AL143" s="1"/>
      <c r="AM143" s="1">
        <v>753</v>
      </c>
      <c r="AN143" s="1">
        <v>24.1</v>
      </c>
      <c r="AO143" s="1">
        <v>40.799999999999997</v>
      </c>
      <c r="AP143" s="1">
        <v>4.1500000000000004</v>
      </c>
      <c r="AQ143" s="1">
        <v>14.3</v>
      </c>
      <c r="AR143" s="1">
        <v>2.27</v>
      </c>
      <c r="AS143" s="1">
        <v>1.02</v>
      </c>
      <c r="AT143" s="1">
        <v>1.71</v>
      </c>
      <c r="AU143" s="1">
        <v>0.23</v>
      </c>
      <c r="AV143" s="1">
        <v>1.1499999999999999</v>
      </c>
      <c r="AW143" s="1">
        <v>0.23</v>
      </c>
      <c r="AX143" s="1">
        <v>0.67</v>
      </c>
      <c r="AY143" s="1">
        <v>0.1</v>
      </c>
      <c r="AZ143" s="1">
        <v>0.64</v>
      </c>
      <c r="BA143" s="1">
        <v>0.09</v>
      </c>
      <c r="BB143" s="1">
        <v>14.7</v>
      </c>
      <c r="BC143" s="1">
        <v>1.59</v>
      </c>
      <c r="BD143" s="1"/>
      <c r="BE143" s="1"/>
      <c r="BF143" s="1">
        <v>0.73</v>
      </c>
      <c r="BG143" s="1"/>
      <c r="BH143" s="1">
        <v>11.3</v>
      </c>
      <c r="BI143" s="1">
        <v>5.12</v>
      </c>
      <c r="BJ143" s="1">
        <v>50.495596800000001</v>
      </c>
      <c r="BK143" s="1">
        <v>1.06</v>
      </c>
      <c r="BL143" s="1"/>
      <c r="BM143" s="1">
        <v>127.9</v>
      </c>
      <c r="BN143" s="1">
        <v>25.6</v>
      </c>
      <c r="BO143" s="16"/>
      <c r="BP143" s="2">
        <f t="shared" si="36"/>
        <v>150.01900000000003</v>
      </c>
      <c r="BQ143" s="2">
        <f t="shared" si="37"/>
        <v>69.422320249471341</v>
      </c>
      <c r="BR143" s="2">
        <f t="shared" si="38"/>
        <v>80.596679750528693</v>
      </c>
      <c r="BS143" s="2"/>
      <c r="BT143" s="2">
        <f t="shared" si="39"/>
        <v>69.873725463111143</v>
      </c>
      <c r="BU143" s="2">
        <f t="shared" si="40"/>
        <v>61.427033034659587</v>
      </c>
      <c r="BV143" s="2">
        <f t="shared" si="41"/>
        <v>8.4466924284515557</v>
      </c>
      <c r="BW143" s="2"/>
      <c r="BX143" s="2">
        <f t="shared" si="42"/>
        <v>67.649827742649222</v>
      </c>
      <c r="BY143" s="2">
        <f t="shared" si="43"/>
        <v>2.2238977204619204</v>
      </c>
      <c r="BZ143" s="2">
        <f t="shared" si="44"/>
        <v>6.2227947079896353</v>
      </c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s="3" customFormat="1" x14ac:dyDescent="0.2">
      <c r="A144" s="1" t="s">
        <v>104</v>
      </c>
      <c r="B144" s="1" t="s">
        <v>94</v>
      </c>
      <c r="C144" s="1">
        <v>30</v>
      </c>
      <c r="D144" s="1"/>
      <c r="E144" s="1">
        <v>29.291516000000001</v>
      </c>
      <c r="F144" s="1">
        <v>91.785874000000007</v>
      </c>
      <c r="G144" s="1"/>
      <c r="H144" s="1"/>
      <c r="I144" s="1"/>
      <c r="J144" s="1"/>
      <c r="K144" s="1">
        <v>65.3</v>
      </c>
      <c r="L144" s="1">
        <v>0.48</v>
      </c>
      <c r="M144" s="1">
        <v>16.32</v>
      </c>
      <c r="N144" s="1">
        <v>3.61</v>
      </c>
      <c r="O144" s="1"/>
      <c r="P144" s="1">
        <v>0.06</v>
      </c>
      <c r="Q144" s="1">
        <v>1.96</v>
      </c>
      <c r="R144" s="1">
        <v>3.81</v>
      </c>
      <c r="S144" s="1">
        <v>4.72</v>
      </c>
      <c r="T144" s="1">
        <v>3.49</v>
      </c>
      <c r="U144" s="1">
        <v>0.26</v>
      </c>
      <c r="V144" s="1">
        <v>6.4272727270000001</v>
      </c>
      <c r="W144" s="1">
        <v>73.2</v>
      </c>
      <c r="X144" s="1">
        <v>27.7</v>
      </c>
      <c r="Y144" s="1">
        <v>10.4</v>
      </c>
      <c r="Z144" s="1">
        <v>19.5</v>
      </c>
      <c r="AA144" s="1"/>
      <c r="AB144" s="1"/>
      <c r="AC144" s="1"/>
      <c r="AD144" s="1"/>
      <c r="AE144" s="1"/>
      <c r="AF144" s="1">
        <v>126</v>
      </c>
      <c r="AG144" s="1">
        <v>886.36363640000002</v>
      </c>
      <c r="AH144" s="1">
        <v>0.14000000000000001</v>
      </c>
      <c r="AI144" s="1">
        <v>10.7</v>
      </c>
      <c r="AJ144" s="1">
        <v>133</v>
      </c>
      <c r="AK144" s="1">
        <v>11.7</v>
      </c>
      <c r="AL144" s="1"/>
      <c r="AM144" s="1">
        <v>949</v>
      </c>
      <c r="AN144" s="1">
        <v>52.5</v>
      </c>
      <c r="AO144" s="1">
        <v>101</v>
      </c>
      <c r="AP144" s="1">
        <v>10.4</v>
      </c>
      <c r="AQ144" s="1">
        <v>35.5</v>
      </c>
      <c r="AR144" s="1">
        <v>5.47</v>
      </c>
      <c r="AS144" s="1">
        <v>1.33</v>
      </c>
      <c r="AT144" s="1">
        <v>3.6</v>
      </c>
      <c r="AU144" s="1">
        <v>0.45</v>
      </c>
      <c r="AV144" s="1">
        <v>2.0099999999999998</v>
      </c>
      <c r="AW144" s="1">
        <v>0.35</v>
      </c>
      <c r="AX144" s="1">
        <v>1.03</v>
      </c>
      <c r="AY144" s="1">
        <v>0.14000000000000001</v>
      </c>
      <c r="AZ144" s="1">
        <v>0.85</v>
      </c>
      <c r="BA144" s="1">
        <v>0.13</v>
      </c>
      <c r="BB144" s="1">
        <v>20.7</v>
      </c>
      <c r="BC144" s="1">
        <v>3.19</v>
      </c>
      <c r="BD144" s="1"/>
      <c r="BE144" s="1"/>
      <c r="BF144" s="1">
        <v>1</v>
      </c>
      <c r="BG144" s="1"/>
      <c r="BH144" s="1">
        <v>31.3</v>
      </c>
      <c r="BI144" s="1">
        <v>7.66</v>
      </c>
      <c r="BJ144" s="1">
        <v>51.847928400000001</v>
      </c>
      <c r="BK144" s="1">
        <v>0.91</v>
      </c>
      <c r="BL144" s="1"/>
      <c r="BM144" s="1">
        <v>82.8</v>
      </c>
      <c r="BN144" s="1">
        <v>42</v>
      </c>
      <c r="BO144" s="16"/>
      <c r="BP144" s="2">
        <f t="shared" ref="BP144:BP175" si="45" xml:space="preserve"> 1.11*BM144 + 8.05</f>
        <v>99.957999999999998</v>
      </c>
      <c r="BQ144" s="2">
        <f t="shared" ref="BQ144:BQ175" si="46">21.277*LN(1.0204*BN144)</f>
        <v>79.956079255129225</v>
      </c>
      <c r="BR144" s="2">
        <f t="shared" ref="BR144:BR175" si="47">ABS(BP144-BQ144)</f>
        <v>20.001920744870773</v>
      </c>
      <c r="BS144" s="2"/>
      <c r="BT144" s="2">
        <f t="shared" ref="BT144:BT175" si="48">19*LN(BM144)-22.3</f>
        <v>61.612133166433068</v>
      </c>
      <c r="BU144" s="2">
        <f t="shared" ref="BU144:BU175" si="49">16.6*LN(BN144)+7.6</f>
        <v>69.645315663503922</v>
      </c>
      <c r="BV144" s="2">
        <f t="shared" ref="BV144:BV175" si="50">ABS(BT144-BU144)</f>
        <v>8.0331824970708539</v>
      </c>
      <c r="BW144" s="2"/>
      <c r="BX144" s="2">
        <f t="shared" ref="BX144:BX175" si="51">-9.4+9.8*LN(BM144)+9.1*LN(BN144)</f>
        <v>67.89378852801255</v>
      </c>
      <c r="BY144" s="2">
        <f t="shared" ref="BY144:BY175" si="52">ABS(BT144-BX144)</f>
        <v>6.2816553615794817</v>
      </c>
      <c r="BZ144" s="2">
        <f t="shared" ref="BZ144:BZ175" si="53">ABS(BU144-BX144)</f>
        <v>1.7515271354913722</v>
      </c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s="3" customFormat="1" x14ac:dyDescent="0.2">
      <c r="A145" s="1" t="s">
        <v>104</v>
      </c>
      <c r="B145" s="1" t="s">
        <v>95</v>
      </c>
      <c r="C145" s="1">
        <v>30</v>
      </c>
      <c r="D145" s="1"/>
      <c r="E145" s="1">
        <v>29.291516000000001</v>
      </c>
      <c r="F145" s="1">
        <v>91.785874000000007</v>
      </c>
      <c r="G145" s="1">
        <v>0.70628668500000003</v>
      </c>
      <c r="H145" s="1">
        <v>-3.3562875729999999</v>
      </c>
      <c r="I145" s="1"/>
      <c r="J145" s="1"/>
      <c r="K145" s="1">
        <v>63.97</v>
      </c>
      <c r="L145" s="1">
        <v>0.44</v>
      </c>
      <c r="M145" s="1">
        <v>17.7</v>
      </c>
      <c r="N145" s="1">
        <v>2.84</v>
      </c>
      <c r="O145" s="1"/>
      <c r="P145" s="1">
        <v>0.03</v>
      </c>
      <c r="Q145" s="1">
        <v>1.52</v>
      </c>
      <c r="R145" s="1">
        <v>3.55</v>
      </c>
      <c r="S145" s="1">
        <v>4.57</v>
      </c>
      <c r="T145" s="1">
        <v>3.33</v>
      </c>
      <c r="U145" s="1">
        <v>0.21</v>
      </c>
      <c r="V145" s="1">
        <v>5.0363636359999999</v>
      </c>
      <c r="W145" s="1">
        <v>54.7</v>
      </c>
      <c r="X145" s="1">
        <v>22.4</v>
      </c>
      <c r="Y145" s="1">
        <v>9.14</v>
      </c>
      <c r="Z145" s="1">
        <v>16.100000000000001</v>
      </c>
      <c r="AA145" s="1"/>
      <c r="AB145" s="1"/>
      <c r="AC145" s="1"/>
      <c r="AD145" s="1"/>
      <c r="AE145" s="1"/>
      <c r="AF145" s="1">
        <v>129</v>
      </c>
      <c r="AG145" s="1">
        <v>860</v>
      </c>
      <c r="AH145" s="1">
        <v>0.15</v>
      </c>
      <c r="AI145" s="1">
        <v>6.81</v>
      </c>
      <c r="AJ145" s="1">
        <v>58.1</v>
      </c>
      <c r="AK145" s="1">
        <v>8.76</v>
      </c>
      <c r="AL145" s="1"/>
      <c r="AM145" s="1">
        <v>769</v>
      </c>
      <c r="AN145" s="1">
        <v>24.7</v>
      </c>
      <c r="AO145" s="1">
        <v>42.5</v>
      </c>
      <c r="AP145" s="1">
        <v>4.29</v>
      </c>
      <c r="AQ145" s="1">
        <v>14.7</v>
      </c>
      <c r="AR145" s="1">
        <v>2.31</v>
      </c>
      <c r="AS145" s="1">
        <v>1.07</v>
      </c>
      <c r="AT145" s="1">
        <v>1.81</v>
      </c>
      <c r="AU145" s="1">
        <v>0.24</v>
      </c>
      <c r="AV145" s="1">
        <v>1.21</v>
      </c>
      <c r="AW145" s="1">
        <v>0.24</v>
      </c>
      <c r="AX145" s="1">
        <v>0.73</v>
      </c>
      <c r="AY145" s="1">
        <v>0.1</v>
      </c>
      <c r="AZ145" s="1">
        <v>0.66</v>
      </c>
      <c r="BA145" s="1">
        <v>0.11</v>
      </c>
      <c r="BB145" s="1">
        <v>14.3</v>
      </c>
      <c r="BC145" s="1">
        <v>1.65</v>
      </c>
      <c r="BD145" s="1"/>
      <c r="BE145" s="1"/>
      <c r="BF145" s="1">
        <v>0.76</v>
      </c>
      <c r="BG145" s="1"/>
      <c r="BH145" s="1">
        <v>9.77</v>
      </c>
      <c r="BI145" s="1">
        <v>5.79</v>
      </c>
      <c r="BJ145" s="1">
        <v>51.460189900000003</v>
      </c>
      <c r="BK145" s="1">
        <v>1.04</v>
      </c>
      <c r="BL145" s="1"/>
      <c r="BM145" s="1">
        <v>126.3</v>
      </c>
      <c r="BN145" s="1">
        <v>25.4</v>
      </c>
      <c r="BO145" s="16"/>
      <c r="BP145" s="2">
        <f t="shared" si="45"/>
        <v>148.24300000000002</v>
      </c>
      <c r="BQ145" s="2">
        <f t="shared" si="46"/>
        <v>69.255440962633088</v>
      </c>
      <c r="BR145" s="2">
        <f t="shared" si="47"/>
        <v>78.987559037366935</v>
      </c>
      <c r="BS145" s="2"/>
      <c r="BT145" s="2">
        <f t="shared" si="48"/>
        <v>69.634540557772468</v>
      </c>
      <c r="BU145" s="2">
        <f t="shared" si="49"/>
        <v>61.296836288806553</v>
      </c>
      <c r="BV145" s="2">
        <f t="shared" si="50"/>
        <v>8.3377042689659149</v>
      </c>
      <c r="BW145" s="2"/>
      <c r="BX145" s="2">
        <f t="shared" si="51"/>
        <v>67.455085771316035</v>
      </c>
      <c r="BY145" s="2">
        <f t="shared" si="52"/>
        <v>2.1794547864564322</v>
      </c>
      <c r="BZ145" s="2">
        <f t="shared" si="53"/>
        <v>6.1582494825094827</v>
      </c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s="3" customFormat="1" x14ac:dyDescent="0.2">
      <c r="A146" s="1" t="s">
        <v>104</v>
      </c>
      <c r="B146" s="1" t="s">
        <v>96</v>
      </c>
      <c r="C146" s="1">
        <v>30</v>
      </c>
      <c r="D146" s="1"/>
      <c r="E146" s="1">
        <v>29.291516000000001</v>
      </c>
      <c r="F146" s="1">
        <v>91.785874000000007</v>
      </c>
      <c r="G146" s="1"/>
      <c r="H146" s="1"/>
      <c r="I146" s="1"/>
      <c r="J146" s="1"/>
      <c r="K146" s="1">
        <v>65.22</v>
      </c>
      <c r="L146" s="1">
        <v>0.47</v>
      </c>
      <c r="M146" s="1">
        <v>16</v>
      </c>
      <c r="N146" s="1">
        <v>3.66</v>
      </c>
      <c r="O146" s="1"/>
      <c r="P146" s="1">
        <v>0.06</v>
      </c>
      <c r="Q146" s="1">
        <v>1.93</v>
      </c>
      <c r="R146" s="1">
        <v>3.79</v>
      </c>
      <c r="S146" s="1">
        <v>4.83</v>
      </c>
      <c r="T146" s="1">
        <v>3.58</v>
      </c>
      <c r="U146" s="1">
        <v>0.27</v>
      </c>
      <c r="V146" s="1">
        <v>6.5090909090000002</v>
      </c>
      <c r="W146" s="1">
        <v>72.7</v>
      </c>
      <c r="X146" s="1">
        <v>27.9</v>
      </c>
      <c r="Y146" s="1">
        <v>10.199999999999999</v>
      </c>
      <c r="Z146" s="1">
        <v>18.8</v>
      </c>
      <c r="AA146" s="1"/>
      <c r="AB146" s="1"/>
      <c r="AC146" s="1"/>
      <c r="AD146" s="1"/>
      <c r="AE146" s="1"/>
      <c r="AF146" s="1">
        <v>133</v>
      </c>
      <c r="AG146" s="1">
        <v>840.90909090000002</v>
      </c>
      <c r="AH146" s="1">
        <v>0.16</v>
      </c>
      <c r="AI146" s="1">
        <v>10.6</v>
      </c>
      <c r="AJ146" s="1">
        <v>130</v>
      </c>
      <c r="AK146" s="1">
        <v>11.5</v>
      </c>
      <c r="AL146" s="1"/>
      <c r="AM146" s="1">
        <v>915</v>
      </c>
      <c r="AN146" s="1">
        <v>51.4</v>
      </c>
      <c r="AO146" s="1">
        <v>98.7</v>
      </c>
      <c r="AP146" s="1">
        <v>10.1</v>
      </c>
      <c r="AQ146" s="1">
        <v>34.299999999999997</v>
      </c>
      <c r="AR146" s="1">
        <v>5.31</v>
      </c>
      <c r="AS146" s="1">
        <v>1.26</v>
      </c>
      <c r="AT146" s="1">
        <v>3.46</v>
      </c>
      <c r="AU146" s="1">
        <v>0.45</v>
      </c>
      <c r="AV146" s="1">
        <v>1.94</v>
      </c>
      <c r="AW146" s="1">
        <v>0.36</v>
      </c>
      <c r="AX146" s="1">
        <v>0.98</v>
      </c>
      <c r="AY146" s="1">
        <v>0.14000000000000001</v>
      </c>
      <c r="AZ146" s="1">
        <v>0.86</v>
      </c>
      <c r="BA146" s="1">
        <v>0.13</v>
      </c>
      <c r="BB146" s="1">
        <v>20.9</v>
      </c>
      <c r="BC146" s="1">
        <v>3.18</v>
      </c>
      <c r="BD146" s="1"/>
      <c r="BE146" s="1"/>
      <c r="BF146" s="1">
        <v>0.98</v>
      </c>
      <c r="BG146" s="1"/>
      <c r="BH146" s="1">
        <v>36.299999999999997</v>
      </c>
      <c r="BI146" s="1">
        <v>8.02</v>
      </c>
      <c r="BJ146" s="1">
        <v>51.119293999999996</v>
      </c>
      <c r="BK146" s="1">
        <v>0.89</v>
      </c>
      <c r="BL146" s="1"/>
      <c r="BM146" s="1">
        <v>79.3</v>
      </c>
      <c r="BN146" s="1">
        <v>40.6</v>
      </c>
      <c r="BO146" s="16"/>
      <c r="BP146" s="2">
        <f t="shared" si="45"/>
        <v>96.073000000000008</v>
      </c>
      <c r="BQ146" s="2">
        <f t="shared" si="46"/>
        <v>79.234755940125751</v>
      </c>
      <c r="BR146" s="2">
        <f t="shared" si="47"/>
        <v>16.838244059874256</v>
      </c>
      <c r="BS146" s="2"/>
      <c r="BT146" s="2">
        <f t="shared" si="48"/>
        <v>60.791524444175252</v>
      </c>
      <c r="BU146" s="2">
        <f t="shared" si="49"/>
        <v>69.082549905687614</v>
      </c>
      <c r="BV146" s="2">
        <f t="shared" si="50"/>
        <v>8.291025461512362</v>
      </c>
      <c r="BW146" s="2"/>
      <c r="BX146" s="2">
        <f t="shared" si="51"/>
        <v>67.162023066809823</v>
      </c>
      <c r="BY146" s="2">
        <f t="shared" si="52"/>
        <v>6.370498622634571</v>
      </c>
      <c r="BZ146" s="2">
        <f t="shared" si="53"/>
        <v>1.920526838877791</v>
      </c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s="3" customFormat="1" x14ac:dyDescent="0.2">
      <c r="A147" s="1" t="s">
        <v>104</v>
      </c>
      <c r="B147" s="1" t="s">
        <v>97</v>
      </c>
      <c r="C147" s="1">
        <v>30</v>
      </c>
      <c r="D147" s="1"/>
      <c r="E147" s="1">
        <v>29.291516000000001</v>
      </c>
      <c r="F147" s="1">
        <v>91.785874000000007</v>
      </c>
      <c r="G147" s="1">
        <v>0.70618199299999995</v>
      </c>
      <c r="H147" s="1">
        <v>-3.0530264850000002</v>
      </c>
      <c r="I147" s="1"/>
      <c r="J147" s="1"/>
      <c r="K147" s="1">
        <v>65.98</v>
      </c>
      <c r="L147" s="1">
        <v>0.51</v>
      </c>
      <c r="M147" s="1">
        <v>15.78</v>
      </c>
      <c r="N147" s="1">
        <v>3.77</v>
      </c>
      <c r="O147" s="1"/>
      <c r="P147" s="1">
        <v>0.06</v>
      </c>
      <c r="Q147" s="1">
        <v>1.81</v>
      </c>
      <c r="R147" s="1">
        <v>3.64</v>
      </c>
      <c r="S147" s="1">
        <v>4.2</v>
      </c>
      <c r="T147" s="1">
        <v>3.81</v>
      </c>
      <c r="U147" s="1">
        <v>0.26</v>
      </c>
      <c r="V147" s="1">
        <v>6.1818181819999998</v>
      </c>
      <c r="W147" s="1">
        <v>71.2</v>
      </c>
      <c r="X147" s="1">
        <v>25.2</v>
      </c>
      <c r="Y147" s="1">
        <v>9.66</v>
      </c>
      <c r="Z147" s="1">
        <v>17.5</v>
      </c>
      <c r="AA147" s="1"/>
      <c r="AB147" s="1"/>
      <c r="AC147" s="1"/>
      <c r="AD147" s="1"/>
      <c r="AE147" s="1"/>
      <c r="AF147" s="1">
        <v>130</v>
      </c>
      <c r="AG147" s="1">
        <v>802.72727269999996</v>
      </c>
      <c r="AH147" s="1">
        <v>0.16</v>
      </c>
      <c r="AI147" s="1">
        <v>11.2</v>
      </c>
      <c r="AJ147" s="1">
        <v>147</v>
      </c>
      <c r="AK147" s="1">
        <v>12.7</v>
      </c>
      <c r="AL147" s="1"/>
      <c r="AM147" s="1">
        <v>1005</v>
      </c>
      <c r="AN147" s="1">
        <v>53.3</v>
      </c>
      <c r="AO147" s="1">
        <v>106</v>
      </c>
      <c r="AP147" s="1">
        <v>11.1</v>
      </c>
      <c r="AQ147" s="1">
        <v>37.299999999999997</v>
      </c>
      <c r="AR147" s="1">
        <v>5.69</v>
      </c>
      <c r="AS147" s="1">
        <v>1.38</v>
      </c>
      <c r="AT147" s="1">
        <v>3.83</v>
      </c>
      <c r="AU147" s="1">
        <v>0.48</v>
      </c>
      <c r="AV147" s="1">
        <v>2.04</v>
      </c>
      <c r="AW147" s="1">
        <v>0.38</v>
      </c>
      <c r="AX147" s="1">
        <v>1.08</v>
      </c>
      <c r="AY147" s="1">
        <v>0.14000000000000001</v>
      </c>
      <c r="AZ147" s="1">
        <v>0.95</v>
      </c>
      <c r="BA147" s="1">
        <v>0.14000000000000001</v>
      </c>
      <c r="BB147" s="1">
        <v>20.5</v>
      </c>
      <c r="BC147" s="1">
        <v>3.61</v>
      </c>
      <c r="BD147" s="1"/>
      <c r="BE147" s="1"/>
      <c r="BF147" s="1">
        <v>1.1299999999999999</v>
      </c>
      <c r="BG147" s="1"/>
      <c r="BH147" s="1">
        <v>33.6</v>
      </c>
      <c r="BI147" s="1">
        <v>7.03</v>
      </c>
      <c r="BJ147" s="1">
        <v>48.7593058</v>
      </c>
      <c r="BK147" s="1">
        <v>0.93</v>
      </c>
      <c r="BL147" s="1"/>
      <c r="BM147" s="1">
        <v>71.7</v>
      </c>
      <c r="BN147" s="1">
        <v>38.1</v>
      </c>
      <c r="BO147" s="16"/>
      <c r="BP147" s="2">
        <f t="shared" si="45"/>
        <v>87.637</v>
      </c>
      <c r="BQ147" s="2">
        <f t="shared" si="46"/>
        <v>77.882522067850502</v>
      </c>
      <c r="BR147" s="2">
        <f t="shared" si="47"/>
        <v>9.7544779321494985</v>
      </c>
      <c r="BS147" s="2"/>
      <c r="BT147" s="2">
        <f t="shared" si="48"/>
        <v>58.877324204505925</v>
      </c>
      <c r="BU147" s="2">
        <f t="shared" si="49"/>
        <v>68.027557083402087</v>
      </c>
      <c r="BV147" s="2">
        <f t="shared" si="50"/>
        <v>9.150232878896162</v>
      </c>
      <c r="BW147" s="2"/>
      <c r="BX147" s="2">
        <f t="shared" si="51"/>
        <v>65.596359293941802</v>
      </c>
      <c r="BY147" s="2">
        <f t="shared" si="52"/>
        <v>6.7190350894358772</v>
      </c>
      <c r="BZ147" s="2">
        <f t="shared" si="53"/>
        <v>2.4311977894602848</v>
      </c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s="3" customFormat="1" x14ac:dyDescent="0.2">
      <c r="A148" s="1" t="s">
        <v>104</v>
      </c>
      <c r="B148" s="1" t="s">
        <v>98</v>
      </c>
      <c r="C148" s="1">
        <v>30</v>
      </c>
      <c r="D148" s="1"/>
      <c r="E148" s="1">
        <v>29.291516000000001</v>
      </c>
      <c r="F148" s="1">
        <v>91.785874000000007</v>
      </c>
      <c r="G148" s="1">
        <v>0.70622349100000004</v>
      </c>
      <c r="H148" s="1">
        <v>-3.222352672</v>
      </c>
      <c r="I148" s="1"/>
      <c r="J148" s="1"/>
      <c r="K148" s="1">
        <v>65.930000000000007</v>
      </c>
      <c r="L148" s="1">
        <v>0.48</v>
      </c>
      <c r="M148" s="1">
        <v>16.11</v>
      </c>
      <c r="N148" s="1">
        <v>3.55</v>
      </c>
      <c r="O148" s="1"/>
      <c r="P148" s="1">
        <v>0.06</v>
      </c>
      <c r="Q148" s="1">
        <v>1.82</v>
      </c>
      <c r="R148" s="1">
        <v>3.44</v>
      </c>
      <c r="S148" s="1">
        <v>4.13</v>
      </c>
      <c r="T148" s="1">
        <v>4.0199999999999996</v>
      </c>
      <c r="U148" s="1">
        <v>0.26</v>
      </c>
      <c r="V148" s="1">
        <v>5.8636363640000004</v>
      </c>
      <c r="W148" s="1">
        <v>66.400000000000006</v>
      </c>
      <c r="X148" s="1">
        <v>23.6</v>
      </c>
      <c r="Y148" s="1">
        <v>9.26</v>
      </c>
      <c r="Z148" s="1">
        <v>17.2</v>
      </c>
      <c r="AA148" s="1"/>
      <c r="AB148" s="1"/>
      <c r="AC148" s="1"/>
      <c r="AD148" s="1"/>
      <c r="AE148" s="1"/>
      <c r="AF148" s="1">
        <v>134</v>
      </c>
      <c r="AG148" s="1">
        <v>810.90909090000002</v>
      </c>
      <c r="AH148" s="1">
        <v>0.17</v>
      </c>
      <c r="AI148" s="1">
        <v>9.7100000000000009</v>
      </c>
      <c r="AJ148" s="1">
        <v>146</v>
      </c>
      <c r="AK148" s="1">
        <v>10.8</v>
      </c>
      <c r="AL148" s="1"/>
      <c r="AM148" s="1">
        <v>999</v>
      </c>
      <c r="AN148" s="1">
        <v>48.9</v>
      </c>
      <c r="AO148" s="1">
        <v>93</v>
      </c>
      <c r="AP148" s="1">
        <v>9.58</v>
      </c>
      <c r="AQ148" s="1">
        <v>32.5</v>
      </c>
      <c r="AR148" s="1">
        <v>4.87</v>
      </c>
      <c r="AS148" s="1">
        <v>1.22</v>
      </c>
      <c r="AT148" s="1">
        <v>3.32</v>
      </c>
      <c r="AU148" s="1">
        <v>0.41</v>
      </c>
      <c r="AV148" s="1">
        <v>1.85</v>
      </c>
      <c r="AW148" s="1">
        <v>0.34</v>
      </c>
      <c r="AX148" s="1">
        <v>0.94</v>
      </c>
      <c r="AY148" s="1">
        <v>0.12</v>
      </c>
      <c r="AZ148" s="1">
        <v>0.84</v>
      </c>
      <c r="BA148" s="1">
        <v>0.12</v>
      </c>
      <c r="BB148" s="1">
        <v>20.6</v>
      </c>
      <c r="BC148" s="1">
        <v>3.47</v>
      </c>
      <c r="BD148" s="1"/>
      <c r="BE148" s="1"/>
      <c r="BF148" s="1">
        <v>0.93</v>
      </c>
      <c r="BG148" s="1"/>
      <c r="BH148" s="1">
        <v>36.4</v>
      </c>
      <c r="BI148" s="1">
        <v>7.63</v>
      </c>
      <c r="BJ148" s="1">
        <v>50.3847509</v>
      </c>
      <c r="BK148" s="1">
        <v>0.96</v>
      </c>
      <c r="BL148" s="1"/>
      <c r="BM148" s="1">
        <v>83.5</v>
      </c>
      <c r="BN148" s="1">
        <v>39.5</v>
      </c>
      <c r="BO148" s="16"/>
      <c r="BP148" s="2">
        <f t="shared" si="45"/>
        <v>100.735</v>
      </c>
      <c r="BQ148" s="2">
        <f t="shared" si="46"/>
        <v>78.650332183080849</v>
      </c>
      <c r="BR148" s="2">
        <f t="shared" si="47"/>
        <v>22.084667816919151</v>
      </c>
      <c r="BS148" s="2"/>
      <c r="BT148" s="2">
        <f t="shared" si="48"/>
        <v>61.772086005279391</v>
      </c>
      <c r="BU148" s="2">
        <f t="shared" si="49"/>
        <v>68.626591153657472</v>
      </c>
      <c r="BV148" s="2">
        <f t="shared" si="50"/>
        <v>6.854505148378081</v>
      </c>
      <c r="BW148" s="2"/>
      <c r="BX148" s="2">
        <f t="shared" si="51"/>
        <v>67.417833106551143</v>
      </c>
      <c r="BY148" s="2">
        <f t="shared" si="52"/>
        <v>5.6457471012717519</v>
      </c>
      <c r="BZ148" s="2">
        <f t="shared" si="53"/>
        <v>1.2087580471063291</v>
      </c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s="3" customFormat="1" x14ac:dyDescent="0.2">
      <c r="A149" s="1" t="s">
        <v>104</v>
      </c>
      <c r="B149" s="1" t="s">
        <v>99</v>
      </c>
      <c r="C149" s="1">
        <v>30</v>
      </c>
      <c r="D149" s="1"/>
      <c r="E149" s="1">
        <v>29.291516000000001</v>
      </c>
      <c r="F149" s="1">
        <v>91.785874000000007</v>
      </c>
      <c r="G149" s="1"/>
      <c r="H149" s="1"/>
      <c r="I149" s="1"/>
      <c r="J149" s="1"/>
      <c r="K149" s="1">
        <v>65.98</v>
      </c>
      <c r="L149" s="1">
        <v>0.49</v>
      </c>
      <c r="M149" s="1">
        <v>15.28</v>
      </c>
      <c r="N149" s="1">
        <v>3.63</v>
      </c>
      <c r="O149" s="1"/>
      <c r="P149" s="1">
        <v>0.05</v>
      </c>
      <c r="Q149" s="1">
        <v>1.77</v>
      </c>
      <c r="R149" s="1">
        <v>3.37</v>
      </c>
      <c r="S149" s="1">
        <v>4.22</v>
      </c>
      <c r="T149" s="1">
        <v>3.79</v>
      </c>
      <c r="U149" s="1">
        <v>0.26</v>
      </c>
      <c r="V149" s="1">
        <v>5.9636363640000001</v>
      </c>
      <c r="W149" s="1">
        <v>66.7</v>
      </c>
      <c r="X149" s="1">
        <v>26.3</v>
      </c>
      <c r="Y149" s="1">
        <v>9.49</v>
      </c>
      <c r="Z149" s="1">
        <v>17.100000000000001</v>
      </c>
      <c r="AA149" s="1"/>
      <c r="AB149" s="1"/>
      <c r="AC149" s="1"/>
      <c r="AD149" s="1"/>
      <c r="AE149" s="1"/>
      <c r="AF149" s="1">
        <v>134</v>
      </c>
      <c r="AG149" s="1">
        <v>776.36363640000002</v>
      </c>
      <c r="AH149" s="1">
        <v>0.17</v>
      </c>
      <c r="AI149" s="1">
        <v>10.7</v>
      </c>
      <c r="AJ149" s="1">
        <v>115</v>
      </c>
      <c r="AK149" s="1">
        <v>12.2</v>
      </c>
      <c r="AL149" s="1"/>
      <c r="AM149" s="1">
        <v>1009</v>
      </c>
      <c r="AN149" s="1">
        <v>50.3</v>
      </c>
      <c r="AO149" s="1">
        <v>98.3</v>
      </c>
      <c r="AP149" s="1">
        <v>10.199999999999999</v>
      </c>
      <c r="AQ149" s="1">
        <v>34.799999999999997</v>
      </c>
      <c r="AR149" s="1">
        <v>5.17</v>
      </c>
      <c r="AS149" s="1">
        <v>1.25</v>
      </c>
      <c r="AT149" s="1">
        <v>3.51</v>
      </c>
      <c r="AU149" s="1">
        <v>0.45</v>
      </c>
      <c r="AV149" s="1">
        <v>1.99</v>
      </c>
      <c r="AW149" s="1">
        <v>0.37</v>
      </c>
      <c r="AX149" s="1">
        <v>1.03</v>
      </c>
      <c r="AY149" s="1">
        <v>0.14000000000000001</v>
      </c>
      <c r="AZ149" s="1">
        <v>0.87</v>
      </c>
      <c r="BA149" s="1">
        <v>0.13</v>
      </c>
      <c r="BB149" s="1">
        <v>20.399999999999999</v>
      </c>
      <c r="BC149" s="1">
        <v>2.95</v>
      </c>
      <c r="BD149" s="1"/>
      <c r="BE149" s="1"/>
      <c r="BF149" s="1">
        <v>1.1100000000000001</v>
      </c>
      <c r="BG149" s="1"/>
      <c r="BH149" s="1">
        <v>42.9</v>
      </c>
      <c r="BI149" s="1">
        <v>6.39</v>
      </c>
      <c r="BJ149" s="1">
        <v>49.131651699999999</v>
      </c>
      <c r="BK149" s="1">
        <v>0.92</v>
      </c>
      <c r="BL149" s="1"/>
      <c r="BM149" s="1">
        <v>72.599999999999994</v>
      </c>
      <c r="BN149" s="1">
        <v>39.299999999999997</v>
      </c>
      <c r="BO149" s="16"/>
      <c r="BP149" s="2">
        <f t="shared" si="45"/>
        <v>88.635999999999996</v>
      </c>
      <c r="BQ149" s="2">
        <f t="shared" si="46"/>
        <v>78.542326875021956</v>
      </c>
      <c r="BR149" s="2">
        <f t="shared" si="47"/>
        <v>10.093673124978039</v>
      </c>
      <c r="BS149" s="2"/>
      <c r="BT149" s="2">
        <f t="shared" si="48"/>
        <v>59.114333514784249</v>
      </c>
      <c r="BU149" s="2">
        <f t="shared" si="49"/>
        <v>68.542327013328574</v>
      </c>
      <c r="BV149" s="2">
        <f t="shared" si="50"/>
        <v>9.4279934985443248</v>
      </c>
      <c r="BW149" s="2"/>
      <c r="BX149" s="2">
        <f t="shared" si="51"/>
        <v>66.000799355705823</v>
      </c>
      <c r="BY149" s="2">
        <f t="shared" si="52"/>
        <v>6.8864658409215735</v>
      </c>
      <c r="BZ149" s="2">
        <f t="shared" si="53"/>
        <v>2.5415276576227512</v>
      </c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s="3" customFormat="1" x14ac:dyDescent="0.2">
      <c r="A150" s="1" t="s">
        <v>104</v>
      </c>
      <c r="B150" s="1" t="s">
        <v>100</v>
      </c>
      <c r="C150" s="1">
        <v>30</v>
      </c>
      <c r="D150" s="1"/>
      <c r="E150" s="1">
        <v>29.291516000000001</v>
      </c>
      <c r="F150" s="1">
        <v>91.785874000000007</v>
      </c>
      <c r="G150" s="1">
        <v>0.706165547</v>
      </c>
      <c r="H150" s="1">
        <v>-3.1911677850000002</v>
      </c>
      <c r="I150" s="1"/>
      <c r="J150" s="1"/>
      <c r="K150" s="1">
        <v>66.52</v>
      </c>
      <c r="L150" s="1">
        <v>0.46</v>
      </c>
      <c r="M150" s="1">
        <v>15.52</v>
      </c>
      <c r="N150" s="1">
        <v>3.52</v>
      </c>
      <c r="O150" s="1"/>
      <c r="P150" s="1">
        <v>0.06</v>
      </c>
      <c r="Q150" s="1">
        <v>1.69</v>
      </c>
      <c r="R150" s="1">
        <v>3.33</v>
      </c>
      <c r="S150" s="1">
        <v>3.91</v>
      </c>
      <c r="T150" s="1">
        <v>3.88</v>
      </c>
      <c r="U150" s="1">
        <v>0.23</v>
      </c>
      <c r="V150" s="1">
        <v>5.8545454550000002</v>
      </c>
      <c r="W150" s="1">
        <v>68</v>
      </c>
      <c r="X150" s="1">
        <v>25.2</v>
      </c>
      <c r="Y150" s="1">
        <v>9.35</v>
      </c>
      <c r="Z150" s="1">
        <v>17</v>
      </c>
      <c r="AA150" s="1"/>
      <c r="AB150" s="1"/>
      <c r="AC150" s="1"/>
      <c r="AD150" s="1"/>
      <c r="AE150" s="1"/>
      <c r="AF150" s="1">
        <v>144</v>
      </c>
      <c r="AG150" s="1">
        <v>755.45454549999999</v>
      </c>
      <c r="AH150" s="1">
        <v>0.19</v>
      </c>
      <c r="AI150" s="1">
        <v>10.4</v>
      </c>
      <c r="AJ150" s="1">
        <v>118</v>
      </c>
      <c r="AK150" s="1">
        <v>12.1</v>
      </c>
      <c r="AL150" s="1"/>
      <c r="AM150" s="1">
        <v>837</v>
      </c>
      <c r="AN150" s="1">
        <v>50.2</v>
      </c>
      <c r="AO150" s="1">
        <v>94.4</v>
      </c>
      <c r="AP150" s="1">
        <v>9.65</v>
      </c>
      <c r="AQ150" s="1">
        <v>32.5</v>
      </c>
      <c r="AR150" s="1">
        <v>4.9800000000000004</v>
      </c>
      <c r="AS150" s="1">
        <v>1.2</v>
      </c>
      <c r="AT150" s="1">
        <v>3.23</v>
      </c>
      <c r="AU150" s="1">
        <v>0.42</v>
      </c>
      <c r="AV150" s="1">
        <v>1.82</v>
      </c>
      <c r="AW150" s="1">
        <v>0.34</v>
      </c>
      <c r="AX150" s="1">
        <v>0.96</v>
      </c>
      <c r="AY150" s="1">
        <v>0.13</v>
      </c>
      <c r="AZ150" s="1">
        <v>0.83</v>
      </c>
      <c r="BA150" s="1">
        <v>0.12</v>
      </c>
      <c r="BB150" s="1">
        <v>21.2</v>
      </c>
      <c r="BC150" s="1">
        <v>2.96</v>
      </c>
      <c r="BD150" s="1"/>
      <c r="BE150" s="1"/>
      <c r="BF150" s="1">
        <v>1.1000000000000001</v>
      </c>
      <c r="BG150" s="1"/>
      <c r="BH150" s="1">
        <v>30.8</v>
      </c>
      <c r="BI150" s="1">
        <v>6.07</v>
      </c>
      <c r="BJ150" s="1">
        <v>48.776699000000001</v>
      </c>
      <c r="BK150" s="1">
        <v>0.96</v>
      </c>
      <c r="BL150" s="1"/>
      <c r="BM150" s="1">
        <v>72.599999999999994</v>
      </c>
      <c r="BN150" s="1">
        <v>41.1</v>
      </c>
      <c r="BO150" s="16"/>
      <c r="BP150" s="2">
        <f t="shared" si="45"/>
        <v>88.635999999999996</v>
      </c>
      <c r="BQ150" s="2">
        <f t="shared" si="46"/>
        <v>79.495187588116067</v>
      </c>
      <c r="BR150" s="2">
        <f t="shared" si="47"/>
        <v>9.1408124118839282</v>
      </c>
      <c r="BS150" s="2"/>
      <c r="BT150" s="2">
        <f t="shared" si="48"/>
        <v>59.114333514784249</v>
      </c>
      <c r="BU150" s="2">
        <f t="shared" si="49"/>
        <v>69.285734816936341</v>
      </c>
      <c r="BV150" s="2">
        <f t="shared" si="50"/>
        <v>10.171401302152091</v>
      </c>
      <c r="BW150" s="2"/>
      <c r="BX150" s="2">
        <f t="shared" si="51"/>
        <v>66.40833013961128</v>
      </c>
      <c r="BY150" s="2">
        <f t="shared" si="52"/>
        <v>7.2939966248270309</v>
      </c>
      <c r="BZ150" s="2">
        <f t="shared" si="53"/>
        <v>2.8774046773250603</v>
      </c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s="3" customFormat="1" x14ac:dyDescent="0.2">
      <c r="A151" s="9" t="s">
        <v>242</v>
      </c>
      <c r="B151" s="9" t="s">
        <v>243</v>
      </c>
      <c r="C151" s="9">
        <v>92</v>
      </c>
      <c r="D151" s="9">
        <v>2</v>
      </c>
      <c r="E151" s="9">
        <v>29.281099999999999</v>
      </c>
      <c r="F151" s="9">
        <v>91.877200000000002</v>
      </c>
      <c r="G151" s="9"/>
      <c r="H151" s="9"/>
      <c r="I151" s="9">
        <v>11.055</v>
      </c>
      <c r="J151" s="9"/>
      <c r="K151" s="9">
        <v>66.819999999999993</v>
      </c>
      <c r="L151" s="9">
        <v>0.49</v>
      </c>
      <c r="M151" s="9">
        <v>15.26</v>
      </c>
      <c r="N151" s="9">
        <v>3.29</v>
      </c>
      <c r="O151" s="9"/>
      <c r="P151" s="9">
        <v>0.05</v>
      </c>
      <c r="Q151" s="9">
        <v>2.11</v>
      </c>
      <c r="R151" s="9">
        <v>3.56</v>
      </c>
      <c r="S151" s="9">
        <v>3.72</v>
      </c>
      <c r="T151" s="9">
        <v>3.53</v>
      </c>
      <c r="U151" s="9">
        <v>0.18</v>
      </c>
      <c r="V151" s="9">
        <v>7</v>
      </c>
      <c r="W151" s="9">
        <v>84.7</v>
      </c>
      <c r="X151" s="9">
        <v>36.6</v>
      </c>
      <c r="Y151" s="9">
        <v>52.8</v>
      </c>
      <c r="Z151" s="9">
        <v>22.9</v>
      </c>
      <c r="AA151" s="9"/>
      <c r="AB151" s="9"/>
      <c r="AC151" s="9"/>
      <c r="AD151" s="9">
        <v>16.399999999999999</v>
      </c>
      <c r="AE151" s="9">
        <v>1.17</v>
      </c>
      <c r="AF151" s="9">
        <v>84.9</v>
      </c>
      <c r="AG151" s="9">
        <v>957</v>
      </c>
      <c r="AH151" s="9">
        <v>0.09</v>
      </c>
      <c r="AI151" s="9">
        <v>8.06</v>
      </c>
      <c r="AJ151" s="9">
        <v>92</v>
      </c>
      <c r="AK151" s="9">
        <v>5.27</v>
      </c>
      <c r="AL151" s="9">
        <v>2.21</v>
      </c>
      <c r="AM151" s="9">
        <v>767</v>
      </c>
      <c r="AN151" s="9">
        <v>28.3</v>
      </c>
      <c r="AO151" s="9">
        <v>52.4</v>
      </c>
      <c r="AP151" s="9">
        <v>6.07</v>
      </c>
      <c r="AQ151" s="9">
        <v>21.6</v>
      </c>
      <c r="AR151" s="9">
        <v>3.38</v>
      </c>
      <c r="AS151" s="9">
        <v>1.01</v>
      </c>
      <c r="AT151" s="9">
        <v>2.61</v>
      </c>
      <c r="AU151" s="9">
        <v>0.33100000000000002</v>
      </c>
      <c r="AV151" s="9">
        <v>1.55</v>
      </c>
      <c r="AW151" s="9">
        <v>0.28100000000000003</v>
      </c>
      <c r="AX151" s="9">
        <v>0.73199999999999998</v>
      </c>
      <c r="AY151" s="9">
        <v>0.105</v>
      </c>
      <c r="AZ151" s="9">
        <v>0.67600000000000005</v>
      </c>
      <c r="BA151" s="9">
        <v>0.106</v>
      </c>
      <c r="BB151" s="9">
        <v>15.1</v>
      </c>
      <c r="BC151" s="9">
        <v>2.52</v>
      </c>
      <c r="BD151" s="9"/>
      <c r="BE151" s="9"/>
      <c r="BF151" s="9">
        <v>0.56499999999999995</v>
      </c>
      <c r="BG151" s="9">
        <v>10.199999999999999</v>
      </c>
      <c r="BH151" s="9">
        <v>7.82</v>
      </c>
      <c r="BI151" s="9">
        <v>2.5099999999999998</v>
      </c>
      <c r="BJ151" s="9">
        <v>60</v>
      </c>
      <c r="BK151" s="9">
        <v>0.95</v>
      </c>
      <c r="BL151" s="9"/>
      <c r="BM151" s="9">
        <v>118.7</v>
      </c>
      <c r="BN151" s="9">
        <v>28.4</v>
      </c>
      <c r="BO151" s="18"/>
      <c r="BP151" s="10">
        <f t="shared" si="45"/>
        <v>139.80700000000002</v>
      </c>
      <c r="BQ151" s="10">
        <f t="shared" si="46"/>
        <v>71.630804628635659</v>
      </c>
      <c r="BR151" s="10">
        <f t="shared" si="47"/>
        <v>68.176195371364358</v>
      </c>
      <c r="BS151" s="10"/>
      <c r="BT151" s="10">
        <f t="shared" si="48"/>
        <v>68.45538673069683</v>
      </c>
      <c r="BU151" s="10">
        <f t="shared" si="49"/>
        <v>63.150059809774866</v>
      </c>
      <c r="BV151" s="10">
        <f t="shared" si="50"/>
        <v>5.3053269209219636</v>
      </c>
      <c r="BW151" s="10"/>
      <c r="BX151" s="10">
        <f t="shared" si="51"/>
        <v>67.86281437685426</v>
      </c>
      <c r="BY151" s="10">
        <f t="shared" si="52"/>
        <v>0.59257235384257001</v>
      </c>
      <c r="BZ151" s="10">
        <f t="shared" si="53"/>
        <v>4.7127545670793936</v>
      </c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</row>
    <row r="152" spans="1:98" s="3" customFormat="1" x14ac:dyDescent="0.2">
      <c r="A152" s="1" t="s">
        <v>105</v>
      </c>
      <c r="B152" s="1" t="s">
        <v>109</v>
      </c>
      <c r="C152" s="1">
        <v>31</v>
      </c>
      <c r="D152" s="1"/>
      <c r="E152" s="1">
        <v>29.27111</v>
      </c>
      <c r="F152" s="1">
        <v>91.891670000000005</v>
      </c>
      <c r="G152" s="1"/>
      <c r="H152" s="1"/>
      <c r="I152" s="1"/>
      <c r="J152" s="1"/>
      <c r="K152" s="1">
        <v>64.56</v>
      </c>
      <c r="L152" s="1">
        <v>0.52</v>
      </c>
      <c r="M152" s="1">
        <v>15.93</v>
      </c>
      <c r="N152" s="1">
        <v>4.4400000000000004</v>
      </c>
      <c r="O152" s="1"/>
      <c r="P152" s="1">
        <v>7.0000000000000007E-2</v>
      </c>
      <c r="Q152" s="1">
        <v>2.11</v>
      </c>
      <c r="R152" s="1">
        <v>3.86</v>
      </c>
      <c r="S152" s="1">
        <v>3.87</v>
      </c>
      <c r="T152" s="1">
        <v>3.82</v>
      </c>
      <c r="U152" s="1">
        <v>0.23</v>
      </c>
      <c r="V152" s="1">
        <v>7.14</v>
      </c>
      <c r="W152" s="1">
        <v>69.099999999999994</v>
      </c>
      <c r="X152" s="1">
        <v>33</v>
      </c>
      <c r="Y152" s="1">
        <v>10.3</v>
      </c>
      <c r="Z152" s="1">
        <v>17.399999999999999</v>
      </c>
      <c r="AA152" s="1"/>
      <c r="AB152" s="1"/>
      <c r="AC152" s="1"/>
      <c r="AD152" s="1">
        <v>17.2</v>
      </c>
      <c r="AE152" s="1"/>
      <c r="AF152" s="1">
        <v>128</v>
      </c>
      <c r="AG152" s="1">
        <v>849</v>
      </c>
      <c r="AH152" s="1">
        <v>0.15</v>
      </c>
      <c r="AI152" s="1">
        <v>11.4</v>
      </c>
      <c r="AJ152" s="1">
        <v>103</v>
      </c>
      <c r="AK152" s="1">
        <v>12.6</v>
      </c>
      <c r="AL152" s="1">
        <v>7.85</v>
      </c>
      <c r="AM152" s="1">
        <v>1195</v>
      </c>
      <c r="AN152" s="1">
        <v>58.9</v>
      </c>
      <c r="AO152" s="1">
        <v>108</v>
      </c>
      <c r="AP152" s="1">
        <v>12</v>
      </c>
      <c r="AQ152" s="1">
        <v>42.5</v>
      </c>
      <c r="AR152" s="1">
        <v>5.98</v>
      </c>
      <c r="AS152" s="1">
        <v>1.32</v>
      </c>
      <c r="AT152" s="1">
        <v>4.07</v>
      </c>
      <c r="AU152" s="1">
        <v>0.47899999999999998</v>
      </c>
      <c r="AV152" s="1">
        <v>2.2400000000000002</v>
      </c>
      <c r="AW152" s="1">
        <v>0.39900000000000002</v>
      </c>
      <c r="AX152" s="1">
        <v>1.06</v>
      </c>
      <c r="AY152" s="1">
        <v>0.156</v>
      </c>
      <c r="AZ152" s="1">
        <v>1.04</v>
      </c>
      <c r="BA152" s="1">
        <v>0.16400000000000001</v>
      </c>
      <c r="BB152" s="1">
        <v>20.8</v>
      </c>
      <c r="BC152" s="1">
        <v>3.09</v>
      </c>
      <c r="BD152" s="1"/>
      <c r="BE152" s="1"/>
      <c r="BF152" s="1">
        <v>1.2</v>
      </c>
      <c r="BG152" s="1">
        <v>24.7</v>
      </c>
      <c r="BH152" s="1">
        <v>36.6</v>
      </c>
      <c r="BI152" s="1">
        <v>7.8</v>
      </c>
      <c r="BJ152" s="1">
        <v>48</v>
      </c>
      <c r="BK152" s="1">
        <v>0.94</v>
      </c>
      <c r="BL152" s="1"/>
      <c r="BM152" s="1">
        <v>74.5</v>
      </c>
      <c r="BN152" s="1">
        <v>38.5</v>
      </c>
      <c r="BO152" s="16"/>
      <c r="BP152" s="2">
        <f t="shared" si="45"/>
        <v>90.745000000000005</v>
      </c>
      <c r="BQ152" s="2">
        <f t="shared" si="46"/>
        <v>78.104738186920869</v>
      </c>
      <c r="BR152" s="2">
        <f t="shared" si="47"/>
        <v>12.640261813079135</v>
      </c>
      <c r="BS152" s="2"/>
      <c r="BT152" s="2">
        <f t="shared" si="48"/>
        <v>59.605183382324768</v>
      </c>
      <c r="BU152" s="2">
        <f t="shared" si="49"/>
        <v>68.200926805476072</v>
      </c>
      <c r="BV152" s="2">
        <f t="shared" si="50"/>
        <v>8.5957434231513048</v>
      </c>
      <c r="BW152" s="2"/>
      <c r="BX152" s="2">
        <f t="shared" si="51"/>
        <v>66.066821424551065</v>
      </c>
      <c r="BY152" s="2">
        <f t="shared" si="52"/>
        <v>6.4616380422262978</v>
      </c>
      <c r="BZ152" s="2">
        <f t="shared" si="53"/>
        <v>2.134105380925007</v>
      </c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s="9" customFormat="1" x14ac:dyDescent="0.2">
      <c r="A153" s="3" t="s">
        <v>150</v>
      </c>
      <c r="B153" s="3" t="s">
        <v>217</v>
      </c>
      <c r="C153" s="3">
        <v>64.77</v>
      </c>
      <c r="D153" s="3">
        <v>0.15</v>
      </c>
      <c r="E153" s="3">
        <v>29.27</v>
      </c>
      <c r="F153" s="3">
        <v>91.71</v>
      </c>
      <c r="G153" s="3"/>
      <c r="H153" s="3"/>
      <c r="I153" s="3">
        <v>12.1</v>
      </c>
      <c r="J153" s="3"/>
      <c r="K153" s="3">
        <v>62.9</v>
      </c>
      <c r="L153" s="3">
        <v>0.4</v>
      </c>
      <c r="M153" s="3">
        <v>16.8</v>
      </c>
      <c r="N153" s="3">
        <v>4.5999999999999996</v>
      </c>
      <c r="O153" s="3"/>
      <c r="P153" s="3">
        <v>0.1</v>
      </c>
      <c r="Q153" s="3">
        <v>1.7</v>
      </c>
      <c r="R153" s="3">
        <v>3.5</v>
      </c>
      <c r="S153" s="3">
        <v>4.5</v>
      </c>
      <c r="T153" s="3">
        <v>2.8</v>
      </c>
      <c r="U153" s="3">
        <v>0.2</v>
      </c>
      <c r="V153" s="3">
        <v>5.25</v>
      </c>
      <c r="W153" s="3">
        <v>54.6</v>
      </c>
      <c r="X153" s="3">
        <v>4.8600000000000003</v>
      </c>
      <c r="Y153" s="3">
        <v>8.99</v>
      </c>
      <c r="Z153" s="3">
        <v>5.19</v>
      </c>
      <c r="AA153" s="3">
        <v>23.45</v>
      </c>
      <c r="AB153" s="3">
        <v>0.28999999999999998</v>
      </c>
      <c r="AC153" s="3">
        <v>58.35</v>
      </c>
      <c r="AD153" s="3">
        <v>17.690000000000001</v>
      </c>
      <c r="AE153" s="3"/>
      <c r="AF153" s="3">
        <v>56.33</v>
      </c>
      <c r="AG153" s="3">
        <v>501</v>
      </c>
      <c r="AH153" s="3">
        <v>0.11</v>
      </c>
      <c r="AI153" s="3">
        <v>12.05</v>
      </c>
      <c r="AJ153" s="3">
        <v>164.5</v>
      </c>
      <c r="AK153" s="3">
        <v>4.97</v>
      </c>
      <c r="AL153" s="3">
        <v>2.63</v>
      </c>
      <c r="AM153" s="3">
        <v>429</v>
      </c>
      <c r="AN153" s="3">
        <v>17.89</v>
      </c>
      <c r="AO153" s="3">
        <v>36.46</v>
      </c>
      <c r="AP153" s="3">
        <v>4.25</v>
      </c>
      <c r="AQ153" s="3">
        <v>15.35</v>
      </c>
      <c r="AR153" s="3">
        <v>2.86</v>
      </c>
      <c r="AS153" s="3">
        <v>0.93</v>
      </c>
      <c r="AT153" s="3">
        <v>2.54</v>
      </c>
      <c r="AU153" s="3">
        <v>0.36</v>
      </c>
      <c r="AV153" s="3">
        <v>2.09</v>
      </c>
      <c r="AW153" s="3">
        <v>0.44</v>
      </c>
      <c r="AX153" s="3">
        <v>1.27</v>
      </c>
      <c r="AY153" s="3">
        <v>0.2</v>
      </c>
      <c r="AZ153" s="3">
        <v>1.31</v>
      </c>
      <c r="BA153" s="3">
        <v>0.21</v>
      </c>
      <c r="BB153" s="3">
        <v>8.1999999999999993</v>
      </c>
      <c r="BC153" s="3">
        <v>3.8</v>
      </c>
      <c r="BD153" s="3"/>
      <c r="BE153" s="3"/>
      <c r="BF153" s="3">
        <v>0.35</v>
      </c>
      <c r="BG153" s="3">
        <v>12.53</v>
      </c>
      <c r="BH153" s="3">
        <v>5.29</v>
      </c>
      <c r="BI153" s="3">
        <v>1.41</v>
      </c>
      <c r="BJ153" s="3"/>
      <c r="BK153" s="3">
        <v>1.03</v>
      </c>
      <c r="BL153" s="3"/>
      <c r="BM153" s="3">
        <v>41.6</v>
      </c>
      <c r="BN153" s="3">
        <v>9.3000000000000007</v>
      </c>
      <c r="BO153" s="17"/>
      <c r="BP153" s="4">
        <f t="shared" si="45"/>
        <v>54.226000000000013</v>
      </c>
      <c r="BQ153" s="4">
        <f t="shared" si="46"/>
        <v>47.877699179101512</v>
      </c>
      <c r="BR153" s="4">
        <f t="shared" si="47"/>
        <v>6.3483008208985012</v>
      </c>
      <c r="BS153" s="4"/>
      <c r="BT153" s="4">
        <f t="shared" si="48"/>
        <v>48.533903178077139</v>
      </c>
      <c r="BU153" s="4">
        <f t="shared" si="49"/>
        <v>44.618239042642898</v>
      </c>
      <c r="BV153" s="4">
        <f t="shared" si="50"/>
        <v>3.9156641354342412</v>
      </c>
      <c r="BW153" s="4"/>
      <c r="BX153" s="4">
        <f t="shared" si="51"/>
        <v>47.428512680667552</v>
      </c>
      <c r="BY153" s="4">
        <f t="shared" si="52"/>
        <v>1.1053904974095872</v>
      </c>
      <c r="BZ153" s="4">
        <f t="shared" si="53"/>
        <v>2.810273638024654</v>
      </c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</row>
    <row r="154" spans="1:98" s="9" customFormat="1" x14ac:dyDescent="0.2">
      <c r="A154" s="1" t="s">
        <v>105</v>
      </c>
      <c r="B154" s="1" t="s">
        <v>106</v>
      </c>
      <c r="C154" s="1">
        <v>30.2</v>
      </c>
      <c r="D154" s="1"/>
      <c r="E154" s="1">
        <v>29.269169999999999</v>
      </c>
      <c r="F154" s="1">
        <v>91.911389999999997</v>
      </c>
      <c r="G154" s="1"/>
      <c r="H154" s="1"/>
      <c r="I154" s="1"/>
      <c r="J154" s="1"/>
      <c r="K154" s="1">
        <v>64.7</v>
      </c>
      <c r="L154" s="1">
        <v>0.52</v>
      </c>
      <c r="M154" s="1">
        <v>16.079999999999998</v>
      </c>
      <c r="N154" s="1">
        <v>4.32</v>
      </c>
      <c r="O154" s="1"/>
      <c r="P154" s="1">
        <v>0.06</v>
      </c>
      <c r="Q154" s="1">
        <v>2.2400000000000002</v>
      </c>
      <c r="R154" s="1">
        <v>3.71</v>
      </c>
      <c r="S154" s="1">
        <v>3.82</v>
      </c>
      <c r="T154" s="1">
        <v>4</v>
      </c>
      <c r="U154" s="1">
        <v>0.22</v>
      </c>
      <c r="V154" s="1">
        <v>6.85</v>
      </c>
      <c r="W154" s="1">
        <v>79.2</v>
      </c>
      <c r="X154" s="1">
        <v>29.7</v>
      </c>
      <c r="Y154" s="1">
        <v>11</v>
      </c>
      <c r="Z154" s="1">
        <v>20</v>
      </c>
      <c r="AA154" s="1"/>
      <c r="AB154" s="1"/>
      <c r="AC154" s="1"/>
      <c r="AD154" s="1">
        <v>16.600000000000001</v>
      </c>
      <c r="AE154" s="1"/>
      <c r="AF154" s="1">
        <v>118</v>
      </c>
      <c r="AG154" s="1">
        <v>857</v>
      </c>
      <c r="AH154" s="1">
        <v>0.14000000000000001</v>
      </c>
      <c r="AI154" s="1">
        <v>9.6</v>
      </c>
      <c r="AJ154" s="1">
        <v>135</v>
      </c>
      <c r="AK154" s="1">
        <v>10.5</v>
      </c>
      <c r="AL154" s="1">
        <v>7.15</v>
      </c>
      <c r="AM154" s="1">
        <v>1319</v>
      </c>
      <c r="AN154" s="1">
        <v>47.9</v>
      </c>
      <c r="AO154" s="1">
        <v>88.2</v>
      </c>
      <c r="AP154" s="1">
        <v>9.89</v>
      </c>
      <c r="AQ154" s="1">
        <v>34.799999999999997</v>
      </c>
      <c r="AR154" s="1">
        <v>4.99</v>
      </c>
      <c r="AS154" s="1">
        <v>1.17</v>
      </c>
      <c r="AT154" s="1">
        <v>3.45</v>
      </c>
      <c r="AU154" s="1">
        <v>0.42599999999999999</v>
      </c>
      <c r="AV154" s="1">
        <v>1.99</v>
      </c>
      <c r="AW154" s="1">
        <v>0.35499999999999998</v>
      </c>
      <c r="AX154" s="1">
        <v>0.98499999999999999</v>
      </c>
      <c r="AY154" s="1">
        <v>0.14000000000000001</v>
      </c>
      <c r="AZ154" s="1">
        <v>0.94399999999999995</v>
      </c>
      <c r="BA154" s="1">
        <v>0.14299999999999999</v>
      </c>
      <c r="BB154" s="1">
        <v>19.3</v>
      </c>
      <c r="BC154" s="1">
        <v>3.87</v>
      </c>
      <c r="BD154" s="1"/>
      <c r="BE154" s="1"/>
      <c r="BF154" s="1">
        <v>0.96899999999999997</v>
      </c>
      <c r="BG154" s="1">
        <v>26.5</v>
      </c>
      <c r="BH154" s="1">
        <v>32.1</v>
      </c>
      <c r="BI154" s="1">
        <v>5.7</v>
      </c>
      <c r="BJ154" s="1">
        <v>51</v>
      </c>
      <c r="BK154" s="1">
        <v>0.96</v>
      </c>
      <c r="BL154" s="1"/>
      <c r="BM154" s="1">
        <v>89.3</v>
      </c>
      <c r="BN154" s="1">
        <v>34.5</v>
      </c>
      <c r="BO154" s="16"/>
      <c r="BP154" s="2">
        <f t="shared" si="45"/>
        <v>107.173</v>
      </c>
      <c r="BQ154" s="2">
        <f t="shared" si="46"/>
        <v>75.770674324455925</v>
      </c>
      <c r="BR154" s="2">
        <f t="shared" si="47"/>
        <v>31.402325675544077</v>
      </c>
      <c r="BS154" s="2"/>
      <c r="BT154" s="2">
        <f t="shared" si="48"/>
        <v>63.048028269766618</v>
      </c>
      <c r="BU154" s="2">
        <f t="shared" si="49"/>
        <v>66.379924779019419</v>
      </c>
      <c r="BV154" s="2">
        <f t="shared" si="50"/>
        <v>3.3318965092528003</v>
      </c>
      <c r="BW154" s="2"/>
      <c r="BX154" s="2">
        <f t="shared" si="51"/>
        <v>66.844344429987615</v>
      </c>
      <c r="BY154" s="2">
        <f t="shared" si="52"/>
        <v>3.7963161602209965</v>
      </c>
      <c r="BZ154" s="2">
        <f t="shared" si="53"/>
        <v>0.46441965096819615</v>
      </c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s="9" customFormat="1" x14ac:dyDescent="0.2">
      <c r="A155" s="1" t="s">
        <v>101</v>
      </c>
      <c r="B155" s="1">
        <v>19</v>
      </c>
      <c r="C155" s="1">
        <v>29.6</v>
      </c>
      <c r="D155" s="1">
        <v>0.4</v>
      </c>
      <c r="E155" s="1">
        <v>29.268999999999998</v>
      </c>
      <c r="F155" s="1">
        <v>91.909199999999998</v>
      </c>
      <c r="G155" s="1">
        <v>0.70620000000000005</v>
      </c>
      <c r="H155" s="1">
        <v>-1</v>
      </c>
      <c r="I155" s="1">
        <v>4.3</v>
      </c>
      <c r="J155" s="1"/>
      <c r="K155" s="1">
        <v>65.73</v>
      </c>
      <c r="L155" s="1">
        <v>0.5</v>
      </c>
      <c r="M155" s="1">
        <v>15.9</v>
      </c>
      <c r="N155" s="1">
        <v>3.81</v>
      </c>
      <c r="O155" s="1"/>
      <c r="P155" s="1">
        <v>0.06</v>
      </c>
      <c r="Q155" s="1">
        <v>1.9</v>
      </c>
      <c r="R155" s="1">
        <v>3.72</v>
      </c>
      <c r="S155" s="1">
        <v>4.4400000000000004</v>
      </c>
      <c r="T155" s="1">
        <v>3.66</v>
      </c>
      <c r="U155" s="1">
        <v>0.28999999999999998</v>
      </c>
      <c r="V155" s="1">
        <v>6.6</v>
      </c>
      <c r="W155" s="1">
        <v>73.5</v>
      </c>
      <c r="X155" s="1">
        <v>32.1</v>
      </c>
      <c r="Y155" s="1">
        <v>9.5</v>
      </c>
      <c r="Z155" s="1">
        <v>25.5</v>
      </c>
      <c r="AA155" s="1">
        <v>7.6</v>
      </c>
      <c r="AB155" s="1"/>
      <c r="AC155" s="1">
        <v>35</v>
      </c>
      <c r="AD155" s="1">
        <v>21</v>
      </c>
      <c r="AE155" s="1"/>
      <c r="AF155" s="1">
        <v>144</v>
      </c>
      <c r="AG155" s="1">
        <v>807</v>
      </c>
      <c r="AH155" s="1">
        <v>0.18</v>
      </c>
      <c r="AI155" s="1">
        <v>12.2</v>
      </c>
      <c r="AJ155" s="1">
        <v>179</v>
      </c>
      <c r="AK155" s="1">
        <v>15.5</v>
      </c>
      <c r="AL155" s="1">
        <v>7.5</v>
      </c>
      <c r="AM155" s="1">
        <v>875</v>
      </c>
      <c r="AN155" s="1">
        <v>66</v>
      </c>
      <c r="AO155" s="1">
        <v>109</v>
      </c>
      <c r="AP155" s="1">
        <v>14</v>
      </c>
      <c r="AQ155" s="1">
        <v>41</v>
      </c>
      <c r="AR155" s="1">
        <v>6.07</v>
      </c>
      <c r="AS155" s="1">
        <v>1.38</v>
      </c>
      <c r="AT155" s="1">
        <v>4.87</v>
      </c>
      <c r="AU155" s="1">
        <v>0.51</v>
      </c>
      <c r="AV155" s="1">
        <v>2.25</v>
      </c>
      <c r="AW155" s="1">
        <v>0.39</v>
      </c>
      <c r="AX155" s="1">
        <v>1.1000000000000001</v>
      </c>
      <c r="AY155" s="1">
        <v>0.15</v>
      </c>
      <c r="AZ155" s="1">
        <v>0.94</v>
      </c>
      <c r="BA155" s="1">
        <v>0.13</v>
      </c>
      <c r="BB155" s="1">
        <v>20.100000000000001</v>
      </c>
      <c r="BC155" s="1">
        <v>0.69</v>
      </c>
      <c r="BD155" s="1"/>
      <c r="BE155" s="1"/>
      <c r="BF155" s="1">
        <v>1.1499999999999999</v>
      </c>
      <c r="BG155" s="1">
        <v>25.3</v>
      </c>
      <c r="BH155" s="1">
        <v>38.299999999999997</v>
      </c>
      <c r="BI155" s="1">
        <v>6.3</v>
      </c>
      <c r="BJ155" s="1">
        <v>50</v>
      </c>
      <c r="BK155" s="1">
        <v>0.92</v>
      </c>
      <c r="BL155" s="1"/>
      <c r="BM155" s="1">
        <v>66.099999999999994</v>
      </c>
      <c r="BN155" s="1">
        <v>47.7</v>
      </c>
      <c r="BO155" s="16"/>
      <c r="BP155" s="2">
        <f t="shared" si="45"/>
        <v>81.420999999999992</v>
      </c>
      <c r="BQ155" s="2">
        <f t="shared" si="46"/>
        <v>82.663828139910919</v>
      </c>
      <c r="BR155" s="2">
        <f t="shared" si="47"/>
        <v>1.2428281399109267</v>
      </c>
      <c r="BS155" s="2"/>
      <c r="BT155" s="2">
        <f t="shared" si="48"/>
        <v>57.332206190295182</v>
      </c>
      <c r="BU155" s="2">
        <f t="shared" si="49"/>
        <v>71.757861205045302</v>
      </c>
      <c r="BV155" s="2">
        <f t="shared" si="50"/>
        <v>14.42565501475012</v>
      </c>
      <c r="BW155" s="2"/>
      <c r="BX155" s="2">
        <f t="shared" si="51"/>
        <v>66.844329440042969</v>
      </c>
      <c r="BY155" s="2">
        <f t="shared" si="52"/>
        <v>9.5121232497477877</v>
      </c>
      <c r="BZ155" s="2">
        <f t="shared" si="53"/>
        <v>4.9135317650023325</v>
      </c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s="9" customFormat="1" x14ac:dyDescent="0.2">
      <c r="A156" s="1" t="s">
        <v>105</v>
      </c>
      <c r="B156" s="1" t="s">
        <v>107</v>
      </c>
      <c r="C156" s="1">
        <v>31</v>
      </c>
      <c r="D156" s="1"/>
      <c r="E156" s="1">
        <v>29.268889999999999</v>
      </c>
      <c r="F156" s="1">
        <v>91.905000000000001</v>
      </c>
      <c r="G156" s="1"/>
      <c r="H156" s="1"/>
      <c r="I156" s="1"/>
      <c r="J156" s="1"/>
      <c r="K156" s="1">
        <v>64.680000000000007</v>
      </c>
      <c r="L156" s="1">
        <v>0.52</v>
      </c>
      <c r="M156" s="1">
        <v>16.260000000000002</v>
      </c>
      <c r="N156" s="1">
        <v>4.16</v>
      </c>
      <c r="O156" s="1"/>
      <c r="P156" s="1">
        <v>7.0000000000000007E-2</v>
      </c>
      <c r="Q156" s="1">
        <v>2.0299999999999998</v>
      </c>
      <c r="R156" s="1">
        <v>3.63</v>
      </c>
      <c r="S156" s="1">
        <v>3.87</v>
      </c>
      <c r="T156" s="1">
        <v>4.0999999999999996</v>
      </c>
      <c r="U156" s="1">
        <v>0.22</v>
      </c>
      <c r="V156" s="1">
        <v>6.03</v>
      </c>
      <c r="W156" s="1">
        <v>66.8</v>
      </c>
      <c r="X156" s="1">
        <v>26.5</v>
      </c>
      <c r="Y156" s="1">
        <v>10</v>
      </c>
      <c r="Z156" s="1">
        <v>17.3</v>
      </c>
      <c r="AA156" s="1"/>
      <c r="AB156" s="1"/>
      <c r="AC156" s="1"/>
      <c r="AD156" s="1">
        <v>16.3</v>
      </c>
      <c r="AE156" s="1"/>
      <c r="AF156" s="1">
        <v>123</v>
      </c>
      <c r="AG156" s="1">
        <v>881</v>
      </c>
      <c r="AH156" s="1">
        <v>0.14000000000000001</v>
      </c>
      <c r="AI156" s="1">
        <v>10.8</v>
      </c>
      <c r="AJ156" s="1">
        <v>161</v>
      </c>
      <c r="AK156" s="1">
        <v>12</v>
      </c>
      <c r="AL156" s="1">
        <v>7.92</v>
      </c>
      <c r="AM156" s="1">
        <v>1210</v>
      </c>
      <c r="AN156" s="1">
        <v>58.7</v>
      </c>
      <c r="AO156" s="1">
        <v>103</v>
      </c>
      <c r="AP156" s="1">
        <v>11.7</v>
      </c>
      <c r="AQ156" s="1">
        <v>40.9</v>
      </c>
      <c r="AR156" s="1">
        <v>5.85</v>
      </c>
      <c r="AS156" s="1">
        <v>1.28</v>
      </c>
      <c r="AT156" s="1">
        <v>3.94</v>
      </c>
      <c r="AU156" s="1">
        <v>0.46600000000000003</v>
      </c>
      <c r="AV156" s="1">
        <v>2.19</v>
      </c>
      <c r="AW156" s="1">
        <v>0.38</v>
      </c>
      <c r="AX156" s="1">
        <v>1.04</v>
      </c>
      <c r="AY156" s="1">
        <v>0.15</v>
      </c>
      <c r="AZ156" s="1">
        <v>1</v>
      </c>
      <c r="BA156" s="1">
        <v>0.159</v>
      </c>
      <c r="BB156" s="1">
        <v>20.8</v>
      </c>
      <c r="BC156" s="1">
        <v>4.49</v>
      </c>
      <c r="BD156" s="1"/>
      <c r="BE156" s="1"/>
      <c r="BF156" s="1">
        <v>1.1399999999999999</v>
      </c>
      <c r="BG156" s="1">
        <v>31.2</v>
      </c>
      <c r="BH156" s="1">
        <v>40.700000000000003</v>
      </c>
      <c r="BI156" s="1">
        <v>6.45</v>
      </c>
      <c r="BJ156" s="1">
        <v>49</v>
      </c>
      <c r="BK156" s="1">
        <v>0.96</v>
      </c>
      <c r="BL156" s="1"/>
      <c r="BM156" s="1">
        <v>81.599999999999994</v>
      </c>
      <c r="BN156" s="1">
        <v>39.9</v>
      </c>
      <c r="BO156" s="16"/>
      <c r="BP156" s="2">
        <f t="shared" si="45"/>
        <v>98.626000000000005</v>
      </c>
      <c r="BQ156" s="2">
        <f t="shared" si="46"/>
        <v>78.864711830445316</v>
      </c>
      <c r="BR156" s="2">
        <f t="shared" si="47"/>
        <v>19.761288169554689</v>
      </c>
      <c r="BS156" s="2"/>
      <c r="BT156" s="2">
        <f t="shared" si="48"/>
        <v>61.334755977431158</v>
      </c>
      <c r="BU156" s="2">
        <f t="shared" si="49"/>
        <v>68.793846976670579</v>
      </c>
      <c r="BV156" s="2">
        <f t="shared" si="50"/>
        <v>7.4590909992394216</v>
      </c>
      <c r="BW156" s="2"/>
      <c r="BX156" s="2">
        <f t="shared" si="51"/>
        <v>67.283951314758554</v>
      </c>
      <c r="BY156" s="2">
        <f t="shared" si="52"/>
        <v>5.9491953373273958</v>
      </c>
      <c r="BZ156" s="2">
        <f t="shared" si="53"/>
        <v>1.5098956619120258</v>
      </c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s="9" customFormat="1" x14ac:dyDescent="0.2">
      <c r="A157" s="3" t="s">
        <v>105</v>
      </c>
      <c r="B157" s="3" t="s">
        <v>194</v>
      </c>
      <c r="C157" s="3">
        <v>61.3</v>
      </c>
      <c r="D157" s="3"/>
      <c r="E157" s="3">
        <v>29.266110000000001</v>
      </c>
      <c r="F157" s="3">
        <v>91.813329999999993</v>
      </c>
      <c r="G157" s="3"/>
      <c r="H157" s="3"/>
      <c r="I157" s="3"/>
      <c r="J157" s="3"/>
      <c r="K157" s="3">
        <v>63.9</v>
      </c>
      <c r="L157" s="3">
        <v>0.5</v>
      </c>
      <c r="M157" s="3">
        <v>16.02</v>
      </c>
      <c r="N157" s="3">
        <v>5.0599999999999996</v>
      </c>
      <c r="O157" s="3"/>
      <c r="P157" s="3">
        <v>0.08</v>
      </c>
      <c r="Q157" s="3">
        <v>2.1</v>
      </c>
      <c r="R157" s="3">
        <v>4.3099999999999996</v>
      </c>
      <c r="S157" s="3">
        <v>3.27</v>
      </c>
      <c r="T157" s="3">
        <v>2.84</v>
      </c>
      <c r="U157" s="3">
        <v>0.11</v>
      </c>
      <c r="V157" s="3">
        <v>10.199999999999999</v>
      </c>
      <c r="W157" s="3">
        <v>84</v>
      </c>
      <c r="X157" s="3">
        <v>17.100000000000001</v>
      </c>
      <c r="Y157" s="3">
        <v>11.5</v>
      </c>
      <c r="Z157" s="3">
        <v>6.95</v>
      </c>
      <c r="AA157" s="3"/>
      <c r="AB157" s="3"/>
      <c r="AC157" s="3"/>
      <c r="AD157" s="3">
        <v>14.6</v>
      </c>
      <c r="AE157" s="3"/>
      <c r="AF157" s="3">
        <v>59.3</v>
      </c>
      <c r="AG157" s="3">
        <v>394</v>
      </c>
      <c r="AH157" s="3">
        <v>0.15</v>
      </c>
      <c r="AI157" s="3">
        <v>12.2</v>
      </c>
      <c r="AJ157" s="3">
        <v>67.8</v>
      </c>
      <c r="AK157" s="3">
        <v>4.21</v>
      </c>
      <c r="AL157" s="3">
        <v>4.26</v>
      </c>
      <c r="AM157" s="3">
        <v>411</v>
      </c>
      <c r="AN157" s="3">
        <v>23</v>
      </c>
      <c r="AO157" s="3">
        <v>41.8</v>
      </c>
      <c r="AP157" s="3">
        <v>4.54</v>
      </c>
      <c r="AQ157" s="3">
        <v>16.3</v>
      </c>
      <c r="AR157" s="3">
        <v>2.74</v>
      </c>
      <c r="AS157" s="3">
        <v>0.72199999999999998</v>
      </c>
      <c r="AT157" s="3">
        <v>2.38</v>
      </c>
      <c r="AU157" s="3">
        <v>0.38</v>
      </c>
      <c r="AV157" s="3">
        <v>2.2400000000000002</v>
      </c>
      <c r="AW157" s="3">
        <v>0.45300000000000001</v>
      </c>
      <c r="AX157" s="3">
        <v>1.34</v>
      </c>
      <c r="AY157" s="3">
        <v>0.21099999999999999</v>
      </c>
      <c r="AZ157" s="3">
        <v>1.39</v>
      </c>
      <c r="BA157" s="3">
        <v>0.22600000000000001</v>
      </c>
      <c r="BB157" s="3">
        <v>9.5</v>
      </c>
      <c r="BC157" s="3">
        <v>2.2200000000000002</v>
      </c>
      <c r="BD157" s="3"/>
      <c r="BE157" s="3"/>
      <c r="BF157" s="3">
        <v>0.44800000000000001</v>
      </c>
      <c r="BG157" s="3">
        <v>12.4</v>
      </c>
      <c r="BH157" s="3">
        <v>9.06</v>
      </c>
      <c r="BI157" s="3">
        <v>1.33</v>
      </c>
      <c r="BJ157" s="3">
        <v>45</v>
      </c>
      <c r="BK157" s="3">
        <v>1</v>
      </c>
      <c r="BL157" s="3"/>
      <c r="BM157" s="3">
        <v>32.299999999999997</v>
      </c>
      <c r="BN157" s="3">
        <v>11.2</v>
      </c>
      <c r="BO157" s="17"/>
      <c r="BP157" s="4">
        <f t="shared" si="45"/>
        <v>43.903000000000006</v>
      </c>
      <c r="BQ157" s="4">
        <f t="shared" si="46"/>
        <v>51.833080247825414</v>
      </c>
      <c r="BR157" s="4">
        <f t="shared" si="47"/>
        <v>7.9300802478254084</v>
      </c>
      <c r="BS157" s="4"/>
      <c r="BT157" s="4">
        <f t="shared" si="48"/>
        <v>43.72627737434361</v>
      </c>
      <c r="BU157" s="4">
        <f t="shared" si="49"/>
        <v>47.704168719797416</v>
      </c>
      <c r="BV157" s="4">
        <f t="shared" si="50"/>
        <v>3.9778913454538056</v>
      </c>
      <c r="BW157" s="4"/>
      <c r="BX157" s="4">
        <f t="shared" si="51"/>
        <v>46.64047423877993</v>
      </c>
      <c r="BY157" s="4">
        <f t="shared" si="52"/>
        <v>2.9141968644363203</v>
      </c>
      <c r="BZ157" s="4">
        <f t="shared" si="53"/>
        <v>1.0636944810174853</v>
      </c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</row>
    <row r="158" spans="1:98" s="9" customFormat="1" x14ac:dyDescent="0.2">
      <c r="A158" s="3" t="s">
        <v>105</v>
      </c>
      <c r="B158" s="3" t="s">
        <v>213</v>
      </c>
      <c r="C158" s="3">
        <v>62</v>
      </c>
      <c r="D158" s="3"/>
      <c r="E158" s="3">
        <v>29.265830000000001</v>
      </c>
      <c r="F158" s="3">
        <v>91.821389999999994</v>
      </c>
      <c r="G158" s="3"/>
      <c r="H158" s="3"/>
      <c r="I158" s="3"/>
      <c r="J158" s="3"/>
      <c r="K158" s="3">
        <v>66.39</v>
      </c>
      <c r="L158" s="3">
        <v>0.4</v>
      </c>
      <c r="M158" s="3">
        <v>15.66</v>
      </c>
      <c r="N158" s="3">
        <v>4.29</v>
      </c>
      <c r="O158" s="3"/>
      <c r="P158" s="3">
        <v>0.08</v>
      </c>
      <c r="Q158" s="3">
        <v>1.61</v>
      </c>
      <c r="R158" s="3">
        <v>3.89</v>
      </c>
      <c r="S158" s="3">
        <v>3.27</v>
      </c>
      <c r="T158" s="3">
        <v>3.26</v>
      </c>
      <c r="U158" s="3">
        <v>0.09</v>
      </c>
      <c r="V158" s="3">
        <v>8.49</v>
      </c>
      <c r="W158" s="3">
        <v>65.5</v>
      </c>
      <c r="X158" s="3">
        <v>12.6</v>
      </c>
      <c r="Y158" s="3">
        <v>9.4499999999999993</v>
      </c>
      <c r="Z158" s="3">
        <v>5.99</v>
      </c>
      <c r="AA158" s="3"/>
      <c r="AB158" s="3"/>
      <c r="AC158" s="3"/>
      <c r="AD158" s="3">
        <v>14</v>
      </c>
      <c r="AE158" s="3"/>
      <c r="AF158" s="3">
        <v>75</v>
      </c>
      <c r="AG158" s="3">
        <v>383</v>
      </c>
      <c r="AH158" s="3">
        <v>0.2</v>
      </c>
      <c r="AI158" s="3">
        <v>12.9</v>
      </c>
      <c r="AJ158" s="3">
        <v>92.2</v>
      </c>
      <c r="AK158" s="3">
        <v>4.4400000000000004</v>
      </c>
      <c r="AL158" s="3">
        <v>3.96</v>
      </c>
      <c r="AM158" s="3">
        <v>472</v>
      </c>
      <c r="AN158" s="3">
        <v>16.600000000000001</v>
      </c>
      <c r="AO158" s="3">
        <v>32.299999999999997</v>
      </c>
      <c r="AP158" s="3">
        <v>3.94</v>
      </c>
      <c r="AQ158" s="3">
        <v>14.6</v>
      </c>
      <c r="AR158" s="3">
        <v>2.67</v>
      </c>
      <c r="AS158" s="3">
        <v>0.71599999999999997</v>
      </c>
      <c r="AT158" s="3">
        <v>2.35</v>
      </c>
      <c r="AU158" s="3">
        <v>0.39500000000000002</v>
      </c>
      <c r="AV158" s="3">
        <v>2.39</v>
      </c>
      <c r="AW158" s="3">
        <v>0.48899999999999999</v>
      </c>
      <c r="AX158" s="3">
        <v>1.45</v>
      </c>
      <c r="AY158" s="3">
        <v>0.23400000000000001</v>
      </c>
      <c r="AZ158" s="3">
        <v>1.54</v>
      </c>
      <c r="BA158" s="3">
        <v>0.253</v>
      </c>
      <c r="BB158" s="3">
        <v>7.1</v>
      </c>
      <c r="BC158" s="3">
        <v>3.05</v>
      </c>
      <c r="BD158" s="3"/>
      <c r="BE158" s="3"/>
      <c r="BF158" s="3">
        <v>0.42799999999999999</v>
      </c>
      <c r="BG158" s="3">
        <v>12.6</v>
      </c>
      <c r="BH158" s="3">
        <v>8.27</v>
      </c>
      <c r="BI158" s="3">
        <v>1.82</v>
      </c>
      <c r="BJ158" s="3">
        <v>43</v>
      </c>
      <c r="BK158" s="3">
        <v>0.99</v>
      </c>
      <c r="BL158" s="3"/>
      <c r="BM158" s="3">
        <v>29.7</v>
      </c>
      <c r="BN158" s="3">
        <v>7.3</v>
      </c>
      <c r="BO158" s="17"/>
      <c r="BP158" s="4">
        <f t="shared" si="45"/>
        <v>41.016999999999996</v>
      </c>
      <c r="BQ158" s="4">
        <f t="shared" si="46"/>
        <v>42.725685292594001</v>
      </c>
      <c r="BR158" s="4">
        <f t="shared" si="47"/>
        <v>1.708685292594005</v>
      </c>
      <c r="BS158" s="4"/>
      <c r="BT158" s="4">
        <f t="shared" si="48"/>
        <v>42.131793870364433</v>
      </c>
      <c r="BU158" s="4">
        <f t="shared" si="49"/>
        <v>40.59871417936214</v>
      </c>
      <c r="BV158" s="4">
        <f t="shared" si="50"/>
        <v>1.5330796910022926</v>
      </c>
      <c r="BW158" s="4"/>
      <c r="BX158" s="4">
        <f t="shared" si="51"/>
        <v>41.922897617129351</v>
      </c>
      <c r="BY158" s="4">
        <f t="shared" si="52"/>
        <v>0.20889625323508199</v>
      </c>
      <c r="BZ158" s="4">
        <f t="shared" si="53"/>
        <v>1.3241834377672106</v>
      </c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</row>
    <row r="159" spans="1:98" s="9" customFormat="1" x14ac:dyDescent="0.2">
      <c r="A159" s="3" t="s">
        <v>105</v>
      </c>
      <c r="B159" s="3" t="s">
        <v>210</v>
      </c>
      <c r="C159" s="3">
        <v>62</v>
      </c>
      <c r="D159" s="3"/>
      <c r="E159" s="3">
        <v>29.265000000000001</v>
      </c>
      <c r="F159" s="3">
        <v>91.816670000000002</v>
      </c>
      <c r="G159" s="3"/>
      <c r="H159" s="3"/>
      <c r="I159" s="3"/>
      <c r="J159" s="3"/>
      <c r="K159" s="3">
        <v>65.849999999999994</v>
      </c>
      <c r="L159" s="3">
        <v>0.45</v>
      </c>
      <c r="M159" s="3">
        <v>16.170000000000002</v>
      </c>
      <c r="N159" s="3">
        <v>4.97</v>
      </c>
      <c r="O159" s="3"/>
      <c r="P159" s="3">
        <v>0.08</v>
      </c>
      <c r="Q159" s="3">
        <v>1.86</v>
      </c>
      <c r="R159" s="3">
        <v>4.0199999999999996</v>
      </c>
      <c r="S159" s="3">
        <v>3.14</v>
      </c>
      <c r="T159" s="3">
        <v>2.94</v>
      </c>
      <c r="U159" s="3">
        <v>0.09</v>
      </c>
      <c r="V159" s="3">
        <v>8.34</v>
      </c>
      <c r="W159" s="3">
        <v>75.3</v>
      </c>
      <c r="X159" s="3">
        <v>15.9</v>
      </c>
      <c r="Y159" s="3">
        <v>10.3</v>
      </c>
      <c r="Z159" s="3">
        <v>7.12</v>
      </c>
      <c r="AA159" s="3"/>
      <c r="AB159" s="3"/>
      <c r="AC159" s="3"/>
      <c r="AD159" s="3">
        <v>14.1</v>
      </c>
      <c r="AE159" s="3"/>
      <c r="AF159" s="3">
        <v>65</v>
      </c>
      <c r="AG159" s="3">
        <v>377</v>
      </c>
      <c r="AH159" s="3">
        <v>0.17</v>
      </c>
      <c r="AI159" s="3">
        <v>11</v>
      </c>
      <c r="AJ159" s="3">
        <v>74</v>
      </c>
      <c r="AK159" s="3">
        <v>3.79</v>
      </c>
      <c r="AL159" s="3">
        <v>4.53</v>
      </c>
      <c r="AM159" s="3">
        <v>403</v>
      </c>
      <c r="AN159" s="3">
        <v>24.9</v>
      </c>
      <c r="AO159" s="3">
        <v>42.6</v>
      </c>
      <c r="AP159" s="3">
        <v>4.5199999999999996</v>
      </c>
      <c r="AQ159" s="3">
        <v>15.1</v>
      </c>
      <c r="AR159" s="3">
        <v>2.4</v>
      </c>
      <c r="AS159" s="3">
        <v>0.67</v>
      </c>
      <c r="AT159" s="3">
        <v>2.14</v>
      </c>
      <c r="AU159" s="3">
        <v>0.33200000000000002</v>
      </c>
      <c r="AV159" s="3">
        <v>1.89</v>
      </c>
      <c r="AW159" s="3">
        <v>0.38700000000000001</v>
      </c>
      <c r="AX159" s="3">
        <v>1.1599999999999999</v>
      </c>
      <c r="AY159" s="3">
        <v>0.17</v>
      </c>
      <c r="AZ159" s="3">
        <v>1.19</v>
      </c>
      <c r="BA159" s="3">
        <v>0.20300000000000001</v>
      </c>
      <c r="BB159" s="3">
        <v>11</v>
      </c>
      <c r="BC159" s="3">
        <v>2.29</v>
      </c>
      <c r="BD159" s="3"/>
      <c r="BE159" s="3"/>
      <c r="BF159" s="3">
        <v>0.36899999999999999</v>
      </c>
      <c r="BG159" s="3">
        <v>11.3</v>
      </c>
      <c r="BH159" s="3">
        <v>9.1999999999999993</v>
      </c>
      <c r="BI159" s="3">
        <v>1.58</v>
      </c>
      <c r="BJ159" s="3">
        <v>43</v>
      </c>
      <c r="BK159" s="3">
        <v>1.05</v>
      </c>
      <c r="BL159" s="3"/>
      <c r="BM159" s="3">
        <v>34.299999999999997</v>
      </c>
      <c r="BN159" s="3">
        <v>14.2</v>
      </c>
      <c r="BO159" s="17"/>
      <c r="BP159" s="4">
        <f t="shared" si="45"/>
        <v>46.123000000000005</v>
      </c>
      <c r="BQ159" s="4">
        <f t="shared" si="46"/>
        <v>56.882712067861704</v>
      </c>
      <c r="BR159" s="4">
        <f t="shared" si="47"/>
        <v>10.759712067861699</v>
      </c>
      <c r="BS159" s="4"/>
      <c r="BT159" s="4">
        <f t="shared" si="48"/>
        <v>44.867761729265993</v>
      </c>
      <c r="BU159" s="4">
        <f t="shared" si="49"/>
        <v>51.643816612479775</v>
      </c>
      <c r="BV159" s="4">
        <f t="shared" si="50"/>
        <v>6.7760548832137815</v>
      </c>
      <c r="BW159" s="4"/>
      <c r="BX159" s="4">
        <f t="shared" si="51"/>
        <v>49.388926348810223</v>
      </c>
      <c r="BY159" s="4">
        <f t="shared" si="52"/>
        <v>4.5211646195442299</v>
      </c>
      <c r="BZ159" s="4">
        <f t="shared" si="53"/>
        <v>2.2548902636695516</v>
      </c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</row>
    <row r="160" spans="1:98" s="9" customFormat="1" x14ac:dyDescent="0.2">
      <c r="A160" s="3" t="s">
        <v>105</v>
      </c>
      <c r="B160" s="3" t="s">
        <v>195</v>
      </c>
      <c r="C160" s="3">
        <v>61.3</v>
      </c>
      <c r="D160" s="3"/>
      <c r="E160" s="3">
        <v>29.264720000000001</v>
      </c>
      <c r="F160" s="3">
        <v>91.810559999999995</v>
      </c>
      <c r="G160" s="3"/>
      <c r="H160" s="3"/>
      <c r="I160" s="3"/>
      <c r="J160" s="3"/>
      <c r="K160" s="3">
        <v>64.14</v>
      </c>
      <c r="L160" s="3">
        <v>0.49</v>
      </c>
      <c r="M160" s="3">
        <v>15.79</v>
      </c>
      <c r="N160" s="3">
        <v>5.31</v>
      </c>
      <c r="O160" s="3"/>
      <c r="P160" s="3">
        <v>0.09</v>
      </c>
      <c r="Q160" s="3">
        <v>2.12</v>
      </c>
      <c r="R160" s="3">
        <v>4.1399999999999997</v>
      </c>
      <c r="S160" s="3">
        <v>3.12</v>
      </c>
      <c r="T160" s="3">
        <v>3.25</v>
      </c>
      <c r="U160" s="3">
        <v>0.1</v>
      </c>
      <c r="V160" s="3">
        <v>9.93</v>
      </c>
      <c r="W160" s="3">
        <v>84.7</v>
      </c>
      <c r="X160" s="3">
        <v>16.3</v>
      </c>
      <c r="Y160" s="3">
        <v>12.1</v>
      </c>
      <c r="Z160" s="3">
        <v>7.35</v>
      </c>
      <c r="AA160" s="3"/>
      <c r="AB160" s="3"/>
      <c r="AC160" s="3"/>
      <c r="AD160" s="3">
        <v>14.5</v>
      </c>
      <c r="AE160" s="3"/>
      <c r="AF160" s="3">
        <v>79.3</v>
      </c>
      <c r="AG160" s="3">
        <v>392</v>
      </c>
      <c r="AH160" s="3">
        <v>0.2</v>
      </c>
      <c r="AI160" s="3">
        <v>13.5</v>
      </c>
      <c r="AJ160" s="3">
        <v>81.900000000000006</v>
      </c>
      <c r="AK160" s="3">
        <v>4.67</v>
      </c>
      <c r="AL160" s="3">
        <v>4.83</v>
      </c>
      <c r="AM160" s="3">
        <v>471</v>
      </c>
      <c r="AN160" s="3">
        <v>17.399999999999999</v>
      </c>
      <c r="AO160" s="3">
        <v>33.299999999999997</v>
      </c>
      <c r="AP160" s="3">
        <v>3.91</v>
      </c>
      <c r="AQ160" s="3">
        <v>14.5</v>
      </c>
      <c r="AR160" s="3">
        <v>2.61</v>
      </c>
      <c r="AS160" s="3">
        <v>0.72099999999999997</v>
      </c>
      <c r="AT160" s="3">
        <v>2.34</v>
      </c>
      <c r="AU160" s="3">
        <v>0.39600000000000002</v>
      </c>
      <c r="AV160" s="3">
        <v>2.38</v>
      </c>
      <c r="AW160" s="3">
        <v>0.49099999999999999</v>
      </c>
      <c r="AX160" s="3">
        <v>1.43</v>
      </c>
      <c r="AY160" s="3">
        <v>0.22600000000000001</v>
      </c>
      <c r="AZ160" s="3">
        <v>1.55</v>
      </c>
      <c r="BA160" s="3">
        <v>0.25800000000000001</v>
      </c>
      <c r="BB160" s="3">
        <v>7.3</v>
      </c>
      <c r="BC160" s="3">
        <v>2.67</v>
      </c>
      <c r="BD160" s="3"/>
      <c r="BE160" s="3"/>
      <c r="BF160" s="3">
        <v>0.49199999999999999</v>
      </c>
      <c r="BG160" s="3">
        <v>11.9</v>
      </c>
      <c r="BH160" s="3">
        <v>7.82</v>
      </c>
      <c r="BI160" s="3">
        <v>2.44</v>
      </c>
      <c r="BJ160" s="3">
        <v>44</v>
      </c>
      <c r="BK160" s="3">
        <v>0.99</v>
      </c>
      <c r="BL160" s="3"/>
      <c r="BM160" s="3">
        <v>29</v>
      </c>
      <c r="BN160" s="3">
        <v>7.6</v>
      </c>
      <c r="BO160" s="17"/>
      <c r="BP160" s="4">
        <f t="shared" si="45"/>
        <v>40.240000000000009</v>
      </c>
      <c r="BQ160" s="4">
        <f t="shared" si="46"/>
        <v>43.582593044551949</v>
      </c>
      <c r="BR160" s="4">
        <f t="shared" si="47"/>
        <v>3.3425930445519398</v>
      </c>
      <c r="BS160" s="4"/>
      <c r="BT160" s="4">
        <f t="shared" si="48"/>
        <v>41.678620769743006</v>
      </c>
      <c r="BU160" s="4">
        <f t="shared" si="49"/>
        <v>41.267260905051941</v>
      </c>
      <c r="BV160" s="4">
        <f t="shared" si="50"/>
        <v>0.41135986469106456</v>
      </c>
      <c r="BW160" s="4"/>
      <c r="BX160" s="4">
        <f t="shared" si="51"/>
        <v>42.055648184227252</v>
      </c>
      <c r="BY160" s="4">
        <f t="shared" si="52"/>
        <v>0.37702741448424604</v>
      </c>
      <c r="BZ160" s="4">
        <f t="shared" si="53"/>
        <v>0.7883872791753106</v>
      </c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</row>
    <row r="161" spans="1:98" s="9" customFormat="1" x14ac:dyDescent="0.2">
      <c r="A161" s="3" t="s">
        <v>105</v>
      </c>
      <c r="B161" s="3" t="s">
        <v>193</v>
      </c>
      <c r="C161" s="3">
        <v>61.3</v>
      </c>
      <c r="D161" s="3"/>
      <c r="E161" s="3">
        <v>29.262219999999999</v>
      </c>
      <c r="F161" s="3">
        <v>91.808610000000002</v>
      </c>
      <c r="G161" s="3"/>
      <c r="H161" s="3"/>
      <c r="I161" s="3">
        <v>10.3</v>
      </c>
      <c r="J161" s="3"/>
      <c r="K161" s="3">
        <v>56.45</v>
      </c>
      <c r="L161" s="3">
        <v>0.69</v>
      </c>
      <c r="M161" s="3">
        <v>17.420000000000002</v>
      </c>
      <c r="N161" s="3">
        <v>7.84</v>
      </c>
      <c r="O161" s="3"/>
      <c r="P161" s="3">
        <v>0.15</v>
      </c>
      <c r="Q161" s="3">
        <v>3.54</v>
      </c>
      <c r="R161" s="3">
        <v>5.85</v>
      </c>
      <c r="S161" s="3">
        <v>3.65</v>
      </c>
      <c r="T161" s="3">
        <v>2.4900000000000002</v>
      </c>
      <c r="U161" s="3">
        <v>0.13</v>
      </c>
      <c r="V161" s="3">
        <v>18.100000000000001</v>
      </c>
      <c r="W161" s="3">
        <v>152</v>
      </c>
      <c r="X161" s="3">
        <v>19.899999999999999</v>
      </c>
      <c r="Y161" s="3">
        <v>19.399999999999999</v>
      </c>
      <c r="Z161" s="3">
        <v>7.84</v>
      </c>
      <c r="AA161" s="3"/>
      <c r="AB161" s="3"/>
      <c r="AC161" s="3"/>
      <c r="AD161" s="3">
        <v>15.9</v>
      </c>
      <c r="AE161" s="3"/>
      <c r="AF161" s="3">
        <v>57</v>
      </c>
      <c r="AG161" s="3">
        <v>459</v>
      </c>
      <c r="AH161" s="3">
        <v>0.12</v>
      </c>
      <c r="AI161" s="3">
        <v>18.600000000000001</v>
      </c>
      <c r="AJ161" s="3">
        <v>20.9</v>
      </c>
      <c r="AK161" s="3">
        <v>4.4800000000000004</v>
      </c>
      <c r="AL161" s="3">
        <v>3.53</v>
      </c>
      <c r="AM161" s="3">
        <v>395</v>
      </c>
      <c r="AN161" s="3">
        <v>13.5</v>
      </c>
      <c r="AO161" s="3">
        <v>32</v>
      </c>
      <c r="AP161" s="3">
        <v>4.22</v>
      </c>
      <c r="AQ161" s="3">
        <v>17.3</v>
      </c>
      <c r="AR161" s="3">
        <v>3.53</v>
      </c>
      <c r="AS161" s="3">
        <v>1.03</v>
      </c>
      <c r="AT161" s="3">
        <v>3.17</v>
      </c>
      <c r="AU161" s="3">
        <v>0.55600000000000005</v>
      </c>
      <c r="AV161" s="3">
        <v>3.4</v>
      </c>
      <c r="AW161" s="3">
        <v>0.71799999999999997</v>
      </c>
      <c r="AX161" s="3">
        <v>2.14</v>
      </c>
      <c r="AY161" s="3">
        <v>0.33</v>
      </c>
      <c r="AZ161" s="3">
        <v>2.2000000000000002</v>
      </c>
      <c r="BA161" s="3">
        <v>0.34899999999999998</v>
      </c>
      <c r="BB161" s="3">
        <v>5.0999999999999996</v>
      </c>
      <c r="BC161" s="3">
        <v>1.1499999999999999</v>
      </c>
      <c r="BD161" s="3"/>
      <c r="BE161" s="3"/>
      <c r="BF161" s="3">
        <v>0.39700000000000002</v>
      </c>
      <c r="BG161" s="3">
        <v>14.4</v>
      </c>
      <c r="BH161" s="3">
        <v>5.17</v>
      </c>
      <c r="BI161" s="3">
        <v>1.52</v>
      </c>
      <c r="BJ161" s="3">
        <v>47</v>
      </c>
      <c r="BK161" s="3">
        <v>0.92</v>
      </c>
      <c r="BL161" s="3"/>
      <c r="BM161" s="3">
        <v>24.7</v>
      </c>
      <c r="BN161" s="3">
        <v>4.2</v>
      </c>
      <c r="BO161" s="17"/>
      <c r="BP161" s="4">
        <f t="shared" si="45"/>
        <v>35.466999999999999</v>
      </c>
      <c r="BQ161" s="4">
        <f t="shared" si="46"/>
        <v>30.963976231494915</v>
      </c>
      <c r="BR161" s="4">
        <f t="shared" si="47"/>
        <v>4.5030237685050842</v>
      </c>
      <c r="BS161" s="4"/>
      <c r="BT161" s="4">
        <f t="shared" si="48"/>
        <v>38.629261629044706</v>
      </c>
      <c r="BU161" s="4">
        <f t="shared" si="49"/>
        <v>31.422403119802759</v>
      </c>
      <c r="BV161" s="4">
        <f t="shared" si="50"/>
        <v>7.2068585092419468</v>
      </c>
      <c r="BW161" s="4"/>
      <c r="BX161" s="4">
        <f t="shared" si="51"/>
        <v>35.085940967745366</v>
      </c>
      <c r="BY161" s="4">
        <f t="shared" si="52"/>
        <v>3.5433206612993402</v>
      </c>
      <c r="BZ161" s="4">
        <f t="shared" si="53"/>
        <v>3.6635378479426066</v>
      </c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</row>
    <row r="162" spans="1:98" s="9" customFormat="1" x14ac:dyDescent="0.2">
      <c r="A162" s="3" t="s">
        <v>105</v>
      </c>
      <c r="B162" s="3" t="s">
        <v>212</v>
      </c>
      <c r="C162" s="3">
        <v>62</v>
      </c>
      <c r="D162" s="3"/>
      <c r="E162" s="3">
        <v>29.262219999999999</v>
      </c>
      <c r="F162" s="3">
        <v>91.808610000000002</v>
      </c>
      <c r="G162" s="3"/>
      <c r="H162" s="3"/>
      <c r="I162" s="3">
        <v>7.3571428570000004</v>
      </c>
      <c r="J162" s="3"/>
      <c r="K162" s="3">
        <v>64.67</v>
      </c>
      <c r="L162" s="3">
        <v>0.48</v>
      </c>
      <c r="M162" s="3">
        <v>16.16</v>
      </c>
      <c r="N162" s="3">
        <v>4.8499999999999996</v>
      </c>
      <c r="O162" s="3"/>
      <c r="P162" s="3">
        <v>0.08</v>
      </c>
      <c r="Q162" s="3">
        <v>2.06</v>
      </c>
      <c r="R162" s="3">
        <v>4.17</v>
      </c>
      <c r="S162" s="3">
        <v>3.22</v>
      </c>
      <c r="T162" s="3">
        <v>3.24</v>
      </c>
      <c r="U162" s="3">
        <v>0.09</v>
      </c>
      <c r="V162" s="3">
        <v>10.3</v>
      </c>
      <c r="W162" s="3">
        <v>84.4</v>
      </c>
      <c r="X162" s="3">
        <v>14.7</v>
      </c>
      <c r="Y162" s="3">
        <v>11.3</v>
      </c>
      <c r="Z162" s="3">
        <v>6.17</v>
      </c>
      <c r="AA162" s="3"/>
      <c r="AB162" s="3"/>
      <c r="AC162" s="3"/>
      <c r="AD162" s="3">
        <v>14.6</v>
      </c>
      <c r="AE162" s="3"/>
      <c r="AF162" s="3">
        <v>71.2</v>
      </c>
      <c r="AG162" s="3">
        <v>394</v>
      </c>
      <c r="AH162" s="3">
        <v>0.18</v>
      </c>
      <c r="AI162" s="3">
        <v>12.6</v>
      </c>
      <c r="AJ162" s="3">
        <v>68.900000000000006</v>
      </c>
      <c r="AK162" s="3">
        <v>4.22</v>
      </c>
      <c r="AL162" s="3">
        <v>3.96</v>
      </c>
      <c r="AM162" s="3">
        <v>458</v>
      </c>
      <c r="AN162" s="3">
        <v>15.4</v>
      </c>
      <c r="AO162" s="3">
        <v>29.8</v>
      </c>
      <c r="AP162" s="3">
        <v>3.56</v>
      </c>
      <c r="AQ162" s="3">
        <v>13.8</v>
      </c>
      <c r="AR162" s="3">
        <v>2.61</v>
      </c>
      <c r="AS162" s="3">
        <v>0.73699999999999999</v>
      </c>
      <c r="AT162" s="3">
        <v>2.2999999999999998</v>
      </c>
      <c r="AU162" s="3">
        <v>0.38800000000000001</v>
      </c>
      <c r="AV162" s="3">
        <v>2.33</v>
      </c>
      <c r="AW162" s="3">
        <v>0.48499999999999999</v>
      </c>
      <c r="AX162" s="3">
        <v>1.42</v>
      </c>
      <c r="AY162" s="3">
        <v>0.223</v>
      </c>
      <c r="AZ162" s="3">
        <v>1.51</v>
      </c>
      <c r="BA162" s="3">
        <v>0.24199999999999999</v>
      </c>
      <c r="BB162" s="3">
        <v>6.8</v>
      </c>
      <c r="BC162" s="3">
        <v>2.33</v>
      </c>
      <c r="BD162" s="3"/>
      <c r="BE162" s="3"/>
      <c r="BF162" s="3">
        <v>0.45900000000000002</v>
      </c>
      <c r="BG162" s="3">
        <v>12.5</v>
      </c>
      <c r="BH162" s="3">
        <v>9.7200000000000006</v>
      </c>
      <c r="BI162" s="3">
        <v>1.73</v>
      </c>
      <c r="BJ162" s="3">
        <v>46</v>
      </c>
      <c r="BK162" s="3">
        <v>1</v>
      </c>
      <c r="BL162" s="3"/>
      <c r="BM162" s="3">
        <v>31.3</v>
      </c>
      <c r="BN162" s="3">
        <v>6.9</v>
      </c>
      <c r="BO162" s="17"/>
      <c r="BP162" s="4">
        <f t="shared" si="45"/>
        <v>42.793000000000006</v>
      </c>
      <c r="BQ162" s="4">
        <f t="shared" si="46"/>
        <v>41.526663861595573</v>
      </c>
      <c r="BR162" s="4">
        <f t="shared" si="47"/>
        <v>1.2663361384044336</v>
      </c>
      <c r="BS162" s="4"/>
      <c r="BT162" s="4">
        <f t="shared" si="48"/>
        <v>43.128743853376051</v>
      </c>
      <c r="BU162" s="4">
        <f t="shared" si="49"/>
        <v>39.663255432613354</v>
      </c>
      <c r="BV162" s="4">
        <f t="shared" si="50"/>
        <v>3.4654884207626964</v>
      </c>
      <c r="BW162" s="4"/>
      <c r="BX162" s="4">
        <f t="shared" si="51"/>
        <v>41.92430220154111</v>
      </c>
      <c r="BY162" s="4">
        <f t="shared" si="52"/>
        <v>1.2044416518349408</v>
      </c>
      <c r="BZ162" s="4">
        <f t="shared" si="53"/>
        <v>2.2610467689277556</v>
      </c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</row>
    <row r="163" spans="1:98" s="9" customFormat="1" x14ac:dyDescent="0.2">
      <c r="A163" s="1" t="s">
        <v>91</v>
      </c>
      <c r="B163" s="1" t="s">
        <v>92</v>
      </c>
      <c r="C163" s="1">
        <v>29</v>
      </c>
      <c r="D163" s="1">
        <v>2</v>
      </c>
      <c r="E163" s="1">
        <v>29.26</v>
      </c>
      <c r="F163" s="1">
        <v>91.9</v>
      </c>
      <c r="G163" s="1"/>
      <c r="H163" s="1"/>
      <c r="I163" s="1"/>
      <c r="J163" s="1"/>
      <c r="K163" s="1">
        <v>67.62</v>
      </c>
      <c r="L163" s="1">
        <v>0.43</v>
      </c>
      <c r="M163" s="1">
        <v>16.440000000000001</v>
      </c>
      <c r="N163" s="1">
        <v>2.48</v>
      </c>
      <c r="O163" s="1"/>
      <c r="P163" s="1">
        <v>0.03</v>
      </c>
      <c r="Q163" s="1">
        <v>1.39</v>
      </c>
      <c r="R163" s="1">
        <v>3.43</v>
      </c>
      <c r="S163" s="1">
        <v>4.4800000000000004</v>
      </c>
      <c r="T163" s="1">
        <v>2.65</v>
      </c>
      <c r="U163" s="1">
        <v>0.17</v>
      </c>
      <c r="V163" s="1">
        <v>4.12</v>
      </c>
      <c r="W163" s="1">
        <v>49.4</v>
      </c>
      <c r="X163" s="1">
        <v>18.399999999999999</v>
      </c>
      <c r="Y163" s="1">
        <v>8.82</v>
      </c>
      <c r="Z163" s="1">
        <v>14.9</v>
      </c>
      <c r="AA163" s="1"/>
      <c r="AB163" s="1"/>
      <c r="AC163" s="1"/>
      <c r="AD163" s="1"/>
      <c r="AE163" s="1"/>
      <c r="AF163" s="1">
        <v>109</v>
      </c>
      <c r="AG163" s="1">
        <v>832</v>
      </c>
      <c r="AH163" s="1">
        <v>0.13</v>
      </c>
      <c r="AI163" s="1">
        <v>7.64</v>
      </c>
      <c r="AJ163" s="1">
        <v>82.5</v>
      </c>
      <c r="AK163" s="1">
        <v>10.199999999999999</v>
      </c>
      <c r="AL163" s="1">
        <v>10</v>
      </c>
      <c r="AM163" s="1">
        <v>648</v>
      </c>
      <c r="AN163" s="1">
        <v>34.6</v>
      </c>
      <c r="AO163" s="1">
        <v>59.9</v>
      </c>
      <c r="AP163" s="1">
        <v>5.88</v>
      </c>
      <c r="AQ163" s="1">
        <v>19.100000000000001</v>
      </c>
      <c r="AR163" s="1">
        <v>2.71</v>
      </c>
      <c r="AS163" s="1">
        <v>1</v>
      </c>
      <c r="AT163" s="1">
        <v>1.76</v>
      </c>
      <c r="AU163" s="1">
        <v>0.26</v>
      </c>
      <c r="AV163" s="1">
        <v>1.21</v>
      </c>
      <c r="AW163" s="1">
        <v>0.23</v>
      </c>
      <c r="AX163" s="1">
        <v>0.75</v>
      </c>
      <c r="AY163" s="1">
        <v>0.11</v>
      </c>
      <c r="AZ163" s="1">
        <v>0.75</v>
      </c>
      <c r="BA163" s="1">
        <v>0.12</v>
      </c>
      <c r="BB163" s="1">
        <v>19.7</v>
      </c>
      <c r="BC163" s="1">
        <v>2.1</v>
      </c>
      <c r="BD163" s="1">
        <v>34.5</v>
      </c>
      <c r="BE163" s="1"/>
      <c r="BF163" s="1">
        <v>0.86</v>
      </c>
      <c r="BG163" s="1">
        <v>26.9</v>
      </c>
      <c r="BH163" s="1">
        <v>25.8</v>
      </c>
      <c r="BI163" s="1">
        <v>9.57</v>
      </c>
      <c r="BJ163" s="1">
        <v>55.2</v>
      </c>
      <c r="BK163" s="1">
        <v>1.02</v>
      </c>
      <c r="BL163" s="1"/>
      <c r="BM163" s="1">
        <v>108.9</v>
      </c>
      <c r="BN163" s="1">
        <v>31.3</v>
      </c>
      <c r="BO163" s="16"/>
      <c r="BP163" s="2">
        <f t="shared" si="45"/>
        <v>128.92900000000003</v>
      </c>
      <c r="BQ163" s="2">
        <f t="shared" si="46"/>
        <v>73.699545048402527</v>
      </c>
      <c r="BR163" s="2">
        <f t="shared" si="47"/>
        <v>55.229454951597504</v>
      </c>
      <c r="BS163" s="2"/>
      <c r="BT163" s="2">
        <f t="shared" si="48"/>
        <v>66.818170568839378</v>
      </c>
      <c r="BU163" s="2">
        <f t="shared" si="49"/>
        <v>64.764060419265391</v>
      </c>
      <c r="BV163" s="2">
        <f t="shared" si="50"/>
        <v>2.0541101495739866</v>
      </c>
      <c r="BW163" s="2"/>
      <c r="BX163" s="2">
        <f t="shared" si="51"/>
        <v>67.903138981070938</v>
      </c>
      <c r="BY163" s="2">
        <f t="shared" si="52"/>
        <v>1.0849684122315608</v>
      </c>
      <c r="BZ163" s="2">
        <f t="shared" si="53"/>
        <v>3.1390785618055475</v>
      </c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s="9" customFormat="1" x14ac:dyDescent="0.2">
      <c r="A164" s="1" t="s">
        <v>91</v>
      </c>
      <c r="B164" s="1" t="s">
        <v>93</v>
      </c>
      <c r="C164" s="1">
        <v>29</v>
      </c>
      <c r="D164" s="1">
        <v>2</v>
      </c>
      <c r="E164" s="1">
        <v>29.26</v>
      </c>
      <c r="F164" s="1">
        <v>91.9</v>
      </c>
      <c r="G164" s="1">
        <v>0.70608199999999999</v>
      </c>
      <c r="H164" s="1">
        <v>-2.5</v>
      </c>
      <c r="I164" s="1"/>
      <c r="J164" s="1"/>
      <c r="K164" s="1">
        <v>66.27</v>
      </c>
      <c r="L164" s="1">
        <v>0.46</v>
      </c>
      <c r="M164" s="1">
        <v>17.14</v>
      </c>
      <c r="N164" s="1">
        <v>2.97</v>
      </c>
      <c r="O164" s="1"/>
      <c r="P164" s="1">
        <v>0.03</v>
      </c>
      <c r="Q164" s="1">
        <v>1.53</v>
      </c>
      <c r="R164" s="1">
        <v>3.5</v>
      </c>
      <c r="S164" s="1">
        <v>4.2</v>
      </c>
      <c r="T164" s="1">
        <v>3.13</v>
      </c>
      <c r="U164" s="1">
        <v>0.2</v>
      </c>
      <c r="V164" s="1">
        <v>5.62</v>
      </c>
      <c r="W164" s="1">
        <v>56.4</v>
      </c>
      <c r="X164" s="1">
        <v>22.9</v>
      </c>
      <c r="Y164" s="1">
        <v>9.66</v>
      </c>
      <c r="Z164" s="1">
        <v>16.7</v>
      </c>
      <c r="AA164" s="1"/>
      <c r="AB164" s="1"/>
      <c r="AC164" s="1"/>
      <c r="AD164" s="1"/>
      <c r="AE164" s="1"/>
      <c r="AF164" s="1">
        <v>121</v>
      </c>
      <c r="AG164" s="1">
        <v>852</v>
      </c>
      <c r="AH164" s="1">
        <v>0.14000000000000001</v>
      </c>
      <c r="AI164" s="1">
        <v>6.66</v>
      </c>
      <c r="AJ164" s="1">
        <v>62.5</v>
      </c>
      <c r="AK164" s="1">
        <v>8.98</v>
      </c>
      <c r="AL164" s="1">
        <v>10.7</v>
      </c>
      <c r="AM164" s="1">
        <v>753</v>
      </c>
      <c r="AN164" s="1">
        <v>24.1</v>
      </c>
      <c r="AO164" s="1">
        <v>40.799999999999997</v>
      </c>
      <c r="AP164" s="1">
        <v>4.1500000000000004</v>
      </c>
      <c r="AQ164" s="1">
        <v>14.3</v>
      </c>
      <c r="AR164" s="1">
        <v>2.27</v>
      </c>
      <c r="AS164" s="1">
        <v>1.02</v>
      </c>
      <c r="AT164" s="1">
        <v>1.71</v>
      </c>
      <c r="AU164" s="1">
        <v>0.23</v>
      </c>
      <c r="AV164" s="1">
        <v>1.1499999999999999</v>
      </c>
      <c r="AW164" s="1">
        <v>0.23</v>
      </c>
      <c r="AX164" s="1">
        <v>0.67</v>
      </c>
      <c r="AY164" s="1">
        <v>0.1</v>
      </c>
      <c r="AZ164" s="1">
        <v>0.64</v>
      </c>
      <c r="BA164" s="1">
        <v>0.09</v>
      </c>
      <c r="BB164" s="1">
        <v>14.7</v>
      </c>
      <c r="BC164" s="1">
        <v>1.59</v>
      </c>
      <c r="BD164" s="1">
        <v>35.299999999999997</v>
      </c>
      <c r="BE164" s="1"/>
      <c r="BF164" s="1">
        <v>0.73</v>
      </c>
      <c r="BG164" s="1">
        <v>25.1</v>
      </c>
      <c r="BH164" s="1">
        <v>11.3</v>
      </c>
      <c r="BI164" s="1">
        <v>5.12</v>
      </c>
      <c r="BJ164" s="1">
        <v>53.1</v>
      </c>
      <c r="BK164" s="1">
        <v>1.06</v>
      </c>
      <c r="BL164" s="1"/>
      <c r="BM164" s="1">
        <v>127.9</v>
      </c>
      <c r="BN164" s="1">
        <v>25.6</v>
      </c>
      <c r="BO164" s="16"/>
      <c r="BP164" s="2">
        <f t="shared" si="45"/>
        <v>150.01900000000003</v>
      </c>
      <c r="BQ164" s="2">
        <f t="shared" si="46"/>
        <v>69.422320249471341</v>
      </c>
      <c r="BR164" s="2">
        <f t="shared" si="47"/>
        <v>80.596679750528693</v>
      </c>
      <c r="BS164" s="2"/>
      <c r="BT164" s="2">
        <f t="shared" si="48"/>
        <v>69.873725463111143</v>
      </c>
      <c r="BU164" s="2">
        <f t="shared" si="49"/>
        <v>61.427033034659587</v>
      </c>
      <c r="BV164" s="2">
        <f t="shared" si="50"/>
        <v>8.4466924284515557</v>
      </c>
      <c r="BW164" s="2"/>
      <c r="BX164" s="2">
        <f t="shared" si="51"/>
        <v>67.649827742649222</v>
      </c>
      <c r="BY164" s="2">
        <f t="shared" si="52"/>
        <v>2.2238977204619204</v>
      </c>
      <c r="BZ164" s="2">
        <f t="shared" si="53"/>
        <v>6.2227947079896353</v>
      </c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s="9" customFormat="1" x14ac:dyDescent="0.2">
      <c r="A165" s="1" t="s">
        <v>91</v>
      </c>
      <c r="B165" s="1" t="s">
        <v>94</v>
      </c>
      <c r="C165" s="1">
        <v>29</v>
      </c>
      <c r="D165" s="1">
        <v>2</v>
      </c>
      <c r="E165" s="1">
        <v>29.26</v>
      </c>
      <c r="F165" s="1">
        <v>91.9</v>
      </c>
      <c r="G165" s="1"/>
      <c r="H165" s="1"/>
      <c r="I165" s="1"/>
      <c r="J165" s="1"/>
      <c r="K165" s="1">
        <v>65.3</v>
      </c>
      <c r="L165" s="1">
        <v>0.48</v>
      </c>
      <c r="M165" s="1">
        <v>16.32</v>
      </c>
      <c r="N165" s="1">
        <v>3.61</v>
      </c>
      <c r="O165" s="1"/>
      <c r="P165" s="1">
        <v>0.06</v>
      </c>
      <c r="Q165" s="1">
        <v>1.96</v>
      </c>
      <c r="R165" s="1">
        <v>3.81</v>
      </c>
      <c r="S165" s="1">
        <v>4.72</v>
      </c>
      <c r="T165" s="1">
        <v>3.49</v>
      </c>
      <c r="U165" s="1">
        <v>0.26</v>
      </c>
      <c r="V165" s="1">
        <v>6.43</v>
      </c>
      <c r="W165" s="1">
        <v>73.2</v>
      </c>
      <c r="X165" s="1">
        <v>27.7</v>
      </c>
      <c r="Y165" s="1">
        <v>10.4</v>
      </c>
      <c r="Z165" s="1">
        <v>19.5</v>
      </c>
      <c r="AA165" s="1"/>
      <c r="AB165" s="1"/>
      <c r="AC165" s="1"/>
      <c r="AD165" s="1"/>
      <c r="AE165" s="1"/>
      <c r="AF165" s="1">
        <v>126</v>
      </c>
      <c r="AG165" s="1">
        <v>886</v>
      </c>
      <c r="AH165" s="1">
        <v>0.14000000000000001</v>
      </c>
      <c r="AI165" s="1">
        <v>10.7</v>
      </c>
      <c r="AJ165" s="1">
        <v>133</v>
      </c>
      <c r="AK165" s="1">
        <v>11.7</v>
      </c>
      <c r="AL165" s="1">
        <v>6.9</v>
      </c>
      <c r="AM165" s="1">
        <v>949</v>
      </c>
      <c r="AN165" s="1">
        <v>52.5</v>
      </c>
      <c r="AO165" s="1">
        <v>101</v>
      </c>
      <c r="AP165" s="1">
        <v>10.4</v>
      </c>
      <c r="AQ165" s="1">
        <v>35.5</v>
      </c>
      <c r="AR165" s="1">
        <v>5.47</v>
      </c>
      <c r="AS165" s="1">
        <v>1.33</v>
      </c>
      <c r="AT165" s="1">
        <v>3.6</v>
      </c>
      <c r="AU165" s="1">
        <v>0.45</v>
      </c>
      <c r="AV165" s="1">
        <v>2.0099999999999998</v>
      </c>
      <c r="AW165" s="1">
        <v>0.35</v>
      </c>
      <c r="AX165" s="1">
        <v>1.03</v>
      </c>
      <c r="AY165" s="1">
        <v>0.14000000000000001</v>
      </c>
      <c r="AZ165" s="1">
        <v>0.85</v>
      </c>
      <c r="BA165" s="1">
        <v>0.13</v>
      </c>
      <c r="BB165" s="1">
        <v>20.7</v>
      </c>
      <c r="BC165" s="1">
        <v>3.19</v>
      </c>
      <c r="BD165" s="1">
        <v>28.2</v>
      </c>
      <c r="BE165" s="1"/>
      <c r="BF165" s="1">
        <v>1</v>
      </c>
      <c r="BG165" s="1">
        <v>23.5</v>
      </c>
      <c r="BH165" s="1">
        <v>31.3</v>
      </c>
      <c r="BI165" s="1">
        <v>7.66</v>
      </c>
      <c r="BJ165" s="1">
        <v>54.4</v>
      </c>
      <c r="BK165" s="1">
        <v>0.91</v>
      </c>
      <c r="BL165" s="1"/>
      <c r="BM165" s="1">
        <v>82.8</v>
      </c>
      <c r="BN165" s="1">
        <v>42</v>
      </c>
      <c r="BO165" s="16"/>
      <c r="BP165" s="2">
        <f t="shared" si="45"/>
        <v>99.957999999999998</v>
      </c>
      <c r="BQ165" s="2">
        <f t="shared" si="46"/>
        <v>79.956079255129225</v>
      </c>
      <c r="BR165" s="2">
        <f t="shared" si="47"/>
        <v>20.001920744870773</v>
      </c>
      <c r="BS165" s="2"/>
      <c r="BT165" s="2">
        <f t="shared" si="48"/>
        <v>61.612133166433068</v>
      </c>
      <c r="BU165" s="2">
        <f t="shared" si="49"/>
        <v>69.645315663503922</v>
      </c>
      <c r="BV165" s="2">
        <f t="shared" si="50"/>
        <v>8.0331824970708539</v>
      </c>
      <c r="BW165" s="2"/>
      <c r="BX165" s="2">
        <f t="shared" si="51"/>
        <v>67.89378852801255</v>
      </c>
      <c r="BY165" s="2">
        <f t="shared" si="52"/>
        <v>6.2816553615794817</v>
      </c>
      <c r="BZ165" s="2">
        <f t="shared" si="53"/>
        <v>1.7515271354913722</v>
      </c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s="9" customFormat="1" x14ac:dyDescent="0.2">
      <c r="A166" s="1" t="s">
        <v>91</v>
      </c>
      <c r="B166" s="1" t="s">
        <v>95</v>
      </c>
      <c r="C166" s="1">
        <v>29</v>
      </c>
      <c r="D166" s="1">
        <v>2</v>
      </c>
      <c r="E166" s="1">
        <v>29.26</v>
      </c>
      <c r="F166" s="1">
        <v>91.9</v>
      </c>
      <c r="G166" s="1">
        <v>0.706287</v>
      </c>
      <c r="H166" s="1">
        <v>-3.36</v>
      </c>
      <c r="I166" s="1"/>
      <c r="J166" s="1"/>
      <c r="K166" s="1">
        <v>63.97</v>
      </c>
      <c r="L166" s="1">
        <v>0.44</v>
      </c>
      <c r="M166" s="1">
        <v>17.7</v>
      </c>
      <c r="N166" s="1">
        <v>2.84</v>
      </c>
      <c r="O166" s="1"/>
      <c r="P166" s="1">
        <v>0.03</v>
      </c>
      <c r="Q166" s="1">
        <v>1.52</v>
      </c>
      <c r="R166" s="1">
        <v>3.55</v>
      </c>
      <c r="S166" s="1">
        <v>4.57</v>
      </c>
      <c r="T166" s="1">
        <v>3.33</v>
      </c>
      <c r="U166" s="1">
        <v>0.21</v>
      </c>
      <c r="V166" s="1">
        <v>5.04</v>
      </c>
      <c r="W166" s="1">
        <v>54.7</v>
      </c>
      <c r="X166" s="1">
        <v>22.4</v>
      </c>
      <c r="Y166" s="1">
        <v>9.14</v>
      </c>
      <c r="Z166" s="1">
        <v>16.100000000000001</v>
      </c>
      <c r="AA166" s="1"/>
      <c r="AB166" s="1"/>
      <c r="AC166" s="1"/>
      <c r="AD166" s="1"/>
      <c r="AE166" s="1"/>
      <c r="AF166" s="1">
        <v>129</v>
      </c>
      <c r="AG166" s="1">
        <v>860</v>
      </c>
      <c r="AH166" s="1">
        <v>0.15</v>
      </c>
      <c r="AI166" s="1">
        <v>6.81</v>
      </c>
      <c r="AJ166" s="1">
        <v>58.1</v>
      </c>
      <c r="AK166" s="1">
        <v>8.76</v>
      </c>
      <c r="AL166" s="1">
        <v>10.3</v>
      </c>
      <c r="AM166" s="1">
        <v>769</v>
      </c>
      <c r="AN166" s="1">
        <v>24.7</v>
      </c>
      <c r="AO166" s="1">
        <v>42.5</v>
      </c>
      <c r="AP166" s="1">
        <v>4.29</v>
      </c>
      <c r="AQ166" s="1">
        <v>14.7</v>
      </c>
      <c r="AR166" s="1">
        <v>2.31</v>
      </c>
      <c r="AS166" s="1">
        <v>1.07</v>
      </c>
      <c r="AT166" s="1">
        <v>1.81</v>
      </c>
      <c r="AU166" s="1">
        <v>0.24</v>
      </c>
      <c r="AV166" s="1">
        <v>1.21</v>
      </c>
      <c r="AW166" s="1">
        <v>0.24</v>
      </c>
      <c r="AX166" s="1">
        <v>0.73</v>
      </c>
      <c r="AY166" s="1">
        <v>0.1</v>
      </c>
      <c r="AZ166" s="1">
        <v>0.66</v>
      </c>
      <c r="BA166" s="1">
        <v>0.11</v>
      </c>
      <c r="BB166" s="1">
        <v>14.3</v>
      </c>
      <c r="BC166" s="1">
        <v>1.65</v>
      </c>
      <c r="BD166" s="1">
        <v>31.7</v>
      </c>
      <c r="BE166" s="1"/>
      <c r="BF166" s="1">
        <v>0.76</v>
      </c>
      <c r="BG166" s="1">
        <v>27.4</v>
      </c>
      <c r="BH166" s="1">
        <v>9.77</v>
      </c>
      <c r="BI166" s="1">
        <v>5.79</v>
      </c>
      <c r="BJ166" s="1">
        <v>54.1</v>
      </c>
      <c r="BK166" s="1">
        <v>1.04</v>
      </c>
      <c r="BL166" s="1"/>
      <c r="BM166" s="1">
        <v>126.3</v>
      </c>
      <c r="BN166" s="1">
        <v>25.4</v>
      </c>
      <c r="BO166" s="16"/>
      <c r="BP166" s="2">
        <f t="shared" si="45"/>
        <v>148.24300000000002</v>
      </c>
      <c r="BQ166" s="2">
        <f t="shared" si="46"/>
        <v>69.255440962633088</v>
      </c>
      <c r="BR166" s="2">
        <f t="shared" si="47"/>
        <v>78.987559037366935</v>
      </c>
      <c r="BS166" s="2"/>
      <c r="BT166" s="2">
        <f t="shared" si="48"/>
        <v>69.634540557772468</v>
      </c>
      <c r="BU166" s="2">
        <f t="shared" si="49"/>
        <v>61.296836288806553</v>
      </c>
      <c r="BV166" s="2">
        <f t="shared" si="50"/>
        <v>8.3377042689659149</v>
      </c>
      <c r="BW166" s="2"/>
      <c r="BX166" s="2">
        <f t="shared" si="51"/>
        <v>67.455085771316035</v>
      </c>
      <c r="BY166" s="2">
        <f t="shared" si="52"/>
        <v>2.1794547864564322</v>
      </c>
      <c r="BZ166" s="2">
        <f t="shared" si="53"/>
        <v>6.1582494825094827</v>
      </c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s="9" customFormat="1" x14ac:dyDescent="0.2">
      <c r="A167" s="1" t="s">
        <v>91</v>
      </c>
      <c r="B167" s="1" t="s">
        <v>96</v>
      </c>
      <c r="C167" s="1">
        <v>29</v>
      </c>
      <c r="D167" s="1">
        <v>2</v>
      </c>
      <c r="E167" s="1">
        <v>29.26</v>
      </c>
      <c r="F167" s="1">
        <v>91.9</v>
      </c>
      <c r="G167" s="1"/>
      <c r="H167" s="1"/>
      <c r="I167" s="1"/>
      <c r="J167" s="1"/>
      <c r="K167" s="1">
        <v>65.22</v>
      </c>
      <c r="L167" s="1">
        <v>0.47</v>
      </c>
      <c r="M167" s="1">
        <v>16</v>
      </c>
      <c r="N167" s="1">
        <v>3.79</v>
      </c>
      <c r="O167" s="1"/>
      <c r="P167" s="1">
        <v>0.06</v>
      </c>
      <c r="Q167" s="1">
        <v>1.93</v>
      </c>
      <c r="R167" s="1">
        <v>3.79</v>
      </c>
      <c r="S167" s="1">
        <v>4.83</v>
      </c>
      <c r="T167" s="1">
        <v>3.58</v>
      </c>
      <c r="U167" s="1">
        <v>0.27</v>
      </c>
      <c r="V167" s="1">
        <v>6.51</v>
      </c>
      <c r="W167" s="1">
        <v>72.7</v>
      </c>
      <c r="X167" s="1">
        <v>27.9</v>
      </c>
      <c r="Y167" s="1">
        <v>10.199999999999999</v>
      </c>
      <c r="Z167" s="1">
        <v>18.8</v>
      </c>
      <c r="AA167" s="1"/>
      <c r="AB167" s="1"/>
      <c r="AC167" s="1"/>
      <c r="AD167" s="1"/>
      <c r="AE167" s="1"/>
      <c r="AF167" s="1">
        <v>133</v>
      </c>
      <c r="AG167" s="1">
        <v>841</v>
      </c>
      <c r="AH167" s="1">
        <v>0.16</v>
      </c>
      <c r="AI167" s="1">
        <v>10.6</v>
      </c>
      <c r="AJ167" s="1">
        <v>130</v>
      </c>
      <c r="AK167" s="1">
        <v>11.5</v>
      </c>
      <c r="AL167" s="1">
        <v>8.08</v>
      </c>
      <c r="AM167" s="1">
        <v>915</v>
      </c>
      <c r="AN167" s="1">
        <v>51.4</v>
      </c>
      <c r="AO167" s="1">
        <v>98.7</v>
      </c>
      <c r="AP167" s="1">
        <v>10.1</v>
      </c>
      <c r="AQ167" s="1">
        <v>34.299999999999997</v>
      </c>
      <c r="AR167" s="1">
        <v>5.31</v>
      </c>
      <c r="AS167" s="1">
        <v>1.26</v>
      </c>
      <c r="AT167" s="1">
        <v>3.46</v>
      </c>
      <c r="AU167" s="1">
        <v>0.45</v>
      </c>
      <c r="AV167" s="1">
        <v>1.94</v>
      </c>
      <c r="AW167" s="1">
        <v>0.36</v>
      </c>
      <c r="AX167" s="1">
        <v>0.98</v>
      </c>
      <c r="AY167" s="1">
        <v>0.14000000000000001</v>
      </c>
      <c r="AZ167" s="1">
        <v>0.86</v>
      </c>
      <c r="BA167" s="1">
        <v>0.13</v>
      </c>
      <c r="BB167" s="1">
        <v>20.9</v>
      </c>
      <c r="BC167" s="1">
        <v>3.18</v>
      </c>
      <c r="BD167" s="1">
        <v>24.5</v>
      </c>
      <c r="BE167" s="1"/>
      <c r="BF167" s="1">
        <v>0.98</v>
      </c>
      <c r="BG167" s="1">
        <v>21.9</v>
      </c>
      <c r="BH167" s="1">
        <v>36.299999999999997</v>
      </c>
      <c r="BI167" s="1">
        <v>8.02</v>
      </c>
      <c r="BJ167" s="1">
        <v>52.9</v>
      </c>
      <c r="BK167" s="1">
        <v>0.89</v>
      </c>
      <c r="BL167" s="1"/>
      <c r="BM167" s="1">
        <v>79.3</v>
      </c>
      <c r="BN167" s="1">
        <v>40.6</v>
      </c>
      <c r="BO167" s="16"/>
      <c r="BP167" s="2">
        <f t="shared" si="45"/>
        <v>96.073000000000008</v>
      </c>
      <c r="BQ167" s="2">
        <f t="shared" si="46"/>
        <v>79.234755940125751</v>
      </c>
      <c r="BR167" s="2">
        <f t="shared" si="47"/>
        <v>16.838244059874256</v>
      </c>
      <c r="BS167" s="2"/>
      <c r="BT167" s="2">
        <f t="shared" si="48"/>
        <v>60.791524444175252</v>
      </c>
      <c r="BU167" s="2">
        <f t="shared" si="49"/>
        <v>69.082549905687614</v>
      </c>
      <c r="BV167" s="2">
        <f t="shared" si="50"/>
        <v>8.291025461512362</v>
      </c>
      <c r="BW167" s="2"/>
      <c r="BX167" s="2">
        <f t="shared" si="51"/>
        <v>67.162023066809823</v>
      </c>
      <c r="BY167" s="2">
        <f t="shared" si="52"/>
        <v>6.370498622634571</v>
      </c>
      <c r="BZ167" s="2">
        <f t="shared" si="53"/>
        <v>1.920526838877791</v>
      </c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s="9" customFormat="1" x14ac:dyDescent="0.2">
      <c r="A168" s="1" t="s">
        <v>91</v>
      </c>
      <c r="B168" s="1" t="s">
        <v>97</v>
      </c>
      <c r="C168" s="1">
        <v>29</v>
      </c>
      <c r="D168" s="1">
        <v>2</v>
      </c>
      <c r="E168" s="1">
        <v>29.26</v>
      </c>
      <c r="F168" s="1">
        <v>91.9</v>
      </c>
      <c r="G168" s="1">
        <v>0.70618199999999998</v>
      </c>
      <c r="H168" s="1">
        <v>-3.05</v>
      </c>
      <c r="I168" s="1"/>
      <c r="J168" s="1"/>
      <c r="K168" s="1">
        <v>65.98</v>
      </c>
      <c r="L168" s="1">
        <v>0.51</v>
      </c>
      <c r="M168" s="1">
        <v>15.78</v>
      </c>
      <c r="N168" s="1">
        <v>3.77</v>
      </c>
      <c r="O168" s="1"/>
      <c r="P168" s="1">
        <v>0.06</v>
      </c>
      <c r="Q168" s="1">
        <v>1.81</v>
      </c>
      <c r="R168" s="1">
        <v>3.64</v>
      </c>
      <c r="S168" s="1">
        <v>4.2</v>
      </c>
      <c r="T168" s="1">
        <v>3.81</v>
      </c>
      <c r="U168" s="1">
        <v>0.26</v>
      </c>
      <c r="V168" s="1">
        <v>6.18</v>
      </c>
      <c r="W168" s="1">
        <v>71.2</v>
      </c>
      <c r="X168" s="1">
        <v>25.2</v>
      </c>
      <c r="Y168" s="1">
        <v>9.66</v>
      </c>
      <c r="Z168" s="1">
        <v>17.5</v>
      </c>
      <c r="AA168" s="1"/>
      <c r="AB168" s="1"/>
      <c r="AC168" s="1"/>
      <c r="AD168" s="1"/>
      <c r="AE168" s="1"/>
      <c r="AF168" s="1">
        <v>130</v>
      </c>
      <c r="AG168" s="1">
        <v>803</v>
      </c>
      <c r="AH168" s="1">
        <v>0.16</v>
      </c>
      <c r="AI168" s="1">
        <v>11.2</v>
      </c>
      <c r="AJ168" s="1">
        <v>147</v>
      </c>
      <c r="AK168" s="1">
        <v>12.7</v>
      </c>
      <c r="AL168" s="1">
        <v>7.76</v>
      </c>
      <c r="AM168" s="1">
        <v>1005</v>
      </c>
      <c r="AN168" s="1">
        <v>53.3</v>
      </c>
      <c r="AO168" s="1">
        <v>106</v>
      </c>
      <c r="AP168" s="1">
        <v>11.1</v>
      </c>
      <c r="AQ168" s="1">
        <v>37.299999999999997</v>
      </c>
      <c r="AR168" s="1">
        <v>5.69</v>
      </c>
      <c r="AS168" s="1">
        <v>1.38</v>
      </c>
      <c r="AT168" s="1">
        <v>3.83</v>
      </c>
      <c r="AU168" s="1">
        <v>0.48</v>
      </c>
      <c r="AV168" s="1">
        <v>2.04</v>
      </c>
      <c r="AW168" s="1">
        <v>0.38</v>
      </c>
      <c r="AX168" s="1">
        <v>1.08</v>
      </c>
      <c r="AY168" s="1">
        <v>0.14000000000000001</v>
      </c>
      <c r="AZ168" s="1">
        <v>0.95</v>
      </c>
      <c r="BA168" s="1">
        <v>0.14000000000000001</v>
      </c>
      <c r="BB168" s="1">
        <v>20.5</v>
      </c>
      <c r="BC168" s="1">
        <v>3.61</v>
      </c>
      <c r="BD168" s="1">
        <v>23.1</v>
      </c>
      <c r="BE168" s="1"/>
      <c r="BF168" s="1">
        <v>1.1299999999999999</v>
      </c>
      <c r="BG168" s="1">
        <v>24.2</v>
      </c>
      <c r="BH168" s="1">
        <v>33.6</v>
      </c>
      <c r="BI168" s="1">
        <v>7.03</v>
      </c>
      <c r="BJ168" s="1">
        <v>51.4</v>
      </c>
      <c r="BK168" s="1">
        <v>0.93</v>
      </c>
      <c r="BL168" s="1"/>
      <c r="BM168" s="1">
        <v>71.7</v>
      </c>
      <c r="BN168" s="1">
        <v>38.1</v>
      </c>
      <c r="BO168" s="16"/>
      <c r="BP168" s="2">
        <f t="shared" si="45"/>
        <v>87.637</v>
      </c>
      <c r="BQ168" s="2">
        <f t="shared" si="46"/>
        <v>77.882522067850502</v>
      </c>
      <c r="BR168" s="2">
        <f t="shared" si="47"/>
        <v>9.7544779321494985</v>
      </c>
      <c r="BS168" s="2"/>
      <c r="BT168" s="2">
        <f t="shared" si="48"/>
        <v>58.877324204505925</v>
      </c>
      <c r="BU168" s="2">
        <f t="shared" si="49"/>
        <v>68.027557083402087</v>
      </c>
      <c r="BV168" s="2">
        <f t="shared" si="50"/>
        <v>9.150232878896162</v>
      </c>
      <c r="BW168" s="2"/>
      <c r="BX168" s="2">
        <f t="shared" si="51"/>
        <v>65.596359293941802</v>
      </c>
      <c r="BY168" s="2">
        <f t="shared" si="52"/>
        <v>6.7190350894358772</v>
      </c>
      <c r="BZ168" s="2">
        <f t="shared" si="53"/>
        <v>2.4311977894602848</v>
      </c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s="9" customFormat="1" x14ac:dyDescent="0.2">
      <c r="A169" s="1" t="s">
        <v>91</v>
      </c>
      <c r="B169" s="1" t="s">
        <v>98</v>
      </c>
      <c r="C169" s="1">
        <v>29</v>
      </c>
      <c r="D169" s="1">
        <v>2</v>
      </c>
      <c r="E169" s="1">
        <v>29.26</v>
      </c>
      <c r="F169" s="1">
        <v>91.9</v>
      </c>
      <c r="G169" s="1">
        <v>0.70622300000000005</v>
      </c>
      <c r="H169" s="1">
        <v>-3.22</v>
      </c>
      <c r="I169" s="1"/>
      <c r="J169" s="1"/>
      <c r="K169" s="1">
        <v>65.930000000000007</v>
      </c>
      <c r="L169" s="1">
        <v>0.48</v>
      </c>
      <c r="M169" s="1">
        <v>16.11</v>
      </c>
      <c r="N169" s="1">
        <v>3.55</v>
      </c>
      <c r="O169" s="1"/>
      <c r="P169" s="1">
        <v>0.06</v>
      </c>
      <c r="Q169" s="1">
        <v>1.82</v>
      </c>
      <c r="R169" s="1">
        <v>3.44</v>
      </c>
      <c r="S169" s="1">
        <v>4.13</v>
      </c>
      <c r="T169" s="1">
        <v>4.0199999999999996</v>
      </c>
      <c r="U169" s="1">
        <v>0.26</v>
      </c>
      <c r="V169" s="1">
        <v>5.86</v>
      </c>
      <c r="W169" s="1">
        <v>66.400000000000006</v>
      </c>
      <c r="X169" s="1">
        <v>23.6</v>
      </c>
      <c r="Y169" s="1">
        <v>9.26</v>
      </c>
      <c r="Z169" s="1">
        <v>17.2</v>
      </c>
      <c r="AA169" s="1"/>
      <c r="AB169" s="1"/>
      <c r="AC169" s="1"/>
      <c r="AD169" s="1"/>
      <c r="AE169" s="1"/>
      <c r="AF169" s="1">
        <v>134</v>
      </c>
      <c r="AG169" s="1">
        <v>811</v>
      </c>
      <c r="AH169" s="1">
        <v>0.17</v>
      </c>
      <c r="AI169" s="1">
        <v>9.7100000000000009</v>
      </c>
      <c r="AJ169" s="1">
        <v>146</v>
      </c>
      <c r="AK169" s="1">
        <v>10.8</v>
      </c>
      <c r="AL169" s="1">
        <v>7.32</v>
      </c>
      <c r="AM169" s="1">
        <v>999</v>
      </c>
      <c r="AN169" s="1">
        <v>48.9</v>
      </c>
      <c r="AO169" s="1">
        <v>93</v>
      </c>
      <c r="AP169" s="1">
        <v>9.58</v>
      </c>
      <c r="AQ169" s="1">
        <v>32.5</v>
      </c>
      <c r="AR169" s="1">
        <v>4.87</v>
      </c>
      <c r="AS169" s="1">
        <v>1.22</v>
      </c>
      <c r="AT169" s="1">
        <v>3.32</v>
      </c>
      <c r="AU169" s="1">
        <v>0.41</v>
      </c>
      <c r="AV169" s="1">
        <v>1.85</v>
      </c>
      <c r="AW169" s="1">
        <v>0.34</v>
      </c>
      <c r="AX169" s="1">
        <v>0.94</v>
      </c>
      <c r="AY169" s="1">
        <v>0.12</v>
      </c>
      <c r="AZ169" s="1">
        <v>0.84</v>
      </c>
      <c r="BA169" s="1">
        <v>0.12</v>
      </c>
      <c r="BB169" s="1">
        <v>20.6</v>
      </c>
      <c r="BC169" s="1">
        <v>3.47</v>
      </c>
      <c r="BD169" s="1">
        <v>22.3</v>
      </c>
      <c r="BE169" s="1"/>
      <c r="BF169" s="1">
        <v>0.93</v>
      </c>
      <c r="BG169" s="1">
        <v>24.5</v>
      </c>
      <c r="BH169" s="1">
        <v>36.4</v>
      </c>
      <c r="BI169" s="1">
        <v>7.63</v>
      </c>
      <c r="BJ169" s="1">
        <v>53</v>
      </c>
      <c r="BK169" s="1">
        <v>0.96</v>
      </c>
      <c r="BL169" s="1"/>
      <c r="BM169" s="1">
        <v>83.5</v>
      </c>
      <c r="BN169" s="1">
        <v>39.5</v>
      </c>
      <c r="BO169" s="16"/>
      <c r="BP169" s="2">
        <f t="shared" si="45"/>
        <v>100.735</v>
      </c>
      <c r="BQ169" s="2">
        <f t="shared" si="46"/>
        <v>78.650332183080849</v>
      </c>
      <c r="BR169" s="2">
        <f t="shared" si="47"/>
        <v>22.084667816919151</v>
      </c>
      <c r="BS169" s="2"/>
      <c r="BT169" s="2">
        <f t="shared" si="48"/>
        <v>61.772086005279391</v>
      </c>
      <c r="BU169" s="2">
        <f t="shared" si="49"/>
        <v>68.626591153657472</v>
      </c>
      <c r="BV169" s="2">
        <f t="shared" si="50"/>
        <v>6.854505148378081</v>
      </c>
      <c r="BW169" s="2"/>
      <c r="BX169" s="2">
        <f t="shared" si="51"/>
        <v>67.417833106551143</v>
      </c>
      <c r="BY169" s="2">
        <f t="shared" si="52"/>
        <v>5.6457471012717519</v>
      </c>
      <c r="BZ169" s="2">
        <f t="shared" si="53"/>
        <v>1.2087580471063291</v>
      </c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s="9" customFormat="1" x14ac:dyDescent="0.2">
      <c r="A170" s="1" t="s">
        <v>91</v>
      </c>
      <c r="B170" s="1" t="s">
        <v>99</v>
      </c>
      <c r="C170" s="1">
        <v>29</v>
      </c>
      <c r="D170" s="1">
        <v>2</v>
      </c>
      <c r="E170" s="1">
        <v>29.26</v>
      </c>
      <c r="F170" s="1">
        <v>91.9</v>
      </c>
      <c r="G170" s="1"/>
      <c r="H170" s="1"/>
      <c r="I170" s="1"/>
      <c r="J170" s="1"/>
      <c r="K170" s="1">
        <v>65.98</v>
      </c>
      <c r="L170" s="1">
        <v>0.49</v>
      </c>
      <c r="M170" s="1">
        <v>15.28</v>
      </c>
      <c r="N170" s="1">
        <v>3.63</v>
      </c>
      <c r="O170" s="1"/>
      <c r="P170" s="1">
        <v>0.05</v>
      </c>
      <c r="Q170" s="1">
        <v>1.77</v>
      </c>
      <c r="R170" s="1">
        <v>3.37</v>
      </c>
      <c r="S170" s="1">
        <v>4.22</v>
      </c>
      <c r="T170" s="1">
        <v>3.79</v>
      </c>
      <c r="U170" s="1">
        <v>0.26</v>
      </c>
      <c r="V170" s="1">
        <v>5.96</v>
      </c>
      <c r="W170" s="1">
        <v>66.7</v>
      </c>
      <c r="X170" s="1">
        <v>26.3</v>
      </c>
      <c r="Y170" s="1">
        <v>9.49</v>
      </c>
      <c r="Z170" s="1">
        <v>17.100000000000001</v>
      </c>
      <c r="AA170" s="1"/>
      <c r="AB170" s="1"/>
      <c r="AC170" s="1"/>
      <c r="AD170" s="1"/>
      <c r="AE170" s="1"/>
      <c r="AF170" s="1">
        <v>134</v>
      </c>
      <c r="AG170" s="1">
        <v>776</v>
      </c>
      <c r="AH170" s="1">
        <v>0.17</v>
      </c>
      <c r="AI170" s="1">
        <v>10.7</v>
      </c>
      <c r="AJ170" s="1">
        <v>115</v>
      </c>
      <c r="AK170" s="1">
        <v>12.2</v>
      </c>
      <c r="AL170" s="1">
        <v>8.15</v>
      </c>
      <c r="AM170" s="1">
        <v>1009</v>
      </c>
      <c r="AN170" s="1">
        <v>50.3</v>
      </c>
      <c r="AO170" s="1">
        <v>98.3</v>
      </c>
      <c r="AP170" s="1">
        <v>10.199999999999999</v>
      </c>
      <c r="AQ170" s="1">
        <v>34.799999999999997</v>
      </c>
      <c r="AR170" s="1">
        <v>5.17</v>
      </c>
      <c r="AS170" s="1">
        <v>1.25</v>
      </c>
      <c r="AT170" s="1">
        <v>3.51</v>
      </c>
      <c r="AU170" s="1">
        <v>0.45</v>
      </c>
      <c r="AV170" s="1">
        <v>1.99</v>
      </c>
      <c r="AW170" s="1">
        <v>0.37</v>
      </c>
      <c r="AX170" s="1">
        <v>1.03</v>
      </c>
      <c r="AY170" s="1">
        <v>0.14000000000000001</v>
      </c>
      <c r="AZ170" s="1">
        <v>0.87</v>
      </c>
      <c r="BA170" s="1">
        <v>0.13</v>
      </c>
      <c r="BB170" s="1">
        <v>20.399999999999999</v>
      </c>
      <c r="BC170" s="1">
        <v>2.95</v>
      </c>
      <c r="BD170" s="1">
        <v>12.9</v>
      </c>
      <c r="BE170" s="1"/>
      <c r="BF170" s="1">
        <v>1.1100000000000001</v>
      </c>
      <c r="BG170" s="1">
        <v>24.1</v>
      </c>
      <c r="BH170" s="1">
        <v>42.9</v>
      </c>
      <c r="BI170" s="1">
        <v>6.39</v>
      </c>
      <c r="BJ170" s="1">
        <v>51.8</v>
      </c>
      <c r="BK170" s="1">
        <v>0.92</v>
      </c>
      <c r="BL170" s="1"/>
      <c r="BM170" s="1">
        <v>72.5</v>
      </c>
      <c r="BN170" s="1">
        <v>39.299999999999997</v>
      </c>
      <c r="BO170" s="16"/>
      <c r="BP170" s="2">
        <f t="shared" si="45"/>
        <v>88.525000000000006</v>
      </c>
      <c r="BQ170" s="2">
        <f t="shared" si="46"/>
        <v>78.542326875021956</v>
      </c>
      <c r="BR170" s="2">
        <f t="shared" si="47"/>
        <v>9.9826731249780494</v>
      </c>
      <c r="BS170" s="2"/>
      <c r="BT170" s="2">
        <f t="shared" si="48"/>
        <v>59.088144675351955</v>
      </c>
      <c r="BU170" s="2">
        <f t="shared" si="49"/>
        <v>68.542327013328574</v>
      </c>
      <c r="BV170" s="2">
        <f t="shared" si="50"/>
        <v>9.4541823379766186</v>
      </c>
      <c r="BW170" s="2"/>
      <c r="BX170" s="2">
        <f t="shared" si="51"/>
        <v>65.987291427998628</v>
      </c>
      <c r="BY170" s="2">
        <f t="shared" si="52"/>
        <v>6.8991467526466721</v>
      </c>
      <c r="BZ170" s="2">
        <f t="shared" si="53"/>
        <v>2.5550355853299465</v>
      </c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s="9" customFormat="1" x14ac:dyDescent="0.2">
      <c r="A171" s="1" t="s">
        <v>91</v>
      </c>
      <c r="B171" s="1" t="s">
        <v>100</v>
      </c>
      <c r="C171" s="1">
        <v>29</v>
      </c>
      <c r="D171" s="1">
        <v>2</v>
      </c>
      <c r="E171" s="1">
        <v>29.26</v>
      </c>
      <c r="F171" s="1">
        <v>91.9</v>
      </c>
      <c r="G171" s="1">
        <v>0.70616599999999996</v>
      </c>
      <c r="H171" s="1">
        <v>-3.19</v>
      </c>
      <c r="I171" s="1"/>
      <c r="J171" s="1"/>
      <c r="K171" s="1">
        <v>66.52</v>
      </c>
      <c r="L171" s="1">
        <v>0.46</v>
      </c>
      <c r="M171" s="1">
        <v>15.52</v>
      </c>
      <c r="N171" s="1">
        <v>3.52</v>
      </c>
      <c r="O171" s="1"/>
      <c r="P171" s="1">
        <v>0.06</v>
      </c>
      <c r="Q171" s="1">
        <v>1.69</v>
      </c>
      <c r="R171" s="1">
        <v>3.33</v>
      </c>
      <c r="S171" s="1">
        <v>3.91</v>
      </c>
      <c r="T171" s="1">
        <v>3.88</v>
      </c>
      <c r="U171" s="1">
        <v>0.23</v>
      </c>
      <c r="V171" s="1">
        <v>5.85</v>
      </c>
      <c r="W171" s="1">
        <v>68</v>
      </c>
      <c r="X171" s="1">
        <v>25.2</v>
      </c>
      <c r="Y171" s="1">
        <v>9.35</v>
      </c>
      <c r="Z171" s="1">
        <v>17</v>
      </c>
      <c r="AA171" s="1"/>
      <c r="AB171" s="1"/>
      <c r="AC171" s="1"/>
      <c r="AD171" s="1"/>
      <c r="AE171" s="1"/>
      <c r="AF171" s="1">
        <v>144</v>
      </c>
      <c r="AG171" s="1">
        <v>755</v>
      </c>
      <c r="AH171" s="1">
        <v>0.19</v>
      </c>
      <c r="AI171" s="1">
        <v>10.4</v>
      </c>
      <c r="AJ171" s="1">
        <v>118</v>
      </c>
      <c r="AK171" s="1">
        <v>12.1</v>
      </c>
      <c r="AL171" s="1">
        <v>6.1</v>
      </c>
      <c r="AM171" s="1">
        <v>837</v>
      </c>
      <c r="AN171" s="1">
        <v>50.2</v>
      </c>
      <c r="AO171" s="1">
        <v>94.4</v>
      </c>
      <c r="AP171" s="1">
        <v>9.65</v>
      </c>
      <c r="AQ171" s="1">
        <v>32.5</v>
      </c>
      <c r="AR171" s="1">
        <v>4.9800000000000004</v>
      </c>
      <c r="AS171" s="1">
        <v>1.2</v>
      </c>
      <c r="AT171" s="1">
        <v>3.23</v>
      </c>
      <c r="AU171" s="1">
        <v>0.42</v>
      </c>
      <c r="AV171" s="1">
        <v>1.82</v>
      </c>
      <c r="AW171" s="1">
        <v>0.34</v>
      </c>
      <c r="AX171" s="1">
        <v>0.96</v>
      </c>
      <c r="AY171" s="1">
        <v>0.13</v>
      </c>
      <c r="AZ171" s="1">
        <v>0.83</v>
      </c>
      <c r="BA171" s="1">
        <v>0.12</v>
      </c>
      <c r="BB171" s="1">
        <v>21.2</v>
      </c>
      <c r="BC171" s="1">
        <v>2.96</v>
      </c>
      <c r="BD171" s="1">
        <v>27.8</v>
      </c>
      <c r="BE171" s="1"/>
      <c r="BF171" s="1">
        <v>1.1000000000000001</v>
      </c>
      <c r="BG171" s="1">
        <v>25.7</v>
      </c>
      <c r="BH171" s="1">
        <v>30.8</v>
      </c>
      <c r="BI171" s="1">
        <v>6.07</v>
      </c>
      <c r="BJ171" s="1">
        <v>51.4</v>
      </c>
      <c r="BK171" s="1">
        <v>0.96</v>
      </c>
      <c r="BL171" s="1"/>
      <c r="BM171" s="1">
        <v>72.599999999999994</v>
      </c>
      <c r="BN171" s="1">
        <v>41.1</v>
      </c>
      <c r="BO171" s="16"/>
      <c r="BP171" s="2">
        <f t="shared" si="45"/>
        <v>88.635999999999996</v>
      </c>
      <c r="BQ171" s="2">
        <f t="shared" si="46"/>
        <v>79.495187588116067</v>
      </c>
      <c r="BR171" s="2">
        <f t="shared" si="47"/>
        <v>9.1408124118839282</v>
      </c>
      <c r="BS171" s="2"/>
      <c r="BT171" s="2">
        <f t="shared" si="48"/>
        <v>59.114333514784249</v>
      </c>
      <c r="BU171" s="2">
        <f t="shared" si="49"/>
        <v>69.285734816936341</v>
      </c>
      <c r="BV171" s="2">
        <f t="shared" si="50"/>
        <v>10.171401302152091</v>
      </c>
      <c r="BW171" s="2"/>
      <c r="BX171" s="2">
        <f t="shared" si="51"/>
        <v>66.40833013961128</v>
      </c>
      <c r="BY171" s="2">
        <f t="shared" si="52"/>
        <v>7.2939966248270309</v>
      </c>
      <c r="BZ171" s="2">
        <f t="shared" si="53"/>
        <v>2.8774046773250603</v>
      </c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s="9" customFormat="1" x14ac:dyDescent="0.2">
      <c r="A172" s="3" t="s">
        <v>102</v>
      </c>
      <c r="B172" s="3" t="s">
        <v>174</v>
      </c>
      <c r="C172" s="3">
        <v>54</v>
      </c>
      <c r="D172" s="3"/>
      <c r="E172" s="3">
        <v>29.25861111</v>
      </c>
      <c r="F172" s="3">
        <v>91.84</v>
      </c>
      <c r="G172" s="3"/>
      <c r="H172" s="3"/>
      <c r="I172" s="3"/>
      <c r="J172" s="3"/>
      <c r="K172" s="3">
        <v>59.52</v>
      </c>
      <c r="L172" s="3">
        <v>0.68300000000000005</v>
      </c>
      <c r="M172" s="3">
        <v>17.48</v>
      </c>
      <c r="N172" s="3">
        <v>6.62</v>
      </c>
      <c r="O172" s="3"/>
      <c r="P172" s="3">
        <v>0.112</v>
      </c>
      <c r="Q172" s="3">
        <v>2.88</v>
      </c>
      <c r="R172" s="3">
        <v>6.22</v>
      </c>
      <c r="S172" s="3">
        <v>3.55</v>
      </c>
      <c r="T172" s="3">
        <v>2.13</v>
      </c>
      <c r="U172" s="3">
        <v>0.18</v>
      </c>
      <c r="V172" s="3">
        <v>15</v>
      </c>
      <c r="W172" s="3">
        <v>145</v>
      </c>
      <c r="X172" s="3">
        <v>17.600000000000001</v>
      </c>
      <c r="Y172" s="3">
        <v>17.600000000000001</v>
      </c>
      <c r="Z172" s="3">
        <v>10</v>
      </c>
      <c r="AA172" s="3"/>
      <c r="AB172" s="3"/>
      <c r="AC172" s="3"/>
      <c r="AD172" s="3"/>
      <c r="AE172" s="3"/>
      <c r="AF172" s="3">
        <v>54</v>
      </c>
      <c r="AG172" s="3">
        <v>519</v>
      </c>
      <c r="AH172" s="3">
        <v>0.1</v>
      </c>
      <c r="AI172" s="3">
        <v>16</v>
      </c>
      <c r="AJ172" s="3">
        <v>189</v>
      </c>
      <c r="AK172" s="3">
        <v>4.5</v>
      </c>
      <c r="AL172" s="3"/>
      <c r="AM172" s="3">
        <v>416</v>
      </c>
      <c r="AN172" s="3">
        <v>15.9</v>
      </c>
      <c r="AO172" s="3">
        <v>33.4</v>
      </c>
      <c r="AP172" s="3">
        <v>4.1100000000000003</v>
      </c>
      <c r="AQ172" s="3">
        <v>16.399999999999999</v>
      </c>
      <c r="AR172" s="3">
        <v>3.4</v>
      </c>
      <c r="AS172" s="3">
        <v>0.91</v>
      </c>
      <c r="AT172" s="3">
        <v>3.07</v>
      </c>
      <c r="AU172" s="3">
        <v>0.52</v>
      </c>
      <c r="AV172" s="3">
        <v>3</v>
      </c>
      <c r="AW172" s="3">
        <v>0.61</v>
      </c>
      <c r="AX172" s="3">
        <v>1.79</v>
      </c>
      <c r="AY172" s="3">
        <v>0.26700000000000002</v>
      </c>
      <c r="AZ172" s="3">
        <v>1.82</v>
      </c>
      <c r="BA172" s="3">
        <v>0.309</v>
      </c>
      <c r="BB172" s="3">
        <v>6</v>
      </c>
      <c r="BC172" s="3">
        <v>4.5999999999999996</v>
      </c>
      <c r="BD172" s="3"/>
      <c r="BE172" s="3"/>
      <c r="BF172" s="3">
        <v>0.32</v>
      </c>
      <c r="BG172" s="3">
        <v>8</v>
      </c>
      <c r="BH172" s="3">
        <v>2.81</v>
      </c>
      <c r="BI172" s="3">
        <v>0.99</v>
      </c>
      <c r="BJ172" s="3"/>
      <c r="BK172" s="3">
        <v>0.92</v>
      </c>
      <c r="BL172" s="3"/>
      <c r="BM172" s="3">
        <v>32.4</v>
      </c>
      <c r="BN172" s="3">
        <v>5.9</v>
      </c>
      <c r="BO172" s="17"/>
      <c r="BP172" s="4">
        <f t="shared" si="45"/>
        <v>44.013999999999996</v>
      </c>
      <c r="BQ172" s="4">
        <f t="shared" si="46"/>
        <v>38.195343957261677</v>
      </c>
      <c r="BR172" s="4">
        <f t="shared" si="47"/>
        <v>5.8186560427383185</v>
      </c>
      <c r="BS172" s="4"/>
      <c r="BT172" s="4">
        <f t="shared" si="48"/>
        <v>43.785010033167396</v>
      </c>
      <c r="BU172" s="4">
        <f t="shared" si="49"/>
        <v>37.064209025133785</v>
      </c>
      <c r="BV172" s="4">
        <f t="shared" si="50"/>
        <v>6.7208010080336109</v>
      </c>
      <c r="BW172" s="4"/>
      <c r="BX172" s="4">
        <f t="shared" si="51"/>
        <v>40.838018936719415</v>
      </c>
      <c r="BY172" s="4">
        <f t="shared" si="52"/>
        <v>2.9469910964479809</v>
      </c>
      <c r="BZ172" s="4">
        <f t="shared" si="53"/>
        <v>3.7738099115856301</v>
      </c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</row>
    <row r="173" spans="1:98" s="9" customFormat="1" x14ac:dyDescent="0.2">
      <c r="A173" s="3" t="s">
        <v>105</v>
      </c>
      <c r="B173" s="3" t="s">
        <v>220</v>
      </c>
      <c r="C173" s="3">
        <v>76.5</v>
      </c>
      <c r="D173" s="3"/>
      <c r="E173" s="3">
        <v>29.25806</v>
      </c>
      <c r="F173" s="3">
        <v>91.841939999999994</v>
      </c>
      <c r="G173" s="3"/>
      <c r="H173" s="3"/>
      <c r="I173" s="3"/>
      <c r="J173" s="3"/>
      <c r="K173" s="3">
        <v>60.13</v>
      </c>
      <c r="L173" s="3">
        <v>0.65</v>
      </c>
      <c r="M173" s="3">
        <v>16.98</v>
      </c>
      <c r="N173" s="3">
        <v>6.48</v>
      </c>
      <c r="O173" s="3"/>
      <c r="P173" s="3">
        <v>0.11</v>
      </c>
      <c r="Q173" s="3">
        <v>2.96</v>
      </c>
      <c r="R173" s="3">
        <v>5.68</v>
      </c>
      <c r="S173" s="3">
        <v>3.48</v>
      </c>
      <c r="T173" s="3">
        <v>2.13</v>
      </c>
      <c r="U173" s="3">
        <v>0.14000000000000001</v>
      </c>
      <c r="V173" s="3">
        <v>15.4</v>
      </c>
      <c r="W173" s="3">
        <v>115</v>
      </c>
      <c r="X173" s="3">
        <v>17.7</v>
      </c>
      <c r="Y173" s="3">
        <v>14.6</v>
      </c>
      <c r="Z173" s="3">
        <v>8.9</v>
      </c>
      <c r="AA173" s="3"/>
      <c r="AB173" s="3"/>
      <c r="AC173" s="3"/>
      <c r="AD173" s="3">
        <v>15.4</v>
      </c>
      <c r="AE173" s="3"/>
      <c r="AF173" s="3">
        <v>38.799999999999997</v>
      </c>
      <c r="AG173" s="3">
        <v>517</v>
      </c>
      <c r="AH173" s="3">
        <v>0.08</v>
      </c>
      <c r="AI173" s="3">
        <v>20.2</v>
      </c>
      <c r="AJ173" s="3">
        <v>50.8</v>
      </c>
      <c r="AK173" s="3">
        <v>4.57</v>
      </c>
      <c r="AL173" s="3">
        <v>2.84</v>
      </c>
      <c r="AM173" s="3">
        <v>405</v>
      </c>
      <c r="AN173" s="3">
        <v>15.8</v>
      </c>
      <c r="AO173" s="3">
        <v>34.799999999999997</v>
      </c>
      <c r="AP173" s="3">
        <v>4.72</v>
      </c>
      <c r="AQ173" s="3">
        <v>20.100000000000001</v>
      </c>
      <c r="AR173" s="3">
        <v>4.04</v>
      </c>
      <c r="AS173" s="3">
        <v>0.94</v>
      </c>
      <c r="AT173" s="3">
        <v>3.6</v>
      </c>
      <c r="AU173" s="3">
        <v>0.61799999999999999</v>
      </c>
      <c r="AV173" s="3">
        <v>3.8</v>
      </c>
      <c r="AW173" s="3">
        <v>0.77</v>
      </c>
      <c r="AX173" s="3">
        <v>2.16</v>
      </c>
      <c r="AY173" s="3">
        <v>0.32300000000000001</v>
      </c>
      <c r="AZ173" s="3">
        <v>2.0499999999999998</v>
      </c>
      <c r="BA173" s="3">
        <v>0.31900000000000001</v>
      </c>
      <c r="BB173" s="3">
        <v>5.4</v>
      </c>
      <c r="BC173" s="3">
        <v>1.64</v>
      </c>
      <c r="BD173" s="3"/>
      <c r="BE173" s="3"/>
      <c r="BF173" s="3">
        <v>0.33500000000000002</v>
      </c>
      <c r="BG173" s="3">
        <v>9.6999999999999993</v>
      </c>
      <c r="BH173" s="3">
        <v>4.16</v>
      </c>
      <c r="BI173" s="3">
        <v>1.37</v>
      </c>
      <c r="BJ173" s="3">
        <v>48</v>
      </c>
      <c r="BK173" s="3">
        <v>0.94</v>
      </c>
      <c r="BL173" s="3"/>
      <c r="BM173" s="3">
        <v>25.6</v>
      </c>
      <c r="BN173" s="3">
        <v>5.2</v>
      </c>
      <c r="BO173" s="17"/>
      <c r="BP173" s="4">
        <f t="shared" si="45"/>
        <v>36.466000000000008</v>
      </c>
      <c r="BQ173" s="4">
        <f t="shared" si="46"/>
        <v>35.508192363536715</v>
      </c>
      <c r="BR173" s="4">
        <f t="shared" si="47"/>
        <v>0.95780763646329348</v>
      </c>
      <c r="BS173" s="4"/>
      <c r="BT173" s="4">
        <f t="shared" si="48"/>
        <v>39.309254678224818</v>
      </c>
      <c r="BU173" s="4">
        <f t="shared" si="49"/>
        <v>34.967733184750536</v>
      </c>
      <c r="BV173" s="4">
        <f t="shared" si="50"/>
        <v>4.3415214934742821</v>
      </c>
      <c r="BW173" s="4"/>
      <c r="BX173" s="4">
        <f t="shared" si="51"/>
        <v>37.380198537403238</v>
      </c>
      <c r="BY173" s="4">
        <f t="shared" si="52"/>
        <v>1.9290561408215794</v>
      </c>
      <c r="BZ173" s="4">
        <f t="shared" si="53"/>
        <v>2.4124653526527027</v>
      </c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</row>
    <row r="174" spans="1:98" s="9" customFormat="1" x14ac:dyDescent="0.2">
      <c r="A174" s="3" t="s">
        <v>105</v>
      </c>
      <c r="B174" s="3" t="s">
        <v>223</v>
      </c>
      <c r="C174" s="3">
        <v>76.5</v>
      </c>
      <c r="D174" s="3"/>
      <c r="E174" s="3">
        <v>29.25806</v>
      </c>
      <c r="F174" s="3">
        <v>91.841939999999994</v>
      </c>
      <c r="G174" s="3"/>
      <c r="H174" s="3"/>
      <c r="I174" s="3"/>
      <c r="J174" s="3"/>
      <c r="K174" s="3">
        <v>60.47</v>
      </c>
      <c r="L174" s="3">
        <v>0.64</v>
      </c>
      <c r="M174" s="3">
        <v>17.16</v>
      </c>
      <c r="N174" s="3">
        <v>6.27</v>
      </c>
      <c r="O174" s="3"/>
      <c r="P174" s="3">
        <v>0.1</v>
      </c>
      <c r="Q174" s="3">
        <v>2.84</v>
      </c>
      <c r="R174" s="3">
        <v>5.65</v>
      </c>
      <c r="S174" s="3">
        <v>3.46</v>
      </c>
      <c r="T174" s="3">
        <v>2.31</v>
      </c>
      <c r="U174" s="3">
        <v>0.13</v>
      </c>
      <c r="V174" s="3">
        <v>16</v>
      </c>
      <c r="W174" s="3">
        <v>115</v>
      </c>
      <c r="X174" s="3">
        <v>17.3</v>
      </c>
      <c r="Y174" s="3">
        <v>13.8</v>
      </c>
      <c r="Z174" s="3">
        <v>9.3699999999999992</v>
      </c>
      <c r="AA174" s="3"/>
      <c r="AB174" s="3"/>
      <c r="AC174" s="3"/>
      <c r="AD174" s="3">
        <v>16</v>
      </c>
      <c r="AE174" s="3"/>
      <c r="AF174" s="3">
        <v>47.9</v>
      </c>
      <c r="AG174" s="3">
        <v>510</v>
      </c>
      <c r="AH174" s="3">
        <v>0.09</v>
      </c>
      <c r="AI174" s="3">
        <v>23.7</v>
      </c>
      <c r="AJ174" s="3">
        <v>67.099999999999994</v>
      </c>
      <c r="AK174" s="3">
        <v>4.6900000000000004</v>
      </c>
      <c r="AL174" s="3">
        <v>5.0199999999999996</v>
      </c>
      <c r="AM174" s="3">
        <v>396</v>
      </c>
      <c r="AN174" s="3">
        <v>16.7</v>
      </c>
      <c r="AO174" s="3">
        <v>36.6</v>
      </c>
      <c r="AP174" s="3">
        <v>5.04</v>
      </c>
      <c r="AQ174" s="3">
        <v>21.4</v>
      </c>
      <c r="AR174" s="3">
        <v>4.54</v>
      </c>
      <c r="AS174" s="3">
        <v>1.02</v>
      </c>
      <c r="AT174" s="3">
        <v>4.09</v>
      </c>
      <c r="AU174" s="3">
        <v>0.70799999999999996</v>
      </c>
      <c r="AV174" s="3">
        <v>4.24</v>
      </c>
      <c r="AW174" s="3">
        <v>0.88300000000000001</v>
      </c>
      <c r="AX174" s="3">
        <v>2.5</v>
      </c>
      <c r="AY174" s="3">
        <v>0.371</v>
      </c>
      <c r="AZ174" s="3">
        <v>2.38</v>
      </c>
      <c r="BA174" s="3">
        <v>0.375</v>
      </c>
      <c r="BB174" s="3">
        <v>5.0999999999999996</v>
      </c>
      <c r="BC174" s="3">
        <v>2.16</v>
      </c>
      <c r="BD174" s="3"/>
      <c r="BE174" s="3"/>
      <c r="BF174" s="3">
        <v>0.372</v>
      </c>
      <c r="BG174" s="3">
        <v>11.3</v>
      </c>
      <c r="BH174" s="3">
        <v>4.46</v>
      </c>
      <c r="BI174" s="3">
        <v>1.4</v>
      </c>
      <c r="BJ174" s="3">
        <v>47</v>
      </c>
      <c r="BK174" s="3">
        <v>0.95</v>
      </c>
      <c r="BL174" s="3"/>
      <c r="BM174" s="3">
        <v>21.5</v>
      </c>
      <c r="BN174" s="3">
        <v>4.8</v>
      </c>
      <c r="BO174" s="17"/>
      <c r="BP174" s="4">
        <f t="shared" si="45"/>
        <v>31.915000000000003</v>
      </c>
      <c r="BQ174" s="4">
        <f t="shared" si="46"/>
        <v>33.805123672366882</v>
      </c>
      <c r="BR174" s="4">
        <f t="shared" si="47"/>
        <v>1.8901236723668795</v>
      </c>
      <c r="BS174" s="4"/>
      <c r="BT174" s="4">
        <f t="shared" si="48"/>
        <v>35.993005767538719</v>
      </c>
      <c r="BU174" s="4">
        <f t="shared" si="49"/>
        <v>33.639024237369831</v>
      </c>
      <c r="BV174" s="4">
        <f t="shared" si="50"/>
        <v>2.3539815301688876</v>
      </c>
      <c r="BW174" s="4"/>
      <c r="BX174" s="4">
        <f t="shared" si="51"/>
        <v>34.941323617325438</v>
      </c>
      <c r="BY174" s="4">
        <f t="shared" si="52"/>
        <v>1.0516821502132814</v>
      </c>
      <c r="BZ174" s="4">
        <f t="shared" si="53"/>
        <v>1.3022993799556062</v>
      </c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</row>
    <row r="175" spans="1:98" s="9" customFormat="1" x14ac:dyDescent="0.2">
      <c r="A175" s="3" t="s">
        <v>105</v>
      </c>
      <c r="B175" s="3" t="s">
        <v>219</v>
      </c>
      <c r="C175" s="3">
        <v>76.5</v>
      </c>
      <c r="D175" s="3"/>
      <c r="E175" s="3">
        <v>29.25778</v>
      </c>
      <c r="F175" s="3">
        <v>91.851669999999999</v>
      </c>
      <c r="G175" s="3"/>
      <c r="H175" s="3"/>
      <c r="I175" s="3"/>
      <c r="J175" s="3"/>
      <c r="K175" s="3">
        <v>58.69</v>
      </c>
      <c r="L175" s="3">
        <v>0.71</v>
      </c>
      <c r="M175" s="3">
        <v>17.809999999999999</v>
      </c>
      <c r="N175" s="3">
        <v>7.14</v>
      </c>
      <c r="O175" s="3"/>
      <c r="P175" s="3">
        <v>0.11</v>
      </c>
      <c r="Q175" s="3">
        <v>3.31</v>
      </c>
      <c r="R175" s="3">
        <v>6.33</v>
      </c>
      <c r="S175" s="3">
        <v>3.48</v>
      </c>
      <c r="T175" s="3">
        <v>1.7</v>
      </c>
      <c r="U175" s="3">
        <v>0.15</v>
      </c>
      <c r="V175" s="3">
        <v>17.100000000000001</v>
      </c>
      <c r="W175" s="3">
        <v>130</v>
      </c>
      <c r="X175" s="3">
        <v>27.1</v>
      </c>
      <c r="Y175" s="3">
        <v>17.5</v>
      </c>
      <c r="Z175" s="3">
        <v>11.5</v>
      </c>
      <c r="AA175" s="3"/>
      <c r="AB175" s="3"/>
      <c r="AC175" s="3"/>
      <c r="AD175" s="3">
        <v>16.399999999999999</v>
      </c>
      <c r="AE175" s="3"/>
      <c r="AF175" s="3">
        <v>28.3</v>
      </c>
      <c r="AG175" s="3">
        <v>601</v>
      </c>
      <c r="AH175" s="3">
        <v>0.05</v>
      </c>
      <c r="AI175" s="3">
        <v>21.2</v>
      </c>
      <c r="AJ175" s="3">
        <v>52.4</v>
      </c>
      <c r="AK175" s="3">
        <v>4.41</v>
      </c>
      <c r="AL175" s="3">
        <v>3.15</v>
      </c>
      <c r="AM175" s="3">
        <v>391</v>
      </c>
      <c r="AN175" s="3">
        <v>16.7</v>
      </c>
      <c r="AO175" s="3">
        <v>36.200000000000003</v>
      </c>
      <c r="AP175" s="3">
        <v>4.96</v>
      </c>
      <c r="AQ175" s="3">
        <v>20.8</v>
      </c>
      <c r="AR175" s="3">
        <v>4.3099999999999996</v>
      </c>
      <c r="AS175" s="3">
        <v>1.0900000000000001</v>
      </c>
      <c r="AT175" s="3">
        <v>3.82</v>
      </c>
      <c r="AU175" s="3">
        <v>0.67300000000000004</v>
      </c>
      <c r="AV175" s="3">
        <v>3.95</v>
      </c>
      <c r="AW175" s="3">
        <v>0.81799999999999995</v>
      </c>
      <c r="AX175" s="3">
        <v>2.31</v>
      </c>
      <c r="AY175" s="3">
        <v>0.33400000000000002</v>
      </c>
      <c r="AZ175" s="3">
        <v>2.1</v>
      </c>
      <c r="BA175" s="3">
        <v>0.32800000000000001</v>
      </c>
      <c r="BB175" s="3">
        <v>5.4</v>
      </c>
      <c r="BC175" s="3">
        <v>1.76</v>
      </c>
      <c r="BD175" s="3"/>
      <c r="BE175" s="3"/>
      <c r="BF175" s="3">
        <v>0.33700000000000002</v>
      </c>
      <c r="BG175" s="3">
        <v>10.9</v>
      </c>
      <c r="BH175" s="3">
        <v>4.1500000000000004</v>
      </c>
      <c r="BI175" s="3">
        <v>1.05</v>
      </c>
      <c r="BJ175" s="3">
        <v>48</v>
      </c>
      <c r="BK175" s="3">
        <v>0.95</v>
      </c>
      <c r="BL175" s="3"/>
      <c r="BM175" s="3">
        <v>28.3</v>
      </c>
      <c r="BN175" s="3">
        <v>5.4</v>
      </c>
      <c r="BO175" s="17"/>
      <c r="BP175" s="4">
        <f t="shared" si="45"/>
        <v>39.463000000000008</v>
      </c>
      <c r="BQ175" s="4">
        <f t="shared" si="46"/>
        <v>36.311193322027748</v>
      </c>
      <c r="BR175" s="4">
        <f t="shared" si="47"/>
        <v>3.1518066779722602</v>
      </c>
      <c r="BS175" s="4"/>
      <c r="BT175" s="4">
        <f t="shared" si="48"/>
        <v>41.214374288334639</v>
      </c>
      <c r="BU175" s="4">
        <f t="shared" si="49"/>
        <v>35.594222629265801</v>
      </c>
      <c r="BV175" s="4">
        <f t="shared" si="50"/>
        <v>5.6201516590688385</v>
      </c>
      <c r="BW175" s="4"/>
      <c r="BX175" s="4">
        <f t="shared" si="51"/>
        <v>38.706276163051164</v>
      </c>
      <c r="BY175" s="4">
        <f t="shared" si="52"/>
        <v>2.5080981252834746</v>
      </c>
      <c r="BZ175" s="4">
        <f t="shared" si="53"/>
        <v>3.1120535337853639</v>
      </c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</row>
    <row r="176" spans="1:98" s="9" customFormat="1" x14ac:dyDescent="0.2">
      <c r="A176" s="3" t="s">
        <v>105</v>
      </c>
      <c r="B176" s="3" t="s">
        <v>221</v>
      </c>
      <c r="C176" s="3">
        <v>76.5</v>
      </c>
      <c r="D176" s="3"/>
      <c r="E176" s="3">
        <v>29.25778</v>
      </c>
      <c r="F176" s="3">
        <v>91.851110000000006</v>
      </c>
      <c r="G176" s="3"/>
      <c r="H176" s="3"/>
      <c r="I176" s="3"/>
      <c r="J176" s="3"/>
      <c r="K176" s="3">
        <v>60.88</v>
      </c>
      <c r="L176" s="3">
        <v>0.63</v>
      </c>
      <c r="M176" s="3">
        <v>17.11</v>
      </c>
      <c r="N176" s="3">
        <v>6.33</v>
      </c>
      <c r="O176" s="3"/>
      <c r="P176" s="3">
        <v>0.1</v>
      </c>
      <c r="Q176" s="3">
        <v>2.84</v>
      </c>
      <c r="R176" s="3">
        <v>5.37</v>
      </c>
      <c r="S176" s="3">
        <v>3.49</v>
      </c>
      <c r="T176" s="3">
        <v>2.58</v>
      </c>
      <c r="U176" s="3">
        <v>0.14000000000000001</v>
      </c>
      <c r="V176" s="3">
        <v>15.8</v>
      </c>
      <c r="W176" s="3">
        <v>113</v>
      </c>
      <c r="X176" s="3">
        <v>21.2</v>
      </c>
      <c r="Y176" s="3">
        <v>15.4</v>
      </c>
      <c r="Z176" s="3">
        <v>10.6</v>
      </c>
      <c r="AA176" s="3"/>
      <c r="AB176" s="3"/>
      <c r="AC176" s="3"/>
      <c r="AD176" s="3">
        <v>16.3</v>
      </c>
      <c r="AE176" s="3"/>
      <c r="AF176" s="3">
        <v>51.9</v>
      </c>
      <c r="AG176" s="3">
        <v>608</v>
      </c>
      <c r="AH176" s="3">
        <v>0.09</v>
      </c>
      <c r="AI176" s="3">
        <v>19</v>
      </c>
      <c r="AJ176" s="3">
        <v>65.400000000000006</v>
      </c>
      <c r="AK176" s="3">
        <v>4.28</v>
      </c>
      <c r="AL176" s="3">
        <v>5.91</v>
      </c>
      <c r="AM176" s="3">
        <v>499</v>
      </c>
      <c r="AN176" s="3">
        <v>17.600000000000001</v>
      </c>
      <c r="AO176" s="3">
        <v>36.299999999999997</v>
      </c>
      <c r="AP176" s="3">
        <v>4.8</v>
      </c>
      <c r="AQ176" s="3">
        <v>19.899999999999999</v>
      </c>
      <c r="AR176" s="3">
        <v>3.97</v>
      </c>
      <c r="AS176" s="3">
        <v>1.01</v>
      </c>
      <c r="AT176" s="3">
        <v>3.55</v>
      </c>
      <c r="AU176" s="3">
        <v>0.60699999999999998</v>
      </c>
      <c r="AV176" s="3">
        <v>3.54</v>
      </c>
      <c r="AW176" s="3">
        <v>0.73399999999999999</v>
      </c>
      <c r="AX176" s="3">
        <v>2.0699999999999998</v>
      </c>
      <c r="AY176" s="3">
        <v>0.30599999999999999</v>
      </c>
      <c r="AZ176" s="3">
        <v>1.96</v>
      </c>
      <c r="BA176" s="3">
        <v>0.312</v>
      </c>
      <c r="BB176" s="3">
        <v>5.9</v>
      </c>
      <c r="BC176" s="3">
        <v>2.12</v>
      </c>
      <c r="BD176" s="3"/>
      <c r="BE176" s="3"/>
      <c r="BF176" s="3">
        <v>0.36699999999999999</v>
      </c>
      <c r="BG176" s="3">
        <v>18.8</v>
      </c>
      <c r="BH176" s="3">
        <v>6.8</v>
      </c>
      <c r="BI176" s="3">
        <v>1.48</v>
      </c>
      <c r="BJ176" s="3">
        <v>47</v>
      </c>
      <c r="BK176" s="3">
        <v>0.95</v>
      </c>
      <c r="BL176" s="3"/>
      <c r="BM176" s="3">
        <v>32</v>
      </c>
      <c r="BN176" s="3">
        <v>6.1</v>
      </c>
      <c r="BO176" s="17"/>
      <c r="BP176" s="4">
        <f t="shared" ref="BP176:BP193" si="54" xml:space="preserve"> 1.11*BM176 + 8.05</f>
        <v>43.570000000000007</v>
      </c>
      <c r="BQ176" s="4">
        <f t="shared" ref="BQ176:BQ193" si="55">21.277*LN(1.0204*BN176)</f>
        <v>38.904642971295225</v>
      </c>
      <c r="BR176" s="4">
        <f t="shared" ref="BR176:BR193" si="56">ABS(BP176-BQ176)</f>
        <v>4.6653570287047827</v>
      </c>
      <c r="BS176" s="4"/>
      <c r="BT176" s="4">
        <f t="shared" ref="BT176:BT193" si="57">19*LN(BM176)-22.3</f>
        <v>43.548982153194814</v>
      </c>
      <c r="BU176" s="4">
        <f t="shared" ref="BU176:BU193" si="58">16.6*LN(BN176)+7.6</f>
        <v>37.617593601575805</v>
      </c>
      <c r="BV176" s="4">
        <f t="shared" ref="BV176:BV193" si="59">ABS(BT176-BU176)</f>
        <v>5.9313885516190084</v>
      </c>
      <c r="BW176" s="4"/>
      <c r="BX176" s="4">
        <f t="shared" ref="BX176:BX193" si="60">-9.4+9.8*LN(BM176)+9.1*LN(BN176)</f>
        <v>41.01963966516864</v>
      </c>
      <c r="BY176" s="4">
        <f t="shared" ref="BY176:BY193" si="61">ABS(BT176-BX176)</f>
        <v>2.5293424880261739</v>
      </c>
      <c r="BZ176" s="4">
        <f t="shared" ref="BZ176:BZ193" si="62">ABS(BU176-BX176)</f>
        <v>3.4020460635928345</v>
      </c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</row>
    <row r="177" spans="1:98" s="9" customFormat="1" x14ac:dyDescent="0.2">
      <c r="A177" s="3" t="s">
        <v>105</v>
      </c>
      <c r="B177" s="3" t="s">
        <v>224</v>
      </c>
      <c r="C177" s="3">
        <v>76.5</v>
      </c>
      <c r="D177" s="3"/>
      <c r="E177" s="3">
        <v>29.25694</v>
      </c>
      <c r="F177" s="3">
        <v>91.845280000000002</v>
      </c>
      <c r="G177" s="3"/>
      <c r="H177" s="3"/>
      <c r="I177" s="3"/>
      <c r="J177" s="3"/>
      <c r="K177" s="3">
        <v>59.78</v>
      </c>
      <c r="L177" s="3">
        <v>0.68</v>
      </c>
      <c r="M177" s="3">
        <v>17.05</v>
      </c>
      <c r="N177" s="3">
        <v>7.01</v>
      </c>
      <c r="O177" s="3"/>
      <c r="P177" s="3">
        <v>0.11</v>
      </c>
      <c r="Q177" s="3">
        <v>3.14</v>
      </c>
      <c r="R177" s="3">
        <v>6.08</v>
      </c>
      <c r="S177" s="3">
        <v>3.38</v>
      </c>
      <c r="T177" s="3">
        <v>1.88</v>
      </c>
      <c r="U177" s="3">
        <v>0.14000000000000001</v>
      </c>
      <c r="V177" s="3">
        <v>16.899999999999999</v>
      </c>
      <c r="W177" s="3">
        <v>132</v>
      </c>
      <c r="X177" s="3">
        <v>25.8</v>
      </c>
      <c r="Y177" s="3">
        <v>17.2</v>
      </c>
      <c r="Z177" s="3">
        <v>10.199999999999999</v>
      </c>
      <c r="AA177" s="3"/>
      <c r="AB177" s="3"/>
      <c r="AC177" s="3"/>
      <c r="AD177" s="3">
        <v>16.399999999999999</v>
      </c>
      <c r="AE177" s="3"/>
      <c r="AF177" s="3">
        <v>50.5</v>
      </c>
      <c r="AG177" s="3">
        <v>506</v>
      </c>
      <c r="AH177" s="3">
        <v>0.1</v>
      </c>
      <c r="AI177" s="3">
        <v>18</v>
      </c>
      <c r="AJ177" s="3">
        <v>39.5</v>
      </c>
      <c r="AK177" s="3">
        <v>4.1100000000000003</v>
      </c>
      <c r="AL177" s="3">
        <v>6.61</v>
      </c>
      <c r="AM177" s="3">
        <v>356</v>
      </c>
      <c r="AN177" s="3">
        <v>16.100000000000001</v>
      </c>
      <c r="AO177" s="3">
        <v>33.700000000000003</v>
      </c>
      <c r="AP177" s="3">
        <v>4.34</v>
      </c>
      <c r="AQ177" s="3">
        <v>17.899999999999999</v>
      </c>
      <c r="AR177" s="3">
        <v>3.52</v>
      </c>
      <c r="AS177" s="3">
        <v>0.996</v>
      </c>
      <c r="AT177" s="3">
        <v>3.19</v>
      </c>
      <c r="AU177" s="3">
        <v>0.55100000000000005</v>
      </c>
      <c r="AV177" s="3">
        <v>3.28</v>
      </c>
      <c r="AW177" s="3">
        <v>0.66200000000000003</v>
      </c>
      <c r="AX177" s="3">
        <v>1.87</v>
      </c>
      <c r="AY177" s="3">
        <v>0.27800000000000002</v>
      </c>
      <c r="AZ177" s="3">
        <v>1.83</v>
      </c>
      <c r="BA177" s="3">
        <v>0.29399999999999998</v>
      </c>
      <c r="BB177" s="3">
        <v>5.8</v>
      </c>
      <c r="BC177" s="3">
        <v>1.25</v>
      </c>
      <c r="BD177" s="3"/>
      <c r="BE177" s="3"/>
      <c r="BF177" s="3">
        <v>0.32300000000000001</v>
      </c>
      <c r="BG177" s="3">
        <v>10.7</v>
      </c>
      <c r="BH177" s="3">
        <v>5.6</v>
      </c>
      <c r="BI177" s="3">
        <v>1.01</v>
      </c>
      <c r="BJ177" s="3">
        <v>47</v>
      </c>
      <c r="BK177" s="3">
        <v>0.93</v>
      </c>
      <c r="BL177" s="3"/>
      <c r="BM177" s="3">
        <v>28.1</v>
      </c>
      <c r="BN177" s="3">
        <v>6</v>
      </c>
      <c r="BO177" s="17"/>
      <c r="BP177" s="4">
        <f t="shared" si="54"/>
        <v>39.241000000000007</v>
      </c>
      <c r="BQ177" s="4">
        <f t="shared" si="55"/>
        <v>38.552949013679324</v>
      </c>
      <c r="BR177" s="4">
        <f t="shared" si="56"/>
        <v>0.68805098632068251</v>
      </c>
      <c r="BS177" s="4"/>
      <c r="BT177" s="4">
        <f t="shared" si="57"/>
        <v>41.079621950454296</v>
      </c>
      <c r="BU177" s="4">
        <f t="shared" si="58"/>
        <v>37.343207189185712</v>
      </c>
      <c r="BV177" s="4">
        <f t="shared" si="59"/>
        <v>3.7364147612685841</v>
      </c>
      <c r="BW177" s="4"/>
      <c r="BX177" s="4">
        <f t="shared" si="60"/>
        <v>39.595553018104368</v>
      </c>
      <c r="BY177" s="4">
        <f t="shared" si="61"/>
        <v>1.4840689323499276</v>
      </c>
      <c r="BZ177" s="4">
        <f t="shared" si="62"/>
        <v>2.2523458289186564</v>
      </c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</row>
    <row r="178" spans="1:98" s="9" customFormat="1" x14ac:dyDescent="0.2">
      <c r="A178" s="3" t="s">
        <v>105</v>
      </c>
      <c r="B178" s="3" t="s">
        <v>222</v>
      </c>
      <c r="C178" s="3">
        <v>76.5</v>
      </c>
      <c r="D178" s="3"/>
      <c r="E178" s="3">
        <v>29.25667</v>
      </c>
      <c r="F178" s="3">
        <v>91.845560000000006</v>
      </c>
      <c r="G178" s="3"/>
      <c r="H178" s="3"/>
      <c r="I178" s="3">
        <v>9.7066666670000004</v>
      </c>
      <c r="J178" s="3"/>
      <c r="K178" s="3">
        <v>60.24</v>
      </c>
      <c r="L178" s="3">
        <v>0.65</v>
      </c>
      <c r="M178" s="3">
        <v>16.93</v>
      </c>
      <c r="N178" s="3">
        <v>6.29</v>
      </c>
      <c r="O178" s="3"/>
      <c r="P178" s="3">
        <v>0.1</v>
      </c>
      <c r="Q178" s="3">
        <v>2.96</v>
      </c>
      <c r="R178" s="3">
        <v>5.8</v>
      </c>
      <c r="S178" s="3">
        <v>3.41</v>
      </c>
      <c r="T178" s="3">
        <v>2.36</v>
      </c>
      <c r="U178" s="3">
        <v>0.14000000000000001</v>
      </c>
      <c r="V178" s="3">
        <v>16.100000000000001</v>
      </c>
      <c r="W178" s="3">
        <v>128</v>
      </c>
      <c r="X178" s="3">
        <v>21.2</v>
      </c>
      <c r="Y178" s="3">
        <v>14.7</v>
      </c>
      <c r="Z178" s="3">
        <v>10.6</v>
      </c>
      <c r="AA178" s="3"/>
      <c r="AB178" s="3"/>
      <c r="AC178" s="3"/>
      <c r="AD178" s="3">
        <v>15.8</v>
      </c>
      <c r="AE178" s="3"/>
      <c r="AF178" s="3">
        <v>44.1</v>
      </c>
      <c r="AG178" s="3">
        <v>493</v>
      </c>
      <c r="AH178" s="3">
        <v>0.09</v>
      </c>
      <c r="AI178" s="3">
        <v>20.2</v>
      </c>
      <c r="AJ178" s="3">
        <v>80.7</v>
      </c>
      <c r="AK178" s="3">
        <v>4.51</v>
      </c>
      <c r="AL178" s="3">
        <v>3.87</v>
      </c>
      <c r="AM178" s="3">
        <v>440</v>
      </c>
      <c r="AN178" s="3">
        <v>17.3</v>
      </c>
      <c r="AO178" s="3">
        <v>37.200000000000003</v>
      </c>
      <c r="AP178" s="3">
        <v>4.8499999999999996</v>
      </c>
      <c r="AQ178" s="3">
        <v>20</v>
      </c>
      <c r="AR178" s="3">
        <v>4.13</v>
      </c>
      <c r="AS178" s="3">
        <v>0.98599999999999999</v>
      </c>
      <c r="AT178" s="3">
        <v>3.66</v>
      </c>
      <c r="AU178" s="3">
        <v>0.63300000000000001</v>
      </c>
      <c r="AV178" s="3">
        <v>3.73</v>
      </c>
      <c r="AW178" s="3">
        <v>0.77800000000000002</v>
      </c>
      <c r="AX178" s="3">
        <v>2.23</v>
      </c>
      <c r="AY178" s="3">
        <v>0.33300000000000002</v>
      </c>
      <c r="AZ178" s="3">
        <v>2.17</v>
      </c>
      <c r="BA178" s="3">
        <v>0.33900000000000002</v>
      </c>
      <c r="BB178" s="3">
        <v>5.6</v>
      </c>
      <c r="BC178" s="3">
        <v>2.52</v>
      </c>
      <c r="BD178" s="3"/>
      <c r="BE178" s="3"/>
      <c r="BF178" s="3">
        <v>0.36</v>
      </c>
      <c r="BG178" s="3">
        <v>10.6</v>
      </c>
      <c r="BH178" s="3">
        <v>5.58</v>
      </c>
      <c r="BI178" s="3">
        <v>1.28</v>
      </c>
      <c r="BJ178" s="3">
        <v>48</v>
      </c>
      <c r="BK178" s="3">
        <v>0.92</v>
      </c>
      <c r="BL178" s="3"/>
      <c r="BM178" s="3">
        <v>24.4</v>
      </c>
      <c r="BN178" s="3">
        <v>5.4</v>
      </c>
      <c r="BO178" s="17"/>
      <c r="BP178" s="4">
        <f t="shared" si="54"/>
        <v>35.134</v>
      </c>
      <c r="BQ178" s="4">
        <f t="shared" si="55"/>
        <v>36.311193322027748</v>
      </c>
      <c r="BR178" s="4">
        <f t="shared" si="56"/>
        <v>1.1771933220277475</v>
      </c>
      <c r="BS178" s="4"/>
      <c r="BT178" s="4">
        <f t="shared" si="57"/>
        <v>38.397079513683963</v>
      </c>
      <c r="BU178" s="4">
        <f t="shared" si="58"/>
        <v>35.594222629265801</v>
      </c>
      <c r="BV178" s="4">
        <f t="shared" si="59"/>
        <v>2.8028568844181621</v>
      </c>
      <c r="BW178" s="4"/>
      <c r="BX178" s="4">
        <f t="shared" si="60"/>
        <v>37.253145174020815</v>
      </c>
      <c r="BY178" s="4">
        <f t="shared" si="61"/>
        <v>1.1439343396631472</v>
      </c>
      <c r="BZ178" s="4">
        <f t="shared" si="62"/>
        <v>1.6589225447550149</v>
      </c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</row>
    <row r="179" spans="1:98" s="9" customFormat="1" x14ac:dyDescent="0.2">
      <c r="A179" s="3" t="s">
        <v>102</v>
      </c>
      <c r="B179" s="3" t="s">
        <v>175</v>
      </c>
      <c r="C179" s="3">
        <v>54</v>
      </c>
      <c r="D179" s="3"/>
      <c r="E179" s="3">
        <v>29.254722220000001</v>
      </c>
      <c r="F179" s="3">
        <v>91.814999999999998</v>
      </c>
      <c r="G179" s="3"/>
      <c r="H179" s="3"/>
      <c r="I179" s="3"/>
      <c r="J179" s="3"/>
      <c r="K179" s="3">
        <v>65.73</v>
      </c>
      <c r="L179" s="3">
        <v>0.46600000000000003</v>
      </c>
      <c r="M179" s="3">
        <v>15.54</v>
      </c>
      <c r="N179" s="3">
        <v>4.58</v>
      </c>
      <c r="O179" s="3"/>
      <c r="P179" s="3">
        <v>8.4000000000000005E-2</v>
      </c>
      <c r="Q179" s="3">
        <v>1.89</v>
      </c>
      <c r="R179" s="3">
        <v>4.3</v>
      </c>
      <c r="S179" s="3">
        <v>3.27</v>
      </c>
      <c r="T179" s="3">
        <v>3</v>
      </c>
      <c r="U179" s="3">
        <v>0.12</v>
      </c>
      <c r="V179" s="3">
        <v>10.3</v>
      </c>
      <c r="W179" s="3">
        <v>93</v>
      </c>
      <c r="X179" s="3">
        <v>10.1</v>
      </c>
      <c r="Y179" s="3">
        <v>10.6</v>
      </c>
      <c r="Z179" s="3">
        <v>7</v>
      </c>
      <c r="AA179" s="3"/>
      <c r="AB179" s="3"/>
      <c r="AC179" s="3"/>
      <c r="AD179" s="3"/>
      <c r="AE179" s="3"/>
      <c r="AF179" s="3">
        <v>74</v>
      </c>
      <c r="AG179" s="3">
        <v>389</v>
      </c>
      <c r="AH179" s="3">
        <v>0.19</v>
      </c>
      <c r="AI179" s="3">
        <v>12</v>
      </c>
      <c r="AJ179" s="3">
        <v>110</v>
      </c>
      <c r="AK179" s="3">
        <v>4.2</v>
      </c>
      <c r="AL179" s="3"/>
      <c r="AM179" s="3">
        <v>424</v>
      </c>
      <c r="AN179" s="3">
        <v>18.3</v>
      </c>
      <c r="AO179" s="3">
        <v>34.6</v>
      </c>
      <c r="AP179" s="3">
        <v>3.78</v>
      </c>
      <c r="AQ179" s="3">
        <v>13.4</v>
      </c>
      <c r="AR179" s="3">
        <v>2.63</v>
      </c>
      <c r="AS179" s="3">
        <v>0.67400000000000004</v>
      </c>
      <c r="AT179" s="3">
        <v>2.23</v>
      </c>
      <c r="AU179" s="3">
        <v>0.37</v>
      </c>
      <c r="AV179" s="3">
        <v>2.16</v>
      </c>
      <c r="AW179" s="3">
        <v>0.45</v>
      </c>
      <c r="AX179" s="3">
        <v>1.32</v>
      </c>
      <c r="AY179" s="3">
        <v>0.21</v>
      </c>
      <c r="AZ179" s="3">
        <v>1.44</v>
      </c>
      <c r="BA179" s="3">
        <v>0.247</v>
      </c>
      <c r="BB179" s="3">
        <v>8</v>
      </c>
      <c r="BC179" s="3">
        <v>3</v>
      </c>
      <c r="BD179" s="3"/>
      <c r="BE179" s="3"/>
      <c r="BF179" s="3">
        <v>0.45</v>
      </c>
      <c r="BG179" s="3">
        <v>7</v>
      </c>
      <c r="BH179" s="3">
        <v>7.58</v>
      </c>
      <c r="BI179" s="3">
        <v>1.8</v>
      </c>
      <c r="BJ179" s="3"/>
      <c r="BK179" s="3">
        <v>0.96</v>
      </c>
      <c r="BL179" s="3"/>
      <c r="BM179" s="3">
        <v>32.4</v>
      </c>
      <c r="BN179" s="3">
        <v>8.6</v>
      </c>
      <c r="BO179" s="17"/>
      <c r="BP179" s="4">
        <f t="shared" si="54"/>
        <v>44.013999999999996</v>
      </c>
      <c r="BQ179" s="4">
        <f t="shared" si="55"/>
        <v>46.212727185665571</v>
      </c>
      <c r="BR179" s="4">
        <f t="shared" si="56"/>
        <v>2.1987271856655752</v>
      </c>
      <c r="BS179" s="4"/>
      <c r="BT179" s="4">
        <f t="shared" si="57"/>
        <v>43.785010033167396</v>
      </c>
      <c r="BU179" s="4">
        <f t="shared" si="58"/>
        <v>43.319252574107068</v>
      </c>
      <c r="BV179" s="4">
        <f t="shared" si="59"/>
        <v>0.46575745906032751</v>
      </c>
      <c r="BW179" s="4"/>
      <c r="BX179" s="4">
        <f t="shared" si="60"/>
        <v>44.266988593084285</v>
      </c>
      <c r="BY179" s="4">
        <f t="shared" si="61"/>
        <v>0.48197855991688954</v>
      </c>
      <c r="BZ179" s="4">
        <f t="shared" si="62"/>
        <v>0.94773601897721704</v>
      </c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</row>
    <row r="180" spans="1:98" s="9" customFormat="1" x14ac:dyDescent="0.2">
      <c r="A180" s="3" t="s">
        <v>177</v>
      </c>
      <c r="B180" s="3" t="s">
        <v>178</v>
      </c>
      <c r="C180" s="3">
        <v>55.42</v>
      </c>
      <c r="D180" s="3">
        <v>0.68</v>
      </c>
      <c r="E180" s="3">
        <v>29.254722220000001</v>
      </c>
      <c r="F180" s="3">
        <v>91.814999999999998</v>
      </c>
      <c r="G180" s="3"/>
      <c r="H180" s="3"/>
      <c r="I180" s="3"/>
      <c r="J180" s="3"/>
      <c r="K180" s="3">
        <v>56.73</v>
      </c>
      <c r="L180" s="3">
        <v>0.8</v>
      </c>
      <c r="M180" s="3">
        <v>17.100000000000001</v>
      </c>
      <c r="N180" s="3">
        <v>7.85</v>
      </c>
      <c r="O180" s="3"/>
      <c r="P180" s="3">
        <v>0.19</v>
      </c>
      <c r="Q180" s="3">
        <v>3.88</v>
      </c>
      <c r="R180" s="3">
        <v>6.62</v>
      </c>
      <c r="S180" s="3">
        <v>4.04</v>
      </c>
      <c r="T180" s="3">
        <v>1.76</v>
      </c>
      <c r="U180" s="3">
        <v>0.19</v>
      </c>
      <c r="V180" s="3">
        <v>20</v>
      </c>
      <c r="W180" s="3">
        <v>178</v>
      </c>
      <c r="X180" s="3">
        <v>46.1</v>
      </c>
      <c r="Y180" s="3">
        <v>21.8</v>
      </c>
      <c r="Z180" s="3">
        <v>16</v>
      </c>
      <c r="AA180" s="3"/>
      <c r="AB180" s="3"/>
      <c r="AC180" s="3"/>
      <c r="AD180" s="3"/>
      <c r="AE180" s="3"/>
      <c r="AF180" s="3">
        <v>63</v>
      </c>
      <c r="AG180" s="3">
        <v>333</v>
      </c>
      <c r="AH180" s="3">
        <v>0.19</v>
      </c>
      <c r="AI180" s="3">
        <v>21</v>
      </c>
      <c r="AJ180" s="3">
        <v>106</v>
      </c>
      <c r="AK180" s="3">
        <v>7.1</v>
      </c>
      <c r="AL180" s="3"/>
      <c r="AM180" s="3">
        <v>265</v>
      </c>
      <c r="AN180" s="3">
        <v>13</v>
      </c>
      <c r="AO180" s="3">
        <v>32.4</v>
      </c>
      <c r="AP180" s="3">
        <v>4.33</v>
      </c>
      <c r="AQ180" s="3">
        <v>17.7</v>
      </c>
      <c r="AR180" s="3">
        <v>4.08</v>
      </c>
      <c r="AS180" s="3">
        <v>0.86199999999999999</v>
      </c>
      <c r="AT180" s="3">
        <v>3.9</v>
      </c>
      <c r="AU180" s="3">
        <v>0.66</v>
      </c>
      <c r="AV180" s="3">
        <v>3.9</v>
      </c>
      <c r="AW180" s="3">
        <v>0.81</v>
      </c>
      <c r="AX180" s="3">
        <v>2.41</v>
      </c>
      <c r="AY180" s="3">
        <v>0.38900000000000001</v>
      </c>
      <c r="AZ180" s="3">
        <v>2.75</v>
      </c>
      <c r="BA180" s="3">
        <v>0.45400000000000001</v>
      </c>
      <c r="BB180" s="3">
        <v>4.4000000000000004</v>
      </c>
      <c r="BC180" s="3">
        <v>3.6</v>
      </c>
      <c r="BD180" s="3"/>
      <c r="BE180" s="3"/>
      <c r="BF180" s="3">
        <v>0.98</v>
      </c>
      <c r="BG180" s="3">
        <v>5</v>
      </c>
      <c r="BH180" s="3">
        <v>8.4700000000000006</v>
      </c>
      <c r="BI180" s="3">
        <v>3.22</v>
      </c>
      <c r="BJ180" s="3"/>
      <c r="BK180" s="3">
        <v>0.85</v>
      </c>
      <c r="BL180" s="3"/>
      <c r="BM180" s="3">
        <v>15.9</v>
      </c>
      <c r="BN180" s="3">
        <v>3.2</v>
      </c>
      <c r="BO180" s="17"/>
      <c r="BP180" s="4">
        <f t="shared" si="54"/>
        <v>25.699000000000002</v>
      </c>
      <c r="BQ180" s="4">
        <f t="shared" si="55"/>
        <v>25.178042567149468</v>
      </c>
      <c r="BR180" s="4">
        <f t="shared" si="56"/>
        <v>0.52095743285053331</v>
      </c>
      <c r="BS180" s="4"/>
      <c r="BT180" s="4">
        <f t="shared" si="57"/>
        <v>30.260063075297534</v>
      </c>
      <c r="BU180" s="4">
        <f t="shared" si="58"/>
        <v>26.908303442774304</v>
      </c>
      <c r="BV180" s="4">
        <f t="shared" si="59"/>
        <v>3.3517596325232297</v>
      </c>
      <c r="BW180" s="4"/>
      <c r="BX180" s="4">
        <f t="shared" si="60"/>
        <v>28.294599639648325</v>
      </c>
      <c r="BY180" s="4">
        <f t="shared" si="61"/>
        <v>1.9654634356492089</v>
      </c>
      <c r="BZ180" s="4">
        <f t="shared" si="62"/>
        <v>1.3862961968740208</v>
      </c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</row>
    <row r="181" spans="1:98" s="9" customFormat="1" x14ac:dyDescent="0.2">
      <c r="A181" s="1" t="s">
        <v>102</v>
      </c>
      <c r="B181" s="1" t="s">
        <v>103</v>
      </c>
      <c r="C181" s="1">
        <v>29.8</v>
      </c>
      <c r="D181" s="1">
        <v>0.307</v>
      </c>
      <c r="E181" s="1">
        <v>29.25333333</v>
      </c>
      <c r="F181" s="1">
        <v>91.886388890000006</v>
      </c>
      <c r="G181" s="1"/>
      <c r="H181" s="1"/>
      <c r="I181" s="1"/>
      <c r="J181" s="1"/>
      <c r="K181" s="1">
        <v>66.38</v>
      </c>
      <c r="L181" s="1">
        <v>0.45</v>
      </c>
      <c r="M181" s="1">
        <v>15.99</v>
      </c>
      <c r="N181" s="1">
        <v>3.33</v>
      </c>
      <c r="O181" s="1"/>
      <c r="P181" s="1">
        <v>0.05</v>
      </c>
      <c r="Q181" s="1">
        <v>1.6</v>
      </c>
      <c r="R181" s="1">
        <v>3.94</v>
      </c>
      <c r="S181" s="1">
        <v>4.2699999999999996</v>
      </c>
      <c r="T181" s="1">
        <v>3.68</v>
      </c>
      <c r="U181" s="1">
        <v>0.22</v>
      </c>
      <c r="V181" s="1">
        <v>3.26</v>
      </c>
      <c r="W181" s="1">
        <v>73</v>
      </c>
      <c r="X181" s="1">
        <v>16.100000000000001</v>
      </c>
      <c r="Y181" s="1">
        <v>4.9000000000000004</v>
      </c>
      <c r="Z181" s="1">
        <v>17</v>
      </c>
      <c r="AA181" s="1"/>
      <c r="AB181" s="1"/>
      <c r="AC181" s="1"/>
      <c r="AD181" s="1"/>
      <c r="AE181" s="1"/>
      <c r="AF181" s="1">
        <v>136</v>
      </c>
      <c r="AG181" s="1">
        <v>859</v>
      </c>
      <c r="AH181" s="1">
        <v>0.16</v>
      </c>
      <c r="AI181" s="1">
        <v>9</v>
      </c>
      <c r="AJ181" s="1">
        <v>177</v>
      </c>
      <c r="AK181" s="1">
        <v>12.6</v>
      </c>
      <c r="AL181" s="1"/>
      <c r="AM181" s="1">
        <v>920</v>
      </c>
      <c r="AN181" s="1">
        <v>56.7</v>
      </c>
      <c r="AO181" s="1">
        <v>106</v>
      </c>
      <c r="AP181" s="1">
        <v>10.8</v>
      </c>
      <c r="AQ181" s="1">
        <v>35.5</v>
      </c>
      <c r="AR181" s="1">
        <v>5.26</v>
      </c>
      <c r="AS181" s="1">
        <v>1.1599999999999999</v>
      </c>
      <c r="AT181" s="1">
        <v>3.21</v>
      </c>
      <c r="AU181" s="1">
        <v>0.38</v>
      </c>
      <c r="AV181" s="1">
        <v>2</v>
      </c>
      <c r="AW181" s="1">
        <v>0.33</v>
      </c>
      <c r="AX181" s="1">
        <v>0.95</v>
      </c>
      <c r="AY181" s="1">
        <v>0.13700000000000001</v>
      </c>
      <c r="AZ181" s="1">
        <v>0.92</v>
      </c>
      <c r="BA181" s="1">
        <v>0.14799999999999999</v>
      </c>
      <c r="BB181" s="1">
        <v>23.2</v>
      </c>
      <c r="BC181" s="1">
        <v>4.3</v>
      </c>
      <c r="BD181" s="1"/>
      <c r="BE181" s="1"/>
      <c r="BF181" s="1">
        <v>1.2</v>
      </c>
      <c r="BG181" s="1">
        <v>44</v>
      </c>
      <c r="BH181" s="1">
        <v>36.200000000000003</v>
      </c>
      <c r="BI181" s="1">
        <v>5.44</v>
      </c>
      <c r="BJ181" s="1"/>
      <c r="BK181" s="1">
        <v>0.91</v>
      </c>
      <c r="BL181" s="1"/>
      <c r="BM181" s="1">
        <v>95.4</v>
      </c>
      <c r="BN181" s="1">
        <v>41.9</v>
      </c>
      <c r="BO181" s="16"/>
      <c r="BP181" s="2">
        <f t="shared" si="54"/>
        <v>113.94400000000002</v>
      </c>
      <c r="BQ181" s="2">
        <f t="shared" si="55"/>
        <v>79.905359326463</v>
      </c>
      <c r="BR181" s="2">
        <f t="shared" si="56"/>
        <v>34.038640673537017</v>
      </c>
      <c r="BS181" s="2"/>
      <c r="BT181" s="2">
        <f t="shared" si="57"/>
        <v>64.303492990630588</v>
      </c>
      <c r="BU181" s="2">
        <f t="shared" si="58"/>
        <v>69.605744727006325</v>
      </c>
      <c r="BV181" s="2">
        <f t="shared" si="59"/>
        <v>5.3022517363757373</v>
      </c>
      <c r="BW181" s="2"/>
      <c r="BX181" s="2">
        <f t="shared" si="60"/>
        <v>69.260271093897202</v>
      </c>
      <c r="BY181" s="2">
        <f t="shared" si="61"/>
        <v>4.9567781032666147</v>
      </c>
      <c r="BZ181" s="2">
        <f t="shared" si="62"/>
        <v>0.3454736331091226</v>
      </c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s="7" customFormat="1" x14ac:dyDescent="0.2">
      <c r="A182" s="1" t="s">
        <v>105</v>
      </c>
      <c r="B182" s="1" t="s">
        <v>108</v>
      </c>
      <c r="C182" s="1">
        <v>31</v>
      </c>
      <c r="D182" s="1"/>
      <c r="E182" s="1">
        <v>29.25</v>
      </c>
      <c r="F182" s="1">
        <v>91.908060000000006</v>
      </c>
      <c r="G182" s="1"/>
      <c r="H182" s="1"/>
      <c r="I182" s="1"/>
      <c r="J182" s="1"/>
      <c r="K182" s="1">
        <v>65.11</v>
      </c>
      <c r="L182" s="1">
        <v>0.52</v>
      </c>
      <c r="M182" s="1">
        <v>15.81</v>
      </c>
      <c r="N182" s="1">
        <v>4.26</v>
      </c>
      <c r="O182" s="1"/>
      <c r="P182" s="1">
        <v>0.06</v>
      </c>
      <c r="Q182" s="1">
        <v>2.0499999999999998</v>
      </c>
      <c r="R182" s="1">
        <v>3.65</v>
      </c>
      <c r="S182" s="1">
        <v>3.85</v>
      </c>
      <c r="T182" s="1">
        <v>3.63</v>
      </c>
      <c r="U182" s="1">
        <v>0.22</v>
      </c>
      <c r="V182" s="1">
        <v>5.63</v>
      </c>
      <c r="W182" s="1">
        <v>59.2</v>
      </c>
      <c r="X182" s="1">
        <v>26.1</v>
      </c>
      <c r="Y182" s="1">
        <v>8.5299999999999994</v>
      </c>
      <c r="Z182" s="1">
        <v>16.2</v>
      </c>
      <c r="AA182" s="1"/>
      <c r="AB182" s="1"/>
      <c r="AC182" s="1"/>
      <c r="AD182" s="1">
        <v>15.9</v>
      </c>
      <c r="AE182" s="1"/>
      <c r="AF182" s="1">
        <v>130</v>
      </c>
      <c r="AG182" s="1">
        <v>867</v>
      </c>
      <c r="AH182" s="1">
        <v>0.15</v>
      </c>
      <c r="AI182" s="1">
        <v>9.7100000000000009</v>
      </c>
      <c r="AJ182" s="1">
        <v>127</v>
      </c>
      <c r="AK182" s="1">
        <v>10.8</v>
      </c>
      <c r="AL182" s="1">
        <v>8.81</v>
      </c>
      <c r="AM182" s="1">
        <v>1221</v>
      </c>
      <c r="AN182" s="1">
        <v>51</v>
      </c>
      <c r="AO182" s="1">
        <v>90.1</v>
      </c>
      <c r="AP182" s="1">
        <v>10.1</v>
      </c>
      <c r="AQ182" s="1">
        <v>36.1</v>
      </c>
      <c r="AR182" s="1">
        <v>5.21</v>
      </c>
      <c r="AS182" s="1">
        <v>1.23</v>
      </c>
      <c r="AT182" s="1">
        <v>3.55</v>
      </c>
      <c r="AU182" s="1">
        <v>0.41699999999999998</v>
      </c>
      <c r="AV182" s="1">
        <v>1.95</v>
      </c>
      <c r="AW182" s="1">
        <v>0.34799999999999998</v>
      </c>
      <c r="AX182" s="1">
        <v>0.95299999999999996</v>
      </c>
      <c r="AY182" s="1">
        <v>0.13600000000000001</v>
      </c>
      <c r="AZ182" s="1">
        <v>0.86399999999999999</v>
      </c>
      <c r="BA182" s="1">
        <v>0.14199999999999999</v>
      </c>
      <c r="BB182" s="1">
        <v>20.100000000000001</v>
      </c>
      <c r="BC182" s="1">
        <v>3.58</v>
      </c>
      <c r="BD182" s="1"/>
      <c r="BE182" s="1"/>
      <c r="BF182" s="1">
        <v>1.03</v>
      </c>
      <c r="BG182" s="1">
        <v>25.8</v>
      </c>
      <c r="BH182" s="1">
        <v>33.5</v>
      </c>
      <c r="BI182" s="1">
        <v>3.9</v>
      </c>
      <c r="BJ182" s="1">
        <v>49</v>
      </c>
      <c r="BK182" s="1">
        <v>0.97</v>
      </c>
      <c r="BL182" s="1"/>
      <c r="BM182" s="1">
        <v>89.3</v>
      </c>
      <c r="BN182" s="1">
        <v>40.1</v>
      </c>
      <c r="BO182" s="16"/>
      <c r="BP182" s="2">
        <f t="shared" si="54"/>
        <v>107.173</v>
      </c>
      <c r="BQ182" s="2">
        <f t="shared" si="55"/>
        <v>78.971097052081561</v>
      </c>
      <c r="BR182" s="2">
        <f t="shared" si="56"/>
        <v>28.201902947918441</v>
      </c>
      <c r="BS182" s="2"/>
      <c r="BT182" s="2">
        <f t="shared" si="57"/>
        <v>63.048028269766618</v>
      </c>
      <c r="BU182" s="2">
        <f t="shared" si="58"/>
        <v>68.876847149587888</v>
      </c>
      <c r="BV182" s="2">
        <f t="shared" si="59"/>
        <v>5.8288188798212701</v>
      </c>
      <c r="BW182" s="2"/>
      <c r="BX182" s="2">
        <f t="shared" si="60"/>
        <v>68.213139223492021</v>
      </c>
      <c r="BY182" s="2">
        <f t="shared" si="61"/>
        <v>5.165110953725403</v>
      </c>
      <c r="BZ182" s="2">
        <f t="shared" si="62"/>
        <v>0.66370792609586715</v>
      </c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s="7" customFormat="1" x14ac:dyDescent="0.2">
      <c r="A183" s="3" t="s">
        <v>183</v>
      </c>
      <c r="B183" s="3" t="s">
        <v>184</v>
      </c>
      <c r="C183" s="3">
        <v>60.6</v>
      </c>
      <c r="D183" s="3">
        <v>0.9</v>
      </c>
      <c r="E183" s="3">
        <v>29.25</v>
      </c>
      <c r="F183" s="3">
        <v>91.81</v>
      </c>
      <c r="G183" s="3"/>
      <c r="H183" s="3"/>
      <c r="I183" s="3"/>
      <c r="J183" s="3"/>
      <c r="K183" s="3">
        <v>66.489999999999995</v>
      </c>
      <c r="L183" s="3">
        <v>0.4</v>
      </c>
      <c r="M183" s="3">
        <v>15.76</v>
      </c>
      <c r="N183" s="3">
        <v>2.23</v>
      </c>
      <c r="O183" s="3">
        <v>1.42</v>
      </c>
      <c r="P183" s="3">
        <v>7.0000000000000007E-2</v>
      </c>
      <c r="Q183" s="3">
        <v>1.66</v>
      </c>
      <c r="R183" s="3">
        <v>3.8</v>
      </c>
      <c r="S183" s="3">
        <v>3.34</v>
      </c>
      <c r="T183" s="3">
        <v>3.35</v>
      </c>
      <c r="U183" s="3">
        <v>0.11</v>
      </c>
      <c r="V183" s="3">
        <v>9.8800000000000008</v>
      </c>
      <c r="W183" s="3">
        <v>80.400000000000006</v>
      </c>
      <c r="X183" s="3">
        <v>22.8</v>
      </c>
      <c r="Y183" s="3">
        <v>10.3</v>
      </c>
      <c r="Z183" s="3">
        <v>8.5299999999999994</v>
      </c>
      <c r="AA183" s="3">
        <v>7.17</v>
      </c>
      <c r="AB183" s="3"/>
      <c r="AC183" s="3">
        <v>43</v>
      </c>
      <c r="AD183" s="3">
        <v>15.6</v>
      </c>
      <c r="AE183" s="3"/>
      <c r="AF183" s="3">
        <v>73.599999999999994</v>
      </c>
      <c r="AG183" s="3">
        <v>414</v>
      </c>
      <c r="AH183" s="3">
        <v>0.18</v>
      </c>
      <c r="AI183" s="3">
        <v>11.2</v>
      </c>
      <c r="AJ183" s="3">
        <v>78.5</v>
      </c>
      <c r="AK183" s="3">
        <v>3.98</v>
      </c>
      <c r="AL183" s="3">
        <v>4.57</v>
      </c>
      <c r="AM183" s="3">
        <v>411</v>
      </c>
      <c r="AN183" s="3">
        <v>26</v>
      </c>
      <c r="AO183" s="3">
        <v>46.7</v>
      </c>
      <c r="AP183" s="3"/>
      <c r="AQ183" s="3">
        <v>16.3</v>
      </c>
      <c r="AR183" s="3">
        <v>2.73</v>
      </c>
      <c r="AS183" s="3">
        <v>0.78</v>
      </c>
      <c r="AT183" s="3">
        <v>2.52</v>
      </c>
      <c r="AU183" s="3">
        <v>0.35</v>
      </c>
      <c r="AV183" s="3">
        <v>2.0699999999999998</v>
      </c>
      <c r="AW183" s="3">
        <v>0.42</v>
      </c>
      <c r="AX183" s="3">
        <v>1.2</v>
      </c>
      <c r="AY183" s="3">
        <v>0.19</v>
      </c>
      <c r="AZ183" s="3">
        <v>1.3</v>
      </c>
      <c r="BA183" s="3">
        <v>0.21</v>
      </c>
      <c r="BB183" s="3">
        <v>10.1</v>
      </c>
      <c r="BC183" s="3">
        <v>2.5</v>
      </c>
      <c r="BD183" s="3"/>
      <c r="BE183" s="3"/>
      <c r="BF183" s="3">
        <v>0.4</v>
      </c>
      <c r="BG183" s="3">
        <v>11.4</v>
      </c>
      <c r="BH183" s="3">
        <v>7.57</v>
      </c>
      <c r="BI183" s="3">
        <v>1.46</v>
      </c>
      <c r="BJ183" s="3">
        <v>46.34</v>
      </c>
      <c r="BK183" s="3">
        <v>1</v>
      </c>
      <c r="BL183" s="3"/>
      <c r="BM183" s="3">
        <v>37</v>
      </c>
      <c r="BN183" s="3">
        <v>13.6</v>
      </c>
      <c r="BO183" s="17"/>
      <c r="BP183" s="4">
        <f t="shared" si="54"/>
        <v>49.120000000000005</v>
      </c>
      <c r="BQ183" s="4">
        <f t="shared" si="55"/>
        <v>55.964137767085667</v>
      </c>
      <c r="BR183" s="4">
        <f t="shared" si="56"/>
        <v>6.8441377670856625</v>
      </c>
      <c r="BS183" s="4"/>
      <c r="BT183" s="4">
        <f t="shared" si="57"/>
        <v>46.307440340240262</v>
      </c>
      <c r="BU183" s="4">
        <f t="shared" si="58"/>
        <v>50.927158559517309</v>
      </c>
      <c r="BV183" s="4">
        <f t="shared" si="59"/>
        <v>4.619718219277047</v>
      </c>
      <c r="BW183" s="4"/>
      <c r="BX183" s="4">
        <f t="shared" si="60"/>
        <v>49.738630657865656</v>
      </c>
      <c r="BY183" s="4">
        <f t="shared" si="61"/>
        <v>3.4311903176253935</v>
      </c>
      <c r="BZ183" s="4">
        <f t="shared" si="62"/>
        <v>1.1885279016516535</v>
      </c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</row>
    <row r="184" spans="1:98" s="7" customFormat="1" x14ac:dyDescent="0.2">
      <c r="A184" s="3" t="s">
        <v>183</v>
      </c>
      <c r="B184" s="3" t="s">
        <v>185</v>
      </c>
      <c r="C184" s="3">
        <v>60.6</v>
      </c>
      <c r="D184" s="3">
        <v>0.9</v>
      </c>
      <c r="E184" s="3">
        <v>29.25</v>
      </c>
      <c r="F184" s="3">
        <v>91.81</v>
      </c>
      <c r="G184" s="3"/>
      <c r="H184" s="3"/>
      <c r="I184" s="3"/>
      <c r="J184" s="3"/>
      <c r="K184" s="3">
        <v>66.38</v>
      </c>
      <c r="L184" s="3">
        <v>0.44</v>
      </c>
      <c r="M184" s="3">
        <v>15.64</v>
      </c>
      <c r="N184" s="3">
        <v>2.35</v>
      </c>
      <c r="O184" s="3">
        <v>1.63</v>
      </c>
      <c r="P184" s="3">
        <v>0.08</v>
      </c>
      <c r="Q184" s="3">
        <v>1.79</v>
      </c>
      <c r="R184" s="3">
        <v>2.71</v>
      </c>
      <c r="S184" s="3">
        <v>3.41</v>
      </c>
      <c r="T184" s="3">
        <v>3.27</v>
      </c>
      <c r="U184" s="3">
        <v>0.12</v>
      </c>
      <c r="V184" s="3">
        <v>10.5</v>
      </c>
      <c r="W184" s="3">
        <v>89</v>
      </c>
      <c r="X184" s="3">
        <v>20.399999999999999</v>
      </c>
      <c r="Y184" s="3">
        <v>11.1</v>
      </c>
      <c r="Z184" s="3">
        <v>9</v>
      </c>
      <c r="AA184" s="3">
        <v>6.56</v>
      </c>
      <c r="AB184" s="3"/>
      <c r="AC184" s="3">
        <v>46.9</v>
      </c>
      <c r="AD184" s="3">
        <v>15.8</v>
      </c>
      <c r="AE184" s="3"/>
      <c r="AF184" s="3">
        <v>78.900000000000006</v>
      </c>
      <c r="AG184" s="3">
        <v>431</v>
      </c>
      <c r="AH184" s="3">
        <v>0.18</v>
      </c>
      <c r="AI184" s="3">
        <v>12</v>
      </c>
      <c r="AJ184" s="3">
        <v>96.5</v>
      </c>
      <c r="AK184" s="3">
        <v>4.5</v>
      </c>
      <c r="AL184" s="3">
        <v>3.8</v>
      </c>
      <c r="AM184" s="3">
        <v>451</v>
      </c>
      <c r="AN184" s="3">
        <v>15.1</v>
      </c>
      <c r="AO184" s="3">
        <v>30.1</v>
      </c>
      <c r="AP184" s="3">
        <v>3.51</v>
      </c>
      <c r="AQ184" s="3">
        <v>13</v>
      </c>
      <c r="AR184" s="3">
        <v>2.59</v>
      </c>
      <c r="AS184" s="3">
        <v>0.77</v>
      </c>
      <c r="AT184" s="3">
        <v>2.4300000000000002</v>
      </c>
      <c r="AU184" s="3">
        <v>0.39</v>
      </c>
      <c r="AV184" s="3">
        <v>2.27</v>
      </c>
      <c r="AW184" s="3">
        <v>0.46</v>
      </c>
      <c r="AX184" s="3">
        <v>1.25</v>
      </c>
      <c r="AY184" s="3">
        <v>0.22</v>
      </c>
      <c r="AZ184" s="3">
        <v>1.39</v>
      </c>
      <c r="BA184" s="3">
        <v>0.21</v>
      </c>
      <c r="BB184" s="3">
        <v>6.8</v>
      </c>
      <c r="BC184" s="3">
        <v>3.22</v>
      </c>
      <c r="BD184" s="3"/>
      <c r="BE184" s="3"/>
      <c r="BF184" s="3">
        <v>0.45</v>
      </c>
      <c r="BG184" s="3">
        <v>14</v>
      </c>
      <c r="BH184" s="3">
        <v>7.46</v>
      </c>
      <c r="BI184" s="3">
        <v>1.83</v>
      </c>
      <c r="BJ184" s="3">
        <v>46.01</v>
      </c>
      <c r="BK184" s="3">
        <v>1.1299999999999999</v>
      </c>
      <c r="BL184" s="3"/>
      <c r="BM184" s="3">
        <v>35.9</v>
      </c>
      <c r="BN184" s="3">
        <v>7.4</v>
      </c>
      <c r="BO184" s="17"/>
      <c r="BP184" s="4">
        <f t="shared" si="54"/>
        <v>47.899000000000001</v>
      </c>
      <c r="BQ184" s="4">
        <f t="shared" si="55"/>
        <v>43.015172751384803</v>
      </c>
      <c r="BR184" s="4">
        <f t="shared" si="56"/>
        <v>4.8838272486151979</v>
      </c>
      <c r="BS184" s="4"/>
      <c r="BT184" s="4">
        <f t="shared" si="57"/>
        <v>45.734008614390433</v>
      </c>
      <c r="BU184" s="4">
        <f t="shared" si="58"/>
        <v>40.824568003488068</v>
      </c>
      <c r="BV184" s="4">
        <f t="shared" si="59"/>
        <v>4.9094406109023652</v>
      </c>
      <c r="BW184" s="4"/>
      <c r="BX184" s="4">
        <f t="shared" si="60"/>
        <v>43.904693497755616</v>
      </c>
      <c r="BY184" s="4">
        <f t="shared" si="61"/>
        <v>1.8293151166348167</v>
      </c>
      <c r="BZ184" s="4">
        <f t="shared" si="62"/>
        <v>3.0801254942675484</v>
      </c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</row>
    <row r="185" spans="1:98" s="11" customFormat="1" x14ac:dyDescent="0.2">
      <c r="A185" s="3" t="s">
        <v>183</v>
      </c>
      <c r="B185" s="3" t="s">
        <v>186</v>
      </c>
      <c r="C185" s="3">
        <v>60.6</v>
      </c>
      <c r="D185" s="3">
        <v>0.9</v>
      </c>
      <c r="E185" s="3">
        <v>29.25</v>
      </c>
      <c r="F185" s="3">
        <v>91.81</v>
      </c>
      <c r="G185" s="3"/>
      <c r="H185" s="3"/>
      <c r="I185" s="3"/>
      <c r="J185" s="3"/>
      <c r="K185" s="3">
        <v>66.83</v>
      </c>
      <c r="L185" s="3">
        <v>0.43</v>
      </c>
      <c r="M185" s="3">
        <v>15.42</v>
      </c>
      <c r="N185" s="3">
        <v>2.35</v>
      </c>
      <c r="O185" s="3">
        <v>1.63</v>
      </c>
      <c r="P185" s="3">
        <v>0.09</v>
      </c>
      <c r="Q185" s="3">
        <v>1.87</v>
      </c>
      <c r="R185" s="3">
        <v>3.19</v>
      </c>
      <c r="S185" s="3">
        <v>3.43</v>
      </c>
      <c r="T185" s="3">
        <v>3.54</v>
      </c>
      <c r="U185" s="3">
        <v>0.12</v>
      </c>
      <c r="V185" s="3">
        <v>10.7</v>
      </c>
      <c r="W185" s="3">
        <v>87.4</v>
      </c>
      <c r="X185" s="3">
        <v>16.100000000000001</v>
      </c>
      <c r="Y185" s="3">
        <v>10.9</v>
      </c>
      <c r="Z185" s="3">
        <v>6.5</v>
      </c>
      <c r="AA185" s="3">
        <v>7.69</v>
      </c>
      <c r="AB185" s="3"/>
      <c r="AC185" s="3">
        <v>41.7</v>
      </c>
      <c r="AD185" s="3">
        <v>15.9</v>
      </c>
      <c r="AE185" s="3"/>
      <c r="AF185" s="3">
        <v>83.3</v>
      </c>
      <c r="AG185" s="3">
        <v>408</v>
      </c>
      <c r="AH185" s="3">
        <v>0.2</v>
      </c>
      <c r="AI185" s="3">
        <v>12.9</v>
      </c>
      <c r="AJ185" s="3">
        <v>95.8</v>
      </c>
      <c r="AK185" s="3">
        <v>4.43</v>
      </c>
      <c r="AL185" s="3">
        <v>3.82</v>
      </c>
      <c r="AM185" s="3">
        <v>451</v>
      </c>
      <c r="AN185" s="3">
        <v>18.7</v>
      </c>
      <c r="AO185" s="3">
        <v>37</v>
      </c>
      <c r="AP185" s="3">
        <v>4.18</v>
      </c>
      <c r="AQ185" s="3">
        <v>15.7</v>
      </c>
      <c r="AR185" s="3">
        <v>2.91</v>
      </c>
      <c r="AS185" s="3">
        <v>0.82</v>
      </c>
      <c r="AT185" s="3">
        <v>2.58</v>
      </c>
      <c r="AU185" s="3">
        <v>0.39</v>
      </c>
      <c r="AV185" s="3">
        <v>2.39</v>
      </c>
      <c r="AW185" s="3">
        <v>0.46</v>
      </c>
      <c r="AX185" s="3">
        <v>1.42</v>
      </c>
      <c r="AY185" s="3">
        <v>0.23</v>
      </c>
      <c r="AZ185" s="3">
        <v>1.52</v>
      </c>
      <c r="BA185" s="3">
        <v>0.23</v>
      </c>
      <c r="BB185" s="3">
        <v>7.8</v>
      </c>
      <c r="BC185" s="3">
        <v>3.41</v>
      </c>
      <c r="BD185" s="3"/>
      <c r="BE185" s="3"/>
      <c r="BF185" s="3">
        <v>0.43</v>
      </c>
      <c r="BG185" s="3">
        <v>10.1</v>
      </c>
      <c r="BH185" s="3">
        <v>9.8800000000000008</v>
      </c>
      <c r="BI185" s="3">
        <v>2.68</v>
      </c>
      <c r="BJ185" s="3">
        <v>47.1</v>
      </c>
      <c r="BK185" s="3">
        <v>1.03</v>
      </c>
      <c r="BL185" s="3"/>
      <c r="BM185" s="3">
        <v>31.6</v>
      </c>
      <c r="BN185" s="3">
        <v>8.4</v>
      </c>
      <c r="BO185" s="17"/>
      <c r="BP185" s="4">
        <f t="shared" si="54"/>
        <v>43.126000000000005</v>
      </c>
      <c r="BQ185" s="4">
        <f t="shared" si="55"/>
        <v>45.712068792268873</v>
      </c>
      <c r="BR185" s="4">
        <f t="shared" si="56"/>
        <v>2.5860687922688683</v>
      </c>
      <c r="BS185" s="4"/>
      <c r="BT185" s="4">
        <f t="shared" si="57"/>
        <v>43.309985291264468</v>
      </c>
      <c r="BU185" s="4">
        <f t="shared" si="58"/>
        <v>42.928646317097851</v>
      </c>
      <c r="BV185" s="4">
        <f t="shared" si="59"/>
        <v>0.38133897416661711</v>
      </c>
      <c r="BW185" s="4"/>
      <c r="BX185" s="4">
        <f t="shared" si="60"/>
        <v>43.807848305038434</v>
      </c>
      <c r="BY185" s="4">
        <f t="shared" si="61"/>
        <v>0.49786301377396569</v>
      </c>
      <c r="BZ185" s="4">
        <f t="shared" si="62"/>
        <v>0.8792019879405828</v>
      </c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</row>
    <row r="186" spans="1:98" s="11" customFormat="1" x14ac:dyDescent="0.2">
      <c r="A186" s="9" t="s">
        <v>183</v>
      </c>
      <c r="B186" s="9" t="s">
        <v>253</v>
      </c>
      <c r="C186" s="9">
        <v>95.4</v>
      </c>
      <c r="D186" s="9">
        <v>0.3</v>
      </c>
      <c r="E186" s="9">
        <v>29.25</v>
      </c>
      <c r="F186" s="9">
        <v>91.81</v>
      </c>
      <c r="G186" s="9"/>
      <c r="H186" s="9"/>
      <c r="I186" s="9"/>
      <c r="J186" s="9"/>
      <c r="K186" s="9">
        <v>65.11</v>
      </c>
      <c r="L186" s="9">
        <v>0.54</v>
      </c>
      <c r="M186" s="9">
        <v>15.17</v>
      </c>
      <c r="N186" s="9">
        <v>3.66</v>
      </c>
      <c r="O186" s="9">
        <v>0.56000000000000005</v>
      </c>
      <c r="P186" s="9">
        <v>0.06</v>
      </c>
      <c r="Q186" s="9">
        <v>1.72</v>
      </c>
      <c r="R186" s="9">
        <v>2.36</v>
      </c>
      <c r="S186" s="9">
        <v>4.78</v>
      </c>
      <c r="T186" s="9">
        <v>3.37</v>
      </c>
      <c r="U186" s="9">
        <v>0.2</v>
      </c>
      <c r="V186" s="9">
        <v>10.199999999999999</v>
      </c>
      <c r="W186" s="9">
        <v>91.9</v>
      </c>
      <c r="X186" s="9">
        <v>45.9</v>
      </c>
      <c r="Y186" s="9">
        <v>12.1</v>
      </c>
      <c r="Z186" s="9">
        <v>21.8</v>
      </c>
      <c r="AA186" s="9">
        <v>3.97</v>
      </c>
      <c r="AB186" s="9"/>
      <c r="AC186" s="9">
        <v>67.400000000000006</v>
      </c>
      <c r="AD186" s="9">
        <v>16.8</v>
      </c>
      <c r="AE186" s="9"/>
      <c r="AF186" s="9">
        <v>88.6</v>
      </c>
      <c r="AG186" s="9">
        <v>651</v>
      </c>
      <c r="AH186" s="9">
        <v>0.14000000000000001</v>
      </c>
      <c r="AI186" s="9">
        <v>10.7</v>
      </c>
      <c r="AJ186" s="9">
        <v>151</v>
      </c>
      <c r="AK186" s="9">
        <v>6.34</v>
      </c>
      <c r="AL186" s="9">
        <v>4.9800000000000004</v>
      </c>
      <c r="AM186" s="9">
        <v>423</v>
      </c>
      <c r="AN186" s="9">
        <v>24</v>
      </c>
      <c r="AO186" s="9">
        <v>49.4</v>
      </c>
      <c r="AP186" s="9">
        <v>5.46</v>
      </c>
      <c r="AQ186" s="9">
        <v>19.8</v>
      </c>
      <c r="AR186" s="9">
        <v>3.46</v>
      </c>
      <c r="AS186" s="9">
        <v>0.87</v>
      </c>
      <c r="AT186" s="9">
        <v>2.96</v>
      </c>
      <c r="AU186" s="9">
        <v>0.39</v>
      </c>
      <c r="AV186" s="9">
        <v>2.12</v>
      </c>
      <c r="AW186" s="9">
        <v>0.42</v>
      </c>
      <c r="AX186" s="9">
        <v>1.1299999999999999</v>
      </c>
      <c r="AY186" s="9">
        <v>0.17</v>
      </c>
      <c r="AZ186" s="9">
        <v>1.06</v>
      </c>
      <c r="BA186" s="9">
        <v>0.16</v>
      </c>
      <c r="BB186" s="9">
        <v>11</v>
      </c>
      <c r="BC186" s="9">
        <v>4.34</v>
      </c>
      <c r="BD186" s="9"/>
      <c r="BE186" s="9"/>
      <c r="BF186" s="9">
        <v>0.55000000000000004</v>
      </c>
      <c r="BG186" s="9">
        <v>12.8</v>
      </c>
      <c r="BH186" s="9">
        <v>13.5</v>
      </c>
      <c r="BI186" s="9">
        <v>3.62</v>
      </c>
      <c r="BJ186" s="9">
        <v>44.31</v>
      </c>
      <c r="BK186" s="9">
        <v>0.99</v>
      </c>
      <c r="BL186" s="9"/>
      <c r="BM186" s="9">
        <v>60.8</v>
      </c>
      <c r="BN186" s="9">
        <v>15.4</v>
      </c>
      <c r="BO186" s="18"/>
      <c r="BP186" s="10">
        <f t="shared" si="54"/>
        <v>75.537999999999997</v>
      </c>
      <c r="BQ186" s="10">
        <f t="shared" si="55"/>
        <v>58.608820284834472</v>
      </c>
      <c r="BR186" s="10">
        <f t="shared" si="56"/>
        <v>16.929179715165525</v>
      </c>
      <c r="BS186" s="10"/>
      <c r="BT186" s="10">
        <f t="shared" si="57"/>
        <v>55.744205990470306</v>
      </c>
      <c r="BU186" s="10">
        <f t="shared" si="58"/>
        <v>52.990500656365093</v>
      </c>
      <c r="BV186" s="10">
        <f t="shared" si="59"/>
        <v>2.7537053341052129</v>
      </c>
      <c r="BW186" s="10"/>
      <c r="BX186" s="10">
        <f t="shared" si="60"/>
        <v>55.737124267645001</v>
      </c>
      <c r="BY186" s="10">
        <f t="shared" si="61"/>
        <v>7.081722825304837E-3</v>
      </c>
      <c r="BZ186" s="10">
        <f t="shared" si="62"/>
        <v>2.7466236112799081</v>
      </c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</row>
    <row r="187" spans="1:98" s="11" customFormat="1" x14ac:dyDescent="0.2">
      <c r="A187" s="9" t="s">
        <v>183</v>
      </c>
      <c r="B187" s="9" t="s">
        <v>254</v>
      </c>
      <c r="C187" s="9">
        <v>95.4</v>
      </c>
      <c r="D187" s="9">
        <v>0.3</v>
      </c>
      <c r="E187" s="9">
        <v>29.25</v>
      </c>
      <c r="F187" s="9">
        <v>91.81</v>
      </c>
      <c r="G187" s="9"/>
      <c r="H187" s="9"/>
      <c r="I187" s="9"/>
      <c r="J187" s="9"/>
      <c r="K187" s="9">
        <v>65.069999999999993</v>
      </c>
      <c r="L187" s="9">
        <v>0.54</v>
      </c>
      <c r="M187" s="9">
        <v>15.13</v>
      </c>
      <c r="N187" s="9">
        <v>3.55</v>
      </c>
      <c r="O187" s="9">
        <v>0.41</v>
      </c>
      <c r="P187" s="9">
        <v>0.05</v>
      </c>
      <c r="Q187" s="9">
        <v>1.68</v>
      </c>
      <c r="R187" s="9">
        <v>2.62</v>
      </c>
      <c r="S187" s="9">
        <v>4.0599999999999996</v>
      </c>
      <c r="T187" s="9">
        <v>3.73</v>
      </c>
      <c r="U187" s="9">
        <v>0.19</v>
      </c>
      <c r="V187" s="9">
        <v>10.199999999999999</v>
      </c>
      <c r="W187" s="9">
        <v>91.6</v>
      </c>
      <c r="X187" s="9">
        <v>46.9</v>
      </c>
      <c r="Y187" s="9">
        <v>13</v>
      </c>
      <c r="Z187" s="9">
        <v>23.3</v>
      </c>
      <c r="AA187" s="9">
        <v>3.97</v>
      </c>
      <c r="AB187" s="9"/>
      <c r="AC187" s="9">
        <v>76.8</v>
      </c>
      <c r="AD187" s="9">
        <v>17.8</v>
      </c>
      <c r="AE187" s="9"/>
      <c r="AF187" s="9">
        <v>106</v>
      </c>
      <c r="AG187" s="9">
        <v>757</v>
      </c>
      <c r="AH187" s="9">
        <v>0.14000000000000001</v>
      </c>
      <c r="AI187" s="9">
        <v>11.2</v>
      </c>
      <c r="AJ187" s="9">
        <v>147</v>
      </c>
      <c r="AK187" s="9">
        <v>6.7</v>
      </c>
      <c r="AL187" s="9">
        <v>6.34</v>
      </c>
      <c r="AM187" s="9">
        <v>509</v>
      </c>
      <c r="AN187" s="9">
        <v>28.3</v>
      </c>
      <c r="AO187" s="9">
        <v>55.1</v>
      </c>
      <c r="AP187" s="9">
        <v>6.1</v>
      </c>
      <c r="AQ187" s="9">
        <v>22.4</v>
      </c>
      <c r="AR187" s="9">
        <v>3.7</v>
      </c>
      <c r="AS187" s="9">
        <v>0.98</v>
      </c>
      <c r="AT187" s="9">
        <v>3.33</v>
      </c>
      <c r="AU187" s="9">
        <v>0.43</v>
      </c>
      <c r="AV187" s="9">
        <v>2.2000000000000002</v>
      </c>
      <c r="AW187" s="9">
        <v>0.43</v>
      </c>
      <c r="AX187" s="9">
        <v>1.1399999999999999</v>
      </c>
      <c r="AY187" s="9">
        <v>0.17</v>
      </c>
      <c r="AZ187" s="9">
        <v>1.1000000000000001</v>
      </c>
      <c r="BA187" s="9">
        <v>0.18</v>
      </c>
      <c r="BB187" s="9">
        <v>11.6</v>
      </c>
      <c r="BC187" s="9">
        <v>4.34</v>
      </c>
      <c r="BD187" s="9"/>
      <c r="BE187" s="9"/>
      <c r="BF187" s="9">
        <v>0.6</v>
      </c>
      <c r="BG187" s="9">
        <v>16.2</v>
      </c>
      <c r="BH187" s="9">
        <v>14.6</v>
      </c>
      <c r="BI187" s="9">
        <v>3.81</v>
      </c>
      <c r="BJ187" s="9">
        <v>45.38</v>
      </c>
      <c r="BK187" s="9">
        <v>1.01</v>
      </c>
      <c r="BL187" s="9"/>
      <c r="BM187" s="9">
        <v>67.599999999999994</v>
      </c>
      <c r="BN187" s="9">
        <v>17.5</v>
      </c>
      <c r="BO187" s="18"/>
      <c r="BP187" s="10">
        <f t="shared" si="54"/>
        <v>83.085999999999999</v>
      </c>
      <c r="BQ187" s="10">
        <f t="shared" si="55"/>
        <v>61.328730930450298</v>
      </c>
      <c r="BR187" s="10">
        <f t="shared" si="56"/>
        <v>21.7572690695497</v>
      </c>
      <c r="BS187" s="10"/>
      <c r="BT187" s="10">
        <f t="shared" si="57"/>
        <v>57.758551677929447</v>
      </c>
      <c r="BU187" s="10">
        <f t="shared" si="58"/>
        <v>55.112534623429184</v>
      </c>
      <c r="BV187" s="10">
        <f t="shared" si="59"/>
        <v>2.6460170545002626</v>
      </c>
      <c r="BW187" s="10"/>
      <c r="BX187" s="10">
        <f t="shared" si="60"/>
        <v>57.939386250337563</v>
      </c>
      <c r="BY187" s="10">
        <f t="shared" si="61"/>
        <v>0.1808345724081164</v>
      </c>
      <c r="BZ187" s="10">
        <f t="shared" si="62"/>
        <v>2.826851626908379</v>
      </c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</row>
    <row r="188" spans="1:98" s="11" customFormat="1" x14ac:dyDescent="0.2">
      <c r="A188" s="9" t="s">
        <v>183</v>
      </c>
      <c r="B188" s="9" t="s">
        <v>255</v>
      </c>
      <c r="C188" s="9">
        <v>95.4</v>
      </c>
      <c r="D188" s="9">
        <v>0.3</v>
      </c>
      <c r="E188" s="9">
        <v>29.25</v>
      </c>
      <c r="F188" s="9">
        <v>91.81</v>
      </c>
      <c r="G188" s="9"/>
      <c r="H188" s="9"/>
      <c r="I188" s="9"/>
      <c r="J188" s="9"/>
      <c r="K188" s="9">
        <v>65.75</v>
      </c>
      <c r="L188" s="9">
        <v>0.52</v>
      </c>
      <c r="M188" s="9">
        <v>14.92</v>
      </c>
      <c r="N188" s="9">
        <v>3.32</v>
      </c>
      <c r="O188" s="9">
        <v>0.63</v>
      </c>
      <c r="P188" s="9">
        <v>0.05</v>
      </c>
      <c r="Q188" s="9">
        <v>1.45</v>
      </c>
      <c r="R188" s="9">
        <v>2.36</v>
      </c>
      <c r="S188" s="9">
        <v>4.46</v>
      </c>
      <c r="T188" s="9">
        <v>3.66</v>
      </c>
      <c r="U188" s="9">
        <v>0.19</v>
      </c>
      <c r="V188" s="9">
        <v>9.68</v>
      </c>
      <c r="W188" s="9">
        <v>89.9</v>
      </c>
      <c r="X188" s="9">
        <v>40.799999999999997</v>
      </c>
      <c r="Y188" s="9">
        <v>11</v>
      </c>
      <c r="Z188" s="9">
        <v>19.8</v>
      </c>
      <c r="AA188" s="9">
        <v>4.72</v>
      </c>
      <c r="AB188" s="9"/>
      <c r="AC188" s="9">
        <v>59.3</v>
      </c>
      <c r="AD188" s="9">
        <v>15.9</v>
      </c>
      <c r="AE188" s="9"/>
      <c r="AF188" s="9">
        <v>93.8</v>
      </c>
      <c r="AG188" s="9">
        <v>645</v>
      </c>
      <c r="AH188" s="9">
        <v>0.15</v>
      </c>
      <c r="AI188" s="9">
        <v>10.8</v>
      </c>
      <c r="AJ188" s="9">
        <v>145</v>
      </c>
      <c r="AK188" s="9">
        <v>6.63</v>
      </c>
      <c r="AL188" s="9">
        <v>4.91</v>
      </c>
      <c r="AM188" s="9">
        <v>468</v>
      </c>
      <c r="AN188" s="9">
        <v>24.5</v>
      </c>
      <c r="AO188" s="9">
        <v>49.4</v>
      </c>
      <c r="AP188" s="9">
        <v>5.54</v>
      </c>
      <c r="AQ188" s="9">
        <v>20.3</v>
      </c>
      <c r="AR188" s="9">
        <v>3.57</v>
      </c>
      <c r="AS188" s="9">
        <v>0.88</v>
      </c>
      <c r="AT188" s="9">
        <v>2.73</v>
      </c>
      <c r="AU188" s="9">
        <v>0.39</v>
      </c>
      <c r="AV188" s="9">
        <v>2.1</v>
      </c>
      <c r="AW188" s="9">
        <v>0.41</v>
      </c>
      <c r="AX188" s="9">
        <v>1.17</v>
      </c>
      <c r="AY188" s="9">
        <v>0.17</v>
      </c>
      <c r="AZ188" s="9">
        <v>1</v>
      </c>
      <c r="BA188" s="9">
        <v>0.16</v>
      </c>
      <c r="BB188" s="9">
        <v>11.5</v>
      </c>
      <c r="BC188" s="9">
        <v>4.18</v>
      </c>
      <c r="BD188" s="9"/>
      <c r="BE188" s="9"/>
      <c r="BF188" s="9">
        <v>0.56000000000000005</v>
      </c>
      <c r="BG188" s="9">
        <v>12.8</v>
      </c>
      <c r="BH188" s="9">
        <v>14.6</v>
      </c>
      <c r="BI188" s="9">
        <v>3.52</v>
      </c>
      <c r="BJ188" s="9">
        <v>41.67</v>
      </c>
      <c r="BK188" s="9">
        <v>0.99</v>
      </c>
      <c r="BL188" s="9"/>
      <c r="BM188" s="9">
        <v>59.7</v>
      </c>
      <c r="BN188" s="9">
        <v>16.600000000000001</v>
      </c>
      <c r="BO188" s="18"/>
      <c r="BP188" s="10">
        <f t="shared" si="54"/>
        <v>74.317000000000007</v>
      </c>
      <c r="BQ188" s="10">
        <f t="shared" si="55"/>
        <v>60.205343936141858</v>
      </c>
      <c r="BR188" s="10">
        <f t="shared" si="56"/>
        <v>14.111656063858149</v>
      </c>
      <c r="BS188" s="10"/>
      <c r="BT188" s="10">
        <f t="shared" si="57"/>
        <v>55.397308387572579</v>
      </c>
      <c r="BU188" s="10">
        <f t="shared" si="58"/>
        <v>54.236084743017472</v>
      </c>
      <c r="BV188" s="10">
        <f t="shared" si="59"/>
        <v>1.1612236445551076</v>
      </c>
      <c r="BW188" s="10"/>
      <c r="BX188" s="10">
        <f t="shared" si="60"/>
        <v>56.241018327704587</v>
      </c>
      <c r="BY188" s="10">
        <f t="shared" si="61"/>
        <v>0.84370994013200828</v>
      </c>
      <c r="BZ188" s="10">
        <f t="shared" si="62"/>
        <v>2.0049335846871159</v>
      </c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</row>
    <row r="189" spans="1:98" s="11" customFormat="1" x14ac:dyDescent="0.2">
      <c r="A189" s="9" t="s">
        <v>183</v>
      </c>
      <c r="B189" s="9" t="s">
        <v>256</v>
      </c>
      <c r="C189" s="9">
        <v>95.4</v>
      </c>
      <c r="D189" s="9">
        <v>0.3</v>
      </c>
      <c r="E189" s="9">
        <v>29.25</v>
      </c>
      <c r="F189" s="9">
        <v>91.81</v>
      </c>
      <c r="G189" s="9"/>
      <c r="H189" s="9"/>
      <c r="I189" s="9">
        <v>9.478947368</v>
      </c>
      <c r="J189" s="9"/>
      <c r="K189" s="9">
        <v>64.89</v>
      </c>
      <c r="L189" s="9">
        <v>0.53</v>
      </c>
      <c r="M189" s="9">
        <v>14.84</v>
      </c>
      <c r="N189" s="9">
        <v>3.22</v>
      </c>
      <c r="O189" s="9">
        <v>0.56000000000000005</v>
      </c>
      <c r="P189" s="9">
        <v>0.06</v>
      </c>
      <c r="Q189" s="9">
        <v>1.63</v>
      </c>
      <c r="R189" s="9">
        <v>2.96</v>
      </c>
      <c r="S189" s="9">
        <v>3.88</v>
      </c>
      <c r="T189" s="9">
        <v>3.82</v>
      </c>
      <c r="U189" s="9">
        <v>0.19</v>
      </c>
      <c r="V189" s="9">
        <v>9.77</v>
      </c>
      <c r="W189" s="9">
        <v>87.7</v>
      </c>
      <c r="X189" s="9">
        <v>41.9</v>
      </c>
      <c r="Y189" s="9">
        <v>12.3</v>
      </c>
      <c r="Z189" s="9">
        <v>21.8</v>
      </c>
      <c r="AA189" s="9">
        <v>3.15</v>
      </c>
      <c r="AB189" s="9"/>
      <c r="AC189" s="9">
        <v>66.2</v>
      </c>
      <c r="AD189" s="9">
        <v>16.600000000000001</v>
      </c>
      <c r="AE189" s="9"/>
      <c r="AF189" s="9">
        <v>103</v>
      </c>
      <c r="AG189" s="9">
        <v>677</v>
      </c>
      <c r="AH189" s="9">
        <v>0.15</v>
      </c>
      <c r="AI189" s="9">
        <v>10.9</v>
      </c>
      <c r="AJ189" s="9">
        <v>144</v>
      </c>
      <c r="AK189" s="9">
        <v>6.44</v>
      </c>
      <c r="AL189" s="9">
        <v>6.17</v>
      </c>
      <c r="AM189" s="9">
        <v>513</v>
      </c>
      <c r="AN189" s="9">
        <v>27</v>
      </c>
      <c r="AO189" s="9">
        <v>52.5</v>
      </c>
      <c r="AP189" s="9">
        <v>5.91</v>
      </c>
      <c r="AQ189" s="9">
        <v>21.1</v>
      </c>
      <c r="AR189" s="9">
        <v>3.51</v>
      </c>
      <c r="AS189" s="9">
        <v>0.94</v>
      </c>
      <c r="AT189" s="9">
        <v>3.04</v>
      </c>
      <c r="AU189" s="9">
        <v>0.41</v>
      </c>
      <c r="AV189" s="9">
        <v>2.23</v>
      </c>
      <c r="AW189" s="9">
        <v>0.43</v>
      </c>
      <c r="AX189" s="9">
        <v>1.1599999999999999</v>
      </c>
      <c r="AY189" s="9">
        <v>0.17</v>
      </c>
      <c r="AZ189" s="9">
        <v>1.05</v>
      </c>
      <c r="BA189" s="9">
        <v>0.17</v>
      </c>
      <c r="BB189" s="9">
        <v>11.5</v>
      </c>
      <c r="BC189" s="9">
        <v>4.26</v>
      </c>
      <c r="BD189" s="9"/>
      <c r="BE189" s="9"/>
      <c r="BF189" s="9">
        <v>0.56000000000000005</v>
      </c>
      <c r="BG189" s="9">
        <v>15.5</v>
      </c>
      <c r="BH189" s="9">
        <v>14.7</v>
      </c>
      <c r="BI189" s="9">
        <v>3.77</v>
      </c>
      <c r="BJ189" s="9">
        <v>45.66</v>
      </c>
      <c r="BK189" s="9">
        <v>0.96</v>
      </c>
      <c r="BL189" s="9"/>
      <c r="BM189" s="9">
        <v>62.1</v>
      </c>
      <c r="BN189" s="9">
        <v>17.5</v>
      </c>
      <c r="BO189" s="18"/>
      <c r="BP189" s="10">
        <f t="shared" si="54"/>
        <v>76.981000000000009</v>
      </c>
      <c r="BQ189" s="10">
        <f t="shared" si="55"/>
        <v>61.328730930450298</v>
      </c>
      <c r="BR189" s="10">
        <f t="shared" si="56"/>
        <v>15.65226906954971</v>
      </c>
      <c r="BS189" s="10"/>
      <c r="BT189" s="10">
        <f t="shared" si="57"/>
        <v>56.146173789849229</v>
      </c>
      <c r="BU189" s="10">
        <f t="shared" si="58"/>
        <v>55.112534623429184</v>
      </c>
      <c r="BV189" s="10">
        <f t="shared" si="59"/>
        <v>1.0336391664200448</v>
      </c>
      <c r="BW189" s="10"/>
      <c r="BX189" s="10">
        <f t="shared" si="60"/>
        <v>57.107738708064616</v>
      </c>
      <c r="BY189" s="10">
        <f t="shared" si="61"/>
        <v>0.96156491821538737</v>
      </c>
      <c r="BZ189" s="10">
        <f t="shared" si="62"/>
        <v>1.9952040846354322</v>
      </c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</row>
    <row r="190" spans="1:98" s="11" customFormat="1" x14ac:dyDescent="0.2">
      <c r="A190" s="9" t="s">
        <v>183</v>
      </c>
      <c r="B190" s="9" t="s">
        <v>257</v>
      </c>
      <c r="C190" s="9">
        <v>95.4</v>
      </c>
      <c r="D190" s="9">
        <v>0.3</v>
      </c>
      <c r="E190" s="9">
        <v>29.25</v>
      </c>
      <c r="F190" s="9">
        <v>91.81</v>
      </c>
      <c r="G190" s="9"/>
      <c r="H190" s="9"/>
      <c r="I190" s="9"/>
      <c r="J190" s="9"/>
      <c r="K190" s="9">
        <v>65.819999999999993</v>
      </c>
      <c r="L190" s="9">
        <v>0.53</v>
      </c>
      <c r="M190" s="9">
        <v>15.05</v>
      </c>
      <c r="N190" s="9">
        <v>3.81</v>
      </c>
      <c r="O190" s="9">
        <v>0.34</v>
      </c>
      <c r="P190" s="9">
        <v>0.06</v>
      </c>
      <c r="Q190" s="9">
        <v>1.04</v>
      </c>
      <c r="R190" s="9">
        <v>2.7</v>
      </c>
      <c r="S190" s="9">
        <v>3.89</v>
      </c>
      <c r="T190" s="9">
        <v>4.01</v>
      </c>
      <c r="U190" s="9">
        <v>0.19</v>
      </c>
      <c r="V190" s="9">
        <v>9.31</v>
      </c>
      <c r="W190" s="9">
        <v>89</v>
      </c>
      <c r="X190" s="9"/>
      <c r="Y190" s="9">
        <v>11.9</v>
      </c>
      <c r="Z190" s="9">
        <v>21.9</v>
      </c>
      <c r="AA190" s="9">
        <v>8.2100000000000009</v>
      </c>
      <c r="AB190" s="9"/>
      <c r="AC190" s="9">
        <v>59.6</v>
      </c>
      <c r="AD190" s="9">
        <v>16.8</v>
      </c>
      <c r="AE190" s="9"/>
      <c r="AF190" s="9">
        <v>114</v>
      </c>
      <c r="AG190" s="9">
        <v>639</v>
      </c>
      <c r="AH190" s="9">
        <v>0.18</v>
      </c>
      <c r="AI190" s="9">
        <v>11.4</v>
      </c>
      <c r="AJ190" s="9">
        <v>164</v>
      </c>
      <c r="AK190" s="9">
        <v>7.09</v>
      </c>
      <c r="AL190" s="9">
        <v>5.66</v>
      </c>
      <c r="AM190" s="9">
        <v>550</v>
      </c>
      <c r="AN190" s="9">
        <v>26.2</v>
      </c>
      <c r="AO190" s="9"/>
      <c r="AP190" s="9">
        <v>5.87</v>
      </c>
      <c r="AQ190" s="9">
        <v>20.8</v>
      </c>
      <c r="AR190" s="9">
        <v>3.6</v>
      </c>
      <c r="AS190" s="9">
        <v>0.93</v>
      </c>
      <c r="AT190" s="9">
        <v>3.05</v>
      </c>
      <c r="AU190" s="9">
        <v>0.43</v>
      </c>
      <c r="AV190" s="9">
        <v>2.2799999999999998</v>
      </c>
      <c r="AW190" s="9">
        <v>0.44</v>
      </c>
      <c r="AX190" s="9">
        <v>1.24</v>
      </c>
      <c r="AY190" s="9">
        <v>0.19</v>
      </c>
      <c r="AZ190" s="9">
        <v>1.1100000000000001</v>
      </c>
      <c r="BA190" s="9">
        <v>0.16</v>
      </c>
      <c r="BB190" s="9">
        <v>5.7</v>
      </c>
      <c r="BC190" s="9">
        <v>4.79</v>
      </c>
      <c r="BD190" s="9"/>
      <c r="BE190" s="9"/>
      <c r="BF190" s="9">
        <v>0.62</v>
      </c>
      <c r="BG190" s="9">
        <v>16.100000000000001</v>
      </c>
      <c r="BH190" s="9">
        <v>15.6</v>
      </c>
      <c r="BI190" s="9">
        <v>4.03</v>
      </c>
      <c r="BJ190" s="9">
        <v>32.97</v>
      </c>
      <c r="BK190" s="9">
        <v>0.99</v>
      </c>
      <c r="BL190" s="9"/>
      <c r="BM190" s="9">
        <v>56.1</v>
      </c>
      <c r="BN190" s="9">
        <v>16</v>
      </c>
      <c r="BO190" s="18"/>
      <c r="BP190" s="10">
        <f t="shared" si="54"/>
        <v>70.321000000000012</v>
      </c>
      <c r="BQ190" s="10">
        <f t="shared" si="55"/>
        <v>59.422053030009828</v>
      </c>
      <c r="BR190" s="10">
        <f t="shared" si="56"/>
        <v>10.898946969990185</v>
      </c>
      <c r="BS190" s="10"/>
      <c r="BT190" s="10">
        <f t="shared" si="57"/>
        <v>54.21558043804437</v>
      </c>
      <c r="BU190" s="10">
        <f t="shared" si="58"/>
        <v>53.624972789180376</v>
      </c>
      <c r="BV190" s="10">
        <f t="shared" si="59"/>
        <v>0.59060764886399397</v>
      </c>
      <c r="BW190" s="10"/>
      <c r="BX190" s="10">
        <f t="shared" si="60"/>
        <v>55.296488335162792</v>
      </c>
      <c r="BY190" s="10">
        <f t="shared" si="61"/>
        <v>1.0809078971184221</v>
      </c>
      <c r="BZ190" s="10">
        <f t="shared" si="62"/>
        <v>1.671515545982416</v>
      </c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</row>
    <row r="191" spans="1:98" s="11" customFormat="1" x14ac:dyDescent="0.2">
      <c r="A191" s="9" t="s">
        <v>183</v>
      </c>
      <c r="B191" s="9" t="s">
        <v>258</v>
      </c>
      <c r="C191" s="9">
        <v>95.4</v>
      </c>
      <c r="D191" s="9">
        <v>0.3</v>
      </c>
      <c r="E191" s="9">
        <v>29.25</v>
      </c>
      <c r="F191" s="9">
        <v>91.81</v>
      </c>
      <c r="G191" s="9"/>
      <c r="H191" s="9"/>
      <c r="I191" s="9"/>
      <c r="J191" s="9"/>
      <c r="K191" s="9">
        <v>64.599999999999994</v>
      </c>
      <c r="L191" s="9">
        <v>0.52</v>
      </c>
      <c r="M191" s="9">
        <v>14.76</v>
      </c>
      <c r="N191" s="9">
        <v>3.48</v>
      </c>
      <c r="O191" s="9">
        <v>0.41</v>
      </c>
      <c r="P191" s="9">
        <v>0.06</v>
      </c>
      <c r="Q191" s="9">
        <v>1.23</v>
      </c>
      <c r="R191" s="9">
        <v>2.98</v>
      </c>
      <c r="S191" s="9">
        <v>3.93</v>
      </c>
      <c r="T191" s="9">
        <v>3.78</v>
      </c>
      <c r="U191" s="9">
        <v>0.19</v>
      </c>
      <c r="V191" s="9">
        <v>10.1</v>
      </c>
      <c r="W191" s="9">
        <v>88.5</v>
      </c>
      <c r="X191" s="9">
        <v>40.700000000000003</v>
      </c>
      <c r="Y191" s="9">
        <v>11.7</v>
      </c>
      <c r="Z191" s="9">
        <v>23.5</v>
      </c>
      <c r="AA191" s="9">
        <v>7.98</v>
      </c>
      <c r="AB191" s="9"/>
      <c r="AC191" s="9">
        <v>49.3</v>
      </c>
      <c r="AD191" s="9">
        <v>16.8</v>
      </c>
      <c r="AE191" s="9"/>
      <c r="AF191" s="9">
        <v>106</v>
      </c>
      <c r="AG191" s="9">
        <v>594</v>
      </c>
      <c r="AH191" s="9">
        <v>0.18</v>
      </c>
      <c r="AI191" s="9">
        <v>10.8</v>
      </c>
      <c r="AJ191" s="9">
        <v>147</v>
      </c>
      <c r="AK191" s="9">
        <v>6.95</v>
      </c>
      <c r="AL191" s="9">
        <v>6.4</v>
      </c>
      <c r="AM191" s="9">
        <v>588</v>
      </c>
      <c r="AN191" s="9">
        <v>27.9</v>
      </c>
      <c r="AO191" s="9">
        <v>56.8</v>
      </c>
      <c r="AP191" s="9">
        <v>6.16</v>
      </c>
      <c r="AQ191" s="9">
        <v>22.1</v>
      </c>
      <c r="AR191" s="9">
        <v>3.74</v>
      </c>
      <c r="AS191" s="9">
        <v>0.93</v>
      </c>
      <c r="AT191" s="9">
        <v>3.05</v>
      </c>
      <c r="AU191" s="9">
        <v>0.41</v>
      </c>
      <c r="AV191" s="9">
        <v>2.2999999999999998</v>
      </c>
      <c r="AW191" s="9">
        <v>0.43</v>
      </c>
      <c r="AX191" s="9">
        <v>1.2</v>
      </c>
      <c r="AY191" s="9">
        <v>0.18</v>
      </c>
      <c r="AZ191" s="9">
        <v>1.07</v>
      </c>
      <c r="BA191" s="9">
        <v>0.16</v>
      </c>
      <c r="BB191" s="9">
        <v>12</v>
      </c>
      <c r="BC191" s="9">
        <v>4.3899999999999997</v>
      </c>
      <c r="BD191" s="9"/>
      <c r="BE191" s="9"/>
      <c r="BF191" s="9">
        <v>0.61</v>
      </c>
      <c r="BG191" s="9">
        <v>13.9</v>
      </c>
      <c r="BH191" s="9">
        <v>15.6</v>
      </c>
      <c r="BI191" s="9">
        <v>3.97</v>
      </c>
      <c r="BJ191" s="9">
        <v>38.24</v>
      </c>
      <c r="BK191" s="9">
        <v>0.95</v>
      </c>
      <c r="BL191" s="9"/>
      <c r="BM191" s="9">
        <v>55</v>
      </c>
      <c r="BN191" s="9">
        <v>17.7</v>
      </c>
      <c r="BO191" s="18"/>
      <c r="BP191" s="10">
        <f t="shared" si="54"/>
        <v>69.100000000000009</v>
      </c>
      <c r="BQ191" s="10">
        <f t="shared" si="55"/>
        <v>61.570517623253053</v>
      </c>
      <c r="BR191" s="10">
        <f t="shared" si="56"/>
        <v>7.5294823767469552</v>
      </c>
      <c r="BS191" s="10"/>
      <c r="BT191" s="10">
        <f t="shared" si="57"/>
        <v>53.839330519416961</v>
      </c>
      <c r="BU191" s="10">
        <f t="shared" si="58"/>
        <v>55.301173017024411</v>
      </c>
      <c r="BV191" s="10">
        <f t="shared" si="59"/>
        <v>1.4618424976074493</v>
      </c>
      <c r="BW191" s="10"/>
      <c r="BX191" s="10">
        <f t="shared" si="60"/>
        <v>56.021303435454243</v>
      </c>
      <c r="BY191" s="10">
        <f t="shared" si="61"/>
        <v>2.1819729160372816</v>
      </c>
      <c r="BZ191" s="10">
        <f t="shared" si="62"/>
        <v>0.72013041842983228</v>
      </c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</row>
    <row r="192" spans="1:98" s="11" customFormat="1" x14ac:dyDescent="0.2">
      <c r="A192" s="1" t="s">
        <v>105</v>
      </c>
      <c r="B192" s="1" t="s">
        <v>110</v>
      </c>
      <c r="C192" s="1">
        <v>31</v>
      </c>
      <c r="D192" s="1"/>
      <c r="E192" s="1">
        <v>29.24972</v>
      </c>
      <c r="F192" s="1">
        <v>91.908330000000007</v>
      </c>
      <c r="G192" s="1"/>
      <c r="H192" s="1"/>
      <c r="I192" s="1"/>
      <c r="J192" s="1"/>
      <c r="K192" s="1">
        <v>65.8</v>
      </c>
      <c r="L192" s="1">
        <v>0.48</v>
      </c>
      <c r="M192" s="1">
        <v>16.22</v>
      </c>
      <c r="N192" s="1">
        <v>3.89</v>
      </c>
      <c r="O192" s="1"/>
      <c r="P192" s="1">
        <v>0.05</v>
      </c>
      <c r="Q192" s="1">
        <v>1.78</v>
      </c>
      <c r="R192" s="1">
        <v>3.47</v>
      </c>
      <c r="S192" s="1">
        <v>3.9</v>
      </c>
      <c r="T192" s="1">
        <v>4.05</v>
      </c>
      <c r="U192" s="1">
        <v>0.19</v>
      </c>
      <c r="V192" s="1">
        <v>6.38</v>
      </c>
      <c r="W192" s="1">
        <v>64.7</v>
      </c>
      <c r="X192" s="1">
        <v>30.7</v>
      </c>
      <c r="Y192" s="1">
        <v>9.94</v>
      </c>
      <c r="Z192" s="1">
        <v>17.600000000000001</v>
      </c>
      <c r="AA192" s="1"/>
      <c r="AB192" s="1"/>
      <c r="AC192" s="1"/>
      <c r="AD192" s="1">
        <v>16.8</v>
      </c>
      <c r="AE192" s="1"/>
      <c r="AF192" s="1">
        <v>126</v>
      </c>
      <c r="AG192" s="1">
        <v>789</v>
      </c>
      <c r="AH192" s="1">
        <v>0.16</v>
      </c>
      <c r="AI192" s="1">
        <v>9.82</v>
      </c>
      <c r="AJ192" s="1">
        <v>94.9</v>
      </c>
      <c r="AK192" s="1">
        <v>12.3</v>
      </c>
      <c r="AL192" s="1">
        <v>7.5</v>
      </c>
      <c r="AM192" s="1">
        <v>926</v>
      </c>
      <c r="AN192" s="1">
        <v>55.2</v>
      </c>
      <c r="AO192" s="1">
        <v>99.2</v>
      </c>
      <c r="AP192" s="1">
        <v>10.9</v>
      </c>
      <c r="AQ192" s="1">
        <v>37.799999999999997</v>
      </c>
      <c r="AR192" s="1">
        <v>5.29</v>
      </c>
      <c r="AS192" s="1">
        <v>1.22</v>
      </c>
      <c r="AT192" s="1">
        <v>3.69</v>
      </c>
      <c r="AU192" s="1">
        <v>0.42099999999999999</v>
      </c>
      <c r="AV192" s="1">
        <v>1.94</v>
      </c>
      <c r="AW192" s="1">
        <v>0.34399999999999997</v>
      </c>
      <c r="AX192" s="1">
        <v>0.96099999999999997</v>
      </c>
      <c r="AY192" s="1">
        <v>0.13300000000000001</v>
      </c>
      <c r="AZ192" s="1">
        <v>0.86699999999999999</v>
      </c>
      <c r="BA192" s="1">
        <v>0.14299999999999999</v>
      </c>
      <c r="BB192" s="1">
        <v>21.4</v>
      </c>
      <c r="BC192" s="1">
        <v>2.89</v>
      </c>
      <c r="BD192" s="1"/>
      <c r="BE192" s="1"/>
      <c r="BF192" s="1">
        <v>1.1000000000000001</v>
      </c>
      <c r="BG192" s="1">
        <v>30.4</v>
      </c>
      <c r="BH192" s="1">
        <v>36.200000000000003</v>
      </c>
      <c r="BI192" s="1">
        <v>6.12</v>
      </c>
      <c r="BJ192" s="1">
        <v>48</v>
      </c>
      <c r="BK192" s="1">
        <v>0.97</v>
      </c>
      <c r="BL192" s="1"/>
      <c r="BM192" s="1">
        <v>80.3</v>
      </c>
      <c r="BN192" s="1">
        <v>43.3</v>
      </c>
      <c r="BO192" s="16"/>
      <c r="BP192" s="2">
        <f t="shared" si="54"/>
        <v>97.183000000000007</v>
      </c>
      <c r="BQ192" s="2">
        <f t="shared" si="55"/>
        <v>80.604666401988666</v>
      </c>
      <c r="BR192" s="2">
        <f t="shared" si="56"/>
        <v>16.578333598011341</v>
      </c>
      <c r="BS192" s="2"/>
      <c r="BT192" s="2">
        <f t="shared" si="57"/>
        <v>61.029622798101599</v>
      </c>
      <c r="BU192" s="2">
        <f t="shared" si="58"/>
        <v>70.151333741140178</v>
      </c>
      <c r="BV192" s="2">
        <f t="shared" si="59"/>
        <v>9.121710943038579</v>
      </c>
      <c r="BW192" s="2"/>
      <c r="BX192" s="2">
        <f t="shared" si="60"/>
        <v>67.870731263913456</v>
      </c>
      <c r="BY192" s="2">
        <f t="shared" si="61"/>
        <v>6.8411084658118568</v>
      </c>
      <c r="BZ192" s="2">
        <f t="shared" si="62"/>
        <v>2.2806024772267222</v>
      </c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s="11" customFormat="1" x14ac:dyDescent="0.2">
      <c r="A193" s="9" t="s">
        <v>265</v>
      </c>
      <c r="B193" s="9" t="s">
        <v>266</v>
      </c>
      <c r="C193" s="9">
        <v>136.5</v>
      </c>
      <c r="D193" s="9">
        <v>1.7</v>
      </c>
      <c r="E193" s="9">
        <v>29.249700000000001</v>
      </c>
      <c r="F193" s="9">
        <v>91.983599999999996</v>
      </c>
      <c r="G193" s="9"/>
      <c r="H193" s="9"/>
      <c r="I193" s="9"/>
      <c r="J193" s="9"/>
      <c r="K193" s="9">
        <v>59.86</v>
      </c>
      <c r="L193" s="9">
        <v>0.88</v>
      </c>
      <c r="M193" s="9">
        <v>17.57</v>
      </c>
      <c r="N193" s="9">
        <v>5.01</v>
      </c>
      <c r="O193" s="9"/>
      <c r="P193" s="9">
        <v>0.06</v>
      </c>
      <c r="Q193" s="9">
        <v>3.51</v>
      </c>
      <c r="R193" s="9">
        <v>7.62</v>
      </c>
      <c r="S193" s="9">
        <v>3.3</v>
      </c>
      <c r="T193" s="9">
        <v>1.87</v>
      </c>
      <c r="U193" s="9">
        <v>0.3</v>
      </c>
      <c r="V193" s="9">
        <v>11.4</v>
      </c>
      <c r="W193" s="9">
        <v>100</v>
      </c>
      <c r="X193" s="9">
        <v>225</v>
      </c>
      <c r="Y193" s="9">
        <v>24</v>
      </c>
      <c r="Z193" s="9">
        <v>105</v>
      </c>
      <c r="AA193" s="9">
        <v>63.1</v>
      </c>
      <c r="AB193" s="9"/>
      <c r="AC193" s="9">
        <v>157</v>
      </c>
      <c r="AD193" s="9"/>
      <c r="AE193" s="9"/>
      <c r="AF193" s="9">
        <v>62.1</v>
      </c>
      <c r="AG193" s="9">
        <v>631</v>
      </c>
      <c r="AH193" s="9">
        <v>0.1</v>
      </c>
      <c r="AI193" s="9">
        <v>11.2</v>
      </c>
      <c r="AJ193" s="9">
        <v>125</v>
      </c>
      <c r="AK193" s="9">
        <v>10.7</v>
      </c>
      <c r="AL193" s="9">
        <v>30</v>
      </c>
      <c r="AM193" s="9">
        <v>477</v>
      </c>
      <c r="AN193" s="9">
        <v>24.1</v>
      </c>
      <c r="AO193" s="9">
        <v>53.1</v>
      </c>
      <c r="AP193" s="9">
        <v>6.43</v>
      </c>
      <c r="AQ193" s="9">
        <v>25</v>
      </c>
      <c r="AR193" s="9">
        <v>4.5199999999999996</v>
      </c>
      <c r="AS193" s="9">
        <v>1.26</v>
      </c>
      <c r="AT193" s="9">
        <v>3.21</v>
      </c>
      <c r="AU193" s="9">
        <v>0.45</v>
      </c>
      <c r="AV193" s="9">
        <v>2.4500000000000002</v>
      </c>
      <c r="AW193" s="9">
        <v>0.44</v>
      </c>
      <c r="AX193" s="9">
        <v>1.21</v>
      </c>
      <c r="AY193" s="9">
        <v>0.16</v>
      </c>
      <c r="AZ193" s="9">
        <v>0.99</v>
      </c>
      <c r="BA193" s="9">
        <v>0.14000000000000001</v>
      </c>
      <c r="BB193" s="9">
        <v>11</v>
      </c>
      <c r="BC193" s="9">
        <v>3.43</v>
      </c>
      <c r="BD193" s="9"/>
      <c r="BE193" s="9"/>
      <c r="BF193" s="9">
        <v>0.56000000000000005</v>
      </c>
      <c r="BG193" s="9">
        <v>15.2</v>
      </c>
      <c r="BH193" s="9">
        <v>2.48</v>
      </c>
      <c r="BI193" s="9">
        <v>0.62</v>
      </c>
      <c r="BJ193" s="9">
        <v>58.4</v>
      </c>
      <c r="BK193" s="9">
        <v>0.85</v>
      </c>
      <c r="BL193" s="9"/>
      <c r="BM193" s="9">
        <v>56.3</v>
      </c>
      <c r="BN193" s="9">
        <v>16.5</v>
      </c>
      <c r="BO193" s="18"/>
      <c r="BP193" s="10">
        <f t="shared" si="54"/>
        <v>70.543000000000006</v>
      </c>
      <c r="BQ193" s="10">
        <f t="shared" si="55"/>
        <v>60.076781611462344</v>
      </c>
      <c r="BR193" s="10">
        <f t="shared" si="56"/>
        <v>10.466218388537662</v>
      </c>
      <c r="BS193" s="10"/>
      <c r="BT193" s="10">
        <f t="shared" si="57"/>
        <v>54.283196167767258</v>
      </c>
      <c r="BU193" s="10">
        <f t="shared" si="58"/>
        <v>54.135782323048481</v>
      </c>
      <c r="BV193" s="10">
        <f t="shared" si="59"/>
        <v>0.14741384471877694</v>
      </c>
      <c r="BW193" s="10"/>
      <c r="BX193" s="10">
        <f t="shared" si="60"/>
        <v>55.611385910676788</v>
      </c>
      <c r="BY193" s="10">
        <f t="shared" si="61"/>
        <v>1.3281897429095295</v>
      </c>
      <c r="BZ193" s="10">
        <f t="shared" si="62"/>
        <v>1.4756035876283065</v>
      </c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</row>
    <row r="195" spans="1:98" s="14" customForma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CA195" s="13"/>
      <c r="CB195" s="15"/>
      <c r="CC195" s="15"/>
      <c r="CD195" s="15"/>
      <c r="CE195" s="15"/>
      <c r="CF195" s="15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</row>
    <row r="196" spans="1:98" s="14" customForma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CA196" s="13"/>
      <c r="CB196" s="15"/>
      <c r="CC196" s="15"/>
      <c r="CD196" s="15"/>
      <c r="CE196" s="15"/>
      <c r="CF196" s="15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</row>
  </sheetData>
  <sortState xmlns:xlrd2="http://schemas.microsoft.com/office/spreadsheetml/2017/richdata2" ref="A2:CT197">
    <sortCondition descending="1" ref="E2:E197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export_Tibet_Geochem_SrY_LaYb_A</vt:lpstr>
      <vt:lpstr>Latitude_Test</vt:lpstr>
      <vt:lpstr>Latitude_Test_Plot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Sundell, Kurt Eric - (sundell)</dc:creator>
  <cp:lastModifiedBy>Sundell, Kurt Eric - (sundell)</cp:lastModifiedBy>
  <dcterms:created xsi:type="dcterms:W3CDTF">2020-07-30T15:40:43Z</dcterms:created>
  <dcterms:modified xsi:type="dcterms:W3CDTF">2021-03-03T21:33:23Z</dcterms:modified>
</cp:coreProperties>
</file>