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Resolution" sheetId="1" r:id="rId1"/>
    <sheet name="G4817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 s="1"/>
  <c r="G5" i="1"/>
  <c r="I5" i="1" s="1"/>
  <c r="G22" i="1"/>
  <c r="I22" i="1" s="1"/>
  <c r="B22" i="1"/>
  <c r="C22" i="1" s="1"/>
  <c r="G21" i="1"/>
  <c r="H21" i="1" s="1"/>
  <c r="B21" i="1"/>
  <c r="C21" i="1" s="1"/>
  <c r="G20" i="1"/>
  <c r="H20" i="1" s="1"/>
  <c r="B20" i="1"/>
  <c r="C20" i="1" s="1"/>
  <c r="G19" i="1"/>
  <c r="I19" i="1" s="1"/>
  <c r="B19" i="1"/>
  <c r="C19" i="1" s="1"/>
  <c r="G18" i="1"/>
  <c r="H18" i="1" s="1"/>
  <c r="B18" i="1"/>
  <c r="C18" i="1" s="1"/>
  <c r="G17" i="1"/>
  <c r="I17" i="1" s="1"/>
  <c r="B17" i="1"/>
  <c r="C17" i="1" s="1"/>
  <c r="G16" i="1"/>
  <c r="I16" i="1" s="1"/>
  <c r="B16" i="1"/>
  <c r="C16" i="1" s="1"/>
  <c r="G15" i="1"/>
  <c r="H15" i="1" s="1"/>
  <c r="B15" i="1"/>
  <c r="C15" i="1" s="1"/>
  <c r="G14" i="1"/>
  <c r="H14" i="1" s="1"/>
  <c r="B14" i="1"/>
  <c r="C14" i="1" s="1"/>
  <c r="J14" i="1" s="1"/>
  <c r="G13" i="1"/>
  <c r="H13" i="1" s="1"/>
  <c r="B13" i="1"/>
  <c r="C13" i="1" s="1"/>
  <c r="G12" i="1"/>
  <c r="H12" i="1" s="1"/>
  <c r="B12" i="1"/>
  <c r="C12" i="1" s="1"/>
  <c r="G11" i="1"/>
  <c r="H11" i="1" s="1"/>
  <c r="B11" i="1"/>
  <c r="C11" i="1" s="1"/>
  <c r="G10" i="1"/>
  <c r="H10" i="1" s="1"/>
  <c r="B10" i="1"/>
  <c r="C10" i="1" s="1"/>
  <c r="G9" i="1"/>
  <c r="H9" i="1" s="1"/>
  <c r="B9" i="1"/>
  <c r="C9" i="1" s="1"/>
  <c r="J9" i="1" s="1"/>
  <c r="G8" i="1"/>
  <c r="I8" i="1" s="1"/>
  <c r="B8" i="1"/>
  <c r="C8" i="1" s="1"/>
  <c r="G7" i="1"/>
  <c r="H7" i="1" s="1"/>
  <c r="B7" i="1"/>
  <c r="C7" i="1" s="1"/>
  <c r="G6" i="1"/>
  <c r="H6" i="1" s="1"/>
  <c r="B6" i="1"/>
  <c r="C6" i="1" s="1"/>
  <c r="J6" i="1" l="1"/>
  <c r="H17" i="1"/>
  <c r="H5" i="1"/>
  <c r="J22" i="1"/>
  <c r="K22" i="1" s="1"/>
  <c r="H8" i="1"/>
  <c r="J18" i="1"/>
  <c r="M18" i="1" s="1"/>
  <c r="J15" i="1"/>
  <c r="L15" i="1" s="1"/>
  <c r="I11" i="1"/>
  <c r="I20" i="1"/>
  <c r="I14" i="1"/>
  <c r="J20" i="1"/>
  <c r="M20" i="1"/>
  <c r="L20" i="1"/>
  <c r="K20" i="1"/>
  <c r="M14" i="1"/>
  <c r="K14" i="1"/>
  <c r="L14" i="1"/>
  <c r="M15" i="1"/>
  <c r="K15" i="1"/>
  <c r="L9" i="1"/>
  <c r="M9" i="1"/>
  <c r="K9" i="1"/>
  <c r="J10" i="1"/>
  <c r="J11" i="1"/>
  <c r="L22" i="1"/>
  <c r="M22" i="1"/>
  <c r="L18" i="1"/>
  <c r="J19" i="1"/>
  <c r="J7" i="1"/>
  <c r="J16" i="1"/>
  <c r="J8" i="1"/>
  <c r="J12" i="1"/>
  <c r="J17" i="1"/>
  <c r="J21" i="1"/>
  <c r="J13" i="1"/>
  <c r="H22" i="1"/>
  <c r="I6" i="1"/>
  <c r="I9" i="1"/>
  <c r="I12" i="1"/>
  <c r="I15" i="1"/>
  <c r="I21" i="1"/>
  <c r="H16" i="1"/>
  <c r="H19" i="1"/>
  <c r="I7" i="1"/>
  <c r="I13" i="1"/>
  <c r="I18" i="1"/>
  <c r="I10" i="1"/>
  <c r="K18" i="1" l="1"/>
  <c r="O22" i="1"/>
  <c r="L13" i="1"/>
  <c r="K13" i="1"/>
  <c r="M13" i="1"/>
  <c r="S22" i="1"/>
  <c r="P22" i="1"/>
  <c r="M17" i="1"/>
  <c r="K17" i="1"/>
  <c r="L17" i="1"/>
  <c r="L8" i="1"/>
  <c r="K8" i="1"/>
  <c r="M8" i="1"/>
  <c r="N14" i="1"/>
  <c r="N18" i="1"/>
  <c r="N15" i="1"/>
  <c r="L12" i="1"/>
  <c r="K12" i="1"/>
  <c r="M12" i="1"/>
  <c r="L16" i="1"/>
  <c r="M16" i="1"/>
  <c r="K16" i="1"/>
  <c r="L11" i="1"/>
  <c r="K11" i="1"/>
  <c r="M11" i="1"/>
  <c r="O14" i="1"/>
  <c r="P14" i="1"/>
  <c r="S14" i="1"/>
  <c r="S18" i="1"/>
  <c r="P18" i="1"/>
  <c r="O20" i="1"/>
  <c r="S15" i="1"/>
  <c r="P15" i="1"/>
  <c r="M21" i="1"/>
  <c r="L21" i="1"/>
  <c r="K21" i="1"/>
  <c r="N22" i="1"/>
  <c r="L7" i="1"/>
  <c r="K7" i="1"/>
  <c r="M7" i="1"/>
  <c r="L10" i="1"/>
  <c r="M10" i="1"/>
  <c r="K10" i="1"/>
  <c r="M6" i="1"/>
  <c r="L6" i="1"/>
  <c r="K6" i="1"/>
  <c r="L19" i="1"/>
  <c r="K19" i="1"/>
  <c r="M19" i="1"/>
  <c r="O9" i="1"/>
  <c r="N20" i="1"/>
  <c r="S9" i="1"/>
  <c r="P9" i="1"/>
  <c r="P20" i="1"/>
  <c r="S20" i="1"/>
  <c r="O15" i="1"/>
  <c r="O18" i="1"/>
  <c r="N9" i="1"/>
  <c r="T20" i="1" l="1"/>
  <c r="Q20" i="1"/>
  <c r="N6" i="1"/>
  <c r="O17" i="1"/>
  <c r="P17" i="1"/>
  <c r="S17" i="1"/>
  <c r="T18" i="1"/>
  <c r="Q18" i="1"/>
  <c r="U14" i="1"/>
  <c r="R14" i="1"/>
  <c r="S6" i="1"/>
  <c r="P6" i="1"/>
  <c r="T15" i="1"/>
  <c r="Q15" i="1"/>
  <c r="P10" i="1"/>
  <c r="S10" i="1"/>
  <c r="R18" i="1"/>
  <c r="U18" i="1"/>
  <c r="P13" i="1"/>
  <c r="S13" i="1"/>
  <c r="O21" i="1"/>
  <c r="N11" i="1"/>
  <c r="N17" i="1"/>
  <c r="P11" i="1"/>
  <c r="S11" i="1"/>
  <c r="S21" i="1"/>
  <c r="P21" i="1"/>
  <c r="P7" i="1"/>
  <c r="S7" i="1"/>
  <c r="O7" i="1"/>
  <c r="P8" i="1"/>
  <c r="S8" i="1"/>
  <c r="N12" i="1"/>
  <c r="O10" i="1"/>
  <c r="O11" i="1"/>
  <c r="N10" i="1"/>
  <c r="S19" i="1"/>
  <c r="P19" i="1"/>
  <c r="O16" i="1"/>
  <c r="P16" i="1"/>
  <c r="S16" i="1"/>
  <c r="T14" i="1"/>
  <c r="Q14" i="1"/>
  <c r="R15" i="1"/>
  <c r="U15" i="1"/>
  <c r="O19" i="1"/>
  <c r="N19" i="1"/>
  <c r="N7" i="1"/>
  <c r="N16" i="1"/>
  <c r="O8" i="1"/>
  <c r="N13" i="1"/>
  <c r="O12" i="1"/>
  <c r="R9" i="1"/>
  <c r="U9" i="1"/>
  <c r="R20" i="1"/>
  <c r="U20" i="1"/>
  <c r="O13" i="1"/>
  <c r="Q22" i="1"/>
  <c r="T22" i="1"/>
  <c r="S12" i="1"/>
  <c r="P12" i="1"/>
  <c r="N8" i="1"/>
  <c r="U22" i="1"/>
  <c r="R22" i="1"/>
  <c r="N21" i="1"/>
  <c r="T9" i="1"/>
  <c r="Q9" i="1"/>
  <c r="O6" i="1"/>
  <c r="T19" i="1" l="1"/>
  <c r="Q19" i="1"/>
  <c r="T8" i="1"/>
  <c r="Q8" i="1"/>
  <c r="U19" i="1"/>
  <c r="R19" i="1"/>
  <c r="Q13" i="1"/>
  <c r="T13" i="1"/>
  <c r="U11" i="1"/>
  <c r="R11" i="1"/>
  <c r="R7" i="1"/>
  <c r="U7" i="1"/>
  <c r="R21" i="1"/>
  <c r="U21" i="1"/>
  <c r="R12" i="1"/>
  <c r="U12" i="1"/>
  <c r="R10" i="1"/>
  <c r="U10" i="1"/>
  <c r="T12" i="1"/>
  <c r="Q12" i="1"/>
  <c r="T10" i="1"/>
  <c r="Q10" i="1"/>
  <c r="R17" i="1"/>
  <c r="U17" i="1"/>
  <c r="U8" i="1"/>
  <c r="R8" i="1"/>
  <c r="R13" i="1"/>
  <c r="U13" i="1"/>
  <c r="T17" i="1"/>
  <c r="Q17" i="1"/>
  <c r="Q16" i="1"/>
  <c r="T16" i="1"/>
  <c r="T6" i="1"/>
  <c r="Q6" i="1"/>
  <c r="R6" i="1"/>
  <c r="U6" i="1"/>
  <c r="T21" i="1"/>
  <c r="Q21" i="1"/>
  <c r="R16" i="1"/>
  <c r="U16" i="1"/>
  <c r="T7" i="1"/>
  <c r="Q7" i="1"/>
  <c r="T11" i="1"/>
  <c r="Q11" i="1"/>
</calcChain>
</file>

<file path=xl/sharedStrings.xml><?xml version="1.0" encoding="utf-8"?>
<sst xmlns="http://schemas.openxmlformats.org/spreadsheetml/2006/main" count="41" uniqueCount="24">
  <si>
    <t>Depth</t>
  </si>
  <si>
    <t>Wavelength</t>
  </si>
  <si>
    <t>Inline 1100</t>
  </si>
  <si>
    <t>Inline 3167</t>
  </si>
  <si>
    <t>Inline 1600</t>
  </si>
  <si>
    <t>Average</t>
  </si>
  <si>
    <t>(s)</t>
  </si>
  <si>
    <t>(m)</t>
  </si>
  <si>
    <t>(m/s)</t>
  </si>
  <si>
    <t>Maximum</t>
  </si>
  <si>
    <t>Minimum</t>
  </si>
  <si>
    <t>Two-way Time</t>
  </si>
  <si>
    <t>[TWT]</t>
  </si>
  <si>
    <t>[OWT]</t>
  </si>
  <si>
    <t>One-way Time</t>
  </si>
  <si>
    <t>Dominant Frequency</t>
  </si>
  <si>
    <t>Seismic Velocity</t>
  </si>
  <si>
    <t>Interval velocity</t>
  </si>
  <si>
    <t>+10%</t>
  </si>
  <si>
    <t>Limit of Separability (λ/4)</t>
  </si>
  <si>
    <t>Limit of Visibility (λ/30)</t>
  </si>
  <si>
    <t>*colour corresponds to depth interval hosting the dike-induced faults</t>
  </si>
  <si>
    <t>Table S2: Limit of Separability and Visibility calculations</t>
  </si>
  <si>
    <t>Magee, C., and Jackson, C.A.-L., 2020, Can we relate the surface expression of dike-induced normal faults to subsurface dike geometry?: Geology, v. 49, https://doi.org/10.1130/G48171.1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</si>
</sst>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9" fontId="1" fillId="0" borderId="0" xfId="0" quotePrefix="1" applyNumberFormat="1" applyFont="1" applyAlignment="1">
      <alignment horizontal="center" vertical="center"/>
    </xf>
    <xf numFmtId="2" fontId="1" fillId="2" borderId="0" xfId="0" applyNumberFormat="1" applyFont="1" applyFill="1" applyAlignment="1">
      <alignment horizontal="left" vertical="center"/>
    </xf>
    <xf numFmtId="2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sqref="A1:U1"/>
    </sheetView>
  </sheetViews>
  <sheetFormatPr defaultRowHeight="12.5" x14ac:dyDescent="0.25"/>
  <cols>
    <col min="1" max="2" width="9.90625" bestFit="1" customWidth="1"/>
    <col min="3" max="3" width="4.6328125" bestFit="1" customWidth="1"/>
    <col min="4" max="6" width="7.6328125" bestFit="1" customWidth="1"/>
    <col min="7" max="7" width="8.90625" customWidth="1"/>
    <col min="8" max="8" width="4.6328125" bestFit="1" customWidth="1"/>
    <col min="9" max="9" width="4.54296875" bestFit="1" customWidth="1"/>
    <col min="10" max="10" width="10.1796875" bestFit="1" customWidth="1"/>
    <col min="11" max="11" width="4.1796875" bestFit="1" customWidth="1"/>
    <col min="12" max="12" width="4.54296875" bestFit="1" customWidth="1"/>
    <col min="13" max="13" width="6.1796875" bestFit="1" customWidth="1"/>
    <col min="14" max="14" width="6.90625" bestFit="1" customWidth="1"/>
    <col min="15" max="15" width="6.54296875" bestFit="1" customWidth="1"/>
    <col min="16" max="16" width="6.1796875" bestFit="1" customWidth="1"/>
    <col min="17" max="17" width="6.90625" bestFit="1" customWidth="1"/>
    <col min="18" max="18" width="6.54296875" bestFit="1" customWidth="1"/>
    <col min="19" max="19" width="6.1796875" bestFit="1" customWidth="1"/>
    <col min="20" max="20" width="6.90625" bestFit="1" customWidth="1"/>
    <col min="21" max="21" width="6.54296875" bestFit="1" customWidth="1"/>
  </cols>
  <sheetData>
    <row r="1" spans="1:21" x14ac:dyDescent="0.2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5">
      <c r="A2" s="1" t="s">
        <v>11</v>
      </c>
      <c r="B2" s="2" t="s">
        <v>14</v>
      </c>
      <c r="C2" s="2" t="s">
        <v>0</v>
      </c>
      <c r="D2" s="20" t="s">
        <v>15</v>
      </c>
      <c r="E2" s="20"/>
      <c r="F2" s="20"/>
      <c r="G2" s="20"/>
      <c r="H2" s="20"/>
      <c r="I2" s="20"/>
      <c r="J2" s="20" t="s">
        <v>16</v>
      </c>
      <c r="K2" s="20"/>
      <c r="L2" s="20"/>
      <c r="M2" s="20" t="s">
        <v>1</v>
      </c>
      <c r="N2" s="20"/>
      <c r="O2" s="20"/>
      <c r="P2" s="20" t="s">
        <v>19</v>
      </c>
      <c r="Q2" s="20"/>
      <c r="R2" s="20"/>
      <c r="S2" s="20" t="s">
        <v>20</v>
      </c>
      <c r="T2" s="20"/>
      <c r="U2" s="20"/>
    </row>
    <row r="3" spans="1:21" x14ac:dyDescent="0.25">
      <c r="A3" s="1" t="s">
        <v>12</v>
      </c>
      <c r="B3" s="2" t="s">
        <v>13</v>
      </c>
      <c r="C3" s="2"/>
      <c r="D3" s="2" t="s">
        <v>2</v>
      </c>
      <c r="E3" s="2" t="s">
        <v>3</v>
      </c>
      <c r="F3" s="2" t="s">
        <v>4</v>
      </c>
      <c r="G3" s="2" t="s">
        <v>5</v>
      </c>
      <c r="H3" s="3">
        <v>-0.1</v>
      </c>
      <c r="I3" s="14" t="s">
        <v>18</v>
      </c>
      <c r="J3" s="2" t="s">
        <v>17</v>
      </c>
      <c r="K3" s="3">
        <v>-0.1</v>
      </c>
      <c r="L3" s="14" t="s">
        <v>18</v>
      </c>
      <c r="M3" s="2" t="s">
        <v>5</v>
      </c>
      <c r="N3" s="3" t="s">
        <v>9</v>
      </c>
      <c r="O3" s="4" t="s">
        <v>10</v>
      </c>
      <c r="P3" s="2" t="s">
        <v>5</v>
      </c>
      <c r="Q3" s="3" t="s">
        <v>9</v>
      </c>
      <c r="R3" s="4" t="s">
        <v>10</v>
      </c>
      <c r="S3" s="2" t="s">
        <v>5</v>
      </c>
      <c r="T3" s="3" t="s">
        <v>9</v>
      </c>
      <c r="U3" s="4" t="s">
        <v>10</v>
      </c>
    </row>
    <row r="4" spans="1:21" x14ac:dyDescent="0.25">
      <c r="A4" s="5" t="s">
        <v>6</v>
      </c>
      <c r="B4" s="6" t="s">
        <v>6</v>
      </c>
      <c r="C4" s="6" t="s">
        <v>7</v>
      </c>
      <c r="D4" s="6"/>
      <c r="E4" s="6"/>
      <c r="F4" s="6"/>
      <c r="G4" s="6"/>
      <c r="H4" s="7"/>
      <c r="I4" s="7"/>
      <c r="J4" s="6" t="s">
        <v>8</v>
      </c>
      <c r="K4" s="7" t="s">
        <v>8</v>
      </c>
      <c r="L4" s="7" t="s">
        <v>8</v>
      </c>
      <c r="M4" s="6"/>
      <c r="N4" s="7"/>
      <c r="O4" s="7"/>
      <c r="P4" s="6" t="s">
        <v>7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</row>
    <row r="5" spans="1:21" x14ac:dyDescent="0.25">
      <c r="A5" s="8">
        <v>2.8</v>
      </c>
      <c r="B5" s="9">
        <f>A5/2</f>
        <v>1.4</v>
      </c>
      <c r="C5" s="10">
        <f>((919.505602542253*(B5*B5))+(23.8831612176048*B5)+626.45804353568)</f>
        <v>2462.1254502231423</v>
      </c>
      <c r="D5" s="10">
        <v>46</v>
      </c>
      <c r="E5" s="10">
        <v>28</v>
      </c>
      <c r="F5" s="10">
        <v>37</v>
      </c>
      <c r="G5" s="10">
        <f>AVERAGE(D5:F5)</f>
        <v>37</v>
      </c>
      <c r="H5" s="10">
        <f>G5-(G5/10)</f>
        <v>33.299999999999997</v>
      </c>
      <c r="I5" s="10">
        <f t="shared" ref="I5:I22" si="0">G5+(G5/10)</f>
        <v>40.700000000000003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15">
        <v>2.9</v>
      </c>
      <c r="B6" s="16">
        <f t="shared" ref="B6:B22" si="1">A6/2</f>
        <v>1.45</v>
      </c>
      <c r="C6" s="17">
        <f>((919.505602542253*(B6*B6))+(23.8831612176048*B6)+626.45804353568)</f>
        <v>2594.349156646294</v>
      </c>
      <c r="D6" s="17">
        <v>39</v>
      </c>
      <c r="E6" s="17">
        <v>31</v>
      </c>
      <c r="F6" s="17">
        <v>29</v>
      </c>
      <c r="G6" s="17">
        <f t="shared" ref="G6:G22" si="2">AVERAGE(D6:F6)</f>
        <v>33</v>
      </c>
      <c r="H6" s="17">
        <f t="shared" ref="H6:H22" si="3">G6-(G6/10)</f>
        <v>29.7</v>
      </c>
      <c r="I6" s="17">
        <f t="shared" si="0"/>
        <v>36.299999999999997</v>
      </c>
      <c r="J6" s="17">
        <f>(C6-C5)/(B6-B5)</f>
        <v>2644.4741284630322</v>
      </c>
      <c r="K6" s="17">
        <f t="shared" ref="K6:K22" si="4">J6-(J6/10)</f>
        <v>2380.0267156167292</v>
      </c>
      <c r="L6" s="17">
        <f t="shared" ref="L6:L22" si="5">J6+(J6/10)</f>
        <v>2908.9215413093352</v>
      </c>
      <c r="M6" s="17">
        <f>J6/G6</f>
        <v>80.135579650394916</v>
      </c>
      <c r="N6" s="17">
        <f t="shared" ref="N6:N22" si="6">L6/H6</f>
        <v>97.943486239371552</v>
      </c>
      <c r="O6" s="17">
        <f>K6/I6</f>
        <v>65.565474259414032</v>
      </c>
      <c r="P6" s="17">
        <f>M6/4</f>
        <v>20.033894912598729</v>
      </c>
      <c r="Q6" s="17">
        <f t="shared" ref="Q6:R22" si="7">N6/4</f>
        <v>24.485871559842888</v>
      </c>
      <c r="R6" s="17">
        <f t="shared" si="7"/>
        <v>16.391368564853508</v>
      </c>
      <c r="S6" s="17">
        <f t="shared" ref="S6:U22" si="8">M6/30</f>
        <v>2.671185988346497</v>
      </c>
      <c r="T6" s="17">
        <f t="shared" si="8"/>
        <v>3.2647828746457184</v>
      </c>
      <c r="U6" s="17">
        <f t="shared" si="8"/>
        <v>2.1855158086471342</v>
      </c>
    </row>
    <row r="7" spans="1:21" x14ac:dyDescent="0.25">
      <c r="A7" s="15">
        <v>3</v>
      </c>
      <c r="B7" s="16">
        <f t="shared" si="1"/>
        <v>1.5</v>
      </c>
      <c r="C7" s="17">
        <f>((919.505602542253*(B7*B7))+(23.8831612176048*B7)+626.45804353568)</f>
        <v>2731.1703910821561</v>
      </c>
      <c r="D7" s="17">
        <v>37</v>
      </c>
      <c r="E7" s="17">
        <v>36</v>
      </c>
      <c r="F7" s="17">
        <v>35</v>
      </c>
      <c r="G7" s="17">
        <f t="shared" si="2"/>
        <v>36</v>
      </c>
      <c r="H7" s="17">
        <f t="shared" si="3"/>
        <v>32.4</v>
      </c>
      <c r="I7" s="17">
        <f t="shared" si="0"/>
        <v>39.6</v>
      </c>
      <c r="J7" s="17">
        <f t="shared" ref="J7:J22" si="9">(C7-C6)/(B7-B6)</f>
        <v>2736.4246887172408</v>
      </c>
      <c r="K7" s="17">
        <f t="shared" si="4"/>
        <v>2462.7822198455169</v>
      </c>
      <c r="L7" s="17">
        <f t="shared" si="5"/>
        <v>3010.0671575889646</v>
      </c>
      <c r="M7" s="17">
        <f t="shared" ref="M7:M22" si="10">J7/G7</f>
        <v>76.011796908812244</v>
      </c>
      <c r="N7" s="17">
        <f t="shared" si="6"/>
        <v>92.903307332992739</v>
      </c>
      <c r="O7" s="17">
        <f t="shared" ref="O7:O22" si="11">K7/I7</f>
        <v>62.191470198119113</v>
      </c>
      <c r="P7" s="17">
        <f t="shared" ref="P7:P22" si="12">M7/4</f>
        <v>19.002949227203061</v>
      </c>
      <c r="Q7" s="17">
        <f t="shared" si="7"/>
        <v>23.225826833248185</v>
      </c>
      <c r="R7" s="17">
        <f t="shared" si="7"/>
        <v>15.547867549529778</v>
      </c>
      <c r="S7" s="17">
        <f t="shared" si="8"/>
        <v>2.5337265636270749</v>
      </c>
      <c r="T7" s="17">
        <f t="shared" si="8"/>
        <v>3.0967769110997581</v>
      </c>
      <c r="U7" s="17">
        <f t="shared" si="8"/>
        <v>2.0730490066039704</v>
      </c>
    </row>
    <row r="8" spans="1:21" x14ac:dyDescent="0.25">
      <c r="A8" s="15">
        <v>3.1</v>
      </c>
      <c r="B8" s="16">
        <f t="shared" si="1"/>
        <v>1.55</v>
      </c>
      <c r="C8" s="17">
        <f t="shared" ref="C8:C21" si="13">((919.505602542253*(B8*B8))+(23.8831612176048*B8)+626.45804353568)</f>
        <v>2872.5891535307301</v>
      </c>
      <c r="D8" s="17">
        <v>36</v>
      </c>
      <c r="E8" s="17">
        <v>36</v>
      </c>
      <c r="F8" s="17">
        <v>35</v>
      </c>
      <c r="G8" s="17">
        <f t="shared" si="2"/>
        <v>35.666666666666664</v>
      </c>
      <c r="H8" s="17">
        <f t="shared" si="3"/>
        <v>32.099999999999994</v>
      </c>
      <c r="I8" s="17">
        <f t="shared" si="0"/>
        <v>39.233333333333334</v>
      </c>
      <c r="J8" s="17">
        <f t="shared" si="9"/>
        <v>2828.3752489714761</v>
      </c>
      <c r="K8" s="17">
        <f t="shared" si="4"/>
        <v>2545.5377240743287</v>
      </c>
      <c r="L8" s="17">
        <f t="shared" si="5"/>
        <v>3111.2127738686236</v>
      </c>
      <c r="M8" s="17">
        <f t="shared" si="10"/>
        <v>79.300240625368488</v>
      </c>
      <c r="N8" s="17">
        <f t="shared" si="6"/>
        <v>96.922516319894839</v>
      </c>
      <c r="O8" s="17">
        <f t="shared" si="11"/>
        <v>64.882015057119673</v>
      </c>
      <c r="P8" s="17">
        <f t="shared" si="12"/>
        <v>19.825060156342122</v>
      </c>
      <c r="Q8" s="17">
        <f t="shared" si="7"/>
        <v>24.23062907997371</v>
      </c>
      <c r="R8" s="17">
        <f t="shared" si="7"/>
        <v>16.220503764279918</v>
      </c>
      <c r="S8" s="17">
        <f t="shared" si="8"/>
        <v>2.6433413541789497</v>
      </c>
      <c r="T8" s="17">
        <f t="shared" si="8"/>
        <v>3.2307505439964945</v>
      </c>
      <c r="U8" s="17">
        <f t="shared" si="8"/>
        <v>2.1627338352373227</v>
      </c>
    </row>
    <row r="9" spans="1:21" x14ac:dyDescent="0.25">
      <c r="A9" s="15">
        <v>3.2</v>
      </c>
      <c r="B9" s="16">
        <f t="shared" si="1"/>
        <v>1.6</v>
      </c>
      <c r="C9" s="17">
        <f t="shared" si="13"/>
        <v>3018.6054439920154</v>
      </c>
      <c r="D9" s="17">
        <v>36</v>
      </c>
      <c r="E9" s="17">
        <v>36</v>
      </c>
      <c r="F9" s="17">
        <v>49</v>
      </c>
      <c r="G9" s="17">
        <f t="shared" si="2"/>
        <v>40.333333333333336</v>
      </c>
      <c r="H9" s="17">
        <f t="shared" si="3"/>
        <v>36.300000000000004</v>
      </c>
      <c r="I9" s="17">
        <f t="shared" si="0"/>
        <v>44.366666666666667</v>
      </c>
      <c r="J9" s="17">
        <f t="shared" si="9"/>
        <v>2920.3258092257029</v>
      </c>
      <c r="K9" s="17">
        <f t="shared" si="4"/>
        <v>2628.2932283031328</v>
      </c>
      <c r="L9" s="17">
        <f t="shared" si="5"/>
        <v>3212.358390148273</v>
      </c>
      <c r="M9" s="17">
        <f t="shared" si="10"/>
        <v>72.404772129562872</v>
      </c>
      <c r="N9" s="17">
        <f t="shared" si="6"/>
        <v>88.494721491687955</v>
      </c>
      <c r="O9" s="17">
        <f t="shared" si="11"/>
        <v>59.240268106005999</v>
      </c>
      <c r="P9" s="17">
        <f t="shared" si="12"/>
        <v>18.101193032390718</v>
      </c>
      <c r="Q9" s="17">
        <f t="shared" si="7"/>
        <v>22.123680372921989</v>
      </c>
      <c r="R9" s="17">
        <f t="shared" si="7"/>
        <v>14.8100670265015</v>
      </c>
      <c r="S9" s="17">
        <f t="shared" si="8"/>
        <v>2.4134924043187622</v>
      </c>
      <c r="T9" s="17">
        <f t="shared" si="8"/>
        <v>2.949824049722932</v>
      </c>
      <c r="U9" s="17">
        <f t="shared" si="8"/>
        <v>1.9746756035335333</v>
      </c>
    </row>
    <row r="10" spans="1:21" x14ac:dyDescent="0.25">
      <c r="A10" s="15">
        <v>3.3</v>
      </c>
      <c r="B10" s="16">
        <f t="shared" si="1"/>
        <v>1.65</v>
      </c>
      <c r="C10" s="17">
        <f t="shared" si="13"/>
        <v>3169.2192624660111</v>
      </c>
      <c r="D10" s="17">
        <v>37</v>
      </c>
      <c r="E10" s="17">
        <v>56</v>
      </c>
      <c r="F10" s="17">
        <v>38</v>
      </c>
      <c r="G10" s="17">
        <f t="shared" si="2"/>
        <v>43.666666666666664</v>
      </c>
      <c r="H10" s="17">
        <f t="shared" si="3"/>
        <v>39.299999999999997</v>
      </c>
      <c r="I10" s="17">
        <f t="shared" si="0"/>
        <v>48.033333333333331</v>
      </c>
      <c r="J10" s="17">
        <f t="shared" si="9"/>
        <v>3012.2763694799251</v>
      </c>
      <c r="K10" s="17">
        <f t="shared" si="4"/>
        <v>2711.0487325319327</v>
      </c>
      <c r="L10" s="17">
        <f t="shared" si="5"/>
        <v>3313.5040064279174</v>
      </c>
      <c r="M10" s="17">
        <f t="shared" si="10"/>
        <v>68.983428308700582</v>
      </c>
      <c r="N10" s="17">
        <f t="shared" si="6"/>
        <v>84.313079043967363</v>
      </c>
      <c r="O10" s="17">
        <f t="shared" si="11"/>
        <v>56.440986798027751</v>
      </c>
      <c r="P10" s="17">
        <f t="shared" si="12"/>
        <v>17.245857077175145</v>
      </c>
      <c r="Q10" s="17">
        <f t="shared" si="7"/>
        <v>21.078269760991841</v>
      </c>
      <c r="R10" s="17">
        <f t="shared" si="7"/>
        <v>14.110246699506938</v>
      </c>
      <c r="S10" s="17">
        <f t="shared" si="8"/>
        <v>2.2994476102900192</v>
      </c>
      <c r="T10" s="17">
        <f t="shared" si="8"/>
        <v>2.8104359681322455</v>
      </c>
      <c r="U10" s="17">
        <f t="shared" si="8"/>
        <v>1.881366226600925</v>
      </c>
    </row>
    <row r="11" spans="1:21" x14ac:dyDescent="0.25">
      <c r="A11" s="15">
        <v>3.4</v>
      </c>
      <c r="B11" s="16">
        <f t="shared" si="1"/>
        <v>1.7</v>
      </c>
      <c r="C11" s="17">
        <f t="shared" si="13"/>
        <v>3324.430608952719</v>
      </c>
      <c r="D11" s="17">
        <v>30</v>
      </c>
      <c r="E11" s="17">
        <v>29</v>
      </c>
      <c r="F11" s="17">
        <v>39</v>
      </c>
      <c r="G11" s="17">
        <f t="shared" si="2"/>
        <v>32.666666666666664</v>
      </c>
      <c r="H11" s="17">
        <f t="shared" si="3"/>
        <v>29.4</v>
      </c>
      <c r="I11" s="17">
        <f t="shared" si="0"/>
        <v>35.93333333333333</v>
      </c>
      <c r="J11" s="17">
        <f t="shared" si="9"/>
        <v>3104.2269297341563</v>
      </c>
      <c r="K11" s="17">
        <f t="shared" si="4"/>
        <v>2793.8042367607409</v>
      </c>
      <c r="L11" s="17">
        <f t="shared" si="5"/>
        <v>3414.6496227075718</v>
      </c>
      <c r="M11" s="17">
        <f t="shared" si="10"/>
        <v>95.027354991861941</v>
      </c>
      <c r="N11" s="17">
        <f t="shared" si="6"/>
        <v>116.14454499005346</v>
      </c>
      <c r="O11" s="17">
        <f t="shared" si="11"/>
        <v>77.749654084250679</v>
      </c>
      <c r="P11" s="17">
        <f t="shared" si="12"/>
        <v>23.756838747965485</v>
      </c>
      <c r="Q11" s="17">
        <f t="shared" si="7"/>
        <v>29.036136247513365</v>
      </c>
      <c r="R11" s="17">
        <f t="shared" si="7"/>
        <v>19.43741352106267</v>
      </c>
      <c r="S11" s="17">
        <f t="shared" si="8"/>
        <v>3.1675784997287315</v>
      </c>
      <c r="T11" s="17">
        <f t="shared" si="8"/>
        <v>3.8714848330017819</v>
      </c>
      <c r="U11" s="17">
        <f t="shared" si="8"/>
        <v>2.5916551361416893</v>
      </c>
    </row>
    <row r="12" spans="1:21" x14ac:dyDescent="0.25">
      <c r="A12" s="15">
        <v>3.5</v>
      </c>
      <c r="B12" s="16">
        <f t="shared" si="1"/>
        <v>1.75</v>
      </c>
      <c r="C12" s="17">
        <f t="shared" si="13"/>
        <v>3484.2394834521383</v>
      </c>
      <c r="D12" s="17">
        <v>30</v>
      </c>
      <c r="E12" s="17">
        <v>42</v>
      </c>
      <c r="F12" s="17">
        <v>35</v>
      </c>
      <c r="G12" s="17">
        <f t="shared" si="2"/>
        <v>35.666666666666664</v>
      </c>
      <c r="H12" s="17">
        <f t="shared" si="3"/>
        <v>32.099999999999994</v>
      </c>
      <c r="I12" s="17">
        <f t="shared" si="0"/>
        <v>39.233333333333334</v>
      </c>
      <c r="J12" s="17">
        <f t="shared" si="9"/>
        <v>3196.1774899883831</v>
      </c>
      <c r="K12" s="17">
        <f t="shared" si="4"/>
        <v>2876.5597409895449</v>
      </c>
      <c r="L12" s="17">
        <f t="shared" si="5"/>
        <v>3515.7952389872212</v>
      </c>
      <c r="M12" s="17">
        <f t="shared" si="10"/>
        <v>89.612452990328507</v>
      </c>
      <c r="N12" s="17">
        <f t="shared" si="6"/>
        <v>109.52633143262373</v>
      </c>
      <c r="O12" s="17">
        <f t="shared" si="11"/>
        <v>73.319279719359685</v>
      </c>
      <c r="P12" s="17">
        <f t="shared" si="12"/>
        <v>22.403113247582127</v>
      </c>
      <c r="Q12" s="17">
        <f t="shared" si="7"/>
        <v>27.381582858155934</v>
      </c>
      <c r="R12" s="17">
        <f t="shared" si="7"/>
        <v>18.329819929839921</v>
      </c>
      <c r="S12" s="17">
        <f t="shared" si="8"/>
        <v>2.9870817663442835</v>
      </c>
      <c r="T12" s="17">
        <f t="shared" si="8"/>
        <v>3.6508777144207913</v>
      </c>
      <c r="U12" s="17">
        <f t="shared" si="8"/>
        <v>2.4439759906453227</v>
      </c>
    </row>
    <row r="13" spans="1:21" x14ac:dyDescent="0.25">
      <c r="A13" s="8">
        <v>3.6</v>
      </c>
      <c r="B13" s="9">
        <f t="shared" si="1"/>
        <v>1.8</v>
      </c>
      <c r="C13" s="10">
        <f t="shared" si="13"/>
        <v>3648.645885964268</v>
      </c>
      <c r="D13" s="10">
        <v>28</v>
      </c>
      <c r="E13" s="10">
        <v>25</v>
      </c>
      <c r="F13" s="10">
        <v>23</v>
      </c>
      <c r="G13" s="10">
        <f t="shared" si="2"/>
        <v>25.333333333333332</v>
      </c>
      <c r="H13" s="10">
        <f t="shared" si="3"/>
        <v>22.799999999999997</v>
      </c>
      <c r="I13" s="10">
        <f t="shared" si="0"/>
        <v>27.866666666666667</v>
      </c>
      <c r="J13" s="10">
        <f t="shared" si="9"/>
        <v>3288.1280502425916</v>
      </c>
      <c r="K13" s="10">
        <f t="shared" si="4"/>
        <v>2959.3152452183326</v>
      </c>
      <c r="L13" s="10">
        <f t="shared" si="5"/>
        <v>3616.9408552668506</v>
      </c>
      <c r="M13" s="10">
        <f t="shared" si="10"/>
        <v>129.79452829904969</v>
      </c>
      <c r="N13" s="10">
        <f t="shared" si="6"/>
        <v>158.63775680994959</v>
      </c>
      <c r="O13" s="10">
        <f t="shared" si="11"/>
        <v>106.19552315376791</v>
      </c>
      <c r="P13" s="10">
        <f t="shared" si="12"/>
        <v>32.448632074762422</v>
      </c>
      <c r="Q13" s="10">
        <f t="shared" si="7"/>
        <v>39.659439202487398</v>
      </c>
      <c r="R13" s="10">
        <f t="shared" si="7"/>
        <v>26.548880788441977</v>
      </c>
      <c r="S13" s="10">
        <f t="shared" si="8"/>
        <v>4.3264842766349894</v>
      </c>
      <c r="T13" s="10">
        <f t="shared" si="8"/>
        <v>5.2879252269983201</v>
      </c>
      <c r="U13" s="10">
        <f t="shared" si="8"/>
        <v>3.5398507717922638</v>
      </c>
    </row>
    <row r="14" spans="1:21" x14ac:dyDescent="0.25">
      <c r="A14" s="8">
        <v>3.7</v>
      </c>
      <c r="B14" s="9">
        <f t="shared" si="1"/>
        <v>1.85</v>
      </c>
      <c r="C14" s="10">
        <f t="shared" si="13"/>
        <v>3817.64981648911</v>
      </c>
      <c r="D14" s="10">
        <v>26</v>
      </c>
      <c r="E14" s="10">
        <v>25</v>
      </c>
      <c r="F14" s="10">
        <v>23</v>
      </c>
      <c r="G14" s="10">
        <f t="shared" si="2"/>
        <v>24.666666666666668</v>
      </c>
      <c r="H14" s="10">
        <f t="shared" si="3"/>
        <v>22.200000000000003</v>
      </c>
      <c r="I14" s="10">
        <f t="shared" si="0"/>
        <v>27.133333333333333</v>
      </c>
      <c r="J14" s="10">
        <f>(C14-C13)/(B14-B13)</f>
        <v>3380.0786104968361</v>
      </c>
      <c r="K14" s="10">
        <f>J14-(J14/10)</f>
        <v>3042.0707494471526</v>
      </c>
      <c r="L14" s="10">
        <f t="shared" si="5"/>
        <v>3718.0864715465195</v>
      </c>
      <c r="M14" s="10">
        <f t="shared" si="10"/>
        <v>137.03021393906093</v>
      </c>
      <c r="N14" s="10">
        <f t="shared" si="6"/>
        <v>167.48137259218555</v>
      </c>
      <c r="O14" s="10">
        <f t="shared" si="11"/>
        <v>112.1156295865044</v>
      </c>
      <c r="P14" s="10">
        <f t="shared" si="12"/>
        <v>34.257553484765232</v>
      </c>
      <c r="Q14" s="10">
        <f t="shared" si="7"/>
        <v>41.870343148046388</v>
      </c>
      <c r="R14" s="10">
        <f t="shared" si="7"/>
        <v>28.028907396626099</v>
      </c>
      <c r="S14" s="10">
        <f t="shared" si="8"/>
        <v>4.5676737979686974</v>
      </c>
      <c r="T14" s="10">
        <f t="shared" si="8"/>
        <v>5.5827124197395186</v>
      </c>
      <c r="U14" s="10">
        <f t="shared" si="8"/>
        <v>3.7371876528834798</v>
      </c>
    </row>
    <row r="15" spans="1:21" x14ac:dyDescent="0.25">
      <c r="A15" s="8">
        <v>3.8</v>
      </c>
      <c r="B15" s="9">
        <f t="shared" si="1"/>
        <v>1.9</v>
      </c>
      <c r="C15" s="10">
        <f>((919.505602542253*(B15*B15))+(23.8831612176048*B15)+626.45804353568)</f>
        <v>3991.2512750266624</v>
      </c>
      <c r="D15" s="10">
        <v>25</v>
      </c>
      <c r="E15" s="10">
        <v>24</v>
      </c>
      <c r="F15" s="10">
        <v>29</v>
      </c>
      <c r="G15" s="10">
        <f t="shared" si="2"/>
        <v>26</v>
      </c>
      <c r="H15" s="10">
        <f t="shared" si="3"/>
        <v>23.4</v>
      </c>
      <c r="I15" s="10">
        <f t="shared" si="0"/>
        <v>28.6</v>
      </c>
      <c r="J15" s="10">
        <f t="shared" si="9"/>
        <v>3472.0291707510601</v>
      </c>
      <c r="K15" s="10">
        <f t="shared" si="4"/>
        <v>3124.8262536759539</v>
      </c>
      <c r="L15" s="10">
        <f t="shared" si="5"/>
        <v>3819.2320878261662</v>
      </c>
      <c r="M15" s="10">
        <f t="shared" si="10"/>
        <v>133.5395834904254</v>
      </c>
      <c r="N15" s="10">
        <f t="shared" si="6"/>
        <v>163.2150464882977</v>
      </c>
      <c r="O15" s="10">
        <f t="shared" si="11"/>
        <v>109.25965921943894</v>
      </c>
      <c r="P15" s="10">
        <f t="shared" si="12"/>
        <v>33.38489587260635</v>
      </c>
      <c r="Q15" s="10">
        <f t="shared" si="7"/>
        <v>40.803761622074425</v>
      </c>
      <c r="R15" s="10">
        <f t="shared" si="7"/>
        <v>27.314914804859736</v>
      </c>
      <c r="S15" s="10">
        <f t="shared" si="8"/>
        <v>4.451319449680847</v>
      </c>
      <c r="T15" s="10">
        <f t="shared" si="8"/>
        <v>5.4405015496099232</v>
      </c>
      <c r="U15" s="10">
        <f t="shared" si="8"/>
        <v>3.6419886406479649</v>
      </c>
    </row>
    <row r="16" spans="1:21" x14ac:dyDescent="0.25">
      <c r="A16" s="8">
        <v>3.9</v>
      </c>
      <c r="B16" s="9">
        <f t="shared" si="1"/>
        <v>1.95</v>
      </c>
      <c r="C16" s="10">
        <f t="shared" si="13"/>
        <v>4169.4502615769261</v>
      </c>
      <c r="D16" s="10">
        <v>25</v>
      </c>
      <c r="E16" s="10">
        <v>22</v>
      </c>
      <c r="F16" s="10">
        <v>28</v>
      </c>
      <c r="G16" s="10">
        <f t="shared" si="2"/>
        <v>25</v>
      </c>
      <c r="H16" s="10">
        <f t="shared" si="3"/>
        <v>22.5</v>
      </c>
      <c r="I16" s="10">
        <f t="shared" si="0"/>
        <v>27.5</v>
      </c>
      <c r="J16" s="10">
        <f t="shared" si="9"/>
        <v>3563.9797310052713</v>
      </c>
      <c r="K16" s="10">
        <f t="shared" si="4"/>
        <v>3207.5817579047443</v>
      </c>
      <c r="L16" s="10">
        <f t="shared" si="5"/>
        <v>3920.3777041057983</v>
      </c>
      <c r="M16" s="10">
        <f t="shared" si="10"/>
        <v>142.55918924021086</v>
      </c>
      <c r="N16" s="10">
        <f>L16/H16</f>
        <v>174.23900907136883</v>
      </c>
      <c r="O16" s="10">
        <f t="shared" si="11"/>
        <v>116.63933665108161</v>
      </c>
      <c r="P16" s="10">
        <f t="shared" si="12"/>
        <v>35.639797310052714</v>
      </c>
      <c r="Q16" s="10">
        <f t="shared" si="7"/>
        <v>43.559752267842207</v>
      </c>
      <c r="R16" s="10">
        <f t="shared" si="7"/>
        <v>29.159834162770402</v>
      </c>
      <c r="S16" s="10">
        <f t="shared" si="8"/>
        <v>4.7519729746736949</v>
      </c>
      <c r="T16" s="10">
        <f>N16/30</f>
        <v>5.8079669690456273</v>
      </c>
      <c r="U16" s="10">
        <f t="shared" si="8"/>
        <v>3.8879778883693867</v>
      </c>
    </row>
    <row r="17" spans="1:21" x14ac:dyDescent="0.25">
      <c r="A17" s="8">
        <v>4</v>
      </c>
      <c r="B17" s="9">
        <f t="shared" si="1"/>
        <v>2</v>
      </c>
      <c r="C17" s="10">
        <f t="shared" si="13"/>
        <v>4352.2467761399012</v>
      </c>
      <c r="D17" s="10">
        <v>25</v>
      </c>
      <c r="E17" s="10">
        <v>21</v>
      </c>
      <c r="F17" s="10">
        <v>28</v>
      </c>
      <c r="G17" s="10">
        <f t="shared" si="2"/>
        <v>24.666666666666668</v>
      </c>
      <c r="H17" s="10">
        <f t="shared" si="3"/>
        <v>22.200000000000003</v>
      </c>
      <c r="I17" s="10">
        <f t="shared" si="0"/>
        <v>27.133333333333333</v>
      </c>
      <c r="J17" s="10">
        <f t="shared" si="9"/>
        <v>3655.9302912594981</v>
      </c>
      <c r="K17" s="10">
        <f t="shared" si="4"/>
        <v>3290.3372621335484</v>
      </c>
      <c r="L17" s="10">
        <f t="shared" si="5"/>
        <v>4021.5233203854477</v>
      </c>
      <c r="M17" s="10">
        <f t="shared" si="10"/>
        <v>148.21339018619585</v>
      </c>
      <c r="N17" s="10">
        <f t="shared" si="6"/>
        <v>181.14969911646159</v>
      </c>
      <c r="O17" s="10">
        <f t="shared" si="11"/>
        <v>121.26550106143299</v>
      </c>
      <c r="P17" s="10">
        <f t="shared" si="12"/>
        <v>37.053347546548963</v>
      </c>
      <c r="Q17" s="10">
        <f t="shared" si="7"/>
        <v>45.287424779115398</v>
      </c>
      <c r="R17" s="10">
        <f t="shared" si="7"/>
        <v>30.316375265358246</v>
      </c>
      <c r="S17" s="10">
        <f t="shared" si="8"/>
        <v>4.9404463395398617</v>
      </c>
      <c r="T17" s="10">
        <f t="shared" si="8"/>
        <v>6.038323303882053</v>
      </c>
      <c r="U17" s="10">
        <f t="shared" si="8"/>
        <v>4.0421833687144328</v>
      </c>
    </row>
    <row r="18" spans="1:21" x14ac:dyDescent="0.25">
      <c r="A18" s="8">
        <v>4.0999999999999996</v>
      </c>
      <c r="B18" s="9">
        <f t="shared" si="1"/>
        <v>2.0499999999999998</v>
      </c>
      <c r="C18" s="10">
        <f t="shared" si="13"/>
        <v>4539.6408187155876</v>
      </c>
      <c r="D18" s="10">
        <v>26</v>
      </c>
      <c r="E18" s="10">
        <v>21</v>
      </c>
      <c r="F18" s="10">
        <v>26</v>
      </c>
      <c r="G18" s="10">
        <f t="shared" si="2"/>
        <v>24.333333333333332</v>
      </c>
      <c r="H18" s="10">
        <f t="shared" si="3"/>
        <v>21.9</v>
      </c>
      <c r="I18" s="10">
        <f t="shared" si="0"/>
        <v>26.766666666666666</v>
      </c>
      <c r="J18" s="10">
        <f t="shared" si="9"/>
        <v>3747.8808515137412</v>
      </c>
      <c r="K18" s="10">
        <f t="shared" si="4"/>
        <v>3373.092766362367</v>
      </c>
      <c r="L18" s="10">
        <f t="shared" si="5"/>
        <v>4122.6689366651153</v>
      </c>
      <c r="M18" s="10">
        <f t="shared" si="10"/>
        <v>154.02250074714004</v>
      </c>
      <c r="N18" s="10">
        <f t="shared" si="6"/>
        <v>188.2497231353934</v>
      </c>
      <c r="O18" s="10">
        <f t="shared" si="11"/>
        <v>126.0184097022055</v>
      </c>
      <c r="P18" s="10">
        <f t="shared" si="12"/>
        <v>38.505625186785011</v>
      </c>
      <c r="Q18" s="10">
        <f t="shared" si="7"/>
        <v>47.062430783848349</v>
      </c>
      <c r="R18" s="10">
        <f t="shared" si="7"/>
        <v>31.504602425551376</v>
      </c>
      <c r="S18" s="10">
        <f t="shared" si="8"/>
        <v>5.1340833582380014</v>
      </c>
      <c r="T18" s="10">
        <f t="shared" si="8"/>
        <v>6.2749907711797794</v>
      </c>
      <c r="U18" s="10">
        <f t="shared" si="8"/>
        <v>4.2006136567401837</v>
      </c>
    </row>
    <row r="19" spans="1:21" x14ac:dyDescent="0.25">
      <c r="A19" s="8">
        <v>4.2</v>
      </c>
      <c r="B19" s="9">
        <f t="shared" si="1"/>
        <v>2.1</v>
      </c>
      <c r="C19" s="10">
        <f t="shared" si="13"/>
        <v>4731.6323893039862</v>
      </c>
      <c r="D19" s="10">
        <v>22</v>
      </c>
      <c r="E19" s="10">
        <v>21</v>
      </c>
      <c r="F19" s="10">
        <v>24</v>
      </c>
      <c r="G19" s="10">
        <f t="shared" si="2"/>
        <v>22.333333333333332</v>
      </c>
      <c r="H19" s="10">
        <f t="shared" si="3"/>
        <v>20.099999999999998</v>
      </c>
      <c r="I19" s="10">
        <f t="shared" si="0"/>
        <v>24.566666666666666</v>
      </c>
      <c r="J19" s="10">
        <f t="shared" si="9"/>
        <v>3839.8314117679524</v>
      </c>
      <c r="K19" s="10">
        <f t="shared" si="4"/>
        <v>3455.8482705911574</v>
      </c>
      <c r="L19" s="10">
        <f t="shared" si="5"/>
        <v>4223.8145529447474</v>
      </c>
      <c r="M19" s="10">
        <f t="shared" si="10"/>
        <v>171.9327497806546</v>
      </c>
      <c r="N19" s="10">
        <f t="shared" si="6"/>
        <v>210.14002750968896</v>
      </c>
      <c r="O19" s="10">
        <f t="shared" si="11"/>
        <v>140.67224982053557</v>
      </c>
      <c r="P19" s="10">
        <f t="shared" si="12"/>
        <v>42.983187445163651</v>
      </c>
      <c r="Q19" s="10">
        <f t="shared" si="7"/>
        <v>52.535006877422241</v>
      </c>
      <c r="R19" s="10">
        <f t="shared" si="7"/>
        <v>35.168062455133892</v>
      </c>
      <c r="S19" s="10">
        <f t="shared" si="8"/>
        <v>5.7310916593551537</v>
      </c>
      <c r="T19" s="10">
        <f t="shared" si="8"/>
        <v>7.0046675836562988</v>
      </c>
      <c r="U19" s="10">
        <f>O19/30</f>
        <v>4.6890749940178527</v>
      </c>
    </row>
    <row r="20" spans="1:21" x14ac:dyDescent="0.25">
      <c r="A20" s="8">
        <v>4.3</v>
      </c>
      <c r="B20" s="9">
        <f t="shared" si="1"/>
        <v>2.15</v>
      </c>
      <c r="C20" s="10">
        <f t="shared" si="13"/>
        <v>4928.2214879050944</v>
      </c>
      <c r="D20" s="10">
        <v>20</v>
      </c>
      <c r="E20" s="10">
        <v>20</v>
      </c>
      <c r="F20" s="10">
        <v>17</v>
      </c>
      <c r="G20" s="10">
        <f t="shared" si="2"/>
        <v>19</v>
      </c>
      <c r="H20" s="10">
        <f t="shared" si="3"/>
        <v>17.100000000000001</v>
      </c>
      <c r="I20" s="10">
        <f t="shared" si="0"/>
        <v>20.9</v>
      </c>
      <c r="J20" s="10">
        <f t="shared" si="9"/>
        <v>3931.7819720221773</v>
      </c>
      <c r="K20" s="10">
        <f t="shared" si="4"/>
        <v>3538.6037748199597</v>
      </c>
      <c r="L20" s="10">
        <f t="shared" si="5"/>
        <v>4324.960169224395</v>
      </c>
      <c r="M20" s="10">
        <f t="shared" si="10"/>
        <v>206.93589326432513</v>
      </c>
      <c r="N20" s="10">
        <f t="shared" si="6"/>
        <v>252.92164732306401</v>
      </c>
      <c r="O20" s="10">
        <f t="shared" si="11"/>
        <v>169.31118539808421</v>
      </c>
      <c r="P20" s="10">
        <f t="shared" si="12"/>
        <v>51.733973316081283</v>
      </c>
      <c r="Q20" s="10">
        <f t="shared" si="7"/>
        <v>63.230411830766002</v>
      </c>
      <c r="R20" s="10">
        <f t="shared" si="7"/>
        <v>42.327796349521051</v>
      </c>
      <c r="S20" s="10">
        <f t="shared" si="8"/>
        <v>6.8978631088108378</v>
      </c>
      <c r="T20" s="10">
        <f t="shared" si="8"/>
        <v>8.4307215774354667</v>
      </c>
      <c r="U20" s="10">
        <f t="shared" si="8"/>
        <v>5.6437061799361405</v>
      </c>
    </row>
    <row r="21" spans="1:21" x14ac:dyDescent="0.25">
      <c r="A21" s="8">
        <v>4.4000000000000004</v>
      </c>
      <c r="B21" s="9">
        <f t="shared" si="1"/>
        <v>2.2000000000000002</v>
      </c>
      <c r="C21" s="10">
        <f t="shared" si="13"/>
        <v>5129.4081145189166</v>
      </c>
      <c r="D21" s="10">
        <v>20</v>
      </c>
      <c r="E21" s="10">
        <v>21</v>
      </c>
      <c r="F21" s="10">
        <v>17</v>
      </c>
      <c r="G21" s="10">
        <f t="shared" si="2"/>
        <v>19.333333333333332</v>
      </c>
      <c r="H21" s="10">
        <f t="shared" si="3"/>
        <v>17.399999999999999</v>
      </c>
      <c r="I21" s="10">
        <f t="shared" si="0"/>
        <v>21.266666666666666</v>
      </c>
      <c r="J21" s="10">
        <f t="shared" si="9"/>
        <v>4023.7325322764232</v>
      </c>
      <c r="K21" s="10">
        <f t="shared" si="4"/>
        <v>3621.359279048781</v>
      </c>
      <c r="L21" s="10">
        <f t="shared" si="5"/>
        <v>4426.1057855040654</v>
      </c>
      <c r="M21" s="10">
        <f t="shared" si="10"/>
        <v>208.12409649705637</v>
      </c>
      <c r="N21" s="10">
        <f t="shared" si="6"/>
        <v>254.37389571862445</v>
      </c>
      <c r="O21" s="10">
        <f t="shared" si="11"/>
        <v>170.28335167940978</v>
      </c>
      <c r="P21" s="10">
        <f t="shared" si="12"/>
        <v>52.031024124264093</v>
      </c>
      <c r="Q21" s="10">
        <f t="shared" si="7"/>
        <v>63.593473929656113</v>
      </c>
      <c r="R21" s="10">
        <f t="shared" si="7"/>
        <v>42.570837919852444</v>
      </c>
      <c r="S21" s="10">
        <f t="shared" si="8"/>
        <v>6.9374698832352122</v>
      </c>
      <c r="T21" s="10">
        <f t="shared" si="8"/>
        <v>8.4791298572874823</v>
      </c>
      <c r="U21" s="10">
        <f t="shared" si="8"/>
        <v>5.6761117226469926</v>
      </c>
    </row>
    <row r="22" spans="1:21" x14ac:dyDescent="0.25">
      <c r="A22" s="11">
        <v>4.5</v>
      </c>
      <c r="B22" s="12">
        <f t="shared" si="1"/>
        <v>2.25</v>
      </c>
      <c r="C22" s="13">
        <f>((919.505602542253*(B22*B22))+(23.8831612176048*B22)+626.45804353568)</f>
        <v>5335.1922691454465</v>
      </c>
      <c r="D22" s="13">
        <v>16</v>
      </c>
      <c r="E22" s="13">
        <v>21</v>
      </c>
      <c r="F22" s="13">
        <v>19</v>
      </c>
      <c r="G22" s="13">
        <f t="shared" si="2"/>
        <v>18.666666666666668</v>
      </c>
      <c r="H22" s="13">
        <f t="shared" si="3"/>
        <v>16.8</v>
      </c>
      <c r="I22" s="13">
        <f t="shared" si="0"/>
        <v>20.533333333333335</v>
      </c>
      <c r="J22" s="13">
        <f t="shared" si="9"/>
        <v>4115.6830925306131</v>
      </c>
      <c r="K22" s="13">
        <f t="shared" si="4"/>
        <v>3704.1147832775519</v>
      </c>
      <c r="L22" s="13">
        <f t="shared" si="5"/>
        <v>4527.2514017836747</v>
      </c>
      <c r="M22" s="13">
        <f t="shared" si="10"/>
        <v>220.48302281413999</v>
      </c>
      <c r="N22" s="13">
        <f t="shared" si="6"/>
        <v>269.47925010617109</v>
      </c>
      <c r="O22" s="13">
        <f t="shared" si="11"/>
        <v>180.39520048429634</v>
      </c>
      <c r="P22" s="13">
        <f t="shared" si="12"/>
        <v>55.120755703534996</v>
      </c>
      <c r="Q22" s="13">
        <f t="shared" si="7"/>
        <v>67.369812526542773</v>
      </c>
      <c r="R22" s="13">
        <f t="shared" si="7"/>
        <v>45.098800121074085</v>
      </c>
      <c r="S22" s="13">
        <f t="shared" si="8"/>
        <v>7.3494340938046658</v>
      </c>
      <c r="T22" s="13">
        <f t="shared" si="8"/>
        <v>8.9826416702057035</v>
      </c>
      <c r="U22" s="13">
        <f t="shared" si="8"/>
        <v>6.0131733494765447</v>
      </c>
    </row>
    <row r="23" spans="1:21" x14ac:dyDescent="0.25">
      <c r="A23" s="18" t="s">
        <v>21</v>
      </c>
      <c r="B23" s="18"/>
      <c r="C23" s="18"/>
      <c r="D23" s="18"/>
      <c r="E23" s="18"/>
      <c r="F23" s="18"/>
    </row>
    <row r="30" spans="1:21" x14ac:dyDescent="0.25">
      <c r="O30" s="14"/>
    </row>
  </sheetData>
  <mergeCells count="7">
    <mergeCell ref="A23:F23"/>
    <mergeCell ref="A1:U1"/>
    <mergeCell ref="D2:I2"/>
    <mergeCell ref="J2:L2"/>
    <mergeCell ref="M2:O2"/>
    <mergeCell ref="P2:R2"/>
    <mergeCell ref="S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>
    <row r="1" spans="1:1" x14ac:dyDescent="0.25">
      <c r="A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Resolution</vt:lpstr>
      <vt:lpstr>G48171</vt:lpstr>
    </vt:vector>
  </TitlesOfParts>
  <Company>University of Leeds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Magee</dc:creator>
  <cp:lastModifiedBy>Jennifer Olivarez</cp:lastModifiedBy>
  <dcterms:created xsi:type="dcterms:W3CDTF">2018-12-14T13:55:09Z</dcterms:created>
  <dcterms:modified xsi:type="dcterms:W3CDTF">2020-11-03T17:13:17Z</dcterms:modified>
</cp:coreProperties>
</file>