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55" yWindow="465" windowWidth="24240" windowHeight="10620" tabRatio="921" activeTab="0"/>
  </bookViews>
  <sheets>
    <sheet name="U-Pb data table" sheetId="1" r:id="rId1"/>
    <sheet name="PlotDat2" sheetId="2" state="hidden" r:id="rId2"/>
    <sheet name="PlotDat3" sheetId="3" state="hidden" r:id="rId3"/>
    <sheet name="eventsim hidden" sheetId="4" state="hidden" r:id="rId4"/>
    <sheet name="Hf orig. equations hidden" sheetId="5" state="hidden" r:id="rId5"/>
    <sheet name="Hf points, etc hidden" sheetId="6" state="hidden" r:id="rId6"/>
  </sheets>
  <definedNames>
    <definedName name="_gXY1">'PlotDat3'!$C$1:$D$23</definedName>
    <definedName name="_la2">#REF!</definedName>
    <definedName name="_la5">#REF!</definedName>
    <definedName name="_la8">#REF!</definedName>
    <definedName name="asdxas">#REF!</definedName>
    <definedName name="asx">#REF!</definedName>
    <definedName name="Box1_1">#REF!</definedName>
    <definedName name="Box1_10">#REF!</definedName>
    <definedName name="Box1_11">#REF!</definedName>
    <definedName name="Box1_12">#REF!</definedName>
    <definedName name="Box1_13">#REF!</definedName>
    <definedName name="Box1_14">#REF!</definedName>
    <definedName name="Box1_15">#REF!</definedName>
    <definedName name="Box1_16">#REF!</definedName>
    <definedName name="Box1_17">#REF!</definedName>
    <definedName name="Box1_18">#REF!</definedName>
    <definedName name="Box1_19">#REF!</definedName>
    <definedName name="Box1_2">#REF!</definedName>
    <definedName name="Box1_20">#REF!</definedName>
    <definedName name="Box1_21">#REF!</definedName>
    <definedName name="Box1_22">#REF!</definedName>
    <definedName name="Box1_23">#REF!</definedName>
    <definedName name="Box1_24">#REF!</definedName>
    <definedName name="Box1_25">#REF!</definedName>
    <definedName name="Box1_26">#REF!</definedName>
    <definedName name="Box1_27">#REF!</definedName>
    <definedName name="Box1_28">#REF!</definedName>
    <definedName name="Box1_29">#REF!</definedName>
    <definedName name="Box1_3">#REF!</definedName>
    <definedName name="Box1_30">#REF!</definedName>
    <definedName name="Box1_31">#REF!</definedName>
    <definedName name="Box1_32">#REF!</definedName>
    <definedName name="Box1_33">#REF!</definedName>
    <definedName name="Box1_34">#REF!</definedName>
    <definedName name="Box1_35">#REF!</definedName>
    <definedName name="Box1_36">#REF!</definedName>
    <definedName name="Box1_37">#REF!</definedName>
    <definedName name="Box1_38">#REF!</definedName>
    <definedName name="Box1_39">#REF!</definedName>
    <definedName name="Box1_4">#REF!</definedName>
    <definedName name="Box1_40">#REF!</definedName>
    <definedName name="Box1_41">#REF!</definedName>
    <definedName name="Box1_42">#REF!</definedName>
    <definedName name="Box1_43">#REF!</definedName>
    <definedName name="Box1_44">#REF!</definedName>
    <definedName name="Box1_45">#REF!</definedName>
    <definedName name="Box1_46">#REF!</definedName>
    <definedName name="Box1_47">#REF!</definedName>
    <definedName name="Box1_48">#REF!</definedName>
    <definedName name="Box1_49">#REF!</definedName>
    <definedName name="Box1_5">#REF!</definedName>
    <definedName name="Box1_50">#REF!</definedName>
    <definedName name="Box1_51">#REF!</definedName>
    <definedName name="Box1_52">#REF!</definedName>
    <definedName name="Box1_53">#REF!</definedName>
    <definedName name="Box1_54">#REF!</definedName>
    <definedName name="Box1_55">#REF!</definedName>
    <definedName name="Box1_56">#REF!</definedName>
    <definedName name="Box1_57">#REF!</definedName>
    <definedName name="Box1_58">#REF!</definedName>
    <definedName name="Box1_59">#REF!</definedName>
    <definedName name="Box1_6">#REF!</definedName>
    <definedName name="Box1_60">#REF!</definedName>
    <definedName name="Box1_61">#REF!</definedName>
    <definedName name="Box1_62">#REF!</definedName>
    <definedName name="Box1_63">#REF!</definedName>
    <definedName name="Box1_64">#REF!</definedName>
    <definedName name="Box1_65">#REF!</definedName>
    <definedName name="Box1_66">#REF!</definedName>
    <definedName name="Box1_67">#REF!</definedName>
    <definedName name="Box1_68">#REF!</definedName>
    <definedName name="Box1_69">#REF!</definedName>
    <definedName name="Box1_7">#REF!</definedName>
    <definedName name="Box1_70">#REF!</definedName>
    <definedName name="Box1_71">#REF!</definedName>
    <definedName name="Box1_72">#REF!</definedName>
    <definedName name="Box1_73">#REF!</definedName>
    <definedName name="Box1_74">#REF!</definedName>
    <definedName name="Box1_75">#REF!</definedName>
    <definedName name="Box1_76">#REF!</definedName>
    <definedName name="Box1_77">#REF!</definedName>
    <definedName name="Box1_78">#REF!</definedName>
    <definedName name="Box1_79">#REF!</definedName>
    <definedName name="Box1_8">#REF!</definedName>
    <definedName name="Box1_9">#REF!</definedName>
    <definedName name="common6">#REF!</definedName>
    <definedName name="common7">#REF!</definedName>
    <definedName name="common8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Ellipse1_1">'PlotDat3'!$I$1:$J$31</definedName>
    <definedName name="Ellipse1_10">'PlotDat3'!$AA$1:$AB$31</definedName>
    <definedName name="Ellipse1_11">'PlotDat3'!$AC$1:$AD$31</definedName>
    <definedName name="Ellipse1_12">'PlotDat3'!$AE$1:$AF$31</definedName>
    <definedName name="Ellipse1_13">'PlotDat3'!$AG$1:$AH$31</definedName>
    <definedName name="Ellipse1_14">'PlotDat3'!$AI$1:$AJ$31</definedName>
    <definedName name="Ellipse1_15">'PlotDat3'!$AK$1:$AL$39</definedName>
    <definedName name="Ellipse1_16">'PlotDat3'!$AM$1:$AN$31</definedName>
    <definedName name="Ellipse1_17">'PlotDat3'!$AO$1:$AP$31</definedName>
    <definedName name="Ellipse1_18">'PlotDat3'!$AQ$1:$AR$39</definedName>
    <definedName name="Ellipse1_19">'PlotDat3'!$AS$1:$AT$46</definedName>
    <definedName name="Ellipse1_2">'PlotDat3'!$K$1:$L$39</definedName>
    <definedName name="Ellipse1_20">'PlotDat3'!$AU$1:$AV$39</definedName>
    <definedName name="Ellipse1_21">'PlotDat3'!$AW$1:$AX$31</definedName>
    <definedName name="Ellipse1_22">'PlotDat3'!$AY$1:$AZ$46</definedName>
    <definedName name="Ellipse1_23">'PlotDat3'!$BA$1:$BB$31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'PlotDat3'!$M$1:$N$39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'PlotDat3'!$O$1:$P$39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'PlotDat3'!$Q$1:$R$31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'PlotDat3'!$S$1:$T$46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'PlotDat3'!$U$1:$V$31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'PlotDat3'!$W$1:$X$23</definedName>
    <definedName name="Ellipse1_9">'PlotDat3'!$Y$1:$Z$39</definedName>
    <definedName name="Ellipse2_1">'PlotDat3'!$BC$1:$BD$23</definedName>
    <definedName name="fcpb">#REF!</definedName>
    <definedName name="gauss">#REF!</definedName>
    <definedName name="tu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<sst xmlns="http://schemas.openxmlformats.org/spreadsheetml/2006/main" count="343" uniqueCount="151">
  <si>
    <t>R A T I O S  (common-Pb corrected)</t>
  </si>
  <si>
    <t>Th</t>
  </si>
  <si>
    <t>U</t>
  </si>
  <si>
    <t>Correction</t>
  </si>
  <si>
    <t>Analysis No.</t>
  </si>
  <si>
    <r>
      <t xml:space="preserve">Scherer et al., 2001 - </t>
    </r>
    <r>
      <rPr>
        <b/>
        <vertAlign val="superscript"/>
        <sz val="12"/>
        <color indexed="16"/>
        <rFont val="Arial"/>
        <family val="0"/>
      </rPr>
      <t>176</t>
    </r>
    <r>
      <rPr>
        <b/>
        <sz val="12"/>
        <color indexed="16"/>
        <rFont val="Arial"/>
        <family val="0"/>
      </rPr>
      <t>Lu decay constant (1.865x10</t>
    </r>
    <r>
      <rPr>
        <b/>
        <vertAlign val="superscript"/>
        <sz val="12"/>
        <color indexed="16"/>
        <rFont val="Arial"/>
        <family val="0"/>
      </rPr>
      <t>-11</t>
    </r>
    <r>
      <rPr>
        <b/>
        <sz val="12"/>
        <color indexed="16"/>
        <rFont val="Arial"/>
        <family val="0"/>
      </rPr>
      <t>)</t>
    </r>
  </si>
  <si>
    <t>Th/U</t>
  </si>
  <si>
    <t>(ppm)</t>
  </si>
  <si>
    <t>T(DM)</t>
  </si>
  <si>
    <t>Age</t>
  </si>
  <si>
    <t>type</t>
  </si>
  <si>
    <t>All</t>
  </si>
  <si>
    <t>Group 1</t>
  </si>
  <si>
    <t>A G E S  (common-Pb corrected, Ma)</t>
  </si>
  <si>
    <t>time back from present</t>
  </si>
  <si>
    <t>176Hf/177Hf)DM</t>
  </si>
  <si>
    <t>176Lu/177Hf)DM</t>
  </si>
  <si>
    <t>Hf Evolution curve - CHUR</t>
  </si>
  <si>
    <t>176Hf/177Hf)I</t>
  </si>
  <si>
    <t>time (Ga) from present</t>
  </si>
  <si>
    <t>176Hf/177Hf)t</t>
  </si>
  <si>
    <t>Hf Evolution curve --DM</t>
  </si>
  <si>
    <t>Scherer et al., 2001 - 176Lu decay constant (1.865x10-11)</t>
  </si>
  <si>
    <t xml:space="preserve">initial Hf vs age plot </t>
  </si>
  <si>
    <t>Depleted Mantle</t>
  </si>
  <si>
    <t xml:space="preserve">EHf vs age plot </t>
  </si>
  <si>
    <t>CHUR</t>
  </si>
  <si>
    <r>
      <t>207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206</t>
    </r>
    <r>
      <rPr>
        <sz val="12"/>
        <rFont val="Arial"/>
        <family val="2"/>
      </rPr>
      <t>Pb</t>
    </r>
  </si>
  <si>
    <r>
      <t>207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235</t>
    </r>
    <r>
      <rPr>
        <sz val="12"/>
        <rFont val="Arial"/>
        <family val="2"/>
      </rPr>
      <t>U</t>
    </r>
  </si>
  <si>
    <r>
      <t>206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238</t>
    </r>
    <r>
      <rPr>
        <sz val="12"/>
        <rFont val="Arial"/>
        <family val="2"/>
      </rPr>
      <t>U</t>
    </r>
  </si>
  <si>
    <r>
      <t>208</t>
    </r>
    <r>
      <rPr>
        <sz val="12"/>
        <rFont val="Arial"/>
        <family val="2"/>
      </rPr>
      <t>Pb/</t>
    </r>
    <r>
      <rPr>
        <vertAlign val="superscript"/>
        <sz val="12"/>
        <rFont val="Arial"/>
        <family val="2"/>
      </rPr>
      <t>232</t>
    </r>
    <r>
      <rPr>
        <sz val="12"/>
        <rFont val="Arial"/>
        <family val="2"/>
      </rPr>
      <t>Th</t>
    </r>
  </si>
  <si>
    <t>Hf model ages</t>
  </si>
  <si>
    <t>decay constant</t>
  </si>
  <si>
    <t>176Hf/177Hf)sample</t>
  </si>
  <si>
    <t>176Lu/177Hf)sample</t>
  </si>
  <si>
    <t>176Hf/177Hf)CHUR</t>
  </si>
  <si>
    <t>Depleted mantle</t>
  </si>
  <si>
    <t>SEQUENCE No.</t>
  </si>
  <si>
    <t>176Hf/177Hf)sample (t)</t>
  </si>
  <si>
    <t>176Lu/177Hf)CHUR</t>
  </si>
  <si>
    <t>T(CHUR)</t>
  </si>
  <si>
    <t>DM</t>
  </si>
  <si>
    <t>Epsilon Hf</t>
  </si>
  <si>
    <t>epsilon(t)</t>
  </si>
  <si>
    <t>Reservoir point</t>
  </si>
  <si>
    <t>x</t>
  </si>
  <si>
    <t>y</t>
  </si>
  <si>
    <t>slider cell</t>
  </si>
  <si>
    <t>Y-axis point</t>
  </si>
  <si>
    <t>ratio</t>
  </si>
  <si>
    <t>Hf Evolution curve -sample (back from present)</t>
  </si>
  <si>
    <t>None</t>
  </si>
  <si>
    <t>Disc</t>
  </si>
  <si>
    <t>IsoLine</t>
  </si>
  <si>
    <t>ErrBox</t>
  </si>
  <si>
    <t>Source sheet</t>
  </si>
  <si>
    <t>U-Pb plot data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</si>
  <si>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</si>
  <si>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</si>
  <si>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</si>
  <si>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</si>
  <si>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</si>
  <si>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</si>
  <si>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</si>
  <si>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</si>
  <si>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</si>
  <si>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</si>
  <si>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</si>
  <si>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</si>
  <si>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</si>
  <si>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</si>
  <si>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</si>
  <si>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Average2</t>
  </si>
  <si>
    <t>AE6:AF28</t>
  </si>
  <si>
    <t>Cyan</t>
  </si>
  <si>
    <t>Concordia3</t>
  </si>
  <si>
    <t>J6:N28</t>
  </si>
  <si>
    <t>± 1s</t>
  </si>
  <si>
    <t>TH11-82B-01</t>
  </si>
  <si>
    <t>TH11-82B-02</t>
  </si>
  <si>
    <t>TH11-82B-03</t>
  </si>
  <si>
    <t>TH11-82B-04</t>
  </si>
  <si>
    <t>TH11-82B-05</t>
  </si>
  <si>
    <t>TH11-82B-06</t>
  </si>
  <si>
    <t>TH11-82B-07</t>
  </si>
  <si>
    <t>TH11-82B-08</t>
  </si>
  <si>
    <t>TH11-82B-09</t>
  </si>
  <si>
    <t>TH11-82B-10</t>
  </si>
  <si>
    <t>TH11-82B-11</t>
  </si>
  <si>
    <t>TH11-82B-12</t>
  </si>
  <si>
    <t>TH11-82B-13</t>
  </si>
  <si>
    <t>TH11-82B-14</t>
  </si>
  <si>
    <t>TH11-82B-15</t>
  </si>
  <si>
    <t>TH11-82B-16</t>
  </si>
  <si>
    <t>TH11-82B-17</t>
  </si>
  <si>
    <t>TH11-82B-18</t>
  </si>
  <si>
    <t>TH11-82B-19</t>
  </si>
  <si>
    <t>TH11-82B-20</t>
  </si>
  <si>
    <t>TH11-82B-21</t>
  </si>
  <si>
    <t>TH11-82B-22</t>
  </si>
  <si>
    <t>TH11-82B-23</t>
  </si>
  <si>
    <t>TH11-82B-24</t>
  </si>
  <si>
    <t>TH11-82B-25</t>
  </si>
  <si>
    <t>TH11-74-01</t>
  </si>
  <si>
    <t>TH11-74-02</t>
  </si>
  <si>
    <t>TH11-74-03</t>
  </si>
  <si>
    <t>TH11-74-04</t>
  </si>
  <si>
    <t>TH11-74-05</t>
  </si>
  <si>
    <t>TH11-74-06</t>
  </si>
  <si>
    <t>TH11-74-07</t>
  </si>
  <si>
    <t>TH11-74-08</t>
  </si>
  <si>
    <t>TH11-74-09</t>
  </si>
  <si>
    <t>TH11-74-10</t>
  </si>
  <si>
    <t>TH11-74-11</t>
  </si>
  <si>
    <t>TH11-74-12</t>
  </si>
  <si>
    <t>TH11-74-13</t>
  </si>
  <si>
    <t>TH11-74-14</t>
  </si>
  <si>
    <t>TH11-29-01</t>
  </si>
  <si>
    <t>TH11-29-02</t>
  </si>
  <si>
    <t>TH11-29-03</t>
  </si>
  <si>
    <t>TH11-29-04</t>
  </si>
  <si>
    <t>TH11-29-05</t>
  </si>
  <si>
    <t>TH11-29-06</t>
  </si>
  <si>
    <t>TH11-29-07</t>
  </si>
  <si>
    <t>TH11-29-08</t>
  </si>
  <si>
    <t>TH11-20-01</t>
  </si>
  <si>
    <t>TH11-20-02</t>
  </si>
  <si>
    <t>TH11-20-03</t>
  </si>
  <si>
    <t>TH11-20-04</t>
  </si>
  <si>
    <t>TH11-20-05</t>
  </si>
  <si>
    <t>TH11-20-06</t>
  </si>
  <si>
    <t>TH11-20-07</t>
  </si>
  <si>
    <t>TH11-20-08</t>
  </si>
  <si>
    <t>TH11-20-09</t>
  </si>
  <si>
    <t>TH11-20-10</t>
  </si>
  <si>
    <t>TH11-20-11</t>
  </si>
  <si>
    <t>TH11-20-12</t>
  </si>
  <si>
    <t>TH11-20-13</t>
  </si>
  <si>
    <t>TH11-20-14</t>
  </si>
  <si>
    <t>TH11-20-15</t>
  </si>
  <si>
    <t>TH11-20-16</t>
  </si>
  <si>
    <t>TH11-20-17</t>
  </si>
  <si>
    <t>TH11-20-18</t>
  </si>
  <si>
    <t>TH11-20-19</t>
  </si>
  <si>
    <t>TH11-20-20</t>
  </si>
  <si>
    <t>TH11-20-21</t>
  </si>
  <si>
    <t>TH11-20-22</t>
  </si>
  <si>
    <t>TH11-20-23</t>
  </si>
  <si>
    <t>TH11-20-24</t>
  </si>
  <si>
    <t>TH11-20-25</t>
  </si>
  <si>
    <t xml:space="preserve">Supplementary Table DR7- LA-ICPMS zircon dating results for the Torbat-e-Heydarieh magmatic rocks.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</si>
</sst>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"/>
    <numFmt numFmtId="176" formatCode=";;;"/>
    <numFmt numFmtId="177" formatCode="0.000000"/>
    <numFmt numFmtId="178" formatCode="0.0000000"/>
    <numFmt numFmtId="179" formatCode="&quot;kr&quot;\ #,##0;&quot;kr&quot;\ \-#,##0"/>
    <numFmt numFmtId="180" formatCode="&quot;kr&quot;\ #,##0;[Red]&quot;kr&quot;\ \-#,##0"/>
    <numFmt numFmtId="181" formatCode="&quot;kr&quot;\ #,##0.00;&quot;kr&quot;\ \-#,##0.00"/>
    <numFmt numFmtId="182" formatCode="&quot;kr&quot;\ #,##0.00;[Red]&quot;kr&quot;\ \-#,##0.00"/>
    <numFmt numFmtId="183" formatCode="_ &quot;kr&quot;\ * #,##0_ ;_ &quot;kr&quot;\ * \-#,##0_ ;_ &quot;kr&quot;\ * &quot;-&quot;_ ;_ @_ "/>
    <numFmt numFmtId="184" formatCode="_ * #,##0_ ;_ * \-#,##0_ ;_ * &quot;-&quot;_ ;_ @_ "/>
    <numFmt numFmtId="185" formatCode="_ &quot;kr&quot;\ * #,##0.00_ ;_ &quot;kr&quot;\ * \-#,##0.00_ ;_ &quot;kr&quot;\ * &quot;-&quot;??_ ;_ @_ "/>
    <numFmt numFmtId="186" formatCode="_ * #,##0.00_ ;_ * \-#,##0.00_ ;_ * &quot;-&quot;??_ ;_ @_ "/>
    <numFmt numFmtId="187" formatCode="0.00000000"/>
    <numFmt numFmtId="188" formatCode="0.000000000"/>
    <numFmt numFmtId="189" formatCode="0.0000000000"/>
    <numFmt numFmtId="190" formatCode="dd/mm/yyyy"/>
    <numFmt numFmtId="191" formatCode="0.00000E+00"/>
    <numFmt numFmtId="192" formatCode="d/m/yyyy"/>
    <numFmt numFmtId="193" formatCode="&quot;kr&quot;\ #,##0_);\(&quot;kr&quot;\ #,##0\)"/>
    <numFmt numFmtId="194" formatCode="&quot;kr&quot;\ #,##0_);[Red]\(&quot;kr&quot;\ #,##0\)"/>
    <numFmt numFmtId="195" formatCode="&quot;kr&quot;\ #,##0.00_);\(&quot;kr&quot;\ #,##0.00\)"/>
    <numFmt numFmtId="196" formatCode="&quot;kr&quot;\ #,##0.00_);[Red]\(&quot;kr&quot;\ #,##0.00\)"/>
    <numFmt numFmtId="197" formatCode="_(&quot;kr&quot;\ * #,##0_);_(&quot;kr&quot;\ * \(#,##0\);_(&quot;kr&quot;\ * &quot;-&quot;_);_(@_)"/>
    <numFmt numFmtId="198" formatCode="_(&quot;kr&quot;\ * #,##0.00_);_(&quot;kr&quot;\ * \(#,##0.00\);_(&quot;kr&quot;\ * &quot;-&quot;??_);_(@_)"/>
    <numFmt numFmtId="199" formatCode="_ * #,##0.000_ ;_ * \-#,##0.000_ ;_ * &quot;-&quot;??_ ;_ @_ 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\±0"/>
    <numFmt numFmtId="207" formatCode="&quot;kr&quot;\ 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000000"/>
    <numFmt numFmtId="213" formatCode="0.000000000000"/>
    <numFmt numFmtId="214" formatCode="0;\-0;;@"/>
    <numFmt numFmtId="215" formatCode="0;\-0.0;;@"/>
    <numFmt numFmtId="216" formatCode="0;\-0.00;;@"/>
  </numFmts>
  <fonts count="52"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sz val="10"/>
      <name val="Geneva"/>
      <family val="2"/>
    </font>
    <font>
      <vertAlign val="superscript"/>
      <sz val="12"/>
      <name val="Arial"/>
      <family val="2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9"/>
      <name val="Geneva"/>
      <family val="0"/>
    </font>
    <font>
      <i/>
      <sz val="10"/>
      <name val="Arial"/>
      <family val="2"/>
    </font>
    <font>
      <b/>
      <vertAlign val="superscript"/>
      <sz val="12"/>
      <color indexed="16"/>
      <name val="Arial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b/>
      <u val="single"/>
      <sz val="12"/>
      <color indexed="16"/>
      <name val="Arial"/>
      <family val="0"/>
    </font>
    <font>
      <b/>
      <u val="single"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10" xfId="63" applyFont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Border="1" applyAlignment="1">
      <alignment horizont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 quotePrefix="1">
      <alignment horizontal="center" vertic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2" fontId="0" fillId="0" borderId="0" xfId="62" applyNumberFormat="1" applyFont="1" applyAlignment="1">
      <alignment horizontal="center"/>
      <protection/>
    </xf>
    <xf numFmtId="0" fontId="0" fillId="0" borderId="0" xfId="63" applyFont="1">
      <alignment/>
      <protection/>
    </xf>
    <xf numFmtId="174" fontId="0" fillId="0" borderId="0" xfId="63" applyNumberFormat="1" applyFont="1" applyAlignment="1">
      <alignment horizontal="center"/>
      <protection/>
    </xf>
    <xf numFmtId="172" fontId="0" fillId="0" borderId="0" xfId="63" applyNumberFormat="1" applyFont="1" applyAlignment="1">
      <alignment horizontal="center"/>
      <protection/>
    </xf>
    <xf numFmtId="174" fontId="0" fillId="0" borderId="0" xfId="63" applyNumberFormat="1" applyFont="1" applyFill="1" applyAlignment="1">
      <alignment horizontal="center"/>
      <protection/>
    </xf>
    <xf numFmtId="0" fontId="6" fillId="33" borderId="0" xfId="58" applyFill="1" applyBorder="1">
      <alignment/>
      <protection/>
    </xf>
    <xf numFmtId="0" fontId="6" fillId="0" borderId="0" xfId="58">
      <alignment/>
      <protection/>
    </xf>
    <xf numFmtId="0" fontId="6" fillId="33" borderId="0" xfId="58" applyFill="1">
      <alignment/>
      <protection/>
    </xf>
    <xf numFmtId="0" fontId="12" fillId="0" borderId="0" xfId="58" applyFont="1">
      <alignment/>
      <protection/>
    </xf>
    <xf numFmtId="175" fontId="6" fillId="0" borderId="0" xfId="58" applyNumberForma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11" fontId="0" fillId="0" borderId="0" xfId="60" applyNumberFormat="1" applyFont="1" applyAlignment="1">
      <alignment horizontal="center"/>
      <protection/>
    </xf>
    <xf numFmtId="177" fontId="0" fillId="0" borderId="0" xfId="60" applyNumberFormat="1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175" fontId="0" fillId="0" borderId="0" xfId="60" applyNumberFormat="1" applyFont="1" applyAlignment="1">
      <alignment horizontal="center"/>
      <protection/>
    </xf>
    <xf numFmtId="11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" fontId="0" fillId="0" borderId="0" xfId="62" applyNumberFormat="1" applyFont="1" applyFill="1" applyAlignment="1">
      <alignment horizontal="center"/>
      <protection/>
    </xf>
    <xf numFmtId="2" fontId="0" fillId="0" borderId="0" xfId="62" applyNumberFormat="1" applyFont="1" applyFill="1" applyAlignment="1">
      <alignment horizontal="center"/>
      <protection/>
    </xf>
    <xf numFmtId="172" fontId="0" fillId="0" borderId="0" xfId="63" applyNumberFormat="1" applyFont="1" applyFill="1" applyAlignment="1">
      <alignment horizontal="center"/>
      <protection/>
    </xf>
    <xf numFmtId="177" fontId="0" fillId="34" borderId="12" xfId="59" applyNumberFormat="1" applyFont="1" applyFill="1" applyBorder="1" applyAlignment="1">
      <alignment horizontal="center"/>
      <protection/>
    </xf>
    <xf numFmtId="177" fontId="0" fillId="34" borderId="13" xfId="59" applyNumberFormat="1" applyFont="1" applyFill="1" applyBorder="1" applyAlignment="1">
      <alignment horizontal="center"/>
      <protection/>
    </xf>
    <xf numFmtId="0" fontId="0" fillId="0" borderId="0" xfId="63" applyNumberFormat="1" applyFont="1" applyFill="1" applyAlignment="1">
      <alignment horizontal="center"/>
      <protection/>
    </xf>
    <xf numFmtId="1" fontId="0" fillId="34" borderId="12" xfId="59" applyNumberFormat="1" applyFont="1" applyFill="1" applyBorder="1" applyAlignment="1" quotePrefix="1">
      <alignment horizontal="center"/>
      <protection/>
    </xf>
    <xf numFmtId="0" fontId="0" fillId="34" borderId="13" xfId="59" applyFont="1" applyFill="1" applyBorder="1" applyAlignment="1">
      <alignment horizontal="center"/>
      <protection/>
    </xf>
    <xf numFmtId="0" fontId="0" fillId="34" borderId="14" xfId="59" applyFont="1" applyFill="1" applyBorder="1" applyAlignment="1">
      <alignment horizontal="center"/>
      <protection/>
    </xf>
    <xf numFmtId="177" fontId="0" fillId="34" borderId="14" xfId="59" applyNumberFormat="1" applyFont="1" applyFill="1" applyBorder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11" fontId="15" fillId="0" borderId="0" xfId="0" applyNumberFormat="1" applyFont="1" applyAlignment="1">
      <alignment horizontal="center"/>
    </xf>
    <xf numFmtId="11" fontId="15" fillId="0" borderId="0" xfId="0" applyNumberFormat="1" applyFont="1" applyAlignment="1">
      <alignment horizontal="left"/>
    </xf>
    <xf numFmtId="0" fontId="10" fillId="0" borderId="0" xfId="61" applyFont="1" applyAlignment="1">
      <alignment horizontal="center"/>
      <protection/>
    </xf>
    <xf numFmtId="176" fontId="10" fillId="0" borderId="0" xfId="59" applyNumberFormat="1" applyFont="1" applyFill="1">
      <alignment/>
      <protection/>
    </xf>
    <xf numFmtId="0" fontId="10" fillId="33" borderId="15" xfId="59" applyFont="1" applyFill="1" applyBorder="1" applyAlignment="1">
      <alignment horizontal="center"/>
      <protection/>
    </xf>
    <xf numFmtId="0" fontId="10" fillId="33" borderId="11" xfId="59" applyFont="1" applyFill="1" applyBorder="1" applyAlignment="1">
      <alignment horizontal="center"/>
      <protection/>
    </xf>
    <xf numFmtId="0" fontId="10" fillId="33" borderId="16" xfId="59" applyFont="1" applyFill="1" applyBorder="1" applyAlignment="1">
      <alignment horizontal="left"/>
      <protection/>
    </xf>
    <xf numFmtId="1" fontId="10" fillId="35" borderId="17" xfId="59" applyNumberFormat="1" applyFont="1" applyFill="1" applyBorder="1" applyAlignment="1" quotePrefix="1">
      <alignment horizontal="center"/>
      <protection/>
    </xf>
    <xf numFmtId="174" fontId="10" fillId="35" borderId="18" xfId="59" applyNumberFormat="1" applyFont="1" applyFill="1" applyBorder="1" applyAlignment="1">
      <alignment horizontal="center"/>
      <protection/>
    </xf>
    <xf numFmtId="174" fontId="10" fillId="35" borderId="12" xfId="59" applyNumberFormat="1" applyFont="1" applyFill="1" applyBorder="1" applyAlignment="1">
      <alignment horizontal="center"/>
      <protection/>
    </xf>
    <xf numFmtId="0" fontId="10" fillId="35" borderId="17" xfId="59" applyFont="1" applyFill="1" applyBorder="1" applyAlignment="1">
      <alignment horizontal="center"/>
      <protection/>
    </xf>
    <xf numFmtId="174" fontId="10" fillId="35" borderId="17" xfId="59" applyNumberFormat="1" applyFont="1" applyFill="1" applyBorder="1" applyAlignment="1">
      <alignment horizontal="center"/>
      <protection/>
    </xf>
    <xf numFmtId="174" fontId="10" fillId="35" borderId="13" xfId="59" applyNumberFormat="1" applyFont="1" applyFill="1" applyBorder="1" applyAlignment="1">
      <alignment horizontal="center"/>
      <protection/>
    </xf>
    <xf numFmtId="174" fontId="10" fillId="35" borderId="17" xfId="61" applyNumberFormat="1" applyFont="1" applyFill="1" applyBorder="1" applyAlignment="1">
      <alignment horizontal="center"/>
      <protection/>
    </xf>
    <xf numFmtId="174" fontId="10" fillId="35" borderId="13" xfId="61" applyNumberFormat="1" applyFont="1" applyFill="1" applyBorder="1" applyAlignment="1">
      <alignment horizontal="center"/>
      <protection/>
    </xf>
    <xf numFmtId="0" fontId="10" fillId="35" borderId="15" xfId="59" applyFont="1" applyFill="1" applyBorder="1" applyAlignment="1">
      <alignment horizontal="center"/>
      <protection/>
    </xf>
    <xf numFmtId="174" fontId="10" fillId="35" borderId="15" xfId="61" applyNumberFormat="1" applyFont="1" applyFill="1" applyBorder="1" applyAlignment="1">
      <alignment horizontal="center"/>
      <protection/>
    </xf>
    <xf numFmtId="174" fontId="10" fillId="35" borderId="14" xfId="61" applyNumberFormat="1" applyFont="1" applyFill="1" applyBorder="1" applyAlignment="1">
      <alignment horizontal="center"/>
      <protection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5" fontId="1" fillId="33" borderId="16" xfId="0" applyNumberFormat="1" applyFont="1" applyFill="1" applyBorder="1" applyAlignment="1">
      <alignment horizontal="center"/>
    </xf>
    <xf numFmtId="1" fontId="10" fillId="35" borderId="17" xfId="0" applyNumberFormat="1" applyFont="1" applyFill="1" applyBorder="1" applyAlignment="1">
      <alignment horizontal="center"/>
    </xf>
    <xf numFmtId="1" fontId="10" fillId="35" borderId="18" xfId="59" applyNumberFormat="1" applyFont="1" applyFill="1" applyBorder="1" applyAlignment="1" quotePrefix="1">
      <alignment horizontal="center"/>
      <protection/>
    </xf>
    <xf numFmtId="175" fontId="10" fillId="35" borderId="12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175" fontId="10" fillId="35" borderId="13" xfId="0" applyNumberFormat="1" applyFont="1" applyFill="1" applyBorder="1" applyAlignment="1">
      <alignment horizontal="center"/>
    </xf>
    <xf numFmtId="175" fontId="10" fillId="35" borderId="13" xfId="59" applyNumberFormat="1" applyFont="1" applyFill="1" applyBorder="1" applyAlignment="1">
      <alignment horizontal="center"/>
      <protection/>
    </xf>
    <xf numFmtId="1" fontId="10" fillId="35" borderId="15" xfId="59" applyNumberFormat="1" applyFont="1" applyFill="1" applyBorder="1" applyAlignment="1">
      <alignment horizontal="center"/>
      <protection/>
    </xf>
    <xf numFmtId="175" fontId="10" fillId="35" borderId="14" xfId="59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63" applyFont="1" applyAlignment="1">
      <alignment horizontal="left"/>
      <protection/>
    </xf>
    <xf numFmtId="0" fontId="0" fillId="0" borderId="0" xfId="63" applyFont="1" applyFill="1" applyAlignment="1">
      <alignment horizontal="left"/>
      <protection/>
    </xf>
    <xf numFmtId="0" fontId="0" fillId="0" borderId="19" xfId="63" applyFont="1" applyFill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1" fontId="0" fillId="0" borderId="0" xfId="63" applyNumberFormat="1" applyFont="1" applyFill="1" applyAlignment="1">
      <alignment horizontal="left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Alignment="1">
      <alignment horizontal="left"/>
      <protection/>
    </xf>
    <xf numFmtId="0" fontId="9" fillId="0" borderId="20" xfId="63" applyFont="1" applyFill="1" applyBorder="1" applyAlignment="1">
      <alignment horizontal="center"/>
      <protection/>
    </xf>
    <xf numFmtId="0" fontId="1" fillId="0" borderId="21" xfId="63" applyFont="1" applyFill="1" applyBorder="1" applyAlignment="1">
      <alignment horizontal="center"/>
      <protection/>
    </xf>
    <xf numFmtId="0" fontId="16" fillId="33" borderId="18" xfId="59" applyFont="1" applyFill="1" applyBorder="1" applyAlignment="1">
      <alignment horizontal="center"/>
      <protection/>
    </xf>
    <xf numFmtId="0" fontId="16" fillId="33" borderId="10" xfId="59" applyFont="1" applyFill="1" applyBorder="1" applyAlignment="1">
      <alignment horizontal="center"/>
      <protection/>
    </xf>
    <xf numFmtId="0" fontId="16" fillId="33" borderId="22" xfId="59" applyFont="1" applyFill="1" applyBorder="1" applyAlignment="1">
      <alignment horizontal="center"/>
      <protection/>
    </xf>
    <xf numFmtId="0" fontId="17" fillId="33" borderId="18" xfId="59" applyFont="1" applyFill="1" applyBorder="1" applyAlignment="1">
      <alignment horizontal="center"/>
      <protection/>
    </xf>
    <xf numFmtId="0" fontId="17" fillId="33" borderId="10" xfId="59" applyFont="1" applyFill="1" applyBorder="1" applyAlignment="1">
      <alignment horizontal="center"/>
      <protection/>
    </xf>
    <xf numFmtId="0" fontId="17" fillId="33" borderId="22" xfId="59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event simulator2$.xls" xfId="58"/>
    <cellStyle name="Normal_Hf(Yb,Lu) data template.xls" xfId="59"/>
    <cellStyle name="Normal_Hf-interactive$.xls" xfId="60"/>
    <cellStyle name="Normal_Hf-interactive.xls" xfId="61"/>
    <cellStyle name="Normal_U&amp;Th_calc.xls" xfId="62"/>
    <cellStyle name="Normal_UPb data template.xl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0"/>
  <sheetViews>
    <sheetView showZeros="0" tabSelected="1" zoomScalePageLayoutView="0" workbookViewId="0" topLeftCell="A1">
      <pane xSplit="1" ySplit="5" topLeftCell="B6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A1" sqref="A1"/>
    </sheetView>
  </sheetViews>
  <sheetFormatPr defaultColWidth="7.5546875" defaultRowHeight="18" customHeight="1"/>
  <cols>
    <col min="1" max="1" width="11.5546875" style="15" customWidth="1"/>
    <col min="2" max="2" width="6.99609375" style="3" customWidth="1"/>
    <col min="3" max="3" width="6.10546875" style="3" customWidth="1"/>
    <col min="4" max="4" width="5.88671875" style="3" customWidth="1"/>
    <col min="5" max="5" width="1.66796875" style="3" customWidth="1"/>
    <col min="6" max="6" width="10.6640625" style="3" customWidth="1"/>
    <col min="7" max="7" width="7.88671875" style="3" customWidth="1"/>
    <col min="8" max="8" width="10.5546875" style="3" customWidth="1"/>
    <col min="9" max="9" width="7.88671875" style="3" customWidth="1"/>
    <col min="10" max="10" width="10.88671875" style="3" customWidth="1"/>
    <col min="11" max="11" width="7.88671875" style="3" customWidth="1"/>
    <col min="12" max="12" width="10.99609375" style="3" customWidth="1"/>
    <col min="13" max="13" width="7.88671875" style="3" customWidth="1"/>
    <col min="14" max="14" width="2.4453125" style="3" customWidth="1"/>
    <col min="15" max="15" width="10.5546875" style="3" customWidth="1"/>
    <col min="16" max="16" width="7.88671875" style="3" customWidth="1"/>
    <col min="17" max="17" width="10.3359375" style="3" customWidth="1"/>
    <col min="18" max="18" width="7.88671875" style="3" customWidth="1"/>
    <col min="19" max="19" width="10.3359375" style="3" customWidth="1"/>
    <col min="20" max="20" width="7.88671875" style="3" customWidth="1"/>
    <col min="21" max="21" width="11.10546875" style="3" customWidth="1"/>
    <col min="22" max="22" width="7.88671875" style="3" customWidth="1"/>
    <col min="23" max="23" width="9.6640625" style="3" customWidth="1"/>
    <col min="24" max="16384" width="7.5546875" style="4" customWidth="1"/>
  </cols>
  <sheetData>
    <row r="1" spans="1:244" s="74" customFormat="1" ht="21" customHeight="1">
      <c r="A1" s="80" t="s">
        <v>150</v>
      </c>
      <c r="B1" s="78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spans="6:244" s="3" customFormat="1" ht="18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244" s="3" customFormat="1" ht="18" customHeight="1">
      <c r="A3" s="5"/>
      <c r="B3" s="5"/>
      <c r="C3" s="5"/>
      <c r="D3" s="5"/>
      <c r="E3" s="5"/>
      <c r="F3" s="82" t="s">
        <v>0</v>
      </c>
      <c r="G3" s="82"/>
      <c r="H3" s="82"/>
      <c r="I3" s="82"/>
      <c r="J3" s="82"/>
      <c r="K3" s="82"/>
      <c r="L3" s="82"/>
      <c r="M3" s="82"/>
      <c r="N3" s="6"/>
      <c r="O3" s="82" t="s">
        <v>13</v>
      </c>
      <c r="P3" s="82"/>
      <c r="Q3" s="82"/>
      <c r="R3" s="82"/>
      <c r="S3" s="82"/>
      <c r="T3" s="82"/>
      <c r="U3" s="82"/>
      <c r="V3" s="82"/>
      <c r="W3" s="6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s="3" customFormat="1" ht="18" customHeight="1" thickBot="1">
      <c r="A4" s="8" t="s">
        <v>4</v>
      </c>
      <c r="B4" s="7" t="s">
        <v>1</v>
      </c>
      <c r="C4" s="7" t="s">
        <v>2</v>
      </c>
      <c r="D4" s="8" t="s">
        <v>6</v>
      </c>
      <c r="E4" s="8"/>
      <c r="F4" s="9" t="s">
        <v>27</v>
      </c>
      <c r="G4" s="10" t="s">
        <v>77</v>
      </c>
      <c r="H4" s="9" t="s">
        <v>28</v>
      </c>
      <c r="I4" s="10" t="s">
        <v>77</v>
      </c>
      <c r="J4" s="9" t="s">
        <v>29</v>
      </c>
      <c r="K4" s="10" t="s">
        <v>77</v>
      </c>
      <c r="L4" s="9" t="s">
        <v>30</v>
      </c>
      <c r="M4" s="10" t="s">
        <v>77</v>
      </c>
      <c r="N4" s="2"/>
      <c r="O4" s="9" t="s">
        <v>27</v>
      </c>
      <c r="P4" s="10" t="s">
        <v>77</v>
      </c>
      <c r="Q4" s="9" t="s">
        <v>28</v>
      </c>
      <c r="R4" s="10" t="s">
        <v>77</v>
      </c>
      <c r="S4" s="9" t="s">
        <v>29</v>
      </c>
      <c r="T4" s="10" t="s">
        <v>77</v>
      </c>
      <c r="U4" s="9" t="s">
        <v>30</v>
      </c>
      <c r="V4" s="10" t="s">
        <v>77</v>
      </c>
      <c r="W4" s="7" t="s">
        <v>3</v>
      </c>
      <c r="AW4" s="81" t="s">
        <v>37</v>
      </c>
      <c r="AX4" s="81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s="3" customFormat="1" ht="18" customHeight="1" thickTop="1">
      <c r="A5" s="11"/>
      <c r="B5" s="11" t="s">
        <v>7</v>
      </c>
      <c r="C5" s="11" t="s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 t="s">
        <v>10</v>
      </c>
      <c r="AW5" s="76" t="s">
        <v>11</v>
      </c>
      <c r="AX5" s="76" t="s">
        <v>12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3" s="2" customFormat="1" ht="18" customHeight="1">
      <c r="A6" s="79" t="s">
        <v>78</v>
      </c>
      <c r="B6" s="32">
        <v>51.39552337645137</v>
      </c>
      <c r="C6" s="32">
        <v>95.14527455541216</v>
      </c>
      <c r="D6" s="33">
        <v>0.5401794636318892</v>
      </c>
      <c r="E6" s="33"/>
      <c r="F6" s="18">
        <v>0.04865</v>
      </c>
      <c r="G6" s="18">
        <v>0.00243</v>
      </c>
      <c r="H6" s="34">
        <v>0.09554</v>
      </c>
      <c r="I6" s="34">
        <v>0.00459</v>
      </c>
      <c r="J6" s="18">
        <v>0.01425</v>
      </c>
      <c r="K6" s="18">
        <v>0.00021</v>
      </c>
      <c r="L6" s="18">
        <v>0.00449</v>
      </c>
      <c r="M6" s="18">
        <v>0.00016</v>
      </c>
      <c r="O6" s="2">
        <v>131</v>
      </c>
      <c r="P6" s="2">
        <v>114</v>
      </c>
      <c r="Q6" s="2">
        <v>93</v>
      </c>
      <c r="R6" s="2">
        <v>4</v>
      </c>
      <c r="S6" s="37">
        <v>91</v>
      </c>
      <c r="T6" s="37">
        <v>1</v>
      </c>
      <c r="U6" s="2">
        <v>91</v>
      </c>
      <c r="V6" s="2">
        <v>3</v>
      </c>
      <c r="W6" s="2" t="s">
        <v>51</v>
      </c>
    </row>
    <row r="7" spans="1:23" s="3" customFormat="1" ht="18" customHeight="1">
      <c r="A7" s="79" t="s">
        <v>79</v>
      </c>
      <c r="B7" s="13">
        <v>207.88132974261623</v>
      </c>
      <c r="C7" s="13">
        <v>419.68759591596745</v>
      </c>
      <c r="D7" s="14">
        <v>0.4953239785152944</v>
      </c>
      <c r="E7" s="14"/>
      <c r="F7" s="16">
        <v>0.04867</v>
      </c>
      <c r="G7" s="16">
        <v>0.00136</v>
      </c>
      <c r="H7" s="17">
        <v>0.09551</v>
      </c>
      <c r="I7" s="17">
        <v>0.00256</v>
      </c>
      <c r="J7" s="16">
        <v>0.01424</v>
      </c>
      <c r="K7" s="16">
        <v>0.00014</v>
      </c>
      <c r="L7" s="16">
        <v>0.00434</v>
      </c>
      <c r="M7" s="16">
        <v>0.00011</v>
      </c>
      <c r="O7" s="3">
        <v>132</v>
      </c>
      <c r="P7" s="3">
        <v>67</v>
      </c>
      <c r="Q7" s="3">
        <v>93</v>
      </c>
      <c r="R7" s="3">
        <v>2</v>
      </c>
      <c r="S7" s="3">
        <v>91.1</v>
      </c>
      <c r="T7" s="3">
        <v>0.9</v>
      </c>
      <c r="U7" s="3">
        <v>88</v>
      </c>
      <c r="V7" s="3">
        <v>2</v>
      </c>
      <c r="W7" s="3" t="s">
        <v>51</v>
      </c>
    </row>
    <row r="8" spans="1:23" s="3" customFormat="1" ht="18" customHeight="1">
      <c r="A8" s="79" t="s">
        <v>80</v>
      </c>
      <c r="B8" s="13">
        <v>20.45296013421041</v>
      </c>
      <c r="C8" s="13">
        <v>56.74871218368532</v>
      </c>
      <c r="D8" s="14">
        <v>0.3604127626369366</v>
      </c>
      <c r="E8" s="14"/>
      <c r="F8" s="16">
        <v>0.0479</v>
      </c>
      <c r="G8" s="16">
        <v>0.00649</v>
      </c>
      <c r="H8" s="17">
        <v>0.09261</v>
      </c>
      <c r="I8" s="17">
        <v>0.0121</v>
      </c>
      <c r="J8" s="16">
        <v>0.01402</v>
      </c>
      <c r="K8" s="16">
        <v>0.00052</v>
      </c>
      <c r="L8" s="16">
        <v>0.0035</v>
      </c>
      <c r="M8" s="16">
        <v>0.00041</v>
      </c>
      <c r="O8" s="3">
        <v>94</v>
      </c>
      <c r="P8" s="3">
        <v>271</v>
      </c>
      <c r="Q8" s="3">
        <v>90</v>
      </c>
      <c r="R8" s="3">
        <v>11</v>
      </c>
      <c r="S8" s="3">
        <v>90</v>
      </c>
      <c r="T8" s="3">
        <v>3</v>
      </c>
      <c r="U8" s="3">
        <v>71</v>
      </c>
      <c r="V8" s="3">
        <v>8</v>
      </c>
      <c r="W8" s="3" t="s">
        <v>51</v>
      </c>
    </row>
    <row r="9" spans="1:23" s="3" customFormat="1" ht="18" customHeight="1">
      <c r="A9" s="79" t="s">
        <v>81</v>
      </c>
      <c r="B9" s="13">
        <v>105.1856430179683</v>
      </c>
      <c r="C9" s="13">
        <v>144.99195692610357</v>
      </c>
      <c r="D9" s="14">
        <v>0.725458468510616</v>
      </c>
      <c r="E9" s="14"/>
      <c r="F9" s="16">
        <v>0.04841</v>
      </c>
      <c r="G9" s="16">
        <v>0.00211</v>
      </c>
      <c r="H9" s="17">
        <v>0.09334</v>
      </c>
      <c r="I9" s="17">
        <v>0.00392</v>
      </c>
      <c r="J9" s="16">
        <v>0.01399</v>
      </c>
      <c r="K9" s="16">
        <v>0.00018</v>
      </c>
      <c r="L9" s="16">
        <v>0.00434</v>
      </c>
      <c r="M9" s="16">
        <v>0.00013</v>
      </c>
      <c r="O9" s="3">
        <v>119</v>
      </c>
      <c r="P9" s="3">
        <v>99</v>
      </c>
      <c r="Q9" s="3">
        <v>91</v>
      </c>
      <c r="R9" s="3">
        <v>4</v>
      </c>
      <c r="S9" s="3">
        <v>90</v>
      </c>
      <c r="T9" s="3">
        <v>1</v>
      </c>
      <c r="U9" s="3">
        <v>88</v>
      </c>
      <c r="V9" s="3">
        <v>3</v>
      </c>
      <c r="W9" s="3" t="s">
        <v>51</v>
      </c>
    </row>
    <row r="10" spans="1:23" s="3" customFormat="1" ht="18" customHeight="1">
      <c r="A10" s="79" t="s">
        <v>82</v>
      </c>
      <c r="B10" s="13">
        <v>78.2005209483025</v>
      </c>
      <c r="C10" s="13">
        <v>118.79083940107759</v>
      </c>
      <c r="D10" s="14">
        <v>0.6583043047980441</v>
      </c>
      <c r="E10" s="14"/>
      <c r="F10" s="16">
        <v>0.04817</v>
      </c>
      <c r="G10" s="16">
        <v>0.00313</v>
      </c>
      <c r="H10" s="17">
        <v>0.09119</v>
      </c>
      <c r="I10" s="17">
        <v>0.00569</v>
      </c>
      <c r="J10" s="16">
        <v>0.01374</v>
      </c>
      <c r="K10" s="16">
        <v>0.00026</v>
      </c>
      <c r="L10" s="16">
        <v>0.00398</v>
      </c>
      <c r="M10" s="16">
        <v>0.00019</v>
      </c>
      <c r="O10" s="3">
        <v>108</v>
      </c>
      <c r="P10" s="3">
        <v>146</v>
      </c>
      <c r="Q10" s="3">
        <v>89</v>
      </c>
      <c r="R10" s="3">
        <v>5</v>
      </c>
      <c r="S10" s="3">
        <v>88</v>
      </c>
      <c r="T10" s="3">
        <v>2</v>
      </c>
      <c r="U10" s="3">
        <v>80</v>
      </c>
      <c r="V10" s="3">
        <v>4</v>
      </c>
      <c r="W10" s="3" t="s">
        <v>51</v>
      </c>
    </row>
    <row r="11" spans="1:23" s="3" customFormat="1" ht="18" customHeight="1">
      <c r="A11" s="79" t="s">
        <v>83</v>
      </c>
      <c r="B11" s="13">
        <v>36.37985077921505</v>
      </c>
      <c r="C11" s="13">
        <v>67.92429526031825</v>
      </c>
      <c r="D11" s="14">
        <v>0.53559408514715</v>
      </c>
      <c r="E11" s="14"/>
      <c r="F11" s="16">
        <v>0.04885</v>
      </c>
      <c r="G11" s="16">
        <v>0.0038</v>
      </c>
      <c r="H11" s="17">
        <v>0.09965</v>
      </c>
      <c r="I11" s="17">
        <v>0.00744</v>
      </c>
      <c r="J11" s="16">
        <v>0.0148</v>
      </c>
      <c r="K11" s="16">
        <v>0.00034</v>
      </c>
      <c r="L11" s="16">
        <v>0.0045</v>
      </c>
      <c r="M11" s="16">
        <v>0.00026</v>
      </c>
      <c r="O11" s="3">
        <v>141</v>
      </c>
      <c r="P11" s="3">
        <v>176</v>
      </c>
      <c r="Q11" s="3">
        <v>96</v>
      </c>
      <c r="R11" s="3">
        <v>7</v>
      </c>
      <c r="S11" s="3">
        <v>95</v>
      </c>
      <c r="T11" s="3">
        <v>2</v>
      </c>
      <c r="U11" s="3">
        <v>91</v>
      </c>
      <c r="V11" s="3">
        <v>5</v>
      </c>
      <c r="W11" s="3" t="s">
        <v>51</v>
      </c>
    </row>
    <row r="12" spans="1:23" s="3" customFormat="1" ht="18" customHeight="1">
      <c r="A12" s="79" t="s">
        <v>84</v>
      </c>
      <c r="B12" s="13">
        <v>54.25809015054523</v>
      </c>
      <c r="C12" s="13">
        <v>83.31123182912444</v>
      </c>
      <c r="D12" s="14">
        <v>0.6512698103159886</v>
      </c>
      <c r="E12" s="14"/>
      <c r="F12" s="16">
        <v>0.04794</v>
      </c>
      <c r="G12" s="16">
        <v>0.00321</v>
      </c>
      <c r="H12" s="17">
        <v>0.09607</v>
      </c>
      <c r="I12" s="17">
        <v>0.00621</v>
      </c>
      <c r="J12" s="16">
        <v>0.01454</v>
      </c>
      <c r="K12" s="16">
        <v>0.00027</v>
      </c>
      <c r="L12" s="16">
        <v>0.00478</v>
      </c>
      <c r="M12" s="16">
        <v>0.00022</v>
      </c>
      <c r="O12" s="3">
        <v>96</v>
      </c>
      <c r="P12" s="3">
        <v>150</v>
      </c>
      <c r="Q12" s="3">
        <v>93</v>
      </c>
      <c r="R12" s="3">
        <v>6</v>
      </c>
      <c r="S12" s="3">
        <v>93</v>
      </c>
      <c r="T12" s="3">
        <v>2</v>
      </c>
      <c r="U12" s="3">
        <v>96</v>
      </c>
      <c r="V12" s="3">
        <v>4</v>
      </c>
      <c r="W12" s="3" t="s">
        <v>51</v>
      </c>
    </row>
    <row r="13" spans="1:23" s="3" customFormat="1" ht="18" customHeight="1">
      <c r="A13" s="79" t="s">
        <v>85</v>
      </c>
      <c r="B13" s="13">
        <v>49.70553176460201</v>
      </c>
      <c r="C13" s="13">
        <v>113.61431704133216</v>
      </c>
      <c r="D13" s="14">
        <v>0.4374935576694921</v>
      </c>
      <c r="E13" s="14"/>
      <c r="F13" s="16">
        <v>0.04863</v>
      </c>
      <c r="G13" s="16">
        <v>0.00347</v>
      </c>
      <c r="H13" s="17">
        <v>0.09765</v>
      </c>
      <c r="I13" s="17">
        <v>0.00669</v>
      </c>
      <c r="J13" s="16">
        <v>0.01456</v>
      </c>
      <c r="K13" s="16">
        <v>0.0003</v>
      </c>
      <c r="L13" s="16">
        <v>0.00463</v>
      </c>
      <c r="M13" s="16">
        <v>0.00026</v>
      </c>
      <c r="O13" s="3">
        <v>130</v>
      </c>
      <c r="P13" s="3">
        <v>161</v>
      </c>
      <c r="Q13" s="3">
        <v>95</v>
      </c>
      <c r="R13" s="3">
        <v>6</v>
      </c>
      <c r="S13" s="3">
        <v>93</v>
      </c>
      <c r="T13" s="3">
        <v>2</v>
      </c>
      <c r="U13" s="3">
        <v>93</v>
      </c>
      <c r="V13" s="3">
        <v>5</v>
      </c>
      <c r="W13" s="3" t="s">
        <v>51</v>
      </c>
    </row>
    <row r="14" spans="1:23" s="3" customFormat="1" ht="18" customHeight="1">
      <c r="A14" s="79" t="s">
        <v>86</v>
      </c>
      <c r="B14" s="13">
        <v>45.71983576884023</v>
      </c>
      <c r="C14" s="13">
        <v>102.53417844160359</v>
      </c>
      <c r="D14" s="14">
        <v>0.44589849417752053</v>
      </c>
      <c r="E14" s="14"/>
      <c r="F14" s="16">
        <v>0.04874</v>
      </c>
      <c r="G14" s="16">
        <v>0.00359</v>
      </c>
      <c r="H14" s="17">
        <v>0.09341</v>
      </c>
      <c r="I14" s="17">
        <v>0.00661</v>
      </c>
      <c r="J14" s="16">
        <v>0.0139</v>
      </c>
      <c r="K14" s="16">
        <v>0.0003</v>
      </c>
      <c r="L14" s="16">
        <v>0.00416</v>
      </c>
      <c r="M14" s="16">
        <v>0.00024</v>
      </c>
      <c r="O14" s="3">
        <v>135</v>
      </c>
      <c r="P14" s="3">
        <v>166</v>
      </c>
      <c r="Q14" s="3">
        <v>91</v>
      </c>
      <c r="R14" s="3">
        <v>6</v>
      </c>
      <c r="S14" s="3">
        <v>89</v>
      </c>
      <c r="T14" s="3">
        <v>2</v>
      </c>
      <c r="U14" s="3">
        <v>84</v>
      </c>
      <c r="V14" s="3">
        <v>5</v>
      </c>
      <c r="W14" s="3" t="s">
        <v>51</v>
      </c>
    </row>
    <row r="15" spans="1:23" s="3" customFormat="1" ht="18" customHeight="1">
      <c r="A15" s="79" t="s">
        <v>87</v>
      </c>
      <c r="B15" s="13">
        <v>62.55264668226568</v>
      </c>
      <c r="C15" s="13">
        <v>100.67676457645358</v>
      </c>
      <c r="D15" s="14">
        <v>0.621321582446796</v>
      </c>
      <c r="E15" s="14"/>
      <c r="F15" s="16">
        <v>0.08023</v>
      </c>
      <c r="G15" s="16">
        <v>0.00945</v>
      </c>
      <c r="H15" s="17">
        <v>0.15536</v>
      </c>
      <c r="I15" s="17">
        <v>0.01773</v>
      </c>
      <c r="J15" s="16">
        <v>0.01405</v>
      </c>
      <c r="K15" s="16">
        <v>0.00041</v>
      </c>
      <c r="L15" s="16">
        <v>0.0042</v>
      </c>
      <c r="M15" s="16">
        <v>0.00015</v>
      </c>
      <c r="O15" s="3">
        <v>1203</v>
      </c>
      <c r="P15" s="3">
        <v>243</v>
      </c>
      <c r="Q15" s="3">
        <v>147</v>
      </c>
      <c r="R15" s="3">
        <v>16</v>
      </c>
      <c r="S15" s="3">
        <v>90</v>
      </c>
      <c r="T15" s="3">
        <v>3</v>
      </c>
      <c r="U15" s="3">
        <v>85</v>
      </c>
      <c r="V15" s="3">
        <v>3</v>
      </c>
      <c r="W15" s="3" t="s">
        <v>52</v>
      </c>
    </row>
    <row r="16" spans="1:23" s="3" customFormat="1" ht="18" customHeight="1">
      <c r="A16" s="79" t="s">
        <v>88</v>
      </c>
      <c r="B16" s="13">
        <v>53.88018189042426</v>
      </c>
      <c r="C16" s="13">
        <v>96.60267954544614</v>
      </c>
      <c r="D16" s="14">
        <v>0.5577503868831781</v>
      </c>
      <c r="E16" s="14"/>
      <c r="F16" s="16">
        <v>0.04758</v>
      </c>
      <c r="G16" s="16">
        <v>0.00405</v>
      </c>
      <c r="H16" s="17">
        <v>0.09462</v>
      </c>
      <c r="I16" s="17">
        <v>0.00776</v>
      </c>
      <c r="J16" s="16">
        <v>0.01443</v>
      </c>
      <c r="K16" s="16">
        <v>0.00035</v>
      </c>
      <c r="L16" s="16">
        <v>0.00415</v>
      </c>
      <c r="M16" s="16">
        <v>0.00025</v>
      </c>
      <c r="O16" s="3">
        <v>78</v>
      </c>
      <c r="P16" s="3">
        <v>191</v>
      </c>
      <c r="Q16" s="3">
        <v>92</v>
      </c>
      <c r="R16" s="3">
        <v>7</v>
      </c>
      <c r="S16" s="3">
        <v>92</v>
      </c>
      <c r="T16" s="3">
        <v>2</v>
      </c>
      <c r="U16" s="3">
        <v>84</v>
      </c>
      <c r="V16" s="3">
        <v>5</v>
      </c>
      <c r="W16" s="3" t="s">
        <v>51</v>
      </c>
    </row>
    <row r="17" spans="1:23" s="3" customFormat="1" ht="18" customHeight="1">
      <c r="A17" s="79" t="s">
        <v>89</v>
      </c>
      <c r="B17" s="13">
        <v>71.26749370888703</v>
      </c>
      <c r="C17" s="13">
        <v>100.79794688982653</v>
      </c>
      <c r="D17" s="14">
        <v>0.707033187757121</v>
      </c>
      <c r="E17" s="14"/>
      <c r="F17" s="16">
        <v>0.04803</v>
      </c>
      <c r="G17" s="16">
        <v>0.00238</v>
      </c>
      <c r="H17" s="17">
        <v>0.0954</v>
      </c>
      <c r="I17" s="17">
        <v>0.00455</v>
      </c>
      <c r="J17" s="16">
        <v>0.01441</v>
      </c>
      <c r="K17" s="16">
        <v>0.00021</v>
      </c>
      <c r="L17" s="16">
        <v>0.00436</v>
      </c>
      <c r="M17" s="16">
        <v>0.00015</v>
      </c>
      <c r="O17" s="3">
        <v>101</v>
      </c>
      <c r="P17" s="3">
        <v>111</v>
      </c>
      <c r="Q17" s="3">
        <v>93</v>
      </c>
      <c r="R17" s="3">
        <v>4</v>
      </c>
      <c r="S17" s="3">
        <v>92</v>
      </c>
      <c r="T17" s="3">
        <v>1</v>
      </c>
      <c r="U17" s="3">
        <v>88</v>
      </c>
      <c r="V17" s="3">
        <v>3</v>
      </c>
      <c r="W17" s="3" t="s">
        <v>51</v>
      </c>
    </row>
    <row r="18" spans="1:23" s="3" customFormat="1" ht="18" customHeight="1">
      <c r="A18" s="79" t="s">
        <v>90</v>
      </c>
      <c r="B18" s="13">
        <v>67.86808529424749</v>
      </c>
      <c r="C18" s="13">
        <v>125.74327247715583</v>
      </c>
      <c r="D18" s="14">
        <v>0.5397353190929344</v>
      </c>
      <c r="E18" s="14"/>
      <c r="F18" s="16">
        <v>0.04941</v>
      </c>
      <c r="G18" s="16">
        <v>0.00249</v>
      </c>
      <c r="H18" s="17">
        <v>0.09801</v>
      </c>
      <c r="I18" s="17">
        <v>0.00475</v>
      </c>
      <c r="J18" s="16">
        <v>0.01439</v>
      </c>
      <c r="K18" s="16">
        <v>0.00022</v>
      </c>
      <c r="L18" s="16">
        <v>0.00463</v>
      </c>
      <c r="M18" s="16">
        <v>0.00019</v>
      </c>
      <c r="O18" s="3">
        <v>167</v>
      </c>
      <c r="P18" s="3">
        <v>116</v>
      </c>
      <c r="Q18" s="3">
        <v>95</v>
      </c>
      <c r="R18" s="3">
        <v>4</v>
      </c>
      <c r="S18" s="3">
        <v>92</v>
      </c>
      <c r="T18" s="3">
        <v>1</v>
      </c>
      <c r="U18" s="3">
        <v>93</v>
      </c>
      <c r="V18" s="3">
        <v>4</v>
      </c>
      <c r="W18" s="3" t="s">
        <v>51</v>
      </c>
    </row>
    <row r="19" spans="1:23" s="3" customFormat="1" ht="18" customHeight="1">
      <c r="A19" s="79" t="s">
        <v>91</v>
      </c>
      <c r="B19" s="13">
        <v>113.34069136020484</v>
      </c>
      <c r="C19" s="13">
        <v>173.0419090374567</v>
      </c>
      <c r="D19" s="14">
        <v>0.6549898344895807</v>
      </c>
      <c r="E19" s="14"/>
      <c r="F19" s="16">
        <v>0.04955</v>
      </c>
      <c r="G19" s="16">
        <v>0.002</v>
      </c>
      <c r="H19" s="17">
        <v>0.09865</v>
      </c>
      <c r="I19" s="17">
        <v>0.00384</v>
      </c>
      <c r="J19" s="16">
        <v>0.01444</v>
      </c>
      <c r="K19" s="16">
        <v>0.00018</v>
      </c>
      <c r="L19" s="16">
        <v>0.00461</v>
      </c>
      <c r="M19" s="16">
        <v>0.00015</v>
      </c>
      <c r="O19" s="3">
        <v>174</v>
      </c>
      <c r="P19" s="3">
        <v>95</v>
      </c>
      <c r="Q19" s="3">
        <v>96</v>
      </c>
      <c r="R19" s="3">
        <v>4</v>
      </c>
      <c r="S19" s="3">
        <v>92</v>
      </c>
      <c r="T19" s="3">
        <v>1</v>
      </c>
      <c r="U19" s="3">
        <v>93</v>
      </c>
      <c r="V19" s="3">
        <v>3</v>
      </c>
      <c r="W19" s="3" t="s">
        <v>51</v>
      </c>
    </row>
    <row r="20" spans="1:23" s="3" customFormat="1" ht="18" customHeight="1">
      <c r="A20" s="79" t="s">
        <v>92</v>
      </c>
      <c r="B20" s="13">
        <v>49.341750916074346</v>
      </c>
      <c r="C20" s="13">
        <v>98.23810457105455</v>
      </c>
      <c r="D20" s="14">
        <v>0.5022669271920449</v>
      </c>
      <c r="E20" s="14"/>
      <c r="F20" s="16">
        <v>0.05033</v>
      </c>
      <c r="G20" s="16">
        <v>0.00339</v>
      </c>
      <c r="H20" s="17">
        <v>0.1008</v>
      </c>
      <c r="I20" s="17">
        <v>0.00652</v>
      </c>
      <c r="J20" s="16">
        <v>0.01453</v>
      </c>
      <c r="K20" s="16">
        <v>0.00029</v>
      </c>
      <c r="L20" s="16">
        <v>0.00475</v>
      </c>
      <c r="M20" s="16">
        <v>0.00028</v>
      </c>
      <c r="O20" s="3">
        <v>210</v>
      </c>
      <c r="P20" s="3">
        <v>154</v>
      </c>
      <c r="Q20" s="3">
        <v>98</v>
      </c>
      <c r="R20" s="3">
        <v>6</v>
      </c>
      <c r="S20" s="3">
        <v>93</v>
      </c>
      <c r="T20" s="3">
        <v>2</v>
      </c>
      <c r="U20" s="3">
        <v>96</v>
      </c>
      <c r="V20" s="3">
        <v>6</v>
      </c>
      <c r="W20" s="3" t="s">
        <v>51</v>
      </c>
    </row>
    <row r="21" spans="1:23" s="3" customFormat="1" ht="18" customHeight="1">
      <c r="A21" s="79" t="s">
        <v>93</v>
      </c>
      <c r="B21" s="13">
        <v>68.43847953732727</v>
      </c>
      <c r="C21" s="13">
        <v>109.45551163194894</v>
      </c>
      <c r="D21" s="14">
        <v>0.6252629814335524</v>
      </c>
      <c r="E21" s="14"/>
      <c r="F21" s="16">
        <v>0.04961</v>
      </c>
      <c r="G21" s="16">
        <v>0.00262</v>
      </c>
      <c r="H21" s="17">
        <v>0.09833</v>
      </c>
      <c r="I21" s="17">
        <v>0.00499</v>
      </c>
      <c r="J21" s="16">
        <v>0.01438</v>
      </c>
      <c r="K21" s="16">
        <v>0.00023</v>
      </c>
      <c r="L21" s="16">
        <v>0.00477</v>
      </c>
      <c r="M21" s="16">
        <v>0.0002</v>
      </c>
      <c r="O21" s="3">
        <v>177</v>
      </c>
      <c r="P21" s="3">
        <v>121</v>
      </c>
      <c r="Q21" s="3">
        <v>95</v>
      </c>
      <c r="R21" s="3">
        <v>5</v>
      </c>
      <c r="S21" s="3">
        <v>92</v>
      </c>
      <c r="T21" s="3">
        <v>1</v>
      </c>
      <c r="U21" s="3">
        <v>96</v>
      </c>
      <c r="V21" s="3">
        <v>4</v>
      </c>
      <c r="W21" s="3" t="s">
        <v>51</v>
      </c>
    </row>
    <row r="22" spans="1:23" s="3" customFormat="1" ht="18" customHeight="1">
      <c r="A22" s="79" t="s">
        <v>94</v>
      </c>
      <c r="B22" s="13">
        <v>47.988100379060505</v>
      </c>
      <c r="C22" s="13">
        <v>110.40518738458356</v>
      </c>
      <c r="D22" s="14">
        <v>0.4346543990899592</v>
      </c>
      <c r="E22" s="14"/>
      <c r="F22" s="16">
        <v>0.05014</v>
      </c>
      <c r="G22" s="16">
        <v>0.00341</v>
      </c>
      <c r="H22" s="17">
        <v>0.10186</v>
      </c>
      <c r="I22" s="17">
        <v>0.00666</v>
      </c>
      <c r="J22" s="16">
        <v>0.01474</v>
      </c>
      <c r="K22" s="16">
        <v>0.0003</v>
      </c>
      <c r="L22" s="16">
        <v>0.00437</v>
      </c>
      <c r="M22" s="16">
        <v>0.00027</v>
      </c>
      <c r="O22" s="3">
        <v>201</v>
      </c>
      <c r="P22" s="3">
        <v>155</v>
      </c>
      <c r="Q22" s="3">
        <v>98</v>
      </c>
      <c r="R22" s="3">
        <v>6</v>
      </c>
      <c r="S22" s="3">
        <v>94</v>
      </c>
      <c r="T22" s="3">
        <v>2</v>
      </c>
      <c r="U22" s="3">
        <v>88</v>
      </c>
      <c r="V22" s="3">
        <v>5</v>
      </c>
      <c r="W22" s="3" t="s">
        <v>51</v>
      </c>
    </row>
    <row r="23" spans="1:23" s="3" customFormat="1" ht="18" customHeight="1">
      <c r="A23" s="79" t="s">
        <v>95</v>
      </c>
      <c r="B23" s="13">
        <v>9.922748428578283</v>
      </c>
      <c r="C23" s="13">
        <v>25.12342268776426</v>
      </c>
      <c r="D23" s="14">
        <v>0.3949600558768973</v>
      </c>
      <c r="E23" s="14"/>
      <c r="F23" s="16">
        <v>0.04704</v>
      </c>
      <c r="G23" s="16">
        <v>0.00885</v>
      </c>
      <c r="H23" s="17">
        <v>0.09493</v>
      </c>
      <c r="I23" s="17">
        <v>0.01738</v>
      </c>
      <c r="J23" s="16">
        <v>0.01463</v>
      </c>
      <c r="K23" s="16">
        <v>0.00066</v>
      </c>
      <c r="L23" s="16">
        <v>0.0046</v>
      </c>
      <c r="M23" s="16">
        <v>0.00062</v>
      </c>
      <c r="O23" s="3">
        <v>51</v>
      </c>
      <c r="P23" s="3">
        <v>331</v>
      </c>
      <c r="Q23" s="3">
        <v>92</v>
      </c>
      <c r="R23" s="3">
        <v>16</v>
      </c>
      <c r="S23" s="3">
        <v>94</v>
      </c>
      <c r="T23" s="3">
        <v>4</v>
      </c>
      <c r="U23" s="3">
        <v>93</v>
      </c>
      <c r="V23" s="3">
        <v>12</v>
      </c>
      <c r="W23" s="3" t="s">
        <v>51</v>
      </c>
    </row>
    <row r="24" spans="1:23" s="3" customFormat="1" ht="18" customHeight="1">
      <c r="A24" s="79" t="s">
        <v>96</v>
      </c>
      <c r="B24" s="13">
        <v>11.970634806391248</v>
      </c>
      <c r="C24" s="13">
        <v>32.460023815131194</v>
      </c>
      <c r="D24" s="14">
        <v>0.36878083868845324</v>
      </c>
      <c r="E24" s="14"/>
      <c r="F24" s="16">
        <v>0.04826</v>
      </c>
      <c r="G24" s="16">
        <v>0.00712</v>
      </c>
      <c r="H24" s="17">
        <v>0.09971</v>
      </c>
      <c r="I24" s="17">
        <v>0.01426</v>
      </c>
      <c r="J24" s="16">
        <v>0.01499</v>
      </c>
      <c r="K24" s="16">
        <v>0.00056</v>
      </c>
      <c r="L24" s="16">
        <v>0.00469</v>
      </c>
      <c r="M24" s="16">
        <v>0.00057</v>
      </c>
      <c r="O24" s="3">
        <v>112</v>
      </c>
      <c r="P24" s="3">
        <v>284</v>
      </c>
      <c r="Q24" s="3">
        <v>97</v>
      </c>
      <c r="R24" s="3">
        <v>13</v>
      </c>
      <c r="S24" s="3">
        <v>96</v>
      </c>
      <c r="T24" s="3">
        <v>4</v>
      </c>
      <c r="U24" s="3">
        <v>95</v>
      </c>
      <c r="V24" s="3">
        <v>11</v>
      </c>
      <c r="W24" s="3" t="s">
        <v>51</v>
      </c>
    </row>
    <row r="25" spans="1:23" s="3" customFormat="1" ht="18" customHeight="1">
      <c r="A25" s="79" t="s">
        <v>97</v>
      </c>
      <c r="B25" s="13">
        <v>70.55323640900149</v>
      </c>
      <c r="C25" s="13">
        <v>139.2792511219744</v>
      </c>
      <c r="D25" s="14">
        <v>0.5065595617484631</v>
      </c>
      <c r="E25" s="14"/>
      <c r="F25" s="16">
        <v>0.0475</v>
      </c>
      <c r="G25" s="16">
        <v>0.00238</v>
      </c>
      <c r="H25" s="17">
        <v>0.09718</v>
      </c>
      <c r="I25" s="17">
        <v>0.00472</v>
      </c>
      <c r="J25" s="16">
        <v>0.01484</v>
      </c>
      <c r="K25" s="16">
        <v>0.00021</v>
      </c>
      <c r="L25" s="16">
        <v>0.00524</v>
      </c>
      <c r="M25" s="16">
        <v>0.00021</v>
      </c>
      <c r="O25" s="3">
        <v>74</v>
      </c>
      <c r="P25" s="3">
        <v>111</v>
      </c>
      <c r="Q25" s="3">
        <v>94</v>
      </c>
      <c r="R25" s="3">
        <v>4</v>
      </c>
      <c r="S25" s="3">
        <v>95</v>
      </c>
      <c r="T25" s="3">
        <v>1</v>
      </c>
      <c r="U25" s="3">
        <v>106</v>
      </c>
      <c r="V25" s="3">
        <v>4</v>
      </c>
      <c r="W25" s="3" t="s">
        <v>51</v>
      </c>
    </row>
    <row r="26" spans="1:23" s="3" customFormat="1" ht="18" customHeight="1">
      <c r="A26" s="79" t="s">
        <v>98</v>
      </c>
      <c r="B26" s="13">
        <v>29.29226044815508</v>
      </c>
      <c r="C26" s="13">
        <v>71.65026533401712</v>
      </c>
      <c r="D26" s="14">
        <v>0.4088227770211495</v>
      </c>
      <c r="E26" s="14"/>
      <c r="F26" s="16">
        <v>0.04775</v>
      </c>
      <c r="G26" s="16">
        <v>0.00374</v>
      </c>
      <c r="H26" s="17">
        <v>0.09047</v>
      </c>
      <c r="I26" s="17">
        <v>0.00685</v>
      </c>
      <c r="J26" s="16">
        <v>0.01374</v>
      </c>
      <c r="K26" s="16">
        <v>0.00029</v>
      </c>
      <c r="L26" s="16">
        <v>0.00501</v>
      </c>
      <c r="M26" s="16">
        <v>0.00027</v>
      </c>
      <c r="O26" s="3">
        <v>87</v>
      </c>
      <c r="P26" s="3">
        <v>175</v>
      </c>
      <c r="Q26" s="3">
        <v>88</v>
      </c>
      <c r="R26" s="3">
        <v>6</v>
      </c>
      <c r="S26" s="3">
        <v>88</v>
      </c>
      <c r="T26" s="3">
        <v>2</v>
      </c>
      <c r="U26" s="3">
        <v>101</v>
      </c>
      <c r="V26" s="3">
        <v>5</v>
      </c>
      <c r="W26" s="3" t="s">
        <v>51</v>
      </c>
    </row>
    <row r="27" spans="1:23" s="3" customFormat="1" ht="18" customHeight="1">
      <c r="A27" s="79" t="s">
        <v>99</v>
      </c>
      <c r="B27" s="13">
        <v>68.85466148457368</v>
      </c>
      <c r="C27" s="13">
        <v>144.20436111838674</v>
      </c>
      <c r="D27" s="14">
        <v>0.4774797443750429</v>
      </c>
      <c r="E27" s="14"/>
      <c r="F27" s="16">
        <v>0.04734</v>
      </c>
      <c r="G27" s="16">
        <v>0.00271</v>
      </c>
      <c r="H27" s="17">
        <v>0.10196</v>
      </c>
      <c r="I27" s="17">
        <v>0.00563</v>
      </c>
      <c r="J27" s="16">
        <v>0.01562</v>
      </c>
      <c r="K27" s="16">
        <v>0.00026</v>
      </c>
      <c r="L27" s="16">
        <v>0.00508</v>
      </c>
      <c r="M27" s="16">
        <v>0.0002</v>
      </c>
      <c r="O27" s="3">
        <v>66</v>
      </c>
      <c r="P27" s="3">
        <v>127</v>
      </c>
      <c r="Q27" s="3">
        <v>99</v>
      </c>
      <c r="R27" s="3">
        <v>5</v>
      </c>
      <c r="S27" s="3">
        <v>100</v>
      </c>
      <c r="T27" s="3">
        <v>2</v>
      </c>
      <c r="U27" s="3">
        <v>102</v>
      </c>
      <c r="V27" s="3">
        <v>4</v>
      </c>
      <c r="W27" s="3" t="s">
        <v>51</v>
      </c>
    </row>
    <row r="28" spans="1:23" s="3" customFormat="1" ht="18" customHeight="1">
      <c r="A28" s="79" t="s">
        <v>100</v>
      </c>
      <c r="B28" s="13">
        <v>33.28631063768533</v>
      </c>
      <c r="C28" s="13">
        <v>82.93282680324783</v>
      </c>
      <c r="D28" s="14">
        <v>0.40136471793798506</v>
      </c>
      <c r="E28" s="14"/>
      <c r="F28" s="16">
        <v>0.04823</v>
      </c>
      <c r="G28" s="16">
        <v>0.00304</v>
      </c>
      <c r="H28" s="17">
        <v>0.09932</v>
      </c>
      <c r="I28" s="17">
        <v>0.00603</v>
      </c>
      <c r="J28" s="16">
        <v>0.01494</v>
      </c>
      <c r="K28" s="16">
        <v>0.00027</v>
      </c>
      <c r="L28" s="16">
        <v>0.00455</v>
      </c>
      <c r="M28" s="16">
        <v>0.00024</v>
      </c>
      <c r="O28" s="3">
        <v>111</v>
      </c>
      <c r="P28" s="3">
        <v>141</v>
      </c>
      <c r="Q28" s="3">
        <v>96</v>
      </c>
      <c r="R28" s="3">
        <v>6</v>
      </c>
      <c r="S28" s="3">
        <v>96</v>
      </c>
      <c r="T28" s="3">
        <v>2</v>
      </c>
      <c r="U28" s="3">
        <v>92</v>
      </c>
      <c r="V28" s="3">
        <v>5</v>
      </c>
      <c r="W28" s="3" t="s">
        <v>51</v>
      </c>
    </row>
    <row r="29" spans="1:23" s="3" customFormat="1" ht="18" customHeight="1">
      <c r="A29" s="79" t="s">
        <v>101</v>
      </c>
      <c r="B29" s="13">
        <v>31.606928650256705</v>
      </c>
      <c r="C29" s="13">
        <v>72.73154272306876</v>
      </c>
      <c r="D29" s="14">
        <v>0.4345697542894511</v>
      </c>
      <c r="E29" s="14"/>
      <c r="F29" s="16">
        <v>0.0485</v>
      </c>
      <c r="G29" s="16">
        <v>0.00407</v>
      </c>
      <c r="H29" s="17">
        <v>0.10329</v>
      </c>
      <c r="I29" s="17">
        <v>0.00835</v>
      </c>
      <c r="J29" s="16">
        <v>0.01545</v>
      </c>
      <c r="K29" s="16">
        <v>0.00036</v>
      </c>
      <c r="L29" s="16">
        <v>0.00468</v>
      </c>
      <c r="M29" s="16">
        <v>0.0003</v>
      </c>
      <c r="O29" s="3">
        <v>124</v>
      </c>
      <c r="P29" s="3">
        <v>189</v>
      </c>
      <c r="Q29" s="3">
        <v>100</v>
      </c>
      <c r="R29" s="3">
        <v>8</v>
      </c>
      <c r="S29" s="3">
        <v>99</v>
      </c>
      <c r="T29" s="3">
        <v>2</v>
      </c>
      <c r="U29" s="3">
        <v>94</v>
      </c>
      <c r="V29" s="3">
        <v>6</v>
      </c>
      <c r="W29" s="3" t="s">
        <v>51</v>
      </c>
    </row>
    <row r="30" spans="1:23" s="3" customFormat="1" ht="18" customHeight="1">
      <c r="A30" s="79" t="s">
        <v>102</v>
      </c>
      <c r="B30" s="13">
        <v>76.58173792044528</v>
      </c>
      <c r="C30" s="13">
        <v>129.86179740410668</v>
      </c>
      <c r="D30" s="14">
        <v>0.5897172182372974</v>
      </c>
      <c r="E30" s="14"/>
      <c r="F30" s="16">
        <v>0.04769</v>
      </c>
      <c r="G30" s="16">
        <v>0.0024</v>
      </c>
      <c r="H30" s="17">
        <v>0.09541</v>
      </c>
      <c r="I30" s="17">
        <v>0.00464</v>
      </c>
      <c r="J30" s="16">
        <v>0.01451</v>
      </c>
      <c r="K30" s="16">
        <v>0.00021</v>
      </c>
      <c r="L30" s="16">
        <v>0.00435</v>
      </c>
      <c r="M30" s="16">
        <v>0.00015</v>
      </c>
      <c r="O30" s="3">
        <v>84</v>
      </c>
      <c r="P30" s="3">
        <v>112</v>
      </c>
      <c r="Q30" s="3">
        <v>93</v>
      </c>
      <c r="R30" s="3">
        <v>4</v>
      </c>
      <c r="S30" s="3">
        <v>93</v>
      </c>
      <c r="T30" s="3">
        <v>1</v>
      </c>
      <c r="U30" s="3">
        <v>88</v>
      </c>
      <c r="V30" s="3">
        <v>3</v>
      </c>
      <c r="W30" s="3" t="s">
        <v>51</v>
      </c>
    </row>
    <row r="31" s="3" customFormat="1" ht="12.75" customHeight="1"/>
    <row r="32" spans="1:23" s="3" customFormat="1" ht="18" customHeight="1">
      <c r="A32" s="77" t="s">
        <v>103</v>
      </c>
      <c r="B32" s="3">
        <v>267.62670957361223</v>
      </c>
      <c r="C32" s="3">
        <v>283.86353611352666</v>
      </c>
      <c r="D32" s="3">
        <v>0.9428005908676458</v>
      </c>
      <c r="F32" s="3">
        <v>0.04817</v>
      </c>
      <c r="G32" s="3">
        <v>0.00719</v>
      </c>
      <c r="H32" s="3">
        <v>0.09818</v>
      </c>
      <c r="I32" s="3">
        <v>0.01426</v>
      </c>
      <c r="J32" s="3">
        <v>0.01479</v>
      </c>
      <c r="K32" s="3">
        <v>0.00052</v>
      </c>
      <c r="L32" s="3">
        <v>0.00476</v>
      </c>
      <c r="M32" s="3">
        <v>0.00043</v>
      </c>
      <c r="O32" s="3">
        <v>108</v>
      </c>
      <c r="P32" s="3">
        <v>288</v>
      </c>
      <c r="Q32" s="3">
        <v>95</v>
      </c>
      <c r="R32" s="3">
        <v>13</v>
      </c>
      <c r="S32" s="3">
        <v>95</v>
      </c>
      <c r="T32" s="3">
        <v>3</v>
      </c>
      <c r="U32" s="3">
        <v>96</v>
      </c>
      <c r="V32" s="3">
        <v>9</v>
      </c>
      <c r="W32" s="3" t="s">
        <v>51</v>
      </c>
    </row>
    <row r="33" spans="1:23" s="3" customFormat="1" ht="18" customHeight="1">
      <c r="A33" s="77" t="s">
        <v>104</v>
      </c>
      <c r="B33" s="3">
        <v>147.79565567176186</v>
      </c>
      <c r="C33" s="3">
        <v>244.24515104540814</v>
      </c>
      <c r="D33" s="3">
        <v>0.6051119338057396</v>
      </c>
      <c r="F33" s="3">
        <v>0.04872</v>
      </c>
      <c r="G33" s="3">
        <v>0.00432</v>
      </c>
      <c r="H33" s="3">
        <v>0.10689</v>
      </c>
      <c r="I33" s="3">
        <v>0.00927</v>
      </c>
      <c r="J33" s="3">
        <v>0.01591</v>
      </c>
      <c r="K33" s="3">
        <v>0.00031</v>
      </c>
      <c r="L33" s="3">
        <v>0.00515</v>
      </c>
      <c r="M33" s="3">
        <v>0.00028</v>
      </c>
      <c r="O33" s="3">
        <v>134</v>
      </c>
      <c r="P33" s="3">
        <v>201</v>
      </c>
      <c r="Q33" s="3">
        <v>103</v>
      </c>
      <c r="R33" s="3">
        <v>9</v>
      </c>
      <c r="S33" s="3">
        <v>102</v>
      </c>
      <c r="T33" s="3">
        <v>2</v>
      </c>
      <c r="U33" s="3">
        <v>104</v>
      </c>
      <c r="V33" s="3">
        <v>6</v>
      </c>
      <c r="W33" s="3" t="s">
        <v>51</v>
      </c>
    </row>
    <row r="34" spans="1:23" s="3" customFormat="1" ht="18" customHeight="1">
      <c r="A34" s="77" t="s">
        <v>105</v>
      </c>
      <c r="B34" s="3">
        <v>71.3515687851971</v>
      </c>
      <c r="C34" s="3">
        <v>158.44430161190718</v>
      </c>
      <c r="D34" s="3">
        <v>0.4503258751454839</v>
      </c>
      <c r="F34" s="3">
        <v>0.04752</v>
      </c>
      <c r="G34" s="3">
        <v>0.00972</v>
      </c>
      <c r="H34" s="3">
        <v>0.09914</v>
      </c>
      <c r="I34" s="3">
        <v>0.01986</v>
      </c>
      <c r="J34" s="3">
        <v>0.01513</v>
      </c>
      <c r="K34" s="3">
        <v>0.00065</v>
      </c>
      <c r="L34" s="3">
        <v>0.00616</v>
      </c>
      <c r="M34" s="3">
        <v>0.00082</v>
      </c>
      <c r="O34" s="3">
        <v>75</v>
      </c>
      <c r="P34" s="3">
        <v>355</v>
      </c>
      <c r="Q34" s="3">
        <v>96</v>
      </c>
      <c r="R34" s="3">
        <v>18</v>
      </c>
      <c r="S34" s="3">
        <v>97</v>
      </c>
      <c r="T34" s="3">
        <v>4</v>
      </c>
      <c r="U34" s="3">
        <v>124</v>
      </c>
      <c r="V34" s="3">
        <v>16</v>
      </c>
      <c r="W34" s="3" t="s">
        <v>51</v>
      </c>
    </row>
    <row r="35" spans="1:23" s="3" customFormat="1" ht="18" customHeight="1">
      <c r="A35" s="77" t="s">
        <v>106</v>
      </c>
      <c r="B35" s="3">
        <v>247.38535800482703</v>
      </c>
      <c r="C35" s="3">
        <v>389.7732743518974</v>
      </c>
      <c r="D35" s="3">
        <v>0.6346904066631339</v>
      </c>
      <c r="F35" s="3">
        <v>0.0479</v>
      </c>
      <c r="G35" s="3">
        <v>0.00362</v>
      </c>
      <c r="H35" s="3">
        <v>0.09945</v>
      </c>
      <c r="I35" s="3">
        <v>0.00733</v>
      </c>
      <c r="J35" s="3">
        <v>0.01507</v>
      </c>
      <c r="K35" s="3">
        <v>0.00028</v>
      </c>
      <c r="L35" s="3">
        <v>0.00537</v>
      </c>
      <c r="M35" s="3">
        <v>0.00032</v>
      </c>
      <c r="O35" s="3">
        <v>94</v>
      </c>
      <c r="P35" s="3">
        <v>169</v>
      </c>
      <c r="Q35" s="3">
        <v>96</v>
      </c>
      <c r="R35" s="3">
        <v>7</v>
      </c>
      <c r="S35" s="3">
        <v>96</v>
      </c>
      <c r="T35" s="3">
        <v>2</v>
      </c>
      <c r="U35" s="3">
        <v>108</v>
      </c>
      <c r="V35" s="3">
        <v>6</v>
      </c>
      <c r="W35" s="3" t="s">
        <v>51</v>
      </c>
    </row>
    <row r="36" spans="1:23" s="3" customFormat="1" ht="18" customHeight="1">
      <c r="A36" s="77" t="s">
        <v>107</v>
      </c>
      <c r="B36" s="3">
        <v>29.24376508447305</v>
      </c>
      <c r="C36" s="3">
        <v>56.50371154549006</v>
      </c>
      <c r="D36" s="3">
        <v>0.5175547638305044</v>
      </c>
      <c r="F36" s="3">
        <v>0.04777</v>
      </c>
      <c r="G36" s="3">
        <v>0.01385</v>
      </c>
      <c r="H36" s="3">
        <v>0.10029</v>
      </c>
      <c r="I36" s="3">
        <v>0.02888</v>
      </c>
      <c r="J36" s="3">
        <v>0.01523</v>
      </c>
      <c r="K36" s="3">
        <v>0.00054</v>
      </c>
      <c r="L36" s="3">
        <v>0.0075</v>
      </c>
      <c r="M36" s="3">
        <v>0.00077</v>
      </c>
      <c r="O36" s="3">
        <v>88</v>
      </c>
      <c r="P36" s="3">
        <v>484</v>
      </c>
      <c r="Q36" s="3">
        <v>97</v>
      </c>
      <c r="R36" s="3">
        <v>27</v>
      </c>
      <c r="S36" s="3">
        <v>97</v>
      </c>
      <c r="T36" s="3">
        <v>3</v>
      </c>
      <c r="U36" s="3">
        <v>151</v>
      </c>
      <c r="V36" s="3">
        <v>15</v>
      </c>
      <c r="W36" s="3" t="s">
        <v>51</v>
      </c>
    </row>
    <row r="37" spans="1:23" s="3" customFormat="1" ht="18" customHeight="1">
      <c r="A37" s="77" t="s">
        <v>108</v>
      </c>
      <c r="B37" s="3">
        <v>26.339501206757845</v>
      </c>
      <c r="C37" s="3">
        <v>52.71730500207947</v>
      </c>
      <c r="D37" s="3">
        <v>0.4996367171219937</v>
      </c>
      <c r="F37" s="3">
        <v>0.04878</v>
      </c>
      <c r="G37" s="3">
        <v>0.01674</v>
      </c>
      <c r="H37" s="3">
        <v>0.10765</v>
      </c>
      <c r="I37" s="3">
        <v>0.03661</v>
      </c>
      <c r="J37" s="3">
        <v>0.01601</v>
      </c>
      <c r="K37" s="3">
        <v>0.00074</v>
      </c>
      <c r="L37" s="3">
        <v>0.00598</v>
      </c>
      <c r="M37" s="3">
        <v>0.00092</v>
      </c>
      <c r="O37" s="3">
        <v>137</v>
      </c>
      <c r="P37" s="3">
        <v>580</v>
      </c>
      <c r="Q37" s="3">
        <v>104</v>
      </c>
      <c r="R37" s="3">
        <v>34</v>
      </c>
      <c r="S37" s="3">
        <v>102</v>
      </c>
      <c r="T37" s="3">
        <v>5</v>
      </c>
      <c r="U37" s="3">
        <v>121</v>
      </c>
      <c r="V37" s="3">
        <v>18</v>
      </c>
      <c r="W37" s="3" t="s">
        <v>51</v>
      </c>
    </row>
    <row r="38" spans="1:23" s="3" customFormat="1" ht="18" customHeight="1">
      <c r="A38" s="77" t="s">
        <v>109</v>
      </c>
      <c r="B38" s="3">
        <v>76.32341110217216</v>
      </c>
      <c r="C38" s="3">
        <v>121.01150642116274</v>
      </c>
      <c r="D38" s="3">
        <v>0.6307120154057066</v>
      </c>
      <c r="F38" s="3">
        <v>0.05563</v>
      </c>
      <c r="G38" s="3">
        <v>0.01038</v>
      </c>
      <c r="H38" s="3">
        <v>0.11808</v>
      </c>
      <c r="I38" s="3">
        <v>0.02154</v>
      </c>
      <c r="J38" s="3">
        <v>0.01539</v>
      </c>
      <c r="K38" s="3">
        <v>0.00061</v>
      </c>
      <c r="L38" s="3">
        <v>0.00411</v>
      </c>
      <c r="M38" s="3">
        <v>0.00048</v>
      </c>
      <c r="O38" s="3">
        <v>438</v>
      </c>
      <c r="P38" s="3">
        <v>390</v>
      </c>
      <c r="Q38" s="3">
        <v>113</v>
      </c>
      <c r="R38" s="3">
        <v>20</v>
      </c>
      <c r="S38" s="3">
        <v>98</v>
      </c>
      <c r="T38" s="3">
        <v>4</v>
      </c>
      <c r="U38" s="3">
        <v>83</v>
      </c>
      <c r="V38" s="3">
        <v>10</v>
      </c>
      <c r="W38" s="3" t="s">
        <v>51</v>
      </c>
    </row>
    <row r="39" spans="1:23" s="3" customFormat="1" ht="18" customHeight="1">
      <c r="A39" s="77" t="s">
        <v>110</v>
      </c>
      <c r="B39" s="3">
        <v>154.7144006436042</v>
      </c>
      <c r="C39" s="3">
        <v>181.62324977629905</v>
      </c>
      <c r="D39" s="3">
        <v>0.8518424862134235</v>
      </c>
      <c r="F39" s="3">
        <v>0.04695</v>
      </c>
      <c r="G39" s="3">
        <v>0.00643</v>
      </c>
      <c r="H39" s="3">
        <v>0.0965</v>
      </c>
      <c r="I39" s="3">
        <v>0.01295</v>
      </c>
      <c r="J39" s="3">
        <v>0.01491</v>
      </c>
      <c r="K39" s="3">
        <v>0.00041</v>
      </c>
      <c r="L39" s="3">
        <v>0.00488</v>
      </c>
      <c r="M39" s="3">
        <v>0.00034</v>
      </c>
      <c r="O39" s="3">
        <v>47</v>
      </c>
      <c r="P39" s="3">
        <v>263</v>
      </c>
      <c r="Q39" s="3">
        <v>94</v>
      </c>
      <c r="R39" s="3">
        <v>12</v>
      </c>
      <c r="S39" s="3">
        <v>95</v>
      </c>
      <c r="T39" s="3">
        <v>3</v>
      </c>
      <c r="U39" s="3">
        <v>98</v>
      </c>
      <c r="V39" s="3">
        <v>7</v>
      </c>
      <c r="W39" s="3" t="s">
        <v>51</v>
      </c>
    </row>
    <row r="40" spans="1:23" s="3" customFormat="1" ht="18" customHeight="1">
      <c r="A40" s="77" t="s">
        <v>111</v>
      </c>
      <c r="B40" s="3">
        <v>115.16492357200322</v>
      </c>
      <c r="C40" s="3">
        <v>141.5809041299608</v>
      </c>
      <c r="D40" s="3">
        <v>0.813421303386298</v>
      </c>
      <c r="F40" s="3">
        <v>0.05637</v>
      </c>
      <c r="G40" s="3">
        <v>0.01013</v>
      </c>
      <c r="H40" s="3">
        <v>0.11955</v>
      </c>
      <c r="I40" s="3">
        <v>0.02096</v>
      </c>
      <c r="J40" s="3">
        <v>0.01539</v>
      </c>
      <c r="K40" s="3">
        <v>0.00063</v>
      </c>
      <c r="L40" s="3">
        <v>0.00596</v>
      </c>
      <c r="M40" s="3">
        <v>0.00065</v>
      </c>
      <c r="O40" s="3">
        <v>467</v>
      </c>
      <c r="P40" s="3">
        <v>381</v>
      </c>
      <c r="Q40" s="3">
        <v>115</v>
      </c>
      <c r="R40" s="3">
        <v>19</v>
      </c>
      <c r="S40" s="3">
        <v>98</v>
      </c>
      <c r="T40" s="3">
        <v>4</v>
      </c>
      <c r="U40" s="3">
        <v>120</v>
      </c>
      <c r="V40" s="3">
        <v>13</v>
      </c>
      <c r="W40" s="3" t="s">
        <v>51</v>
      </c>
    </row>
    <row r="41" spans="1:23" s="3" customFormat="1" ht="18" customHeight="1">
      <c r="A41" s="77" t="s">
        <v>112</v>
      </c>
      <c r="B41" s="3">
        <v>271.1423974255833</v>
      </c>
      <c r="C41" s="3">
        <v>292.1746253796615</v>
      </c>
      <c r="D41" s="3">
        <v>0.9280148714942366</v>
      </c>
      <c r="F41" s="3">
        <v>0.04739</v>
      </c>
      <c r="G41" s="3">
        <v>0.00368</v>
      </c>
      <c r="H41" s="3">
        <v>0.09587</v>
      </c>
      <c r="I41" s="3">
        <v>0.00728</v>
      </c>
      <c r="J41" s="3">
        <v>0.01467</v>
      </c>
      <c r="K41" s="3">
        <v>0.00025</v>
      </c>
      <c r="L41" s="3">
        <v>0.00462</v>
      </c>
      <c r="M41" s="3">
        <v>0.00026</v>
      </c>
      <c r="O41" s="3">
        <v>69</v>
      </c>
      <c r="P41" s="3">
        <v>173</v>
      </c>
      <c r="Q41" s="3">
        <v>93</v>
      </c>
      <c r="R41" s="3">
        <v>7</v>
      </c>
      <c r="S41" s="3">
        <v>94</v>
      </c>
      <c r="T41" s="3">
        <v>2</v>
      </c>
      <c r="U41" s="3">
        <v>93</v>
      </c>
      <c r="V41" s="3">
        <v>5</v>
      </c>
      <c r="W41" s="3" t="s">
        <v>51</v>
      </c>
    </row>
    <row r="42" spans="1:23" s="3" customFormat="1" ht="18" customHeight="1">
      <c r="A42" s="77" t="s">
        <v>113</v>
      </c>
      <c r="B42" s="3">
        <v>363.65245374094934</v>
      </c>
      <c r="C42" s="3">
        <v>272.6285807907041</v>
      </c>
      <c r="D42" s="3">
        <v>1.3338750203160976</v>
      </c>
      <c r="F42" s="3">
        <v>0.04983</v>
      </c>
      <c r="G42" s="3">
        <v>0.00517</v>
      </c>
      <c r="H42" s="3">
        <v>0.10125</v>
      </c>
      <c r="I42" s="3">
        <v>0.01025</v>
      </c>
      <c r="J42" s="3">
        <v>0.01474</v>
      </c>
      <c r="K42" s="3">
        <v>0.00036</v>
      </c>
      <c r="L42" s="3">
        <v>0.00577</v>
      </c>
      <c r="M42" s="3">
        <v>0.00041</v>
      </c>
      <c r="O42" s="3">
        <v>187</v>
      </c>
      <c r="P42" s="3">
        <v>233</v>
      </c>
      <c r="Q42" s="3">
        <v>98</v>
      </c>
      <c r="R42" s="3">
        <v>9</v>
      </c>
      <c r="S42" s="3">
        <v>94</v>
      </c>
      <c r="T42" s="3">
        <v>2</v>
      </c>
      <c r="U42" s="3">
        <v>116</v>
      </c>
      <c r="V42" s="3">
        <v>8</v>
      </c>
      <c r="W42" s="3" t="s">
        <v>51</v>
      </c>
    </row>
    <row r="43" spans="1:23" s="3" customFormat="1" ht="18" customHeight="1">
      <c r="A43" s="77" t="s">
        <v>114</v>
      </c>
      <c r="B43" s="3">
        <v>30.06436041834272</v>
      </c>
      <c r="C43" s="3">
        <v>63.39672577413135</v>
      </c>
      <c r="D43" s="3">
        <v>0.47422575931532257</v>
      </c>
      <c r="F43" s="3">
        <v>0.08598</v>
      </c>
      <c r="G43" s="3">
        <v>0.03025</v>
      </c>
      <c r="H43" s="3">
        <v>0.1837</v>
      </c>
      <c r="I43" s="3">
        <v>0.06253</v>
      </c>
      <c r="J43" s="3">
        <v>0.0155</v>
      </c>
      <c r="K43" s="3">
        <v>0.00141</v>
      </c>
      <c r="L43" s="3">
        <v>0.00489</v>
      </c>
      <c r="M43" s="3">
        <v>0.00152</v>
      </c>
      <c r="O43" s="3">
        <v>1338</v>
      </c>
      <c r="P43" s="3">
        <v>774</v>
      </c>
      <c r="Q43" s="3">
        <v>171</v>
      </c>
      <c r="R43" s="3">
        <v>54</v>
      </c>
      <c r="S43" s="3">
        <v>99</v>
      </c>
      <c r="T43" s="3">
        <v>9</v>
      </c>
      <c r="U43" s="3">
        <v>99</v>
      </c>
      <c r="V43" s="3">
        <v>31</v>
      </c>
      <c r="W43" s="3" t="s">
        <v>51</v>
      </c>
    </row>
    <row r="44" spans="1:23" s="3" customFormat="1" ht="18" customHeight="1">
      <c r="A44" s="77" t="s">
        <v>115</v>
      </c>
      <c r="B44" s="3">
        <v>358.0852775543041</v>
      </c>
      <c r="C44" s="3">
        <v>613.068925101138</v>
      </c>
      <c r="D44" s="3">
        <v>0.5840864915722662</v>
      </c>
      <c r="F44" s="3">
        <v>0.04863</v>
      </c>
      <c r="G44" s="3">
        <v>0.00281</v>
      </c>
      <c r="H44" s="3">
        <v>0.10342</v>
      </c>
      <c r="I44" s="3">
        <v>0.00578</v>
      </c>
      <c r="J44" s="3">
        <v>0.01543</v>
      </c>
      <c r="K44" s="3">
        <v>0.00025</v>
      </c>
      <c r="L44" s="3">
        <v>0.00513</v>
      </c>
      <c r="M44" s="3">
        <v>0.00032</v>
      </c>
      <c r="O44" s="3">
        <v>130</v>
      </c>
      <c r="P44" s="3">
        <v>131</v>
      </c>
      <c r="Q44" s="3">
        <v>100</v>
      </c>
      <c r="R44" s="3">
        <v>5</v>
      </c>
      <c r="S44" s="3">
        <v>99</v>
      </c>
      <c r="T44" s="3">
        <v>2</v>
      </c>
      <c r="U44" s="3">
        <v>103</v>
      </c>
      <c r="V44" s="3">
        <v>6</v>
      </c>
      <c r="W44" s="3" t="s">
        <v>51</v>
      </c>
    </row>
    <row r="45" spans="1:23" s="3" customFormat="1" ht="18" customHeight="1">
      <c r="A45" s="77" t="s">
        <v>116</v>
      </c>
      <c r="B45" s="3">
        <v>86.26709573612229</v>
      </c>
      <c r="C45" s="3">
        <v>126.02593670838218</v>
      </c>
      <c r="D45" s="3">
        <v>0.6845185839462563</v>
      </c>
      <c r="F45" s="3">
        <v>0.0484</v>
      </c>
      <c r="G45" s="3">
        <v>0.00887</v>
      </c>
      <c r="H45" s="3">
        <v>0.10201</v>
      </c>
      <c r="I45" s="3">
        <v>0.01837</v>
      </c>
      <c r="J45" s="3">
        <v>0.01529</v>
      </c>
      <c r="K45" s="3">
        <v>0.00054</v>
      </c>
      <c r="L45" s="3">
        <v>0.00468</v>
      </c>
      <c r="M45" s="3">
        <v>0.00047</v>
      </c>
      <c r="O45" s="3">
        <v>119</v>
      </c>
      <c r="P45" s="3">
        <v>337</v>
      </c>
      <c r="Q45" s="3">
        <v>99</v>
      </c>
      <c r="R45" s="3">
        <v>17</v>
      </c>
      <c r="S45" s="3">
        <v>98</v>
      </c>
      <c r="T45" s="3">
        <v>3</v>
      </c>
      <c r="U45" s="3">
        <v>94</v>
      </c>
      <c r="V45" s="3">
        <v>9</v>
      </c>
      <c r="W45" s="3" t="s">
        <v>51</v>
      </c>
    </row>
    <row r="46" s="3" customFormat="1" ht="13.5" customHeight="1"/>
    <row r="47" spans="1:23" s="3" customFormat="1" ht="18" customHeight="1">
      <c r="A47" s="77" t="s">
        <v>117</v>
      </c>
      <c r="B47" s="3">
        <v>64.74916387959867</v>
      </c>
      <c r="C47" s="3">
        <v>186.93548602665027</v>
      </c>
      <c r="D47" s="3">
        <v>0.34637170959807906</v>
      </c>
      <c r="F47" s="3">
        <v>0.04887</v>
      </c>
      <c r="G47" s="3">
        <v>0.00612</v>
      </c>
      <c r="H47" s="3">
        <v>0.10749</v>
      </c>
      <c r="I47" s="3">
        <v>0.01321</v>
      </c>
      <c r="J47" s="3">
        <v>0.01595</v>
      </c>
      <c r="K47" s="3">
        <v>0.0004</v>
      </c>
      <c r="L47" s="3">
        <v>0.0059</v>
      </c>
      <c r="M47" s="3">
        <v>0.00054</v>
      </c>
      <c r="O47" s="3">
        <v>142</v>
      </c>
      <c r="P47" s="3">
        <v>260</v>
      </c>
      <c r="Q47" s="3">
        <v>104</v>
      </c>
      <c r="R47" s="3">
        <v>12</v>
      </c>
      <c r="S47" s="3">
        <v>102</v>
      </c>
      <c r="T47" s="3">
        <v>3</v>
      </c>
      <c r="U47" s="3">
        <v>119</v>
      </c>
      <c r="V47" s="3">
        <v>11</v>
      </c>
      <c r="W47" s="3" t="s">
        <v>51</v>
      </c>
    </row>
    <row r="48" spans="1:23" s="3" customFormat="1" ht="18" customHeight="1">
      <c r="A48" s="77" t="s">
        <v>118</v>
      </c>
      <c r="B48" s="3">
        <v>59.79933110367893</v>
      </c>
      <c r="C48" s="3">
        <v>40.844415337939886</v>
      </c>
      <c r="D48" s="3">
        <v>1.4640760703491342</v>
      </c>
      <c r="F48" s="3">
        <v>0.08032</v>
      </c>
      <c r="G48" s="3">
        <v>0.00302</v>
      </c>
      <c r="H48" s="3">
        <v>2.20934</v>
      </c>
      <c r="I48" s="3">
        <v>0.07957</v>
      </c>
      <c r="J48" s="3">
        <v>0.19949</v>
      </c>
      <c r="K48" s="3">
        <v>0.00274</v>
      </c>
      <c r="L48" s="3">
        <v>0.05978</v>
      </c>
      <c r="M48" s="3">
        <v>0.00245</v>
      </c>
      <c r="O48" s="3">
        <v>1205</v>
      </c>
      <c r="P48" s="3">
        <v>76</v>
      </c>
      <c r="Q48" s="3">
        <v>1184</v>
      </c>
      <c r="R48" s="3">
        <v>25</v>
      </c>
      <c r="S48" s="3">
        <v>1173</v>
      </c>
      <c r="T48" s="3">
        <v>15</v>
      </c>
      <c r="U48" s="3">
        <v>1174</v>
      </c>
      <c r="V48" s="3">
        <v>47</v>
      </c>
      <c r="W48" s="3" t="s">
        <v>51</v>
      </c>
    </row>
    <row r="49" spans="1:23" s="3" customFormat="1" ht="18" customHeight="1">
      <c r="A49" s="77" t="s">
        <v>119</v>
      </c>
      <c r="B49" s="3">
        <v>78.7123745819398</v>
      </c>
      <c r="C49" s="3">
        <v>49.65825102578153</v>
      </c>
      <c r="D49" s="3">
        <v>1.5850814911115974</v>
      </c>
      <c r="F49" s="3">
        <v>0.07882</v>
      </c>
      <c r="G49" s="3">
        <v>0.00239</v>
      </c>
      <c r="H49" s="3">
        <v>2.11535</v>
      </c>
      <c r="I49" s="3">
        <v>0.06145</v>
      </c>
      <c r="J49" s="3">
        <v>0.19465</v>
      </c>
      <c r="K49" s="3">
        <v>0.00219</v>
      </c>
      <c r="L49" s="3">
        <v>0.0597</v>
      </c>
      <c r="M49" s="3">
        <v>0.00205</v>
      </c>
      <c r="O49" s="3">
        <v>1168</v>
      </c>
      <c r="P49" s="3">
        <v>61</v>
      </c>
      <c r="Q49" s="3">
        <v>1154</v>
      </c>
      <c r="R49" s="3">
        <v>20</v>
      </c>
      <c r="S49" s="3">
        <v>1147</v>
      </c>
      <c r="T49" s="3">
        <v>12</v>
      </c>
      <c r="U49" s="3">
        <v>1172</v>
      </c>
      <c r="V49" s="3">
        <v>39</v>
      </c>
      <c r="W49" s="3" t="s">
        <v>51</v>
      </c>
    </row>
    <row r="50" spans="1:23" s="3" customFormat="1" ht="18" customHeight="1">
      <c r="A50" s="77" t="s">
        <v>120</v>
      </c>
      <c r="B50" s="3">
        <v>550.5936454849499</v>
      </c>
      <c r="C50" s="3">
        <v>604.3175044439396</v>
      </c>
      <c r="D50" s="3">
        <v>0.9110999457008555</v>
      </c>
      <c r="F50" s="3">
        <v>0.04848</v>
      </c>
      <c r="G50" s="3">
        <v>0.00186</v>
      </c>
      <c r="H50" s="3">
        <v>0.10164</v>
      </c>
      <c r="I50" s="3">
        <v>0.00379</v>
      </c>
      <c r="J50" s="3">
        <v>0.01521</v>
      </c>
      <c r="K50" s="3">
        <v>0.00015</v>
      </c>
      <c r="L50" s="3">
        <v>0.00493</v>
      </c>
      <c r="M50" s="3">
        <v>0.00017</v>
      </c>
      <c r="O50" s="3">
        <v>123</v>
      </c>
      <c r="P50" s="3">
        <v>89</v>
      </c>
      <c r="Q50" s="3">
        <v>98</v>
      </c>
      <c r="R50" s="3">
        <v>3</v>
      </c>
      <c r="S50" s="3">
        <v>97.3</v>
      </c>
      <c r="T50" s="3">
        <v>1</v>
      </c>
      <c r="U50" s="3">
        <v>99</v>
      </c>
      <c r="V50" s="3">
        <v>3</v>
      </c>
      <c r="W50" s="3" t="s">
        <v>51</v>
      </c>
    </row>
    <row r="51" spans="1:23" s="3" customFormat="1" ht="18" customHeight="1">
      <c r="A51" s="77" t="s">
        <v>121</v>
      </c>
      <c r="B51" s="3">
        <v>158.16889632107024</v>
      </c>
      <c r="C51" s="3">
        <v>291.2286657489208</v>
      </c>
      <c r="D51" s="3">
        <v>0.543108955000445</v>
      </c>
      <c r="F51" s="3">
        <v>0.04942</v>
      </c>
      <c r="G51" s="3">
        <v>0.00447</v>
      </c>
      <c r="H51" s="3">
        <v>0.10715</v>
      </c>
      <c r="I51" s="3">
        <v>0.00947</v>
      </c>
      <c r="J51" s="3">
        <v>0.01573</v>
      </c>
      <c r="K51" s="3">
        <v>0.00031</v>
      </c>
      <c r="L51" s="3">
        <v>0.0058</v>
      </c>
      <c r="M51" s="3">
        <v>0.00038</v>
      </c>
      <c r="O51" s="3">
        <v>168</v>
      </c>
      <c r="P51" s="3">
        <v>205</v>
      </c>
      <c r="Q51" s="3">
        <v>103</v>
      </c>
      <c r="R51" s="3">
        <v>9</v>
      </c>
      <c r="S51" s="3">
        <v>101</v>
      </c>
      <c r="T51" s="3">
        <v>2</v>
      </c>
      <c r="U51" s="3">
        <v>117</v>
      </c>
      <c r="V51" s="3">
        <v>8</v>
      </c>
      <c r="W51" s="3" t="s">
        <v>51</v>
      </c>
    </row>
    <row r="52" spans="1:23" s="3" customFormat="1" ht="18" customHeight="1">
      <c r="A52" s="77" t="s">
        <v>122</v>
      </c>
      <c r="B52" s="3">
        <v>95.2675585284281</v>
      </c>
      <c r="C52" s="3">
        <v>147.82748158939336</v>
      </c>
      <c r="D52" s="3">
        <v>0.6444509336433393</v>
      </c>
      <c r="F52" s="3">
        <v>0.09369</v>
      </c>
      <c r="G52" s="3">
        <v>0.00202</v>
      </c>
      <c r="H52" s="3">
        <v>3.2909</v>
      </c>
      <c r="I52" s="3">
        <v>0.06745</v>
      </c>
      <c r="J52" s="3">
        <v>0.25479</v>
      </c>
      <c r="K52" s="3">
        <v>0.00231</v>
      </c>
      <c r="L52" s="3">
        <v>0.08223</v>
      </c>
      <c r="M52" s="3">
        <v>0.00343</v>
      </c>
      <c r="O52" s="3">
        <v>1502</v>
      </c>
      <c r="P52" s="3">
        <v>42</v>
      </c>
      <c r="Q52" s="3">
        <v>1479</v>
      </c>
      <c r="R52" s="3">
        <v>16</v>
      </c>
      <c r="S52" s="3">
        <v>1463</v>
      </c>
      <c r="T52" s="3">
        <v>12</v>
      </c>
      <c r="U52" s="3">
        <v>1597</v>
      </c>
      <c r="V52" s="3">
        <v>64</v>
      </c>
      <c r="W52" s="3" t="s">
        <v>51</v>
      </c>
    </row>
    <row r="53" spans="1:23" s="3" customFormat="1" ht="18" customHeight="1">
      <c r="A53" s="77" t="s">
        <v>123</v>
      </c>
      <c r="B53" s="3">
        <v>174.6571906354515</v>
      </c>
      <c r="C53" s="3">
        <v>294.23637748760376</v>
      </c>
      <c r="D53" s="3">
        <v>0.5935948237495204</v>
      </c>
      <c r="F53" s="3">
        <v>0.04829</v>
      </c>
      <c r="G53" s="3">
        <v>0.00364</v>
      </c>
      <c r="H53" s="3">
        <v>0.10333</v>
      </c>
      <c r="I53" s="3">
        <v>0.00762</v>
      </c>
      <c r="J53" s="3">
        <v>0.01552</v>
      </c>
      <c r="K53" s="3">
        <v>0.00026</v>
      </c>
      <c r="L53" s="3">
        <v>0.005</v>
      </c>
      <c r="M53" s="3">
        <v>0.00029</v>
      </c>
      <c r="O53" s="3">
        <v>114</v>
      </c>
      <c r="P53" s="3">
        <v>170</v>
      </c>
      <c r="Q53" s="3">
        <v>100</v>
      </c>
      <c r="R53" s="3">
        <v>7</v>
      </c>
      <c r="S53" s="3">
        <v>99</v>
      </c>
      <c r="T53" s="3">
        <v>2</v>
      </c>
      <c r="U53" s="3">
        <v>101</v>
      </c>
      <c r="V53" s="3">
        <v>6</v>
      </c>
      <c r="W53" s="3" t="s">
        <v>51</v>
      </c>
    </row>
    <row r="54" spans="1:23" s="3" customFormat="1" ht="18" customHeight="1">
      <c r="A54" s="77" t="s">
        <v>124</v>
      </c>
      <c r="B54" s="3">
        <v>651.0535117056857</v>
      </c>
      <c r="C54" s="3">
        <v>806.7179000547975</v>
      </c>
      <c r="D54" s="3">
        <v>0.8070398731222672</v>
      </c>
      <c r="F54" s="3">
        <v>0.04905</v>
      </c>
      <c r="G54" s="3">
        <v>0.00176</v>
      </c>
      <c r="H54" s="3">
        <v>0.10018</v>
      </c>
      <c r="I54" s="3">
        <v>0.00348</v>
      </c>
      <c r="J54" s="3">
        <v>0.01481</v>
      </c>
      <c r="K54" s="3">
        <v>0.00015</v>
      </c>
      <c r="L54" s="3">
        <v>0.00497</v>
      </c>
      <c r="M54" s="3">
        <v>0.0002</v>
      </c>
      <c r="O54" s="3">
        <v>150</v>
      </c>
      <c r="P54" s="3">
        <v>84</v>
      </c>
      <c r="Q54" s="3">
        <v>97</v>
      </c>
      <c r="R54" s="3">
        <v>3</v>
      </c>
      <c r="S54" s="3">
        <v>94.8</v>
      </c>
      <c r="T54" s="3">
        <v>1</v>
      </c>
      <c r="U54" s="3">
        <v>100</v>
      </c>
      <c r="V54" s="3">
        <v>4</v>
      </c>
      <c r="W54" s="3" t="s">
        <v>51</v>
      </c>
    </row>
    <row r="55" s="3" customFormat="1" ht="12.75" customHeight="1"/>
    <row r="56" spans="1:23" s="3" customFormat="1" ht="18" customHeight="1">
      <c r="A56" s="77" t="s">
        <v>125</v>
      </c>
      <c r="B56" s="3">
        <v>28.657520194896783</v>
      </c>
      <c r="C56" s="3">
        <v>64.71270294402454</v>
      </c>
      <c r="D56" s="3">
        <v>0.4428422688461195</v>
      </c>
      <c r="F56" s="3">
        <v>0.05045</v>
      </c>
      <c r="G56" s="3">
        <v>0.00425</v>
      </c>
      <c r="H56" s="3">
        <v>0.10608</v>
      </c>
      <c r="I56" s="3">
        <v>0.00873</v>
      </c>
      <c r="J56" s="3">
        <v>0.01525</v>
      </c>
      <c r="K56" s="3">
        <v>0.00029</v>
      </c>
      <c r="L56" s="3">
        <v>0.00675</v>
      </c>
      <c r="M56" s="3">
        <v>0.00034</v>
      </c>
      <c r="O56" s="3">
        <v>216</v>
      </c>
      <c r="P56" s="3">
        <v>192</v>
      </c>
      <c r="Q56" s="3">
        <v>102</v>
      </c>
      <c r="R56" s="3">
        <v>8</v>
      </c>
      <c r="S56" s="3">
        <v>98</v>
      </c>
      <c r="T56" s="3">
        <v>2</v>
      </c>
      <c r="U56" s="3">
        <v>136</v>
      </c>
      <c r="V56" s="3">
        <v>7</v>
      </c>
      <c r="W56" s="3" t="s">
        <v>51</v>
      </c>
    </row>
    <row r="57" spans="1:23" s="3" customFormat="1" ht="18" customHeight="1">
      <c r="A57" s="77" t="s">
        <v>126</v>
      </c>
      <c r="B57" s="3">
        <v>81.18733170919349</v>
      </c>
      <c r="C57" s="3">
        <v>133.77082887935913</v>
      </c>
      <c r="D57" s="3">
        <v>0.6069135729315999</v>
      </c>
      <c r="F57" s="3">
        <v>0.04905</v>
      </c>
      <c r="G57" s="3">
        <v>0.00241</v>
      </c>
      <c r="H57" s="3">
        <v>0.10027</v>
      </c>
      <c r="I57" s="3">
        <v>0.00479</v>
      </c>
      <c r="J57" s="3">
        <v>0.01483</v>
      </c>
      <c r="K57" s="3">
        <v>0.0002</v>
      </c>
      <c r="L57" s="3">
        <v>0.00464</v>
      </c>
      <c r="M57" s="3">
        <v>0.00015</v>
      </c>
      <c r="O57" s="3">
        <v>150</v>
      </c>
      <c r="P57" s="3">
        <v>112</v>
      </c>
      <c r="Q57" s="3">
        <v>97</v>
      </c>
      <c r="R57" s="3">
        <v>4</v>
      </c>
      <c r="S57" s="3">
        <v>95</v>
      </c>
      <c r="T57" s="3">
        <v>1</v>
      </c>
      <c r="U57" s="3">
        <v>94</v>
      </c>
      <c r="V57" s="3">
        <v>3</v>
      </c>
      <c r="W57" s="3" t="s">
        <v>51</v>
      </c>
    </row>
    <row r="58" spans="1:23" s="3" customFormat="1" ht="18" customHeight="1">
      <c r="A58" s="77" t="s">
        <v>127</v>
      </c>
      <c r="B58" s="3">
        <v>45.40838569047314</v>
      </c>
      <c r="C58" s="3">
        <v>149.68459574682143</v>
      </c>
      <c r="D58" s="3">
        <v>0.30336044576876503</v>
      </c>
      <c r="F58" s="3">
        <v>0.04777</v>
      </c>
      <c r="G58" s="3">
        <v>0.00205</v>
      </c>
      <c r="H58" s="3">
        <v>0.10437</v>
      </c>
      <c r="I58" s="3">
        <v>0.00436</v>
      </c>
      <c r="J58" s="3">
        <v>0.01585</v>
      </c>
      <c r="K58" s="3">
        <v>0.00018</v>
      </c>
      <c r="L58" s="3">
        <v>0.00471</v>
      </c>
      <c r="M58" s="3">
        <v>0.00018</v>
      </c>
      <c r="O58" s="3">
        <v>88</v>
      </c>
      <c r="P58" s="3">
        <v>96</v>
      </c>
      <c r="Q58" s="3">
        <v>101</v>
      </c>
      <c r="R58" s="3">
        <v>4</v>
      </c>
      <c r="S58" s="3">
        <v>101</v>
      </c>
      <c r="T58" s="3">
        <v>1</v>
      </c>
      <c r="U58" s="3">
        <v>95</v>
      </c>
      <c r="V58" s="3">
        <v>4</v>
      </c>
      <c r="W58" s="3" t="s">
        <v>51</v>
      </c>
    </row>
    <row r="59" spans="1:23" s="3" customFormat="1" ht="18" customHeight="1">
      <c r="A59" s="77" t="s">
        <v>128</v>
      </c>
      <c r="B59" s="3">
        <v>70.08077958712656</v>
      </c>
      <c r="C59" s="3">
        <v>114.29574807902712</v>
      </c>
      <c r="D59" s="3">
        <v>0.6131529891966834</v>
      </c>
      <c r="F59" s="3">
        <v>0.04993</v>
      </c>
      <c r="G59" s="3">
        <v>0.0023</v>
      </c>
      <c r="H59" s="3">
        <v>0.10421</v>
      </c>
      <c r="I59" s="3">
        <v>0.00466</v>
      </c>
      <c r="J59" s="3">
        <v>0.01514</v>
      </c>
      <c r="K59" s="3">
        <v>0.00019</v>
      </c>
      <c r="L59" s="3">
        <v>0.00531</v>
      </c>
      <c r="M59" s="3">
        <v>0.00015</v>
      </c>
      <c r="O59" s="3">
        <v>192</v>
      </c>
      <c r="P59" s="3">
        <v>107</v>
      </c>
      <c r="Q59" s="3">
        <v>101</v>
      </c>
      <c r="R59" s="3">
        <v>4</v>
      </c>
      <c r="S59" s="3">
        <v>97</v>
      </c>
      <c r="T59" s="3">
        <v>1</v>
      </c>
      <c r="U59" s="3">
        <v>107</v>
      </c>
      <c r="V59" s="3">
        <v>3</v>
      </c>
      <c r="W59" s="3" t="s">
        <v>51</v>
      </c>
    </row>
    <row r="60" spans="1:23" s="3" customFormat="1" ht="18" customHeight="1">
      <c r="A60" s="77" t="s">
        <v>129</v>
      </c>
      <c r="B60" s="3">
        <v>37.108495723197635</v>
      </c>
      <c r="C60" s="3">
        <v>138.67488580144467</v>
      </c>
      <c r="D60" s="3">
        <v>0.2675934831944246</v>
      </c>
      <c r="F60" s="3">
        <v>0.04902</v>
      </c>
      <c r="G60" s="3">
        <v>0.00208</v>
      </c>
      <c r="H60" s="3">
        <v>0.09965</v>
      </c>
      <c r="I60" s="3">
        <v>0.00411</v>
      </c>
      <c r="J60" s="3">
        <v>0.01474</v>
      </c>
      <c r="K60" s="3">
        <v>0.00017</v>
      </c>
      <c r="L60" s="3">
        <v>0.00582</v>
      </c>
      <c r="M60" s="3">
        <v>0.00021</v>
      </c>
      <c r="O60" s="3">
        <v>149</v>
      </c>
      <c r="P60" s="3">
        <v>98</v>
      </c>
      <c r="Q60" s="3">
        <v>96</v>
      </c>
      <c r="R60" s="3">
        <v>4</v>
      </c>
      <c r="S60" s="3">
        <v>94</v>
      </c>
      <c r="T60" s="3">
        <v>1</v>
      </c>
      <c r="U60" s="3">
        <v>117</v>
      </c>
      <c r="V60" s="3">
        <v>4</v>
      </c>
      <c r="W60" s="3" t="s">
        <v>51</v>
      </c>
    </row>
    <row r="61" spans="1:23" s="3" customFormat="1" ht="18" customHeight="1">
      <c r="A61" s="77" t="s">
        <v>130</v>
      </c>
      <c r="B61" s="3">
        <v>13.729500289407678</v>
      </c>
      <c r="C61" s="3">
        <v>35.74223528853905</v>
      </c>
      <c r="D61" s="3">
        <v>0.3841253961475129</v>
      </c>
      <c r="F61" s="3">
        <v>0.06994</v>
      </c>
      <c r="G61" s="3">
        <v>0.0083</v>
      </c>
      <c r="H61" s="3">
        <v>0.15706</v>
      </c>
      <c r="I61" s="3">
        <v>0.01821</v>
      </c>
      <c r="J61" s="3">
        <v>0.01629</v>
      </c>
      <c r="K61" s="3">
        <v>0.00041</v>
      </c>
      <c r="L61" s="3">
        <v>0.00494</v>
      </c>
      <c r="M61" s="3">
        <v>0.00016</v>
      </c>
      <c r="O61" s="3">
        <v>927</v>
      </c>
      <c r="P61" s="3">
        <v>256</v>
      </c>
      <c r="Q61" s="3">
        <v>148</v>
      </c>
      <c r="R61" s="3">
        <v>16</v>
      </c>
      <c r="S61" s="3">
        <v>104</v>
      </c>
      <c r="T61" s="3">
        <v>3</v>
      </c>
      <c r="U61" s="3">
        <v>100</v>
      </c>
      <c r="V61" s="3">
        <v>3</v>
      </c>
      <c r="W61" s="3" t="s">
        <v>52</v>
      </c>
    </row>
    <row r="62" spans="1:23" s="3" customFormat="1" ht="18" customHeight="1">
      <c r="A62" s="77" t="s">
        <v>131</v>
      </c>
      <c r="B62" s="3">
        <v>19.154929577464788</v>
      </c>
      <c r="C62" s="3">
        <v>69.68397426778573</v>
      </c>
      <c r="D62" s="3">
        <v>0.2748828518857877</v>
      </c>
      <c r="F62" s="3">
        <v>0.04758</v>
      </c>
      <c r="G62" s="3">
        <v>0.00353</v>
      </c>
      <c r="H62" s="3">
        <v>0.09838</v>
      </c>
      <c r="I62" s="3">
        <v>0.00715</v>
      </c>
      <c r="J62" s="3">
        <v>0.015</v>
      </c>
      <c r="K62" s="3">
        <v>0.00024</v>
      </c>
      <c r="L62" s="3">
        <v>0.00544</v>
      </c>
      <c r="M62" s="3">
        <v>0.00035</v>
      </c>
      <c r="O62" s="3">
        <v>78</v>
      </c>
      <c r="P62" s="3">
        <v>166</v>
      </c>
      <c r="Q62" s="3">
        <v>95</v>
      </c>
      <c r="R62" s="3">
        <v>7</v>
      </c>
      <c r="S62" s="3">
        <v>96</v>
      </c>
      <c r="T62" s="3">
        <v>2</v>
      </c>
      <c r="U62" s="3">
        <v>110</v>
      </c>
      <c r="V62" s="3">
        <v>7</v>
      </c>
      <c r="W62" s="3" t="s">
        <v>51</v>
      </c>
    </row>
    <row r="63" spans="1:23" s="3" customFormat="1" ht="18" customHeight="1">
      <c r="A63" s="77" t="s">
        <v>132</v>
      </c>
      <c r="B63" s="3">
        <v>39.71445109010226</v>
      </c>
      <c r="C63" s="3">
        <v>105.03017370825232</v>
      </c>
      <c r="D63" s="3">
        <v>0.378124206482026</v>
      </c>
      <c r="F63" s="3">
        <v>0.04941</v>
      </c>
      <c r="G63" s="3">
        <v>0.00371</v>
      </c>
      <c r="H63" s="3">
        <v>0.10589</v>
      </c>
      <c r="I63" s="3">
        <v>0.0077</v>
      </c>
      <c r="J63" s="3">
        <v>0.01554</v>
      </c>
      <c r="K63" s="3">
        <v>0.00031</v>
      </c>
      <c r="L63" s="3">
        <v>0.00585</v>
      </c>
      <c r="M63" s="3">
        <v>0.00034</v>
      </c>
      <c r="O63" s="3">
        <v>167</v>
      </c>
      <c r="P63" s="3">
        <v>170</v>
      </c>
      <c r="Q63" s="3">
        <v>102</v>
      </c>
      <c r="R63" s="3">
        <v>7</v>
      </c>
      <c r="S63" s="3">
        <v>99</v>
      </c>
      <c r="T63" s="3">
        <v>2</v>
      </c>
      <c r="U63" s="3">
        <v>118</v>
      </c>
      <c r="V63" s="3">
        <v>7</v>
      </c>
      <c r="W63" s="3" t="s">
        <v>51</v>
      </c>
    </row>
    <row r="64" spans="1:23" s="3" customFormat="1" ht="18" customHeight="1">
      <c r="A64" s="77" t="s">
        <v>133</v>
      </c>
      <c r="B64" s="3">
        <v>32.78152935880121</v>
      </c>
      <c r="C64" s="3">
        <v>81.33952929647367</v>
      </c>
      <c r="D64" s="3">
        <v>0.4030208883962941</v>
      </c>
      <c r="F64" s="3">
        <v>0.05001</v>
      </c>
      <c r="G64" s="3">
        <v>0.00355</v>
      </c>
      <c r="H64" s="3">
        <v>0.10795</v>
      </c>
      <c r="I64" s="3">
        <v>0.00745</v>
      </c>
      <c r="J64" s="3">
        <v>0.01565</v>
      </c>
      <c r="K64" s="3">
        <v>0.00028</v>
      </c>
      <c r="L64" s="3">
        <v>0.00559</v>
      </c>
      <c r="M64" s="3">
        <v>0.00027</v>
      </c>
      <c r="O64" s="3">
        <v>195</v>
      </c>
      <c r="P64" s="3">
        <v>162</v>
      </c>
      <c r="Q64" s="3">
        <v>104</v>
      </c>
      <c r="R64" s="3">
        <v>7</v>
      </c>
      <c r="S64" s="3">
        <v>100</v>
      </c>
      <c r="T64" s="3">
        <v>2</v>
      </c>
      <c r="U64" s="3">
        <v>113</v>
      </c>
      <c r="V64" s="3">
        <v>5</v>
      </c>
      <c r="W64" s="3" t="s">
        <v>51</v>
      </c>
    </row>
    <row r="65" spans="1:23" s="3" customFormat="1" ht="18" customHeight="1">
      <c r="A65" s="77" t="s">
        <v>134</v>
      </c>
      <c r="B65" s="3">
        <v>41.78017878963277</v>
      </c>
      <c r="C65" s="3">
        <v>166.49273712994136</v>
      </c>
      <c r="D65" s="3">
        <v>0.25094295108515696</v>
      </c>
      <c r="F65" s="3">
        <v>0.04976</v>
      </c>
      <c r="G65" s="3">
        <v>0.00204</v>
      </c>
      <c r="H65" s="3">
        <v>0.10588</v>
      </c>
      <c r="I65" s="3">
        <v>0.00421</v>
      </c>
      <c r="J65" s="3">
        <v>0.01543</v>
      </c>
      <c r="K65" s="3">
        <v>0.00019</v>
      </c>
      <c r="L65" s="3">
        <v>0.00552</v>
      </c>
      <c r="M65" s="3">
        <v>0.00021</v>
      </c>
      <c r="O65" s="3">
        <v>184</v>
      </c>
      <c r="P65" s="3">
        <v>97</v>
      </c>
      <c r="Q65" s="3">
        <v>102</v>
      </c>
      <c r="R65" s="3">
        <v>4</v>
      </c>
      <c r="S65" s="3">
        <v>99</v>
      </c>
      <c r="T65" s="3">
        <v>1</v>
      </c>
      <c r="U65" s="3">
        <v>111</v>
      </c>
      <c r="V65" s="3">
        <v>4</v>
      </c>
      <c r="W65" s="3" t="s">
        <v>51</v>
      </c>
    </row>
    <row r="66" spans="1:23" s="3" customFormat="1" ht="18" customHeight="1">
      <c r="A66" s="77" t="s">
        <v>135</v>
      </c>
      <c r="B66" s="3">
        <v>54.47038394752074</v>
      </c>
      <c r="C66" s="3">
        <v>106.56847961812635</v>
      </c>
      <c r="D66" s="3">
        <v>0.5111303468221368</v>
      </c>
      <c r="F66" s="3">
        <v>0.05022</v>
      </c>
      <c r="G66" s="3">
        <v>0.00225</v>
      </c>
      <c r="H66" s="3">
        <v>0.10602</v>
      </c>
      <c r="I66" s="3">
        <v>0.00464</v>
      </c>
      <c r="J66" s="3">
        <v>0.01531</v>
      </c>
      <c r="K66" s="3">
        <v>0.00018</v>
      </c>
      <c r="L66" s="3">
        <v>0.00514</v>
      </c>
      <c r="M66" s="3">
        <v>0.00015</v>
      </c>
      <c r="O66" s="3">
        <v>205</v>
      </c>
      <c r="P66" s="3">
        <v>105</v>
      </c>
      <c r="Q66" s="3">
        <v>102</v>
      </c>
      <c r="R66" s="3">
        <v>4</v>
      </c>
      <c r="S66" s="3">
        <v>98</v>
      </c>
      <c r="T66" s="3">
        <v>1</v>
      </c>
      <c r="U66" s="3">
        <v>104</v>
      </c>
      <c r="V66" s="3">
        <v>3</v>
      </c>
      <c r="W66" s="3" t="s">
        <v>51</v>
      </c>
    </row>
    <row r="67" spans="1:23" s="3" customFormat="1" ht="18" customHeight="1">
      <c r="A67" s="77" t="s">
        <v>136</v>
      </c>
      <c r="B67" s="3">
        <v>32.56286577914978</v>
      </c>
      <c r="C67" s="3">
        <v>85.29072028071506</v>
      </c>
      <c r="D67" s="3">
        <v>0.3817867368451866</v>
      </c>
      <c r="F67" s="3">
        <v>0.04765</v>
      </c>
      <c r="G67" s="3">
        <v>0.00312</v>
      </c>
      <c r="H67" s="3">
        <v>0.10029</v>
      </c>
      <c r="I67" s="3">
        <v>0.00641</v>
      </c>
      <c r="J67" s="3">
        <v>0.01526</v>
      </c>
      <c r="K67" s="3">
        <v>0.00024</v>
      </c>
      <c r="L67" s="3">
        <v>0.00542</v>
      </c>
      <c r="M67" s="3">
        <v>0.00024</v>
      </c>
      <c r="O67" s="3">
        <v>82</v>
      </c>
      <c r="P67" s="3">
        <v>146</v>
      </c>
      <c r="Q67" s="3">
        <v>97</v>
      </c>
      <c r="R67" s="3">
        <v>6</v>
      </c>
      <c r="S67" s="3">
        <v>98</v>
      </c>
      <c r="T67" s="3">
        <v>2</v>
      </c>
      <c r="U67" s="3">
        <v>109</v>
      </c>
      <c r="V67" s="3">
        <v>5</v>
      </c>
      <c r="W67" s="3" t="s">
        <v>51</v>
      </c>
    </row>
    <row r="68" spans="1:23" s="3" customFormat="1" ht="18" customHeight="1">
      <c r="A68" s="77" t="s">
        <v>137</v>
      </c>
      <c r="B68" s="3">
        <v>43.52948742684417</v>
      </c>
      <c r="C68" s="3">
        <v>93.5433006148545</v>
      </c>
      <c r="D68" s="3">
        <v>0.46534051226252937</v>
      </c>
      <c r="F68" s="3">
        <v>0.04646</v>
      </c>
      <c r="G68" s="3">
        <v>0.00263</v>
      </c>
      <c r="H68" s="3">
        <v>0.09711</v>
      </c>
      <c r="I68" s="3">
        <v>0.00536</v>
      </c>
      <c r="J68" s="3">
        <v>0.01516</v>
      </c>
      <c r="K68" s="3">
        <v>0.00021</v>
      </c>
      <c r="L68" s="3">
        <v>0.00511</v>
      </c>
      <c r="M68" s="3">
        <v>0.00019</v>
      </c>
      <c r="O68" s="3">
        <v>22</v>
      </c>
      <c r="P68" s="3">
        <v>124</v>
      </c>
      <c r="Q68" s="3">
        <v>94</v>
      </c>
      <c r="R68" s="3">
        <v>5</v>
      </c>
      <c r="S68" s="3">
        <v>97</v>
      </c>
      <c r="T68" s="3">
        <v>1</v>
      </c>
      <c r="U68" s="3">
        <v>103</v>
      </c>
      <c r="V68" s="3">
        <v>4</v>
      </c>
      <c r="W68" s="3" t="s">
        <v>51</v>
      </c>
    </row>
    <row r="69" spans="1:23" s="3" customFormat="1" ht="18" customHeight="1">
      <c r="A69" s="77" t="s">
        <v>138</v>
      </c>
      <c r="B69" s="3">
        <v>319.8688018522091</v>
      </c>
      <c r="C69" s="3">
        <v>553.4637646798489</v>
      </c>
      <c r="D69" s="3">
        <v>0.5779399163326207</v>
      </c>
      <c r="F69" s="3">
        <v>0.04804</v>
      </c>
      <c r="G69" s="3">
        <v>0.00114</v>
      </c>
      <c r="H69" s="3">
        <v>0.09785</v>
      </c>
      <c r="I69" s="3">
        <v>0.00225</v>
      </c>
      <c r="J69" s="3">
        <v>0.01477</v>
      </c>
      <c r="K69" s="3">
        <v>0.00013</v>
      </c>
      <c r="L69" s="3">
        <v>0.00418</v>
      </c>
      <c r="M69" s="3">
        <v>9E-05</v>
      </c>
      <c r="O69" s="3">
        <v>101</v>
      </c>
      <c r="P69" s="3">
        <v>57</v>
      </c>
      <c r="Q69" s="3">
        <v>95</v>
      </c>
      <c r="R69" s="3">
        <v>2</v>
      </c>
      <c r="S69" s="3">
        <v>94.5</v>
      </c>
      <c r="T69" s="3">
        <v>0.8</v>
      </c>
      <c r="U69" s="3">
        <v>84</v>
      </c>
      <c r="V69" s="3">
        <v>2</v>
      </c>
      <c r="W69" s="3" t="s">
        <v>51</v>
      </c>
    </row>
    <row r="70" spans="1:23" s="3" customFormat="1" ht="18" customHeight="1">
      <c r="A70" s="77" t="s">
        <v>139</v>
      </c>
      <c r="B70" s="3">
        <v>19.94726348961348</v>
      </c>
      <c r="C70" s="3">
        <v>37.74625001975753</v>
      </c>
      <c r="D70" s="3">
        <v>0.5284568262853258</v>
      </c>
      <c r="F70" s="3">
        <v>0.04775</v>
      </c>
      <c r="G70" s="3">
        <v>0.00512</v>
      </c>
      <c r="H70" s="3">
        <v>0.09959</v>
      </c>
      <c r="I70" s="3">
        <v>0.01052</v>
      </c>
      <c r="J70" s="3">
        <v>0.01513</v>
      </c>
      <c r="K70" s="3">
        <v>0.0003</v>
      </c>
      <c r="L70" s="3">
        <v>0.00578</v>
      </c>
      <c r="M70" s="3">
        <v>0.00031</v>
      </c>
      <c r="O70" s="3">
        <v>87</v>
      </c>
      <c r="P70" s="3">
        <v>231</v>
      </c>
      <c r="Q70" s="3">
        <v>96</v>
      </c>
      <c r="R70" s="3">
        <v>10</v>
      </c>
      <c r="S70" s="3">
        <v>97</v>
      </c>
      <c r="T70" s="3">
        <v>2</v>
      </c>
      <c r="U70" s="3">
        <v>116</v>
      </c>
      <c r="V70" s="3">
        <v>6</v>
      </c>
      <c r="W70" s="3" t="s">
        <v>51</v>
      </c>
    </row>
    <row r="71" spans="1:23" s="3" customFormat="1" ht="18" customHeight="1">
      <c r="A71" s="77" t="s">
        <v>140</v>
      </c>
      <c r="B71" s="3">
        <v>60.41546080133771</v>
      </c>
      <c r="C71" s="3">
        <v>117.13676956391167</v>
      </c>
      <c r="D71" s="3">
        <v>0.5157685415626395</v>
      </c>
      <c r="F71" s="3">
        <v>0.05068</v>
      </c>
      <c r="G71" s="3">
        <v>0.00214</v>
      </c>
      <c r="H71" s="3">
        <v>0.10923</v>
      </c>
      <c r="I71" s="3">
        <v>0.00449</v>
      </c>
      <c r="J71" s="3">
        <v>0.01563</v>
      </c>
      <c r="K71" s="3">
        <v>0.00019</v>
      </c>
      <c r="L71" s="3">
        <v>0.00484</v>
      </c>
      <c r="M71" s="3">
        <v>0.00015</v>
      </c>
      <c r="O71" s="3">
        <v>226</v>
      </c>
      <c r="P71" s="3">
        <v>100</v>
      </c>
      <c r="Q71" s="3">
        <v>105</v>
      </c>
      <c r="R71" s="3">
        <v>4</v>
      </c>
      <c r="S71" s="3">
        <v>100</v>
      </c>
      <c r="T71" s="3">
        <v>1</v>
      </c>
      <c r="U71" s="3">
        <v>98</v>
      </c>
      <c r="V71" s="3">
        <v>3</v>
      </c>
      <c r="W71" s="3" t="s">
        <v>51</v>
      </c>
    </row>
    <row r="72" spans="1:23" s="3" customFormat="1" ht="18" customHeight="1">
      <c r="A72" s="77" t="s">
        <v>141</v>
      </c>
      <c r="B72" s="3">
        <v>53.793813106952214</v>
      </c>
      <c r="C72" s="3">
        <v>95.7269982771429</v>
      </c>
      <c r="D72" s="3">
        <v>0.5619502760465933</v>
      </c>
      <c r="F72" s="3">
        <v>0.04952</v>
      </c>
      <c r="G72" s="3">
        <v>0.00227</v>
      </c>
      <c r="H72" s="3">
        <v>0.10266</v>
      </c>
      <c r="I72" s="3">
        <v>0.0046</v>
      </c>
      <c r="J72" s="3">
        <v>0.01504</v>
      </c>
      <c r="K72" s="3">
        <v>0.00017</v>
      </c>
      <c r="L72" s="3">
        <v>0.00501</v>
      </c>
      <c r="M72" s="3">
        <v>0.00014</v>
      </c>
      <c r="O72" s="3">
        <v>173</v>
      </c>
      <c r="P72" s="3">
        <v>107</v>
      </c>
      <c r="Q72" s="3">
        <v>99</v>
      </c>
      <c r="R72" s="3">
        <v>4</v>
      </c>
      <c r="S72" s="3">
        <v>96</v>
      </c>
      <c r="T72" s="3">
        <v>1</v>
      </c>
      <c r="U72" s="3">
        <v>101</v>
      </c>
      <c r="V72" s="3">
        <v>3</v>
      </c>
      <c r="W72" s="3" t="s">
        <v>51</v>
      </c>
    </row>
    <row r="73" spans="1:23" s="3" customFormat="1" ht="18" customHeight="1">
      <c r="A73" s="77" t="s">
        <v>142</v>
      </c>
      <c r="B73" s="3">
        <v>71.13254871695929</v>
      </c>
      <c r="C73" s="3">
        <v>117.26144751608264</v>
      </c>
      <c r="D73" s="3">
        <v>0.6066149636026225</v>
      </c>
      <c r="F73" s="3">
        <v>0.04775</v>
      </c>
      <c r="G73" s="3">
        <v>0.00237</v>
      </c>
      <c r="H73" s="3">
        <v>0.10251</v>
      </c>
      <c r="I73" s="3">
        <v>0.00494</v>
      </c>
      <c r="J73" s="3">
        <v>0.01557</v>
      </c>
      <c r="K73" s="3">
        <v>0.0002</v>
      </c>
      <c r="L73" s="3">
        <v>0.00528</v>
      </c>
      <c r="M73" s="3">
        <v>0.00017</v>
      </c>
      <c r="O73" s="3">
        <v>87</v>
      </c>
      <c r="P73" s="3">
        <v>111</v>
      </c>
      <c r="Q73" s="3">
        <v>99</v>
      </c>
      <c r="R73" s="3">
        <v>5</v>
      </c>
      <c r="S73" s="3">
        <v>100</v>
      </c>
      <c r="T73" s="3">
        <v>1</v>
      </c>
      <c r="U73" s="3">
        <v>106</v>
      </c>
      <c r="V73" s="3">
        <v>3</v>
      </c>
      <c r="W73" s="3" t="s">
        <v>51</v>
      </c>
    </row>
    <row r="74" spans="1:23" s="3" customFormat="1" ht="18" customHeight="1">
      <c r="A74" s="77" t="s">
        <v>143</v>
      </c>
      <c r="B74" s="3">
        <v>69.62505627371534</v>
      </c>
      <c r="C74" s="3">
        <v>179.38223718526245</v>
      </c>
      <c r="D74" s="3">
        <v>0.38813796374837245</v>
      </c>
      <c r="F74" s="3">
        <v>0.04797</v>
      </c>
      <c r="G74" s="3">
        <v>0.00158</v>
      </c>
      <c r="H74" s="3">
        <v>0.10323</v>
      </c>
      <c r="I74" s="3">
        <v>0.00329</v>
      </c>
      <c r="J74" s="3">
        <v>0.01561</v>
      </c>
      <c r="K74" s="3">
        <v>0.00016</v>
      </c>
      <c r="L74" s="3">
        <v>0.00487</v>
      </c>
      <c r="M74" s="3">
        <v>0.00015</v>
      </c>
      <c r="O74" s="3">
        <v>98</v>
      </c>
      <c r="P74" s="3">
        <v>76</v>
      </c>
      <c r="Q74" s="3">
        <v>100</v>
      </c>
      <c r="R74" s="3">
        <v>3</v>
      </c>
      <c r="S74" s="3">
        <v>100</v>
      </c>
      <c r="T74" s="3">
        <v>1</v>
      </c>
      <c r="U74" s="3">
        <v>98</v>
      </c>
      <c r="V74" s="3">
        <v>3</v>
      </c>
      <c r="W74" s="3" t="s">
        <v>51</v>
      </c>
    </row>
    <row r="75" spans="1:23" s="3" customFormat="1" ht="18" customHeight="1">
      <c r="A75" s="77" t="s">
        <v>144</v>
      </c>
      <c r="B75" s="3">
        <v>51.455399061032864</v>
      </c>
      <c r="C75" s="3">
        <v>133.87478464286278</v>
      </c>
      <c r="D75" s="3">
        <v>0.38435467290050346</v>
      </c>
      <c r="F75" s="3">
        <v>0.04701</v>
      </c>
      <c r="G75" s="3">
        <v>0.00194</v>
      </c>
      <c r="H75" s="3">
        <v>0.1013</v>
      </c>
      <c r="I75" s="3">
        <v>0.00408</v>
      </c>
      <c r="J75" s="3">
        <v>0.01563</v>
      </c>
      <c r="K75" s="3">
        <v>0.00017</v>
      </c>
      <c r="L75" s="3">
        <v>0.00505</v>
      </c>
      <c r="M75" s="3">
        <v>0.00016</v>
      </c>
      <c r="O75" s="3">
        <v>50</v>
      </c>
      <c r="P75" s="3">
        <v>90</v>
      </c>
      <c r="Q75" s="3">
        <v>98</v>
      </c>
      <c r="R75" s="3">
        <v>4</v>
      </c>
      <c r="S75" s="3">
        <v>100</v>
      </c>
      <c r="T75" s="3">
        <v>1</v>
      </c>
      <c r="U75" s="3">
        <v>102</v>
      </c>
      <c r="V75" s="3">
        <v>3</v>
      </c>
      <c r="W75" s="3" t="s">
        <v>51</v>
      </c>
    </row>
    <row r="76" spans="1:23" s="3" customFormat="1" ht="18" customHeight="1">
      <c r="A76" s="77" t="s">
        <v>145</v>
      </c>
      <c r="B76" s="3">
        <v>114.5179754325037</v>
      </c>
      <c r="C76" s="3">
        <v>171.55869568653483</v>
      </c>
      <c r="D76" s="3">
        <v>0.6675148407618251</v>
      </c>
      <c r="F76" s="3">
        <v>0.04862</v>
      </c>
      <c r="G76" s="3">
        <v>0.00181</v>
      </c>
      <c r="H76" s="3">
        <v>0.10161</v>
      </c>
      <c r="I76" s="3">
        <v>0.00367</v>
      </c>
      <c r="J76" s="3">
        <v>0.01516</v>
      </c>
      <c r="K76" s="3">
        <v>0.00017</v>
      </c>
      <c r="L76" s="3">
        <v>0.00537</v>
      </c>
      <c r="M76" s="3">
        <v>0.00013</v>
      </c>
      <c r="O76" s="3">
        <v>130</v>
      </c>
      <c r="P76" s="3">
        <v>86</v>
      </c>
      <c r="Q76" s="3">
        <v>98</v>
      </c>
      <c r="R76" s="3">
        <v>3</v>
      </c>
      <c r="S76" s="3">
        <v>97</v>
      </c>
      <c r="T76" s="3">
        <v>1</v>
      </c>
      <c r="U76" s="3">
        <v>108</v>
      </c>
      <c r="V76" s="3">
        <v>3</v>
      </c>
      <c r="W76" s="3" t="s">
        <v>51</v>
      </c>
    </row>
    <row r="77" spans="1:23" s="3" customFormat="1" ht="18" customHeight="1">
      <c r="A77" s="77" t="s">
        <v>146</v>
      </c>
      <c r="B77" s="3">
        <v>22.056723905074282</v>
      </c>
      <c r="C77" s="3">
        <v>54.293581171858946</v>
      </c>
      <c r="D77" s="3">
        <v>0.40624919979503143</v>
      </c>
      <c r="F77" s="3">
        <v>0.04749</v>
      </c>
      <c r="G77" s="3">
        <v>0.0037</v>
      </c>
      <c r="H77" s="3">
        <v>0.10049</v>
      </c>
      <c r="I77" s="3">
        <v>0.00769</v>
      </c>
      <c r="J77" s="3">
        <v>0.01535</v>
      </c>
      <c r="K77" s="3">
        <v>0.00024</v>
      </c>
      <c r="L77" s="3">
        <v>0.00488</v>
      </c>
      <c r="M77" s="3">
        <v>0.00026</v>
      </c>
      <c r="O77" s="3">
        <v>74</v>
      </c>
      <c r="P77" s="3">
        <v>174</v>
      </c>
      <c r="Q77" s="3">
        <v>97</v>
      </c>
      <c r="R77" s="3">
        <v>7</v>
      </c>
      <c r="S77" s="3">
        <v>98</v>
      </c>
      <c r="T77" s="3">
        <v>2</v>
      </c>
      <c r="U77" s="3">
        <v>98</v>
      </c>
      <c r="V77" s="3">
        <v>5</v>
      </c>
      <c r="W77" s="3" t="s">
        <v>51</v>
      </c>
    </row>
    <row r="78" spans="1:23" s="3" customFormat="1" ht="18" customHeight="1">
      <c r="A78" s="77" t="s">
        <v>147</v>
      </c>
      <c r="B78" s="3">
        <v>32.171843848479</v>
      </c>
      <c r="C78" s="3">
        <v>66.56702546351178</v>
      </c>
      <c r="D78" s="3">
        <v>0.48330000663937966</v>
      </c>
      <c r="F78" s="3">
        <v>0.04867</v>
      </c>
      <c r="G78" s="3">
        <v>0.00346</v>
      </c>
      <c r="H78" s="3">
        <v>0.10149</v>
      </c>
      <c r="I78" s="3">
        <v>0.00706</v>
      </c>
      <c r="J78" s="3">
        <v>0.01513</v>
      </c>
      <c r="K78" s="3">
        <v>0.00024</v>
      </c>
      <c r="L78" s="3">
        <v>0.00454</v>
      </c>
      <c r="M78" s="3">
        <v>0.00022</v>
      </c>
      <c r="O78" s="3">
        <v>132</v>
      </c>
      <c r="P78" s="3">
        <v>160</v>
      </c>
      <c r="Q78" s="3">
        <v>98</v>
      </c>
      <c r="R78" s="3">
        <v>7</v>
      </c>
      <c r="S78" s="3">
        <v>97</v>
      </c>
      <c r="T78" s="3">
        <v>2</v>
      </c>
      <c r="U78" s="3">
        <v>92</v>
      </c>
      <c r="V78" s="3">
        <v>4</v>
      </c>
      <c r="W78" s="3" t="s">
        <v>51</v>
      </c>
    </row>
    <row r="79" spans="1:23" s="3" customFormat="1" ht="18" customHeight="1">
      <c r="A79" s="77" t="s">
        <v>148</v>
      </c>
      <c r="B79" s="3">
        <v>20.2636825519326</v>
      </c>
      <c r="C79" s="3">
        <v>84.07327674775159</v>
      </c>
      <c r="D79" s="3">
        <v>0.24102406062666662</v>
      </c>
      <c r="F79" s="3">
        <v>0.04675</v>
      </c>
      <c r="G79" s="3">
        <v>0.00323</v>
      </c>
      <c r="H79" s="3">
        <v>0.09971</v>
      </c>
      <c r="I79" s="3">
        <v>0.0067</v>
      </c>
      <c r="J79" s="3">
        <v>0.01547</v>
      </c>
      <c r="K79" s="3">
        <v>0.00026</v>
      </c>
      <c r="L79" s="3">
        <v>0.00463</v>
      </c>
      <c r="M79" s="3">
        <v>0.00036</v>
      </c>
      <c r="O79" s="3">
        <v>36</v>
      </c>
      <c r="P79" s="3">
        <v>153</v>
      </c>
      <c r="Q79" s="3">
        <v>97</v>
      </c>
      <c r="R79" s="3">
        <v>6</v>
      </c>
      <c r="S79" s="3">
        <v>99</v>
      </c>
      <c r="T79" s="3">
        <v>2</v>
      </c>
      <c r="U79" s="3">
        <v>93</v>
      </c>
      <c r="V79" s="3">
        <v>7</v>
      </c>
      <c r="W79" s="3" t="s">
        <v>51</v>
      </c>
    </row>
    <row r="80" spans="1:23" s="3" customFormat="1" ht="18" customHeight="1">
      <c r="A80" s="77" t="s">
        <v>149</v>
      </c>
      <c r="B80" s="3">
        <v>71.66441136671178</v>
      </c>
      <c r="C80" s="3">
        <v>141.37650067513454</v>
      </c>
      <c r="D80" s="3">
        <v>0.5069046908395873</v>
      </c>
      <c r="F80" s="3">
        <v>0.04714</v>
      </c>
      <c r="G80" s="3">
        <v>0.00267</v>
      </c>
      <c r="H80" s="3">
        <v>0.09811</v>
      </c>
      <c r="I80" s="3">
        <v>0.0054</v>
      </c>
      <c r="J80" s="3">
        <v>0.0151</v>
      </c>
      <c r="K80" s="3">
        <v>0.00022</v>
      </c>
      <c r="L80" s="3">
        <v>0.00454</v>
      </c>
      <c r="M80" s="3">
        <v>0.00018</v>
      </c>
      <c r="O80" s="3">
        <v>56</v>
      </c>
      <c r="P80" s="3">
        <v>125</v>
      </c>
      <c r="Q80" s="3">
        <v>95</v>
      </c>
      <c r="R80" s="3">
        <v>5</v>
      </c>
      <c r="S80" s="3">
        <v>97</v>
      </c>
      <c r="T80" s="3">
        <v>1</v>
      </c>
      <c r="U80" s="3">
        <v>92</v>
      </c>
      <c r="V80" s="3">
        <v>4</v>
      </c>
      <c r="W80" s="3" t="s">
        <v>51</v>
      </c>
    </row>
    <row r="81" s="3" customFormat="1" ht="18" customHeight="1"/>
    <row r="82" s="3" customFormat="1" ht="18" customHeight="1"/>
    <row r="83" s="3" customFormat="1" ht="18" customHeight="1"/>
    <row r="84" s="3" customFormat="1" ht="18" customHeight="1"/>
  </sheetData>
  <sheetProtection/>
  <mergeCells count="3">
    <mergeCell ref="AW4:AX4"/>
    <mergeCell ref="F3:M3"/>
    <mergeCell ref="O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A1" sqref="A1"/>
    </sheetView>
  </sheetViews>
  <sheetFormatPr defaultColWidth="8.6640625" defaultRowHeight="15"/>
  <cols>
    <col min="1" max="1" width="13.10546875" style="72" bestFit="1" customWidth="1"/>
    <col min="2" max="2" width="12.10546875" style="1" bestFit="1" customWidth="1"/>
  </cols>
  <sheetData>
    <row r="1" spans="1:9" ht="15">
      <c r="A1" s="72" t="s">
        <v>55</v>
      </c>
      <c r="B1" s="1" t="s">
        <v>56</v>
      </c>
      <c r="C1">
        <v>0.19999999999999998</v>
      </c>
      <c r="D1">
        <v>92.00574786051857</v>
      </c>
      <c r="E1">
        <v>1</v>
      </c>
      <c r="F1">
        <v>88</v>
      </c>
      <c r="G1">
        <v>2</v>
      </c>
      <c r="H1">
        <v>0.85</v>
      </c>
      <c r="I1">
        <v>86</v>
      </c>
    </row>
    <row r="2" spans="1:9" ht="15">
      <c r="A2" s="72" t="s">
        <v>57</v>
      </c>
      <c r="B2" s="1" t="s">
        <v>72</v>
      </c>
      <c r="C2">
        <v>23.8</v>
      </c>
      <c r="D2">
        <v>92.00574786051857</v>
      </c>
      <c r="E2">
        <v>2</v>
      </c>
      <c r="F2">
        <v>88</v>
      </c>
      <c r="G2">
        <v>2</v>
      </c>
      <c r="H2">
        <v>1.15</v>
      </c>
      <c r="I2">
        <v>86</v>
      </c>
    </row>
    <row r="3" spans="1:9" ht="15">
      <c r="A3" s="72" t="s">
        <v>58</v>
      </c>
      <c r="B3" s="73">
        <v>15</v>
      </c>
      <c r="E3">
        <v>3</v>
      </c>
      <c r="F3">
        <v>89</v>
      </c>
      <c r="G3">
        <v>2</v>
      </c>
      <c r="H3">
        <v>1.15</v>
      </c>
      <c r="I3">
        <v>90</v>
      </c>
    </row>
    <row r="4" spans="1:9" ht="15">
      <c r="A4" s="72" t="s">
        <v>59</v>
      </c>
      <c r="B4" s="73">
        <v>8</v>
      </c>
      <c r="E4">
        <v>4</v>
      </c>
      <c r="F4">
        <v>90</v>
      </c>
      <c r="G4">
        <v>3</v>
      </c>
      <c r="H4">
        <v>0.85</v>
      </c>
      <c r="I4">
        <v>90</v>
      </c>
    </row>
    <row r="5" spans="1:9" ht="15">
      <c r="A5" s="72" t="s">
        <v>60</v>
      </c>
      <c r="B5" s="73">
        <v>1</v>
      </c>
      <c r="E5">
        <v>5</v>
      </c>
      <c r="F5">
        <v>90</v>
      </c>
      <c r="G5">
        <v>1</v>
      </c>
      <c r="H5">
        <v>0.85</v>
      </c>
      <c r="I5">
        <v>86</v>
      </c>
    </row>
    <row r="6" spans="1:9" ht="15">
      <c r="A6" s="72" t="s">
        <v>61</v>
      </c>
      <c r="B6" s="73" t="b">
        <v>1</v>
      </c>
      <c r="E6">
        <v>6</v>
      </c>
      <c r="F6">
        <v>90</v>
      </c>
      <c r="G6">
        <v>3</v>
      </c>
      <c r="H6" t="s">
        <v>54</v>
      </c>
      <c r="I6" t="s">
        <v>54</v>
      </c>
    </row>
    <row r="7" spans="1:9" ht="15">
      <c r="A7" s="72" t="s">
        <v>62</v>
      </c>
      <c r="B7" s="73">
        <v>1</v>
      </c>
      <c r="E7">
        <v>7</v>
      </c>
      <c r="F7">
        <v>91</v>
      </c>
      <c r="G7">
        <v>1</v>
      </c>
      <c r="H7">
        <v>1.85</v>
      </c>
      <c r="I7">
        <v>86</v>
      </c>
    </row>
    <row r="8" spans="1:9" ht="15">
      <c r="A8" s="72" t="s">
        <v>63</v>
      </c>
      <c r="B8" s="73" t="b">
        <v>0</v>
      </c>
      <c r="E8">
        <v>8</v>
      </c>
      <c r="F8">
        <v>91.1</v>
      </c>
      <c r="G8">
        <v>0.9</v>
      </c>
      <c r="H8">
        <v>2.15</v>
      </c>
      <c r="I8">
        <v>86</v>
      </c>
    </row>
    <row r="9" spans="1:9" ht="15">
      <c r="A9" s="72" t="s">
        <v>64</v>
      </c>
      <c r="B9" s="73" t="b">
        <v>1</v>
      </c>
      <c r="E9">
        <v>9</v>
      </c>
      <c r="F9">
        <v>92</v>
      </c>
      <c r="G9">
        <v>2</v>
      </c>
      <c r="H9">
        <v>2.15</v>
      </c>
      <c r="I9">
        <v>90</v>
      </c>
    </row>
    <row r="10" spans="1:9" ht="15">
      <c r="A10" s="72" t="s">
        <v>65</v>
      </c>
      <c r="B10" s="73" t="b">
        <v>0</v>
      </c>
      <c r="E10">
        <v>10</v>
      </c>
      <c r="F10">
        <v>92</v>
      </c>
      <c r="G10">
        <v>1</v>
      </c>
      <c r="H10">
        <v>1.85</v>
      </c>
      <c r="I10">
        <v>90</v>
      </c>
    </row>
    <row r="11" spans="1:9" ht="15">
      <c r="A11" s="72" t="s">
        <v>66</v>
      </c>
      <c r="B11" s="73" t="b">
        <v>0</v>
      </c>
      <c r="E11">
        <v>11</v>
      </c>
      <c r="F11">
        <v>92</v>
      </c>
      <c r="G11">
        <v>1</v>
      </c>
      <c r="H11">
        <v>1.85</v>
      </c>
      <c r="I11">
        <v>86</v>
      </c>
    </row>
    <row r="12" spans="1:9" ht="15">
      <c r="A12" s="72" t="s">
        <v>67</v>
      </c>
      <c r="B12" s="73" t="s">
        <v>73</v>
      </c>
      <c r="E12">
        <v>12</v>
      </c>
      <c r="F12">
        <v>92</v>
      </c>
      <c r="G12">
        <v>1</v>
      </c>
      <c r="H12" t="s">
        <v>54</v>
      </c>
      <c r="I12" t="s">
        <v>54</v>
      </c>
    </row>
    <row r="13" spans="1:9" ht="15">
      <c r="A13" s="72" t="s">
        <v>68</v>
      </c>
      <c r="B13" s="73" t="b">
        <v>1</v>
      </c>
      <c r="E13">
        <v>13</v>
      </c>
      <c r="F13">
        <v>92</v>
      </c>
      <c r="G13">
        <v>1</v>
      </c>
      <c r="H13">
        <v>2.85</v>
      </c>
      <c r="I13">
        <v>87</v>
      </c>
    </row>
    <row r="14" spans="1:9" ht="15">
      <c r="A14" s="72" t="s">
        <v>69</v>
      </c>
      <c r="B14" s="73" t="b">
        <v>0</v>
      </c>
      <c r="E14">
        <v>14</v>
      </c>
      <c r="F14">
        <v>93</v>
      </c>
      <c r="G14">
        <v>2</v>
      </c>
      <c r="H14">
        <v>3.15</v>
      </c>
      <c r="I14">
        <v>87</v>
      </c>
    </row>
    <row r="15" spans="1:9" ht="15">
      <c r="A15" s="72" t="s">
        <v>70</v>
      </c>
      <c r="B15" s="73" t="b">
        <v>0</v>
      </c>
      <c r="E15">
        <v>15</v>
      </c>
      <c r="F15">
        <v>93</v>
      </c>
      <c r="G15">
        <v>2</v>
      </c>
      <c r="H15">
        <v>3.15</v>
      </c>
      <c r="I15">
        <v>91</v>
      </c>
    </row>
    <row r="16" spans="1:9" ht="15">
      <c r="A16" s="72" t="s">
        <v>71</v>
      </c>
      <c r="B16" s="73">
        <v>1</v>
      </c>
      <c r="E16">
        <v>16</v>
      </c>
      <c r="F16">
        <v>93</v>
      </c>
      <c r="G16">
        <v>2</v>
      </c>
      <c r="H16">
        <v>2.85</v>
      </c>
      <c r="I16">
        <v>91</v>
      </c>
    </row>
    <row r="17" spans="5:9" ht="15">
      <c r="E17">
        <v>17</v>
      </c>
      <c r="F17">
        <v>93</v>
      </c>
      <c r="G17">
        <v>1</v>
      </c>
      <c r="H17">
        <v>2.85</v>
      </c>
      <c r="I17">
        <v>87</v>
      </c>
    </row>
    <row r="18" spans="5:9" ht="15">
      <c r="E18">
        <v>18</v>
      </c>
      <c r="F18">
        <v>94</v>
      </c>
      <c r="G18">
        <v>2</v>
      </c>
      <c r="H18" t="s">
        <v>54</v>
      </c>
      <c r="I18" t="s">
        <v>54</v>
      </c>
    </row>
    <row r="19" spans="5:9" ht="15">
      <c r="E19">
        <v>19</v>
      </c>
      <c r="F19">
        <v>94</v>
      </c>
      <c r="G19">
        <v>4</v>
      </c>
      <c r="H19">
        <v>3.85</v>
      </c>
      <c r="I19">
        <v>87</v>
      </c>
    </row>
    <row r="20" spans="5:9" ht="15">
      <c r="E20">
        <v>20</v>
      </c>
      <c r="F20">
        <v>95</v>
      </c>
      <c r="G20">
        <v>2</v>
      </c>
      <c r="H20">
        <v>4.15</v>
      </c>
      <c r="I20">
        <v>87</v>
      </c>
    </row>
    <row r="21" spans="5:9" ht="15">
      <c r="E21">
        <v>21</v>
      </c>
      <c r="F21">
        <v>95</v>
      </c>
      <c r="G21">
        <v>1</v>
      </c>
      <c r="H21">
        <v>4.15</v>
      </c>
      <c r="I21">
        <v>93</v>
      </c>
    </row>
    <row r="22" spans="5:9" ht="15">
      <c r="E22">
        <v>22</v>
      </c>
      <c r="F22">
        <v>96</v>
      </c>
      <c r="G22">
        <v>4</v>
      </c>
      <c r="H22">
        <v>3.85</v>
      </c>
      <c r="I22">
        <v>93</v>
      </c>
    </row>
    <row r="23" spans="5:9" ht="15">
      <c r="E23">
        <v>23</v>
      </c>
      <c r="F23">
        <v>96</v>
      </c>
      <c r="G23">
        <v>2</v>
      </c>
      <c r="H23">
        <v>3.85</v>
      </c>
      <c r="I23">
        <v>87</v>
      </c>
    </row>
    <row r="24" spans="5:9" ht="15">
      <c r="E24" t="s">
        <v>53</v>
      </c>
      <c r="F24" t="s">
        <v>53</v>
      </c>
      <c r="G24" t="s">
        <v>53</v>
      </c>
      <c r="H24" t="s">
        <v>54</v>
      </c>
      <c r="I24" t="s">
        <v>54</v>
      </c>
    </row>
    <row r="25" spans="8:9" ht="15">
      <c r="H25">
        <v>4.85</v>
      </c>
      <c r="I25">
        <v>89</v>
      </c>
    </row>
    <row r="26" spans="8:9" ht="15">
      <c r="H26">
        <v>5.15</v>
      </c>
      <c r="I26">
        <v>89</v>
      </c>
    </row>
    <row r="27" spans="8:9" ht="15">
      <c r="H27">
        <v>5.15</v>
      </c>
      <c r="I27">
        <v>91</v>
      </c>
    </row>
    <row r="28" spans="8:9" ht="15">
      <c r="H28">
        <v>4.85</v>
      </c>
      <c r="I28">
        <v>91</v>
      </c>
    </row>
    <row r="29" spans="8:9" ht="15">
      <c r="H29">
        <v>4.85</v>
      </c>
      <c r="I29">
        <v>89</v>
      </c>
    </row>
    <row r="30" spans="8:9" ht="15">
      <c r="H30" t="s">
        <v>54</v>
      </c>
      <c r="I30" t="s">
        <v>54</v>
      </c>
    </row>
    <row r="31" spans="8:9" ht="15">
      <c r="H31">
        <v>5.85</v>
      </c>
      <c r="I31">
        <v>87</v>
      </c>
    </row>
    <row r="32" spans="8:9" ht="15">
      <c r="H32">
        <v>6.15</v>
      </c>
      <c r="I32">
        <v>87</v>
      </c>
    </row>
    <row r="33" spans="8:9" ht="15">
      <c r="H33">
        <v>6.15</v>
      </c>
      <c r="I33">
        <v>93</v>
      </c>
    </row>
    <row r="34" spans="8:9" ht="15">
      <c r="H34">
        <v>5.85</v>
      </c>
      <c r="I34">
        <v>93</v>
      </c>
    </row>
    <row r="35" spans="8:9" ht="15">
      <c r="H35">
        <v>5.85</v>
      </c>
      <c r="I35">
        <v>87</v>
      </c>
    </row>
    <row r="36" spans="8:9" ht="15">
      <c r="H36" t="s">
        <v>54</v>
      </c>
      <c r="I36" t="s">
        <v>54</v>
      </c>
    </row>
    <row r="37" spans="8:9" ht="15">
      <c r="H37">
        <v>6.85</v>
      </c>
      <c r="I37">
        <v>90</v>
      </c>
    </row>
    <row r="38" spans="8:9" ht="15">
      <c r="H38">
        <v>7.15</v>
      </c>
      <c r="I38">
        <v>90</v>
      </c>
    </row>
    <row r="39" spans="8:9" ht="15">
      <c r="H39">
        <v>7.15</v>
      </c>
      <c r="I39">
        <v>92</v>
      </c>
    </row>
    <row r="40" spans="8:9" ht="15">
      <c r="H40">
        <v>6.85</v>
      </c>
      <c r="I40">
        <v>92</v>
      </c>
    </row>
    <row r="41" spans="8:9" ht="15">
      <c r="H41">
        <v>6.85</v>
      </c>
      <c r="I41">
        <v>90</v>
      </c>
    </row>
    <row r="42" spans="8:9" ht="15">
      <c r="H42" t="s">
        <v>54</v>
      </c>
      <c r="I42" t="s">
        <v>54</v>
      </c>
    </row>
    <row r="43" spans="8:9" ht="15">
      <c r="H43">
        <v>7.85</v>
      </c>
      <c r="I43">
        <v>90.19999999999999</v>
      </c>
    </row>
    <row r="44" spans="8:9" ht="15">
      <c r="H44">
        <v>8.15</v>
      </c>
      <c r="I44">
        <v>90.19999999999999</v>
      </c>
    </row>
    <row r="45" spans="8:9" ht="15">
      <c r="H45">
        <v>8.15</v>
      </c>
      <c r="I45">
        <v>92</v>
      </c>
    </row>
    <row r="46" spans="8:9" ht="15">
      <c r="H46">
        <v>7.85</v>
      </c>
      <c r="I46">
        <v>92</v>
      </c>
    </row>
    <row r="47" spans="8:9" ht="15">
      <c r="H47">
        <v>7.85</v>
      </c>
      <c r="I47">
        <v>90.19999999999999</v>
      </c>
    </row>
    <row r="48" spans="8:9" ht="15">
      <c r="H48" t="s">
        <v>54</v>
      </c>
      <c r="I48" t="s">
        <v>54</v>
      </c>
    </row>
    <row r="49" spans="8:9" ht="15">
      <c r="H49">
        <v>8.85</v>
      </c>
      <c r="I49">
        <v>90</v>
      </c>
    </row>
    <row r="50" spans="8:9" ht="15">
      <c r="H50">
        <v>9.15</v>
      </c>
      <c r="I50">
        <v>90</v>
      </c>
    </row>
    <row r="51" spans="8:9" ht="15">
      <c r="H51">
        <v>9.15</v>
      </c>
      <c r="I51">
        <v>94</v>
      </c>
    </row>
    <row r="52" spans="8:9" ht="15">
      <c r="H52">
        <v>8.85</v>
      </c>
      <c r="I52">
        <v>94</v>
      </c>
    </row>
    <row r="53" spans="8:9" ht="15">
      <c r="H53">
        <v>8.85</v>
      </c>
      <c r="I53">
        <v>90</v>
      </c>
    </row>
    <row r="54" spans="8:9" ht="15">
      <c r="H54" t="s">
        <v>54</v>
      </c>
      <c r="I54" t="s">
        <v>54</v>
      </c>
    </row>
    <row r="55" spans="8:9" ht="15">
      <c r="H55">
        <v>9.85</v>
      </c>
      <c r="I55">
        <v>91</v>
      </c>
    </row>
    <row r="56" spans="8:9" ht="15">
      <c r="H56">
        <v>10.15</v>
      </c>
      <c r="I56">
        <v>91</v>
      </c>
    </row>
    <row r="57" spans="8:9" ht="15">
      <c r="H57">
        <v>10.15</v>
      </c>
      <c r="I57">
        <v>93</v>
      </c>
    </row>
    <row r="58" spans="8:9" ht="15">
      <c r="H58">
        <v>9.85</v>
      </c>
      <c r="I58">
        <v>93</v>
      </c>
    </row>
    <row r="59" spans="8:9" ht="15">
      <c r="H59">
        <v>9.85</v>
      </c>
      <c r="I59">
        <v>91</v>
      </c>
    </row>
    <row r="60" spans="8:9" ht="15">
      <c r="H60" t="s">
        <v>54</v>
      </c>
      <c r="I60" t="s">
        <v>54</v>
      </c>
    </row>
    <row r="61" spans="8:9" ht="15">
      <c r="H61">
        <v>10.85</v>
      </c>
      <c r="I61">
        <v>91</v>
      </c>
    </row>
    <row r="62" spans="8:9" ht="15">
      <c r="H62">
        <v>11.15</v>
      </c>
      <c r="I62">
        <v>91</v>
      </c>
    </row>
    <row r="63" spans="8:9" ht="15">
      <c r="H63">
        <v>11.15</v>
      </c>
      <c r="I63">
        <v>93</v>
      </c>
    </row>
    <row r="64" spans="8:9" ht="15">
      <c r="H64">
        <v>10.85</v>
      </c>
      <c r="I64">
        <v>93</v>
      </c>
    </row>
    <row r="65" spans="8:9" ht="15">
      <c r="H65">
        <v>10.85</v>
      </c>
      <c r="I65">
        <v>91</v>
      </c>
    </row>
    <row r="66" spans="8:9" ht="15">
      <c r="H66" t="s">
        <v>54</v>
      </c>
      <c r="I66" t="s">
        <v>54</v>
      </c>
    </row>
    <row r="67" spans="8:9" ht="15">
      <c r="H67">
        <v>11.85</v>
      </c>
      <c r="I67">
        <v>91</v>
      </c>
    </row>
    <row r="68" spans="8:9" ht="15">
      <c r="H68">
        <v>12.15</v>
      </c>
      <c r="I68">
        <v>91</v>
      </c>
    </row>
    <row r="69" spans="8:9" ht="15">
      <c r="H69">
        <v>12.15</v>
      </c>
      <c r="I69">
        <v>93</v>
      </c>
    </row>
    <row r="70" spans="8:9" ht="15">
      <c r="H70">
        <v>11.85</v>
      </c>
      <c r="I70">
        <v>93</v>
      </c>
    </row>
    <row r="71" spans="8:9" ht="15">
      <c r="H71">
        <v>11.85</v>
      </c>
      <c r="I71">
        <v>91</v>
      </c>
    </row>
    <row r="72" spans="8:9" ht="15">
      <c r="H72" t="s">
        <v>54</v>
      </c>
      <c r="I72" t="s">
        <v>54</v>
      </c>
    </row>
    <row r="73" spans="8:9" ht="15">
      <c r="H73">
        <v>12.85</v>
      </c>
      <c r="I73">
        <v>91</v>
      </c>
    </row>
    <row r="74" spans="8:9" ht="15">
      <c r="H74">
        <v>13.15</v>
      </c>
      <c r="I74">
        <v>91</v>
      </c>
    </row>
    <row r="75" spans="8:9" ht="15">
      <c r="H75">
        <v>13.15</v>
      </c>
      <c r="I75">
        <v>93</v>
      </c>
    </row>
    <row r="76" spans="8:9" ht="15">
      <c r="H76">
        <v>12.85</v>
      </c>
      <c r="I76">
        <v>93</v>
      </c>
    </row>
    <row r="77" spans="8:9" ht="15">
      <c r="H77">
        <v>12.85</v>
      </c>
      <c r="I77">
        <v>91</v>
      </c>
    </row>
    <row r="78" spans="8:9" ht="15">
      <c r="H78" t="s">
        <v>54</v>
      </c>
      <c r="I78" t="s">
        <v>54</v>
      </c>
    </row>
    <row r="79" spans="8:9" ht="15">
      <c r="H79">
        <v>13.85</v>
      </c>
      <c r="I79">
        <v>91</v>
      </c>
    </row>
    <row r="80" spans="8:9" ht="15">
      <c r="H80">
        <v>14.15</v>
      </c>
      <c r="I80">
        <v>91</v>
      </c>
    </row>
    <row r="81" spans="8:9" ht="15">
      <c r="H81">
        <v>14.15</v>
      </c>
      <c r="I81">
        <v>95</v>
      </c>
    </row>
    <row r="82" spans="8:9" ht="15">
      <c r="H82">
        <v>13.85</v>
      </c>
      <c r="I82">
        <v>95</v>
      </c>
    </row>
    <row r="83" spans="8:9" ht="15">
      <c r="H83">
        <v>13.85</v>
      </c>
      <c r="I83">
        <v>91</v>
      </c>
    </row>
    <row r="84" spans="8:9" ht="15">
      <c r="H84" t="s">
        <v>54</v>
      </c>
      <c r="I84" t="s">
        <v>54</v>
      </c>
    </row>
    <row r="85" spans="8:9" ht="15">
      <c r="H85">
        <v>14.85</v>
      </c>
      <c r="I85">
        <v>91</v>
      </c>
    </row>
    <row r="86" spans="8:9" ht="15">
      <c r="H86">
        <v>15.15</v>
      </c>
      <c r="I86">
        <v>91</v>
      </c>
    </row>
    <row r="87" spans="8:9" ht="15">
      <c r="H87">
        <v>15.15</v>
      </c>
      <c r="I87">
        <v>95</v>
      </c>
    </row>
    <row r="88" spans="8:9" ht="15">
      <c r="H88">
        <v>14.85</v>
      </c>
      <c r="I88">
        <v>95</v>
      </c>
    </row>
    <row r="89" spans="8:9" ht="15">
      <c r="H89">
        <v>14.85</v>
      </c>
      <c r="I89">
        <v>91</v>
      </c>
    </row>
    <row r="90" spans="8:9" ht="15">
      <c r="H90" t="s">
        <v>54</v>
      </c>
      <c r="I90" t="s">
        <v>54</v>
      </c>
    </row>
    <row r="91" spans="8:9" ht="15">
      <c r="H91">
        <v>15.85</v>
      </c>
      <c r="I91">
        <v>91</v>
      </c>
    </row>
    <row r="92" spans="8:9" ht="15">
      <c r="H92">
        <v>16.15</v>
      </c>
      <c r="I92">
        <v>91</v>
      </c>
    </row>
    <row r="93" spans="8:9" ht="15">
      <c r="H93">
        <v>16.15</v>
      </c>
      <c r="I93">
        <v>95</v>
      </c>
    </row>
    <row r="94" spans="8:9" ht="15">
      <c r="H94">
        <v>15.85</v>
      </c>
      <c r="I94">
        <v>95</v>
      </c>
    </row>
    <row r="95" spans="8:9" ht="15">
      <c r="H95">
        <v>15.85</v>
      </c>
      <c r="I95">
        <v>91</v>
      </c>
    </row>
    <row r="96" spans="8:9" ht="15">
      <c r="H96" t="s">
        <v>54</v>
      </c>
      <c r="I96" t="s">
        <v>54</v>
      </c>
    </row>
    <row r="97" spans="8:9" ht="15">
      <c r="H97">
        <v>16.85</v>
      </c>
      <c r="I97">
        <v>92</v>
      </c>
    </row>
    <row r="98" spans="8:9" ht="15">
      <c r="H98">
        <v>17.15</v>
      </c>
      <c r="I98">
        <v>92</v>
      </c>
    </row>
    <row r="99" spans="8:9" ht="15">
      <c r="H99">
        <v>17.15</v>
      </c>
      <c r="I99">
        <v>94</v>
      </c>
    </row>
    <row r="100" spans="8:9" ht="15">
      <c r="H100">
        <v>16.85</v>
      </c>
      <c r="I100">
        <v>94</v>
      </c>
    </row>
    <row r="101" spans="8:9" ht="15">
      <c r="H101">
        <v>16.85</v>
      </c>
      <c r="I101">
        <v>92</v>
      </c>
    </row>
    <row r="102" spans="8:9" ht="15">
      <c r="H102" t="s">
        <v>54</v>
      </c>
      <c r="I102" t="s">
        <v>54</v>
      </c>
    </row>
    <row r="103" spans="8:9" ht="15">
      <c r="H103">
        <v>17.85</v>
      </c>
      <c r="I103">
        <v>92</v>
      </c>
    </row>
    <row r="104" spans="8:9" ht="15">
      <c r="H104">
        <v>18.15</v>
      </c>
      <c r="I104">
        <v>92</v>
      </c>
    </row>
    <row r="105" spans="8:9" ht="15">
      <c r="H105">
        <v>18.15</v>
      </c>
      <c r="I105">
        <v>96</v>
      </c>
    </row>
    <row r="106" spans="8:9" ht="15">
      <c r="H106">
        <v>17.85</v>
      </c>
      <c r="I106">
        <v>96</v>
      </c>
    </row>
    <row r="107" spans="8:9" ht="15">
      <c r="H107">
        <v>17.85</v>
      </c>
      <c r="I107">
        <v>92</v>
      </c>
    </row>
    <row r="108" spans="8:9" ht="15">
      <c r="H108" t="s">
        <v>54</v>
      </c>
      <c r="I108" t="s">
        <v>54</v>
      </c>
    </row>
    <row r="109" spans="8:9" ht="15">
      <c r="H109">
        <v>18.85</v>
      </c>
      <c r="I109">
        <v>90</v>
      </c>
    </row>
    <row r="110" spans="8:9" ht="15">
      <c r="H110">
        <v>19.15</v>
      </c>
      <c r="I110">
        <v>90</v>
      </c>
    </row>
    <row r="111" spans="8:9" ht="15">
      <c r="H111">
        <v>19.15</v>
      </c>
      <c r="I111">
        <v>98</v>
      </c>
    </row>
    <row r="112" spans="8:9" ht="15">
      <c r="H112">
        <v>18.85</v>
      </c>
      <c r="I112">
        <v>98</v>
      </c>
    </row>
    <row r="113" spans="8:9" ht="15">
      <c r="H113">
        <v>18.85</v>
      </c>
      <c r="I113">
        <v>90</v>
      </c>
    </row>
    <row r="114" spans="8:9" ht="15">
      <c r="H114" t="s">
        <v>54</v>
      </c>
      <c r="I114" t="s">
        <v>54</v>
      </c>
    </row>
    <row r="115" spans="8:9" ht="15">
      <c r="H115">
        <v>19.85</v>
      </c>
      <c r="I115">
        <v>93</v>
      </c>
    </row>
    <row r="116" spans="8:9" ht="15">
      <c r="H116">
        <v>20.15</v>
      </c>
      <c r="I116">
        <v>93</v>
      </c>
    </row>
    <row r="117" spans="8:9" ht="15">
      <c r="H117">
        <v>20.15</v>
      </c>
      <c r="I117">
        <v>97</v>
      </c>
    </row>
    <row r="118" spans="8:9" ht="15">
      <c r="H118">
        <v>19.85</v>
      </c>
      <c r="I118">
        <v>97</v>
      </c>
    </row>
    <row r="119" spans="8:9" ht="15">
      <c r="H119">
        <v>19.85</v>
      </c>
      <c r="I119">
        <v>93</v>
      </c>
    </row>
    <row r="120" spans="8:9" ht="15">
      <c r="H120" t="s">
        <v>54</v>
      </c>
      <c r="I120" t="s">
        <v>54</v>
      </c>
    </row>
    <row r="121" spans="8:9" ht="15">
      <c r="H121">
        <v>20.85</v>
      </c>
      <c r="I121">
        <v>94</v>
      </c>
    </row>
    <row r="122" spans="8:9" ht="15">
      <c r="H122">
        <v>21.15</v>
      </c>
      <c r="I122">
        <v>94</v>
      </c>
    </row>
    <row r="123" spans="8:9" ht="15">
      <c r="H123">
        <v>21.15</v>
      </c>
      <c r="I123">
        <v>96</v>
      </c>
    </row>
    <row r="124" spans="8:9" ht="15">
      <c r="H124">
        <v>20.85</v>
      </c>
      <c r="I124">
        <v>96</v>
      </c>
    </row>
    <row r="125" spans="8:9" ht="15">
      <c r="H125">
        <v>20.85</v>
      </c>
      <c r="I125">
        <v>94</v>
      </c>
    </row>
    <row r="126" spans="8:9" ht="15">
      <c r="H126" t="s">
        <v>54</v>
      </c>
      <c r="I126" t="s">
        <v>54</v>
      </c>
    </row>
    <row r="127" spans="8:9" ht="15">
      <c r="H127">
        <v>21.85</v>
      </c>
      <c r="I127">
        <v>92</v>
      </c>
    </row>
    <row r="128" spans="8:9" ht="15">
      <c r="H128">
        <v>22.15</v>
      </c>
      <c r="I128">
        <v>92</v>
      </c>
    </row>
    <row r="129" spans="8:9" ht="15">
      <c r="H129">
        <v>22.15</v>
      </c>
      <c r="I129">
        <v>100</v>
      </c>
    </row>
    <row r="130" spans="8:9" ht="15">
      <c r="H130">
        <v>21.85</v>
      </c>
      <c r="I130">
        <v>100</v>
      </c>
    </row>
    <row r="131" spans="8:9" ht="15">
      <c r="H131">
        <v>21.85</v>
      </c>
      <c r="I131">
        <v>92</v>
      </c>
    </row>
    <row r="132" spans="8:9" ht="15">
      <c r="H132" t="s">
        <v>54</v>
      </c>
      <c r="I132" t="s">
        <v>54</v>
      </c>
    </row>
    <row r="133" spans="8:9" ht="15">
      <c r="H133">
        <v>22.85</v>
      </c>
      <c r="I133">
        <v>94</v>
      </c>
    </row>
    <row r="134" spans="8:9" ht="15">
      <c r="H134">
        <v>23.15</v>
      </c>
      <c r="I134">
        <v>94</v>
      </c>
    </row>
    <row r="135" spans="8:9" ht="15">
      <c r="H135">
        <v>23.15</v>
      </c>
      <c r="I135">
        <v>98</v>
      </c>
    </row>
    <row r="136" spans="8:9" ht="15">
      <c r="H136">
        <v>22.85</v>
      </c>
      <c r="I136">
        <v>98</v>
      </c>
    </row>
    <row r="137" spans="8:9" ht="15">
      <c r="H137">
        <v>22.85</v>
      </c>
      <c r="I137">
        <v>94</v>
      </c>
    </row>
    <row r="138" spans="8:9" ht="15">
      <c r="H138" t="s">
        <v>54</v>
      </c>
      <c r="I138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6"/>
  <sheetViews>
    <sheetView zoomScalePageLayoutView="0" workbookViewId="0" topLeftCell="A1">
      <selection activeCell="A1" sqref="A1"/>
    </sheetView>
  </sheetViews>
  <sheetFormatPr defaultColWidth="8.6640625" defaultRowHeight="15"/>
  <cols>
    <col min="1" max="1" width="13.10546875" style="72" bestFit="1" customWidth="1"/>
    <col min="2" max="2" width="12.10546875" style="1" bestFit="1" customWidth="1"/>
  </cols>
  <sheetData>
    <row r="1" spans="1:56" ht="15">
      <c r="A1" s="72" t="s">
        <v>55</v>
      </c>
      <c r="B1" s="1" t="s">
        <v>56</v>
      </c>
      <c r="C1">
        <v>0.09119</v>
      </c>
      <c r="D1">
        <v>0.01374</v>
      </c>
      <c r="E1">
        <v>0.07867293995983042</v>
      </c>
      <c r="F1">
        <v>0.012</v>
      </c>
      <c r="G1">
        <v>0.07772097157717295</v>
      </c>
      <c r="H1">
        <v>0.011859270070286199</v>
      </c>
      <c r="I1">
        <v>0.09981027320042313</v>
      </c>
      <c r="J1">
        <v>0.013859681684082236</v>
      </c>
      <c r="K1">
        <v>0.10084765824091466</v>
      </c>
      <c r="L1">
        <v>0.01386267342098947</v>
      </c>
      <c r="M1">
        <v>0.10342406081357214</v>
      </c>
      <c r="N1">
        <v>0.014038880208766709</v>
      </c>
      <c r="O1">
        <v>0.11094133770762762</v>
      </c>
      <c r="P1">
        <v>0.014244015433853714</v>
      </c>
      <c r="Q1">
        <v>0.09927874704878947</v>
      </c>
      <c r="R1">
        <v>0.01407370437850846</v>
      </c>
      <c r="S1">
        <v>0.18222071536442036</v>
      </c>
      <c r="T1">
        <v>0.014208908756892683</v>
      </c>
      <c r="U1">
        <v>0.10249378801464216</v>
      </c>
      <c r="V1">
        <v>0.014347775307636921</v>
      </c>
      <c r="W1">
        <v>0.09938836412687208</v>
      </c>
      <c r="X1">
        <v>0.014317998937354224</v>
      </c>
      <c r="Y1">
        <v>0.10637629546028196</v>
      </c>
      <c r="Z1">
        <v>0.01458711098851589</v>
      </c>
      <c r="AA1">
        <v>0.102293188517982</v>
      </c>
      <c r="AB1">
        <v>0.014507400175529584</v>
      </c>
      <c r="AC1">
        <v>0.10520618571351445</v>
      </c>
      <c r="AD1">
        <v>0.014495343962740413</v>
      </c>
      <c r="AE1">
        <v>0.10446754793601593</v>
      </c>
      <c r="AF1">
        <v>0.01452750028741636</v>
      </c>
      <c r="AG1">
        <v>0.10588978249780188</v>
      </c>
      <c r="AH1">
        <v>0.014490032924350625</v>
      </c>
      <c r="AI1">
        <v>0.1054780666235131</v>
      </c>
      <c r="AJ1">
        <v>0.014657712302109712</v>
      </c>
      <c r="AK1">
        <v>0.10778525986298627</v>
      </c>
      <c r="AL1">
        <v>0.014696940196550391</v>
      </c>
      <c r="AM1">
        <v>0.11067771213137421</v>
      </c>
      <c r="AN1">
        <v>0.014665809457599216</v>
      </c>
      <c r="AO1">
        <v>0.10243953746212021</v>
      </c>
      <c r="AP1">
        <v>0.014604856542692361</v>
      </c>
      <c r="AQ1">
        <v>0.11194981012753273</v>
      </c>
      <c r="AR1">
        <v>0.014881735822516855</v>
      </c>
      <c r="AS1">
        <v>0.12126046866123871</v>
      </c>
      <c r="AT1">
        <v>0.014876714501852118</v>
      </c>
      <c r="AU1">
        <v>0.11092149952505137</v>
      </c>
      <c r="AV1">
        <v>0.014958792859476183</v>
      </c>
      <c r="AW1">
        <v>0.10433073650705667</v>
      </c>
      <c r="AX1">
        <v>0.01493286149052025</v>
      </c>
      <c r="AY1">
        <v>0.12131370983699703</v>
      </c>
      <c r="AZ1">
        <v>0.01521193554623735</v>
      </c>
      <c r="BA1">
        <v>0.10845536879239184</v>
      </c>
      <c r="BB1">
        <v>0.015061982983851727</v>
      </c>
      <c r="BC1">
        <v>0.09815368437141805</v>
      </c>
      <c r="BD1">
        <v>0.01438167693836991</v>
      </c>
    </row>
    <row r="2" spans="1:56" ht="15">
      <c r="A2" s="72" t="s">
        <v>57</v>
      </c>
      <c r="B2" s="1" t="s">
        <v>75</v>
      </c>
      <c r="C2">
        <v>0.09047</v>
      </c>
      <c r="D2">
        <v>0.01374</v>
      </c>
      <c r="E2">
        <v>0.07867293995983049</v>
      </c>
      <c r="F2">
        <v>0.01200000000000001</v>
      </c>
      <c r="G2">
        <v>0.07984585057497529</v>
      </c>
      <c r="H2">
        <v>0.012173248112150814</v>
      </c>
      <c r="I2">
        <v>0.09962081628446612</v>
      </c>
      <c r="J2">
        <v>0.013935090265352165</v>
      </c>
      <c r="K2">
        <v>0.10070529968913815</v>
      </c>
      <c r="L2">
        <v>0.013930438223130785</v>
      </c>
      <c r="M2">
        <v>0.10328649422835877</v>
      </c>
      <c r="N2">
        <v>0.014108215584047923</v>
      </c>
      <c r="O2">
        <v>0.11068980299811615</v>
      </c>
      <c r="P2">
        <v>0.014365273764400456</v>
      </c>
      <c r="Q2">
        <v>0.09914821063118207</v>
      </c>
      <c r="R2">
        <v>0.01412583525838527</v>
      </c>
      <c r="S2">
        <v>0.18195881432782837</v>
      </c>
      <c r="T2">
        <v>0.014290932038177828</v>
      </c>
      <c r="U2">
        <v>0.10234094600602173</v>
      </c>
      <c r="V2">
        <v>0.01440858397535174</v>
      </c>
      <c r="W2">
        <v>0.09923014559178354</v>
      </c>
      <c r="X2">
        <v>0.014370407057039836</v>
      </c>
      <c r="Y2">
        <v>0.10621484093891627</v>
      </c>
      <c r="Z2">
        <v>0.014668324641799001</v>
      </c>
      <c r="AA2">
        <v>0.10214166604340073</v>
      </c>
      <c r="AB2">
        <v>0.014568242176271439</v>
      </c>
      <c r="AC2">
        <v>0.10504796937237754</v>
      </c>
      <c r="AD2">
        <v>0.014558785975196373</v>
      </c>
      <c r="AE2">
        <v>0.10433961288125917</v>
      </c>
      <c r="AF2">
        <v>0.014579287278910245</v>
      </c>
      <c r="AG2">
        <v>0.10572358260947552</v>
      </c>
      <c r="AH2">
        <v>0.014556367718251079</v>
      </c>
      <c r="AI2">
        <v>0.10527145873022282</v>
      </c>
      <c r="AJ2">
        <v>0.014736588013270015</v>
      </c>
      <c r="AK2">
        <v>0.10764606435384289</v>
      </c>
      <c r="AL2">
        <v>0.01476640371728188</v>
      </c>
      <c r="AM2">
        <v>0.11046066601912649</v>
      </c>
      <c r="AN2">
        <v>0.014749713172143469</v>
      </c>
      <c r="AO2">
        <v>0.10228507321831312</v>
      </c>
      <c r="AP2">
        <v>0.014665921752899288</v>
      </c>
      <c r="AQ2">
        <v>0.11181119982030066</v>
      </c>
      <c r="AR2">
        <v>0.01495087969879079</v>
      </c>
      <c r="AS2">
        <v>0.12100295876534878</v>
      </c>
      <c r="AT2">
        <v>0.015009168889871199</v>
      </c>
      <c r="AU2">
        <v>0.1107666347273908</v>
      </c>
      <c r="AV2">
        <v>0.015037279859475337</v>
      </c>
      <c r="AW2">
        <v>0.10417365416596452</v>
      </c>
      <c r="AX2">
        <v>0.014994098374249887</v>
      </c>
      <c r="AY2">
        <v>0.12110229328467306</v>
      </c>
      <c r="AZ2">
        <v>0.01532373751802203</v>
      </c>
      <c r="BA2">
        <v>0.10825465513839704</v>
      </c>
      <c r="BB2">
        <v>0.015140493269385028</v>
      </c>
      <c r="BC2">
        <v>0.09808517969836578</v>
      </c>
      <c r="BD2">
        <v>0.014401634092027523</v>
      </c>
    </row>
    <row r="3" spans="1:56" ht="15">
      <c r="A3" s="72" t="s">
        <v>58</v>
      </c>
      <c r="B3" s="73">
        <v>1</v>
      </c>
      <c r="C3">
        <v>0.09341</v>
      </c>
      <c r="D3">
        <v>0.0139</v>
      </c>
      <c r="E3">
        <v>0.0798374231647454</v>
      </c>
      <c r="F3">
        <v>0.012172003883037963</v>
      </c>
      <c r="G3">
        <v>0.0819749190716128</v>
      </c>
      <c r="H3">
        <v>0.01248732358081539</v>
      </c>
      <c r="I3">
        <v>0.09906289224133294</v>
      </c>
      <c r="J3">
        <v>0.014001972465879246</v>
      </c>
      <c r="K3">
        <v>0.1002837488432769</v>
      </c>
      <c r="L3">
        <v>0.01399300836698049</v>
      </c>
      <c r="M3">
        <v>0.1028795226266947</v>
      </c>
      <c r="N3">
        <v>0.014171871380973828</v>
      </c>
      <c r="O3">
        <v>0.10994509839334497</v>
      </c>
      <c r="P3">
        <v>0.014477113926715883</v>
      </c>
      <c r="Q3">
        <v>0.09876382753810517</v>
      </c>
      <c r="R3">
        <v>0.014172029485660756</v>
      </c>
      <c r="S3">
        <v>0.18117919762599513</v>
      </c>
      <c r="T3">
        <v>0.014368265860343728</v>
      </c>
      <c r="U3">
        <v>0.10189087002237845</v>
      </c>
      <c r="V3">
        <v>0.014462461762373344</v>
      </c>
      <c r="W3">
        <v>0.09877054298540644</v>
      </c>
      <c r="X3">
        <v>0.014412250372524712</v>
      </c>
      <c r="Y3">
        <v>0.10573710938223145</v>
      </c>
      <c r="Z3">
        <v>0.014743037420119811</v>
      </c>
      <c r="AA3">
        <v>0.10169550041261999</v>
      </c>
      <c r="AB3">
        <v>0.014622168234580023</v>
      </c>
      <c r="AC3">
        <v>0.10458215999774374</v>
      </c>
      <c r="AD3">
        <v>0.014614851230611283</v>
      </c>
      <c r="AE3">
        <v>0.10396301444179969</v>
      </c>
      <c r="AF3">
        <v>0.014624986747941233</v>
      </c>
      <c r="AG3">
        <v>0.10523424768276947</v>
      </c>
      <c r="AH3">
        <v>0.014614994396557753</v>
      </c>
      <c r="AI3">
        <v>0.10466270293692408</v>
      </c>
      <c r="AJ3">
        <v>0.014806871884916467</v>
      </c>
      <c r="AK3">
        <v>0.10723420226692164</v>
      </c>
      <c r="AL3">
        <v>0.014830237082660255</v>
      </c>
      <c r="AM3">
        <v>0.10982140244482415</v>
      </c>
      <c r="AN3">
        <v>0.014824014366764282</v>
      </c>
      <c r="AO3">
        <v>0.10183013528454317</v>
      </c>
      <c r="AP3">
        <v>0.01472017243883408</v>
      </c>
      <c r="AQ3">
        <v>0.11140114672281266</v>
      </c>
      <c r="AR3">
        <v>0.015014271326604059</v>
      </c>
      <c r="AS3">
        <v>0.12023796838464235</v>
      </c>
      <c r="AT3">
        <v>0.015134243186747156</v>
      </c>
      <c r="AU3">
        <v>0.11030853711327096</v>
      </c>
      <c r="AV3">
        <v>0.015109294483450435</v>
      </c>
      <c r="AW3">
        <v>0.1037109155785437</v>
      </c>
      <c r="AX3">
        <v>0.015048600419578766</v>
      </c>
      <c r="AY3">
        <v>0.12047450007693589</v>
      </c>
      <c r="AZ3">
        <v>0.015429043668639212</v>
      </c>
      <c r="BA3">
        <v>0.10766345418162221</v>
      </c>
      <c r="BB3">
        <v>0.015210241036972758</v>
      </c>
      <c r="BC3">
        <v>0.09788582561082994</v>
      </c>
      <c r="BD3">
        <v>0.014417988393191366</v>
      </c>
    </row>
    <row r="4" spans="1:56" ht="15">
      <c r="A4" s="72" t="s">
        <v>59</v>
      </c>
      <c r="B4" s="73">
        <v>57</v>
      </c>
      <c r="C4">
        <v>0.09261</v>
      </c>
      <c r="D4">
        <v>0.01402</v>
      </c>
      <c r="E4">
        <v>0.08100316348948255</v>
      </c>
      <c r="F4">
        <v>0.012344037000597385</v>
      </c>
      <c r="G4">
        <v>0.08410818532727427</v>
      </c>
      <c r="H4">
        <v>0.0128014965065113</v>
      </c>
      <c r="I4">
        <v>0.0981608850289251</v>
      </c>
      <c r="J4">
        <v>0.014057405212564043</v>
      </c>
      <c r="K4">
        <v>0.09959450451150496</v>
      </c>
      <c r="L4">
        <v>0.014048677102122556</v>
      </c>
      <c r="M4">
        <v>0.10221424713297754</v>
      </c>
      <c r="N4">
        <v>0.014228111235342561</v>
      </c>
      <c r="O4">
        <v>0.10872753749363222</v>
      </c>
      <c r="P4">
        <v>0.014576485212717573</v>
      </c>
      <c r="Q4">
        <v>0.09814239715520097</v>
      </c>
      <c r="R4">
        <v>0.014210268150938486</v>
      </c>
      <c r="S4">
        <v>0.1798970396112739</v>
      </c>
      <c r="T4">
        <v>0.014439404999560087</v>
      </c>
      <c r="U4">
        <v>0.10116323054390174</v>
      </c>
      <c r="V4">
        <v>0.014507053950874585</v>
      </c>
      <c r="W4">
        <v>0.09804679057754749</v>
      </c>
      <c r="X4">
        <v>0.014440138987240045</v>
      </c>
      <c r="Y4">
        <v>0.1049561320617406</v>
      </c>
      <c r="Z4">
        <v>0.014809211353647404</v>
      </c>
      <c r="AA4">
        <v>0.10097419120464513</v>
      </c>
      <c r="AB4">
        <v>0.014666821522941315</v>
      </c>
      <c r="AC4">
        <v>0.10382911569448593</v>
      </c>
      <c r="AD4">
        <v>0.014661089408292567</v>
      </c>
      <c r="AE4">
        <v>0.10335421177656169</v>
      </c>
      <c r="AF4">
        <v>0.014662601408422288</v>
      </c>
      <c r="AG4">
        <v>0.10444316400207025</v>
      </c>
      <c r="AH4">
        <v>0.01466335069210663</v>
      </c>
      <c r="AI4">
        <v>0.10367840479291839</v>
      </c>
      <c r="AJ4">
        <v>0.014865492174598689</v>
      </c>
      <c r="AK4">
        <v>0.10656090812630942</v>
      </c>
      <c r="AL4">
        <v>0.014886699084879156</v>
      </c>
      <c r="AM4">
        <v>0.10878786029419117</v>
      </c>
      <c r="AN4">
        <v>0.014885465722720034</v>
      </c>
      <c r="AO4">
        <v>0.10109460663161157</v>
      </c>
      <c r="AP4">
        <v>0.014765237580672566</v>
      </c>
      <c r="AQ4">
        <v>0.11073083601463957</v>
      </c>
      <c r="AR4">
        <v>0.015070181547599556</v>
      </c>
      <c r="AS4">
        <v>0.11898038718671622</v>
      </c>
      <c r="AT4">
        <v>0.015249502963561205</v>
      </c>
      <c r="AU4">
        <v>0.10955970239143366</v>
      </c>
      <c r="AV4">
        <v>0.015172872360187549</v>
      </c>
      <c r="AW4">
        <v>0.10296274464153057</v>
      </c>
      <c r="AX4">
        <v>0.015093985625596181</v>
      </c>
      <c r="AY4">
        <v>0.11944254949446992</v>
      </c>
      <c r="AZ4">
        <v>0.015525804333651102</v>
      </c>
      <c r="BA4">
        <v>0.10670760424077536</v>
      </c>
      <c r="BB4">
        <v>0.015268177974484407</v>
      </c>
      <c r="BC4">
        <v>0.09757177259137827</v>
      </c>
      <c r="BD4">
        <v>0.01442941491364392</v>
      </c>
    </row>
    <row r="5" spans="1:56" ht="15">
      <c r="A5" s="72" t="s">
        <v>60</v>
      </c>
      <c r="B5" s="73">
        <v>1</v>
      </c>
      <c r="C5">
        <v>0.09334</v>
      </c>
      <c r="D5">
        <v>0.01399</v>
      </c>
      <c r="E5">
        <v>0.08217016229116769</v>
      </c>
      <c r="F5">
        <v>0.01251609935764697</v>
      </c>
      <c r="G5">
        <v>0.08624565761843339</v>
      </c>
      <c r="H5">
        <v>0.013115766919479466</v>
      </c>
      <c r="I5">
        <v>0.09695421669073563</v>
      </c>
      <c r="J5">
        <v>0.014098965828380597</v>
      </c>
      <c r="K5">
        <v>0.09865636748246723</v>
      </c>
      <c r="L5">
        <v>0.014095925930579869</v>
      </c>
      <c r="M5">
        <v>0.10130881472843213</v>
      </c>
      <c r="N5">
        <v>0.014275401070533307</v>
      </c>
      <c r="O5">
        <v>0.10707033218637767</v>
      </c>
      <c r="P5">
        <v>0.014660677032765012</v>
      </c>
      <c r="Q5">
        <v>0.09731107897215618</v>
      </c>
      <c r="R5">
        <v>0.014238880041056346</v>
      </c>
      <c r="S5">
        <v>0.1781372960309881</v>
      </c>
      <c r="T5">
        <v>0.014502964813401633</v>
      </c>
      <c r="U5">
        <v>0.10018982890740263</v>
      </c>
      <c r="V5">
        <v>0.014540411648240898</v>
      </c>
      <c r="W5">
        <v>0.09711752248397013</v>
      </c>
      <c r="X5">
        <v>0.014451813531481578</v>
      </c>
      <c r="Y5">
        <v>0.10389321200289083</v>
      </c>
      <c r="Z5">
        <v>0.014865041389977717</v>
      </c>
      <c r="AA5">
        <v>0.10000926309309023</v>
      </c>
      <c r="AB5">
        <v>0.014700250478383674</v>
      </c>
      <c r="AC5">
        <v>0.10282174811216395</v>
      </c>
      <c r="AD5">
        <v>0.01469547967800016</v>
      </c>
      <c r="AE5">
        <v>0.10253981248337536</v>
      </c>
      <c r="AF5">
        <v>0.014690487319195221</v>
      </c>
      <c r="AG5">
        <v>0.10338490572026511</v>
      </c>
      <c r="AH5">
        <v>0.014699323202742972</v>
      </c>
      <c r="AI5">
        <v>0.10236158285028535</v>
      </c>
      <c r="AJ5">
        <v>0.014909886894366203</v>
      </c>
      <c r="AK5">
        <v>0.1056445476410153</v>
      </c>
      <c r="AL5">
        <v>0.014934249587703506</v>
      </c>
      <c r="AM5">
        <v>0.1074052103186957</v>
      </c>
      <c r="AN5">
        <v>0.014931381520879135</v>
      </c>
      <c r="AO5">
        <v>0.10011063339110951</v>
      </c>
      <c r="AP5">
        <v>0.014799147615469865</v>
      </c>
      <c r="AQ5">
        <v>0.10981855202453072</v>
      </c>
      <c r="AR5">
        <v>0.015117085276695594</v>
      </c>
      <c r="AS5">
        <v>0.11725469255911061</v>
      </c>
      <c r="AT5">
        <v>0.01535270481986371</v>
      </c>
      <c r="AU5">
        <v>0.1085405568210242</v>
      </c>
      <c r="AV5">
        <v>0.015226279250944443</v>
      </c>
      <c r="AW5">
        <v>0.10196184001499511</v>
      </c>
      <c r="AX5">
        <v>0.015128270441016795</v>
      </c>
      <c r="AY5">
        <v>0.11802652728153645</v>
      </c>
      <c r="AZ5">
        <v>0.01561213617677687</v>
      </c>
      <c r="BA5">
        <v>0.10542888054494841</v>
      </c>
      <c r="BB5">
        <v>0.015311771959738448</v>
      </c>
      <c r="BC5">
        <v>0.09716846334790152</v>
      </c>
      <c r="BD5">
        <v>0.014434987944654256</v>
      </c>
    </row>
    <row r="6" spans="1:56" ht="15">
      <c r="A6" s="72" t="s">
        <v>61</v>
      </c>
      <c r="B6" s="73" t="b">
        <v>1</v>
      </c>
      <c r="C6">
        <v>0.15536</v>
      </c>
      <c r="D6">
        <v>0.01405</v>
      </c>
      <c r="E6">
        <v>0.08333842092839183</v>
      </c>
      <c r="F6">
        <v>0.012688190959156964</v>
      </c>
      <c r="G6">
        <v>0.0883873442378833</v>
      </c>
      <c r="H6">
        <v>0.01343013484996991</v>
      </c>
      <c r="I6">
        <v>0.09549562442338054</v>
      </c>
      <c r="J6">
        <v>0.014124837914987766</v>
      </c>
      <c r="K6">
        <v>0.0974949276887751</v>
      </c>
      <c r="L6">
        <v>0.014133466027480618</v>
      </c>
      <c r="M6">
        <v>0.10018792324876832</v>
      </c>
      <c r="N6">
        <v>0.014312450943117457</v>
      </c>
      <c r="O6">
        <v>0.10501868671235141</v>
      </c>
      <c r="P6">
        <v>0.014727392853478996</v>
      </c>
      <c r="Q6">
        <v>0.0963062055826771</v>
      </c>
      <c r="R6">
        <v>0.014256614679121106</v>
      </c>
      <c r="S6">
        <v>0.17593421829224934</v>
      </c>
      <c r="T6">
        <v>0.014557708182390152</v>
      </c>
      <c r="U6">
        <v>0.09901320743529542</v>
      </c>
      <c r="V6">
        <v>0.014561076963029383</v>
      </c>
      <c r="W6">
        <v>0.09605802247904581</v>
      </c>
      <c r="X6">
        <v>0.014446328203106049</v>
      </c>
      <c r="Y6">
        <v>0.10257734289406172</v>
      </c>
      <c r="Z6">
        <v>0.0149090046312577</v>
      </c>
      <c r="AA6">
        <v>0.09884288806666905</v>
      </c>
      <c r="AB6">
        <v>0.014720994095144347</v>
      </c>
      <c r="AC6">
        <v>0.10160408404801123</v>
      </c>
      <c r="AD6">
        <v>0.014716519019925017</v>
      </c>
      <c r="AE6">
        <v>0.10155540971927435</v>
      </c>
      <c r="AF6">
        <v>0.014707425732147807</v>
      </c>
      <c r="AG6">
        <v>0.10210572380235557</v>
      </c>
      <c r="AH6">
        <v>0.014721339757136718</v>
      </c>
      <c r="AI6">
        <v>0.10076978854673076</v>
      </c>
      <c r="AJ6">
        <v>0.014938115781935674</v>
      </c>
      <c r="AK6">
        <v>0.10451011673630461</v>
      </c>
      <c r="AL6">
        <v>0.014971591537371168</v>
      </c>
      <c r="AM6">
        <v>0.10573388095695758</v>
      </c>
      <c r="AN6">
        <v>0.01495975502053359</v>
      </c>
      <c r="AO6">
        <v>0.0989212199152744</v>
      </c>
      <c r="AP6">
        <v>0.014820420511986931</v>
      </c>
      <c r="AQ6">
        <v>0.10868917948158943</v>
      </c>
      <c r="AR6">
        <v>0.015153703102431328</v>
      </c>
      <c r="AS6">
        <v>0.11509447318480331</v>
      </c>
      <c r="AT6">
        <v>0.015441840048912116</v>
      </c>
      <c r="AU6">
        <v>0.10727890003648913</v>
      </c>
      <c r="AV6">
        <v>0.015268058354962647</v>
      </c>
      <c r="AW6">
        <v>0.10075194603399018</v>
      </c>
      <c r="AX6">
        <v>0.015149956454889925</v>
      </c>
      <c r="AY6">
        <v>0.11625399469980888</v>
      </c>
      <c r="AZ6">
        <v>0.015686358846891086</v>
      </c>
      <c r="BA6">
        <v>0.10388316945564606</v>
      </c>
      <c r="BB6">
        <v>0.01533911772639213</v>
      </c>
      <c r="BC6">
        <v>0.09670857159673377</v>
      </c>
      <c r="BD6">
        <v>0.014434255992394006</v>
      </c>
    </row>
    <row r="7" spans="1:56" ht="15">
      <c r="A7" s="72" t="s">
        <v>62</v>
      </c>
      <c r="B7" s="73">
        <v>1</v>
      </c>
      <c r="C7">
        <v>0.09554</v>
      </c>
      <c r="D7">
        <v>0.01425</v>
      </c>
      <c r="E7">
        <v>0.08450794076121237</v>
      </c>
      <c r="F7">
        <v>0.01286031181009717</v>
      </c>
      <c r="G7">
        <v>0.09053325349476693</v>
      </c>
      <c r="H7">
        <v>0.013744600328241985</v>
      </c>
      <c r="I7">
        <v>0.09384885570804546</v>
      </c>
      <c r="J7">
        <v>0.01413389073805277</v>
      </c>
      <c r="K7">
        <v>0.09614186618035295</v>
      </c>
      <c r="L7">
        <v>0.014160273396841077</v>
      </c>
      <c r="M7">
        <v>0.09888214769160535</v>
      </c>
      <c r="N7">
        <v>0.014338250229152727</v>
      </c>
      <c r="O7">
        <v>0.1026285646118443</v>
      </c>
      <c r="P7">
        <v>0.014774812841185616</v>
      </c>
      <c r="Q7">
        <v>0.0951716947758015</v>
      </c>
      <c r="R7">
        <v>0.0142626969763491</v>
      </c>
      <c r="S7">
        <v>0.17333068679727837</v>
      </c>
      <c r="T7">
        <v>0.014602569589117946</v>
      </c>
      <c r="U7">
        <v>0.09768479013196742</v>
      </c>
      <c r="V7">
        <v>0.014568146721820602</v>
      </c>
      <c r="W7">
        <v>0.0949541249520844</v>
      </c>
      <c r="X7">
        <v>0.01442412739079594</v>
      </c>
      <c r="Y7">
        <v>0.10104441821432739</v>
      </c>
      <c r="Z7">
        <v>0.014939901874868856</v>
      </c>
      <c r="AA7">
        <v>0.09752604231092453</v>
      </c>
      <c r="AB7">
        <v>0.014728145777631972</v>
      </c>
      <c r="AC7">
        <v>0.10022934126463173</v>
      </c>
      <c r="AD7">
        <v>0.014723287913867058</v>
      </c>
      <c r="AE7">
        <v>0.10044402660873841</v>
      </c>
      <c r="AF7">
        <v>0.0147126763573545</v>
      </c>
      <c r="AG7">
        <v>0.10066152463635011</v>
      </c>
      <c r="AH7">
        <v>0.014728438126213708</v>
      </c>
      <c r="AI7">
        <v>0.09897259093159647</v>
      </c>
      <c r="AJ7">
        <v>0.01494894509946308</v>
      </c>
      <c r="AK7">
        <v>0.1031885597300172</v>
      </c>
      <c r="AL7">
        <v>0.014997706342838405</v>
      </c>
      <c r="AM7">
        <v>0.10384691732201284</v>
      </c>
      <c r="AN7">
        <v>0.014969346163597344</v>
      </c>
      <c r="AO7">
        <v>0.0975783492804393</v>
      </c>
      <c r="AP7">
        <v>0.014828126542567288</v>
      </c>
      <c r="AQ7">
        <v>0.10737352472473263</v>
      </c>
      <c r="AR7">
        <v>0.015179036185976236</v>
      </c>
      <c r="AS7">
        <v>0.1125417752767021</v>
      </c>
      <c r="AT7">
        <v>0.015515173734862818</v>
      </c>
      <c r="AU7">
        <v>0.1058091467460168</v>
      </c>
      <c r="AV7">
        <v>0.015297070047194538</v>
      </c>
      <c r="AW7">
        <v>0.09938594087120114</v>
      </c>
      <c r="AX7">
        <v>0.015158095884348279</v>
      </c>
      <c r="AY7">
        <v>0.11415945207976455</v>
      </c>
      <c r="AZ7">
        <v>0.015747027684147017</v>
      </c>
      <c r="BA7">
        <v>0.10213802596461555</v>
      </c>
      <c r="BB7">
        <v>0.015349020133223139</v>
      </c>
      <c r="BC7">
        <v>0.09622935503247305</v>
      </c>
      <c r="BD7">
        <v>0.014427278355282205</v>
      </c>
    </row>
    <row r="8" spans="1:56" ht="15">
      <c r="A8" s="72" t="s">
        <v>63</v>
      </c>
      <c r="B8" s="73" t="b">
        <v>0</v>
      </c>
      <c r="C8">
        <v>0.09551</v>
      </c>
      <c r="D8">
        <v>0.01424</v>
      </c>
      <c r="E8">
        <v>0.08567872315115577</v>
      </c>
      <c r="F8">
        <v>0.013032461915439386</v>
      </c>
      <c r="G8">
        <v>0.09268339371460943</v>
      </c>
      <c r="H8">
        <v>0.01405916338456481</v>
      </c>
      <c r="I8">
        <v>0.09208588223966357</v>
      </c>
      <c r="J8">
        <v>0.014125728645767404</v>
      </c>
      <c r="K8">
        <v>0.0946340909479824</v>
      </c>
      <c r="L8">
        <v>0.01417561680350669</v>
      </c>
      <c r="M8">
        <v>0.09742710621023977</v>
      </c>
      <c r="N8">
        <v>0.014352095191369795</v>
      </c>
      <c r="O8">
        <v>0.09996516218517486</v>
      </c>
      <c r="P8">
        <v>0.014801643502234918</v>
      </c>
      <c r="Q8">
        <v>0.09395713011777664</v>
      </c>
      <c r="R8">
        <v>0.014256861107165368</v>
      </c>
      <c r="S8">
        <v>0.17037737632515165</v>
      </c>
      <c r="T8">
        <v>0.01463667585733215</v>
      </c>
      <c r="U8">
        <v>0.09626263520802752</v>
      </c>
      <c r="V8">
        <v>0.014561311942230912</v>
      </c>
      <c r="W8">
        <v>0.0938952611155889</v>
      </c>
      <c r="X8">
        <v>0.014387009672331301</v>
      </c>
      <c r="Y8">
        <v>0.0993362521529146</v>
      </c>
      <c r="Z8">
        <v>0.014956890324548574</v>
      </c>
      <c r="AA8">
        <v>0.09611627830430972</v>
      </c>
      <c r="AB8">
        <v>0.014721392963004263</v>
      </c>
      <c r="AC8">
        <v>0.09875760261840687</v>
      </c>
      <c r="AD8">
        <v>0.01471549052668026</v>
      </c>
      <c r="AE8">
        <v>0.0992542359267058</v>
      </c>
      <c r="AF8">
        <v>0.014706009717298464</v>
      </c>
      <c r="AG8">
        <v>0.0991154266558397</v>
      </c>
      <c r="AH8">
        <v>0.014720308077183525</v>
      </c>
      <c r="AI8">
        <v>0.0970485361645748</v>
      </c>
      <c r="AJ8">
        <v>0.014941901553807646</v>
      </c>
      <c r="AK8">
        <v>0.10171592525224256</v>
      </c>
      <c r="AL8">
        <v>0.015011881660288289</v>
      </c>
      <c r="AM8">
        <v>0.10182678877936469</v>
      </c>
      <c r="AN8">
        <v>0.014959735771095096</v>
      </c>
      <c r="AO8">
        <v>0.09614071137715476</v>
      </c>
      <c r="AP8">
        <v>0.014821928916696937</v>
      </c>
      <c r="AQ8">
        <v>0.10590747538607141</v>
      </c>
      <c r="AR8">
        <v>0.015192393506849632</v>
      </c>
      <c r="AS8">
        <v>0.10964628419593735</v>
      </c>
      <c r="AT8">
        <v>0.015571278520934614</v>
      </c>
      <c r="AU8">
        <v>0.10417138798801039</v>
      </c>
      <c r="AV8">
        <v>0.015312522964303866</v>
      </c>
      <c r="AW8">
        <v>0.09792352550706189</v>
      </c>
      <c r="AX8">
        <v>0.015152332997267209</v>
      </c>
      <c r="AY8">
        <v>0.11178366731099575</v>
      </c>
      <c r="AZ8">
        <v>0.015792961838637255</v>
      </c>
      <c r="BA8">
        <v>0.10026972121654248</v>
      </c>
      <c r="BB8">
        <v>0.015341046397535939</v>
      </c>
      <c r="BC8">
        <v>0.09576963693114514</v>
      </c>
      <c r="BD8">
        <v>0.014414620319980049</v>
      </c>
    </row>
    <row r="9" spans="1:56" ht="15">
      <c r="A9" s="72" t="s">
        <v>64</v>
      </c>
      <c r="B9" s="73" t="b">
        <v>1</v>
      </c>
      <c r="C9">
        <v>0.09462</v>
      </c>
      <c r="D9">
        <v>0.01443</v>
      </c>
      <c r="E9">
        <v>0.08685076946121706</v>
      </c>
      <c r="F9">
        <v>0.013204641280155638</v>
      </c>
      <c r="G9">
        <v>0.09483777323935216</v>
      </c>
      <c r="H9">
        <v>0.014373824049216388</v>
      </c>
      <c r="I9">
        <v>0.09028375441848843</v>
      </c>
      <c r="J9">
        <v>0.014100708360730602</v>
      </c>
      <c r="K9">
        <v>0.09301273016952585</v>
      </c>
      <c r="L9">
        <v>0.014179077719340898</v>
      </c>
      <c r="M9">
        <v>0.0958624885432732</v>
      </c>
      <c r="N9">
        <v>0.014353608175290501</v>
      </c>
      <c r="O9">
        <v>0.09710113010757067</v>
      </c>
      <c r="P9">
        <v>0.014807152966135786</v>
      </c>
      <c r="Q9">
        <v>0.09271559391228608</v>
      </c>
      <c r="R9">
        <v>0.014239362127056841</v>
      </c>
      <c r="S9">
        <v>0.16713176970486823</v>
      </c>
      <c r="T9">
        <v>0.014659363147317282</v>
      </c>
      <c r="U9">
        <v>0.09480889765790838</v>
      </c>
      <c r="V9">
        <v>0.014540871336925294</v>
      </c>
      <c r="W9">
        <v>0.09296721382028647</v>
      </c>
      <c r="X9">
        <v>0.014337982104514566</v>
      </c>
      <c r="Y9">
        <v>0.09749943902712208</v>
      </c>
      <c r="Z9">
        <v>0.014959506579675172</v>
      </c>
      <c r="AA9">
        <v>0.09467520949871194</v>
      </c>
      <c r="AB9">
        <v>0.01470103078166405</v>
      </c>
      <c r="AC9">
        <v>0.09725319015036225</v>
      </c>
      <c r="AD9">
        <v>0.0146934676416007</v>
      </c>
      <c r="AE9">
        <v>0.0980380372352305</v>
      </c>
      <c r="AF9">
        <v>0.014687717176140244</v>
      </c>
      <c r="AG9">
        <v>0.09753500176157383</v>
      </c>
      <c r="AH9">
        <v>0.01469730493220109</v>
      </c>
      <c r="AI9">
        <v>0.09508171467162375</v>
      </c>
      <c r="AJ9">
        <v>0.014917292981713194</v>
      </c>
      <c r="AK9">
        <v>0.10013238293266284</v>
      </c>
      <c r="AL9">
        <v>0.01501373082401308</v>
      </c>
      <c r="AM9">
        <v>0.09976178463997908</v>
      </c>
      <c r="AN9">
        <v>0.014931343863294977</v>
      </c>
      <c r="AO9">
        <v>0.09467113788034633</v>
      </c>
      <c r="AP9">
        <v>0.014802098500365918</v>
      </c>
      <c r="AQ9">
        <v>0.10433102146985902</v>
      </c>
      <c r="AR9">
        <v>0.015193410712158028</v>
      </c>
      <c r="AS9">
        <v>0.10646435738282384</v>
      </c>
      <c r="AT9">
        <v>0.015609062391284866</v>
      </c>
      <c r="AU9">
        <v>0.10241029755206987</v>
      </c>
      <c r="AV9">
        <v>0.01531399559099464</v>
      </c>
      <c r="AW9">
        <v>0.0964286145104328</v>
      </c>
      <c r="AX9">
        <v>0.015132919659465558</v>
      </c>
      <c r="AY9">
        <v>0.10917288234161143</v>
      </c>
      <c r="AZ9">
        <v>0.015823267254293973</v>
      </c>
      <c r="BA9">
        <v>0.09835990909403848</v>
      </c>
      <c r="BB9">
        <v>0.01531554500984229</v>
      </c>
      <c r="BC9">
        <v>0.09536666091927078</v>
      </c>
      <c r="BD9">
        <v>0.014397307365227483</v>
      </c>
    </row>
    <row r="10" spans="1:56" ht="15">
      <c r="A10" s="72" t="s">
        <v>65</v>
      </c>
      <c r="B10" s="73" t="b">
        <v>0</v>
      </c>
      <c r="C10">
        <v>0.0954</v>
      </c>
      <c r="D10">
        <v>0.01441</v>
      </c>
      <c r="E10">
        <v>0.08802408105586346</v>
      </c>
      <c r="F10">
        <v>0.013376849909219057</v>
      </c>
      <c r="G10">
        <v>0.09699640042738245</v>
      </c>
      <c r="H10">
        <v>0.014688582352484714</v>
      </c>
      <c r="I10">
        <v>0.08852123387787413</v>
      </c>
      <c r="J10">
        <v>0.01405992338945912</v>
      </c>
      <c r="K10">
        <v>0.0913220103404475</v>
      </c>
      <c r="L10">
        <v>0.014170561739581674</v>
      </c>
      <c r="M10">
        <v>0.09423097338200662</v>
      </c>
      <c r="N10">
        <v>0.014342747910657544</v>
      </c>
      <c r="O10">
        <v>0.09411459170813437</v>
      </c>
      <c r="P10">
        <v>0.014791190949075111</v>
      </c>
      <c r="Q10">
        <v>0.09150134724906146</v>
      </c>
      <c r="R10">
        <v>0.014210964825423687</v>
      </c>
      <c r="S10">
        <v>0.16365703897746914</v>
      </c>
      <c r="T10">
        <v>0.014670189876780189</v>
      </c>
      <c r="U10">
        <v>0.0933871127883569</v>
      </c>
      <c r="V10">
        <v>0.014507718258440508</v>
      </c>
      <c r="W10">
        <v>0.09224516793873275</v>
      </c>
      <c r="X10">
        <v>0.014281016609312074</v>
      </c>
      <c r="Y10">
        <v>0.09558408231080699</v>
      </c>
      <c r="Z10">
        <v>0.014947679275628867</v>
      </c>
      <c r="AA10">
        <v>0.09326581751595113</v>
      </c>
      <c r="AB10">
        <v>0.014667949158644484</v>
      </c>
      <c r="AC10">
        <v>0.09578185390432338</v>
      </c>
      <c r="AD10">
        <v>0.01465818176438388</v>
      </c>
      <c r="AE10">
        <v>0.09684858425309877</v>
      </c>
      <c r="AF10">
        <v>0.014658598205705803</v>
      </c>
      <c r="AG10">
        <v>0.09598932210515197</v>
      </c>
      <c r="AH10">
        <v>0.014660434039083476</v>
      </c>
      <c r="AI10">
        <v>0.0931580859898419</v>
      </c>
      <c r="AJ10">
        <v>0.014876194895865282</v>
      </c>
      <c r="AK10">
        <v>0.09848112767776941</v>
      </c>
      <c r="AL10">
        <v>0.015003203393646776</v>
      </c>
      <c r="AM10">
        <v>0.09774215549373641</v>
      </c>
      <c r="AN10">
        <v>0.014885411302807341</v>
      </c>
      <c r="AO10">
        <v>0.09323385620362058</v>
      </c>
      <c r="AP10">
        <v>0.014769501977924796</v>
      </c>
      <c r="AQ10">
        <v>0.1026871645294211</v>
      </c>
      <c r="AR10">
        <v>0.015182060055192265</v>
      </c>
      <c r="AS10">
        <v>0.10305792742339073</v>
      </c>
      <c r="AT10">
        <v>0.01562778992585572</v>
      </c>
      <c r="AU10">
        <v>0.1005739133944676</v>
      </c>
      <c r="AV10">
        <v>0.015301447757849586</v>
      </c>
      <c r="AW10">
        <v>0.09496654266524542</v>
      </c>
      <c r="AX10">
        <v>0.01510070432696079</v>
      </c>
      <c r="AY10">
        <v>0.10637791313131677</v>
      </c>
      <c r="AZ10">
        <v>0.015837354070673312</v>
      </c>
      <c r="BA10">
        <v>0.09649205755115231</v>
      </c>
      <c r="BB10">
        <v>0.015273630503153642</v>
      </c>
      <c r="BC10">
        <v>0.09505307371674143</v>
      </c>
      <c r="BD10">
        <v>0.014376742083654455</v>
      </c>
    </row>
    <row r="11" spans="1:56" ht="15">
      <c r="A11" s="72" t="s">
        <v>66</v>
      </c>
      <c r="B11" s="73" t="b">
        <v>0</v>
      </c>
      <c r="C11">
        <v>0.09801</v>
      </c>
      <c r="D11">
        <v>0.01439</v>
      </c>
      <c r="E11">
        <v>0.08919865930103543</v>
      </c>
      <c r="F11">
        <v>0.013549087807603666</v>
      </c>
      <c r="G11">
        <v>0.09915928365356819</v>
      </c>
      <c r="H11">
        <v>0.015003438324666662</v>
      </c>
      <c r="I11">
        <v>0.0868753512229574</v>
      </c>
      <c r="J11">
        <v>0.01400515623090553</v>
      </c>
      <c r="K11">
        <v>0.08960804989030692</v>
      </c>
      <c r="L11">
        <v>0.01415030115795735</v>
      </c>
      <c r="M11">
        <v>0.09257706420699678</v>
      </c>
      <c r="N11">
        <v>0.014319810637179511</v>
      </c>
      <c r="O11">
        <v>0.09108701196907802</v>
      </c>
      <c r="P11">
        <v>0.014754192853268431</v>
      </c>
      <c r="Q11">
        <v>0.09036745853388764</v>
      </c>
      <c r="R11">
        <v>0.014172910300612646</v>
      </c>
      <c r="S11">
        <v>0.16002081582411554</v>
      </c>
      <c r="T11">
        <v>0.014668945315747098</v>
      </c>
      <c r="U11">
        <v>0.09205941942065325</v>
      </c>
      <c r="V11">
        <v>0.014463301655392462</v>
      </c>
      <c r="W11">
        <v>0.09178761933407899</v>
      </c>
      <c r="X11">
        <v>0.014220728192358286</v>
      </c>
      <c r="Y11">
        <v>0.09364242794222813</v>
      </c>
      <c r="Z11">
        <v>0.01492173103043256</v>
      </c>
      <c r="AA11">
        <v>0.09194969954868705</v>
      </c>
      <c r="AB11">
        <v>0.014623593919614762</v>
      </c>
      <c r="AC11">
        <v>0.09440789833449678</v>
      </c>
      <c r="AD11">
        <v>0.014611175057184605</v>
      </c>
      <c r="AE11">
        <v>0.09573786178325842</v>
      </c>
      <c r="AF11">
        <v>0.014619925444731447</v>
      </c>
      <c r="AG11">
        <v>0.09454594130455368</v>
      </c>
      <c r="AH11">
        <v>0.014611306832786093</v>
      </c>
      <c r="AI11">
        <v>0.09136172192321766</v>
      </c>
      <c r="AJ11">
        <v>0.014820403479825961</v>
      </c>
      <c r="AK11">
        <v>0.09680720142641461</v>
      </c>
      <c r="AL11">
        <v>0.014980586530046809</v>
      </c>
      <c r="AM11">
        <v>0.09585616882558337</v>
      </c>
      <c r="AN11">
        <v>0.014823945562934374</v>
      </c>
      <c r="AO11">
        <v>0.09189168245309312</v>
      </c>
      <c r="AP11">
        <v>0.014725563973819715</v>
      </c>
      <c r="AQ11">
        <v>0.10102074469687758</v>
      </c>
      <c r="AR11">
        <v>0.015158651152285416</v>
      </c>
      <c r="AS11">
        <v>0.09949329660204172</v>
      </c>
      <c r="AT11">
        <v>0.015627096614489015</v>
      </c>
      <c r="AU11">
        <v>0.0987123272879267</v>
      </c>
      <c r="AV11">
        <v>0.015275221737047139</v>
      </c>
      <c r="AW11">
        <v>0.09360120952693352</v>
      </c>
      <c r="AX11">
        <v>0.015057094964369676</v>
      </c>
      <c r="AY11">
        <v>0.10345316057655979</v>
      </c>
      <c r="AZ11">
        <v>0.015834948103917963</v>
      </c>
      <c r="BA11">
        <v>0.09474780066325422</v>
      </c>
      <c r="BB11">
        <v>0.015217134742540403</v>
      </c>
      <c r="BC11">
        <v>0.09485428029373111</v>
      </c>
      <c r="BD11">
        <v>0.01435459055206757</v>
      </c>
    </row>
    <row r="12" spans="1:56" ht="15">
      <c r="A12" s="72" t="s">
        <v>67</v>
      </c>
      <c r="B12" s="73" t="s">
        <v>76</v>
      </c>
      <c r="C12">
        <v>0.09865</v>
      </c>
      <c r="D12">
        <v>0.01444</v>
      </c>
      <c r="E12">
        <v>0.09037450556414739</v>
      </c>
      <c r="F12">
        <v>0.013721354980283929</v>
      </c>
      <c r="G12">
        <v>0.1013264313092892</v>
      </c>
      <c r="H12">
        <v>0.01531839199606888</v>
      </c>
      <c r="I12">
        <v>0.08541803942357933</v>
      </c>
      <c r="J12">
        <v>0.013938800472700606</v>
      </c>
      <c r="K12">
        <v>0.08791760119222253</v>
      </c>
      <c r="L12">
        <v>0.014118848630319241</v>
      </c>
      <c r="M12">
        <v>0.09094587534911851</v>
      </c>
      <c r="N12">
        <v>0.014285422023883878</v>
      </c>
      <c r="O12">
        <v>0.08810097537337173</v>
      </c>
      <c r="P12">
        <v>0.014697167890322514</v>
      </c>
      <c r="Q12">
        <v>0.08936348414461942</v>
      </c>
      <c r="R12">
        <v>0.014126861717963832</v>
      </c>
      <c r="S12">
        <v>0.15629387519234497</v>
      </c>
      <c r="T12">
        <v>0.01465565368818285</v>
      </c>
      <c r="U12">
        <v>0.09088384412594569</v>
      </c>
      <c r="V12">
        <v>0.014409562746468863</v>
      </c>
      <c r="W12">
        <v>0.09163163587312792</v>
      </c>
      <c r="X12">
        <v>0.014162001062645774</v>
      </c>
      <c r="Y12">
        <v>0.0917274391910451</v>
      </c>
      <c r="Z12">
        <v>0.01488236964457318</v>
      </c>
      <c r="AA12">
        <v>0.0907843762675238</v>
      </c>
      <c r="AB12">
        <v>0.014569903601360533</v>
      </c>
      <c r="AC12">
        <v>0.0931913718922542</v>
      </c>
      <c r="AD12">
        <v>0.014554501938670686</v>
      </c>
      <c r="AE12">
        <v>0.09475441372747924</v>
      </c>
      <c r="AF12">
        <v>0.014573389078444254</v>
      </c>
      <c r="AG12">
        <v>0.09326794202687459</v>
      </c>
      <c r="AH12">
        <v>0.01455207040796263</v>
      </c>
      <c r="AI12">
        <v>0.08977113220137364</v>
      </c>
      <c r="AJ12">
        <v>0.014752357086193067</v>
      </c>
      <c r="AK12">
        <v>0.09515626452313529</v>
      </c>
      <c r="AL12">
        <v>0.01494649716229442</v>
      </c>
      <c r="AM12">
        <v>0.09418625130288635</v>
      </c>
      <c r="AN12">
        <v>0.014749632991453872</v>
      </c>
      <c r="AO12">
        <v>0.09070327606212618</v>
      </c>
      <c r="AP12">
        <v>0.014672204789668</v>
      </c>
      <c r="AQ12">
        <v>0.09937721756122794</v>
      </c>
      <c r="AR12">
        <v>0.015123822537286323</v>
      </c>
      <c r="AS12">
        <v>0.09583984640300693</v>
      </c>
      <c r="AT12">
        <v>0.015606995951701869</v>
      </c>
      <c r="AU12">
        <v>0.09687631844864084</v>
      </c>
      <c r="AV12">
        <v>0.01523603290606866</v>
      </c>
      <c r="AW12">
        <v>0.09239228670523662</v>
      </c>
      <c r="AX12">
        <v>0.015003997510098392</v>
      </c>
      <c r="AY12">
        <v>0.10045555165896213</v>
      </c>
      <c r="AZ12">
        <v>0.015816096183434075</v>
      </c>
      <c r="BA12">
        <v>0.09320337082621852</v>
      </c>
      <c r="BB12">
        <v>0.01514852686383811</v>
      </c>
      <c r="BC12">
        <v>0.0947863857111021</v>
      </c>
      <c r="BD12">
        <v>0.014332647355815768</v>
      </c>
    </row>
    <row r="13" spans="1:56" ht="15">
      <c r="A13" s="72" t="s">
        <v>68</v>
      </c>
      <c r="B13" s="73" t="b">
        <v>0</v>
      </c>
      <c r="C13">
        <v>0.09833</v>
      </c>
      <c r="D13">
        <v>0.01438</v>
      </c>
      <c r="E13">
        <v>0.09155162121409055</v>
      </c>
      <c r="F13">
        <v>0.013893651432235421</v>
      </c>
      <c r="G13">
        <v>0.10349785180247029</v>
      </c>
      <c r="H13">
        <v>0.01563344339700712</v>
      </c>
      <c r="I13">
        <v>0.08421298999833063</v>
      </c>
      <c r="J13">
        <v>0.013863756179888158</v>
      </c>
      <c r="K13">
        <v>0.0862967752800072</v>
      </c>
      <c r="L13">
        <v>0.014077062099630697</v>
      </c>
      <c r="M13">
        <v>0.08938190138822273</v>
      </c>
      <c r="N13">
        <v>0.014240520102496922</v>
      </c>
      <c r="O13">
        <v>0.08523793321532992</v>
      </c>
      <c r="P13">
        <v>0.014621671552573543</v>
      </c>
      <c r="Q13">
        <v>0.08853330257967147</v>
      </c>
      <c r="R13">
        <v>0.014074831621504611</v>
      </c>
      <c r="S13">
        <v>0.15254875774222268</v>
      </c>
      <c r="T13">
        <v>0.014630573700498984</v>
      </c>
      <c r="U13">
        <v>0.08991176518564907</v>
      </c>
      <c r="V13">
        <v>0.01434885017985757</v>
      </c>
      <c r="W13">
        <v>0.09178985440821645</v>
      </c>
      <c r="X13">
        <v>0.014109592942960162</v>
      </c>
      <c r="Y13">
        <v>0.08989135195838711</v>
      </c>
      <c r="Z13">
        <v>0.014830668794049498</v>
      </c>
      <c r="AA13">
        <v>0.08982077789168973</v>
      </c>
      <c r="AB13">
        <v>0.01450922472842424</v>
      </c>
      <c r="AC13">
        <v>0.09218544262066312</v>
      </c>
      <c r="AD13">
        <v>0.014490639296068976</v>
      </c>
      <c r="AE13">
        <v>0.09394122148490612</v>
      </c>
      <c r="AF13">
        <v>0.014521022969357231</v>
      </c>
      <c r="AG13">
        <v>0.09221117897307023</v>
      </c>
      <c r="AH13">
        <v>0.014485313680625772</v>
      </c>
      <c r="AI13">
        <v>0.08845583322765074</v>
      </c>
      <c r="AJ13">
        <v>0.01467502966889118</v>
      </c>
      <c r="AK13">
        <v>0.09357335022298162</v>
      </c>
      <c r="AL13">
        <v>0.014901865159477548</v>
      </c>
      <c r="AM13">
        <v>0.09280538633454054</v>
      </c>
      <c r="AN13">
        <v>0.014665721404330815</v>
      </c>
      <c r="AO13">
        <v>0.08972057609261158</v>
      </c>
      <c r="AP13">
        <v>0.014611756477862857</v>
      </c>
      <c r="AQ13">
        <v>0.09780141425837723</v>
      </c>
      <c r="AR13">
        <v>0.01507852424402074</v>
      </c>
      <c r="AS13">
        <v>0.09216868707867254</v>
      </c>
      <c r="AT13">
        <v>0.015567879174031267</v>
      </c>
      <c r="AU13">
        <v>0.09511596841162788</v>
      </c>
      <c r="AV13">
        <v>0.015184950234065579</v>
      </c>
      <c r="AW13">
        <v>0.09139260992851819</v>
      </c>
      <c r="AX13">
        <v>0.014943732577688443</v>
      </c>
      <c r="AY13">
        <v>0.09744343142637521</v>
      </c>
      <c r="AZ13">
        <v>0.015781165240410122</v>
      </c>
      <c r="BA13">
        <v>0.09192626703492028</v>
      </c>
      <c r="BB13">
        <v>0.015070805360563183</v>
      </c>
      <c r="BC13">
        <v>0.09485489038415437</v>
      </c>
      <c r="BD13">
        <v>0.014312690202158156</v>
      </c>
    </row>
    <row r="14" spans="1:56" ht="15">
      <c r="A14" s="72" t="s">
        <v>69</v>
      </c>
      <c r="B14" s="73" t="b">
        <v>1</v>
      </c>
      <c r="C14">
        <v>0.09607</v>
      </c>
      <c r="D14">
        <v>0.01454</v>
      </c>
      <c r="E14">
        <v>0.09273000762123318</v>
      </c>
      <c r="F14">
        <v>0.014065977168434829</v>
      </c>
      <c r="G14">
        <v>0.10567355355761343</v>
      </c>
      <c r="H14">
        <v>0.015948592557806673</v>
      </c>
      <c r="I14">
        <v>0.08331286938956334</v>
      </c>
      <c r="J14">
        <v>0.013783303148166559</v>
      </c>
      <c r="K14">
        <v>0.08478978405936835</v>
      </c>
      <c r="L14">
        <v>0.014026081393519543</v>
      </c>
      <c r="M14">
        <v>0.08792780345698685</v>
      </c>
      <c r="N14">
        <v>0.014186329680383507</v>
      </c>
      <c r="O14">
        <v>0.08257598182163006</v>
      </c>
      <c r="P14">
        <v>0.014529763183311046</v>
      </c>
      <c r="Q14">
        <v>0.08791319675708513</v>
      </c>
      <c r="R14">
        <v>0.014019093976118356</v>
      </c>
      <c r="S14">
        <v>0.14885835792490737</v>
      </c>
      <c r="T14">
        <v>0.014594193506127702</v>
      </c>
      <c r="U14">
        <v>0.08918566711400663</v>
      </c>
      <c r="V14">
        <v>0.01428381738605071</v>
      </c>
      <c r="W14">
        <v>0.09224945701459356</v>
      </c>
      <c r="X14">
        <v>0.014067749627475286</v>
      </c>
      <c r="Y14">
        <v>0.08818424991763886</v>
      </c>
      <c r="Z14">
        <v>0.01476803874328974</v>
      </c>
      <c r="AA14">
        <v>0.08910101829406682</v>
      </c>
      <c r="AB14">
        <v>0.014444209258722734</v>
      </c>
      <c r="AC14">
        <v>0.09143407445587633</v>
      </c>
      <c r="AD14">
        <v>0.014422378233308131</v>
      </c>
      <c r="AE14">
        <v>0.0933338254586688</v>
      </c>
      <c r="AF14">
        <v>0.014465115767717958</v>
      </c>
      <c r="AG14">
        <v>0.09142183775950358</v>
      </c>
      <c r="AH14">
        <v>0.014413954240094463</v>
      </c>
      <c r="AI14">
        <v>0.08747330987870537</v>
      </c>
      <c r="AJ14">
        <v>0.014591800807114506</v>
      </c>
      <c r="AK14">
        <v>0.09210163630171218</v>
      </c>
      <c r="AL14">
        <v>0.014847907966286086</v>
      </c>
      <c r="AM14">
        <v>0.0917739243457879</v>
      </c>
      <c r="AN14">
        <v>0.014575878140574944</v>
      </c>
      <c r="AO14">
        <v>0.08898653124873475</v>
      </c>
      <c r="AP14">
        <v>0.014546860919693353</v>
      </c>
      <c r="AQ14">
        <v>0.09633631859461457</v>
      </c>
      <c r="AR14">
        <v>0.015023991891845114</v>
      </c>
      <c r="AS14">
        <v>0.0885512735694049</v>
      </c>
      <c r="AT14">
        <v>0.015510507645059896</v>
      </c>
      <c r="AU14">
        <v>0.09347929493700749</v>
      </c>
      <c r="AV14">
        <v>0.015123367123167556</v>
      </c>
      <c r="AW14">
        <v>0.09064586986890223</v>
      </c>
      <c r="AX14">
        <v>0.014878934033869376</v>
      </c>
      <c r="AY14">
        <v>0.09447542737289036</v>
      </c>
      <c r="AZ14">
        <v>0.01573083516591871</v>
      </c>
      <c r="BA14">
        <v>0.09097230485326312</v>
      </c>
      <c r="BB14">
        <v>0.014987367035357885</v>
      </c>
      <c r="BC14">
        <v>0.09505424447169021</v>
      </c>
      <c r="BD14">
        <v>0.014296335900994312</v>
      </c>
    </row>
    <row r="15" spans="1:56" ht="15">
      <c r="A15" s="72" t="s">
        <v>70</v>
      </c>
      <c r="B15" s="73" t="b">
        <v>0</v>
      </c>
      <c r="C15">
        <v>0.09765</v>
      </c>
      <c r="D15">
        <v>0.01456</v>
      </c>
      <c r="E15">
        <v>0.09390966615742391</v>
      </c>
      <c r="F15">
        <v>0.014238332193859504</v>
      </c>
      <c r="G15">
        <v>0.10785354501583089</v>
      </c>
      <c r="H15">
        <v>0.01626383950880239</v>
      </c>
      <c r="I15">
        <v>0.08275701718713849</v>
      </c>
      <c r="J15">
        <v>0.013700957561078524</v>
      </c>
      <c r="K15">
        <v>0.08343773432237209</v>
      </c>
      <c r="L15">
        <v>0.01396729713275171</v>
      </c>
      <c r="M15">
        <v>0.08662324555642456</v>
      </c>
      <c r="N15">
        <v>0.014124328930995</v>
      </c>
      <c r="O15">
        <v>0.08018773228710294</v>
      </c>
      <c r="P15">
        <v>0.014423949803261265</v>
      </c>
      <c r="Q15">
        <v>0.08753026827690528</v>
      </c>
      <c r="R15">
        <v>0.013962084784367342</v>
      </c>
      <c r="S15">
        <v>0.1452945051750755</v>
      </c>
      <c r="T15">
        <v>0.014547221204170582</v>
      </c>
      <c r="U15">
        <v>0.08873728388095427</v>
      </c>
      <c r="V15">
        <v>0.01421730661019961</v>
      </c>
      <c r="W15">
        <v>0.0929732094224525</v>
      </c>
      <c r="X15">
        <v>0.014039861012759954</v>
      </c>
      <c r="Y15">
        <v>0.08665269836238905</v>
      </c>
      <c r="Z15">
        <v>0.014696187876814272</v>
      </c>
      <c r="AA15">
        <v>0.08865655442286091</v>
      </c>
      <c r="AB15">
        <v>0.014377698680260807</v>
      </c>
      <c r="AC15">
        <v>0.09097010579215943</v>
      </c>
      <c r="AD15">
        <v>0.01435270208638372</v>
      </c>
      <c r="AE15">
        <v>0.0929587717697234</v>
      </c>
      <c r="AF15">
        <v>0.014408110886510582</v>
      </c>
      <c r="AG15">
        <v>0.09093441638488686</v>
      </c>
      <c r="AH15">
        <v>0.014341110836340503</v>
      </c>
      <c r="AI15">
        <v>0.08686650313955656</v>
      </c>
      <c r="AJ15">
        <v>0.01450630800149908</v>
      </c>
      <c r="AK15">
        <v>0.09078126727862734</v>
      </c>
      <c r="AL15">
        <v>0.014786097394294396</v>
      </c>
      <c r="AM15">
        <v>0.09113694517504072</v>
      </c>
      <c r="AN15">
        <v>0.014484029781928205</v>
      </c>
      <c r="AO15">
        <v>0.08853322281251107</v>
      </c>
      <c r="AP15">
        <v>0.014480354362454933</v>
      </c>
      <c r="AQ15">
        <v>0.09502189456042807</v>
      </c>
      <c r="AR15">
        <v>0.014961712981171563</v>
      </c>
      <c r="AS15">
        <v>0.08505801471441503</v>
      </c>
      <c r="AT15">
        <v>0.015435998036340036</v>
      </c>
      <c r="AU15">
        <v>0.09201094221067797</v>
      </c>
      <c r="AV15">
        <v>0.0150529634001047</v>
      </c>
      <c r="AW15">
        <v>0.0901847026502503</v>
      </c>
      <c r="AX15">
        <v>0.014812433885943995</v>
      </c>
      <c r="AY15">
        <v>0.09160930832135408</v>
      </c>
      <c r="AZ15">
        <v>0.015666085577610202</v>
      </c>
      <c r="BA15">
        <v>0.09038317700620391</v>
      </c>
      <c r="BB15">
        <v>0.014901858543415194</v>
      </c>
      <c r="BC15">
        <v>0.09536829749114188</v>
      </c>
      <c r="BD15">
        <v>0.014284909380541758</v>
      </c>
    </row>
    <row r="16" spans="1:56" ht="15">
      <c r="A16" s="72" t="s">
        <v>71</v>
      </c>
      <c r="B16" s="73">
        <v>1</v>
      </c>
      <c r="C16">
        <v>0.1008</v>
      </c>
      <c r="D16">
        <v>0.01453</v>
      </c>
      <c r="E16">
        <v>0.0950905981959913</v>
      </c>
      <c r="F16">
        <v>0.01441071651348702</v>
      </c>
      <c r="G16">
        <v>0.1100378346348776</v>
      </c>
      <c r="H16">
        <v>0.01657918428033822</v>
      </c>
      <c r="I16">
        <v>0.08256972679957686</v>
      </c>
      <c r="J16">
        <v>0.013620318315917765</v>
      </c>
      <c r="K16">
        <v>0.08227750646131307</v>
      </c>
      <c r="L16">
        <v>0.013902312798721814</v>
      </c>
      <c r="M16">
        <v>0.08550381262533457</v>
      </c>
      <c r="N16">
        <v>0.01405620907315083</v>
      </c>
      <c r="O16">
        <v>0.07813832983334852</v>
      </c>
      <c r="P16">
        <v>0.014307117725597063</v>
      </c>
      <c r="Q16">
        <v>0.08740125295121054</v>
      </c>
      <c r="R16">
        <v>0.013906295621491541</v>
      </c>
      <c r="S16">
        <v>0.1419265658326801</v>
      </c>
      <c r="T16">
        <v>0.014490571057055018</v>
      </c>
      <c r="U16">
        <v>0.08858621198535784</v>
      </c>
      <c r="V16">
        <v>0.01415222469236308</v>
      </c>
      <c r="W16">
        <v>0.09390247751602988</v>
      </c>
      <c r="X16">
        <v>0.01402818646851842</v>
      </c>
      <c r="Y16">
        <v>0.08533847402660799</v>
      </c>
      <c r="Z16">
        <v>0.014617076098959318</v>
      </c>
      <c r="AA16">
        <v>0.088506811482018</v>
      </c>
      <c r="AB16">
        <v>0.014312599824470414</v>
      </c>
      <c r="AC16">
        <v>0.09081381428648555</v>
      </c>
      <c r="AD16">
        <v>0.014284656037259588</v>
      </c>
      <c r="AE16">
        <v>0.09283245206398408</v>
      </c>
      <c r="AF16">
        <v>0.014352499712583639</v>
      </c>
      <c r="AG16">
        <v>0.09077021750219812</v>
      </c>
      <c r="AH16">
        <v>0.014269967075649375</v>
      </c>
      <c r="AI16">
        <v>0.08666193337648691</v>
      </c>
      <c r="AJ16">
        <v>0.01442228769789029</v>
      </c>
      <c r="AK16">
        <v>0.08964825937873168</v>
      </c>
      <c r="AL16">
        <v>0.01471811947477827</v>
      </c>
      <c r="AM16">
        <v>0.09092228786862579</v>
      </c>
      <c r="AN16">
        <v>0.014394190542400783</v>
      </c>
      <c r="AO16">
        <v>0.08838046253775765</v>
      </c>
      <c r="AP16">
        <v>0.014415143466357928</v>
      </c>
      <c r="AQ16">
        <v>0.0938939962170226</v>
      </c>
      <c r="AR16">
        <v>0.014893386318334258</v>
      </c>
      <c r="AS16">
        <v>0.08175690282379224</v>
      </c>
      <c r="AT16">
        <v>0.015345800592651995</v>
      </c>
      <c r="AU16">
        <v>0.09075096306730372</v>
      </c>
      <c r="AV16">
        <v>0.014975659494913356</v>
      </c>
      <c r="AW16">
        <v>0.09002926349294334</v>
      </c>
      <c r="AX16">
        <v>0.014747138509479752</v>
      </c>
      <c r="AY16">
        <v>0.08890086001894244</v>
      </c>
      <c r="AZ16">
        <v>0.015588176752569457</v>
      </c>
      <c r="BA16">
        <v>0.09018463120760817</v>
      </c>
      <c r="BB16">
        <v>0.014818017016148273</v>
      </c>
      <c r="BC16">
        <v>0.09577160673461863</v>
      </c>
      <c r="BD16">
        <v>0.014279336349531423</v>
      </c>
    </row>
    <row r="17" spans="3:56" ht="15">
      <c r="C17">
        <v>0.09541</v>
      </c>
      <c r="D17">
        <v>0.01451</v>
      </c>
      <c r="E17">
        <v>0.09627280511174718</v>
      </c>
      <c r="F17">
        <v>0.014583130132296951</v>
      </c>
      <c r="G17">
        <v>0.11222643088918427</v>
      </c>
      <c r="H17">
        <v>0.016894626902767884</v>
      </c>
      <c r="I17">
        <v>0.08275918371553387</v>
      </c>
      <c r="J17">
        <v>0.013544909734647836</v>
      </c>
      <c r="K17">
        <v>0.08134074846775266</v>
      </c>
      <c r="L17">
        <v>0.013832900994660674</v>
      </c>
      <c r="M17">
        <v>0.08460003987593318</v>
      </c>
      <c r="N17">
        <v>0.013983828238997765</v>
      </c>
      <c r="O17">
        <v>0.07648367681691176</v>
      </c>
      <c r="P17">
        <v>0.014182453824838622</v>
      </c>
      <c r="Q17">
        <v>0.08753178936881795</v>
      </c>
      <c r="R17">
        <v>0.013854164741614732</v>
      </c>
      <c r="S17">
        <v>0.1388200930060467</v>
      </c>
      <c r="T17">
        <v>0.014425345695456029</v>
      </c>
      <c r="U17">
        <v>0.08873905399397827</v>
      </c>
      <c r="V17">
        <v>0.014091416024648262</v>
      </c>
      <c r="W17">
        <v>0.09496197752095419</v>
      </c>
      <c r="X17">
        <v>0.01403367179689395</v>
      </c>
      <c r="Y17">
        <v>0.08427742552424862</v>
      </c>
      <c r="Z17">
        <v>0.014532861372795747</v>
      </c>
      <c r="AA17">
        <v>0.08865833395659926</v>
      </c>
      <c r="AB17">
        <v>0.01425175782372856</v>
      </c>
      <c r="AC17">
        <v>0.09097203062762246</v>
      </c>
      <c r="AD17">
        <v>0.014221214024803627</v>
      </c>
      <c r="AE17">
        <v>0.09296038711874083</v>
      </c>
      <c r="AF17">
        <v>0.014300712721089754</v>
      </c>
      <c r="AG17">
        <v>0.09093641739052448</v>
      </c>
      <c r="AH17">
        <v>0.014203632281748922</v>
      </c>
      <c r="AI17">
        <v>0.08686854126977718</v>
      </c>
      <c r="AJ17">
        <v>0.014343411986729986</v>
      </c>
      <c r="AK17">
        <v>0.0887335181040032</v>
      </c>
      <c r="AL17">
        <v>0.014645828468176903</v>
      </c>
      <c r="AM17">
        <v>0.09113933398087351</v>
      </c>
      <c r="AN17">
        <v>0.01431028682785653</v>
      </c>
      <c r="AO17">
        <v>0.08853492678168687</v>
      </c>
      <c r="AP17">
        <v>0.014354078247100712</v>
      </c>
      <c r="AQ17">
        <v>0.09298338969099472</v>
      </c>
      <c r="AR17">
        <v>0.014820875676581084</v>
      </c>
      <c r="AS17">
        <v>0.07871219028552838</v>
      </c>
      <c r="AT17">
        <v>0.01524167090463909</v>
      </c>
      <c r="AU17">
        <v>0.0897337264533955</v>
      </c>
      <c r="AV17">
        <v>0.014893564056610903</v>
      </c>
      <c r="AW17">
        <v>0.09018634583403548</v>
      </c>
      <c r="AX17">
        <v>0.014685901625750114</v>
      </c>
      <c r="AY17">
        <v>0.08640279933104758</v>
      </c>
      <c r="AZ17">
        <v>0.015498625097455919</v>
      </c>
      <c r="BA17">
        <v>0.09038534486160298</v>
      </c>
      <c r="BB17">
        <v>0.014739506730614972</v>
      </c>
      <c r="BC17">
        <v>0.09623149848578638</v>
      </c>
      <c r="BD17">
        <v>0.014280068301791673</v>
      </c>
    </row>
    <row r="18" spans="3:56" ht="15">
      <c r="C18">
        <v>0.10186</v>
      </c>
      <c r="D18">
        <v>0.01474</v>
      </c>
      <c r="E18">
        <v>0.09745628828098774</v>
      </c>
      <c r="F18">
        <v>0.014755573055268867</v>
      </c>
      <c r="G18" t="s">
        <v>53</v>
      </c>
      <c r="H18" t="s">
        <v>53</v>
      </c>
      <c r="I18">
        <v>0.08331710775866705</v>
      </c>
      <c r="J18">
        <v>0.013478027534120755</v>
      </c>
      <c r="K18">
        <v>0.08065301265780936</v>
      </c>
      <c r="L18">
        <v>0.01376095509364001</v>
      </c>
      <c r="M18">
        <v>0.08393657987286429</v>
      </c>
      <c r="N18">
        <v>0.013909160789008753</v>
      </c>
      <c r="O18">
        <v>0.07526890785872259</v>
      </c>
      <c r="P18">
        <v>0.014053358607224101</v>
      </c>
      <c r="Q18">
        <v>0.08791617246189484</v>
      </c>
      <c r="R18">
        <v>0.013807970514339246</v>
      </c>
      <c r="S18">
        <v>0.13603555065518524</v>
      </c>
      <c r="T18">
        <v>0.014352814656844388</v>
      </c>
      <c r="U18">
        <v>0.08918912997762155</v>
      </c>
      <c r="V18">
        <v>0.014037538237626657</v>
      </c>
      <c r="W18">
        <v>0.0960658750479156</v>
      </c>
      <c r="X18">
        <v>0.01405587260920406</v>
      </c>
      <c r="Y18">
        <v>0.08349849549250829</v>
      </c>
      <c r="Z18">
        <v>0.014445840856521895</v>
      </c>
      <c r="AA18">
        <v>0.08910449958738001</v>
      </c>
      <c r="AB18">
        <v>0.014197831765419975</v>
      </c>
      <c r="AC18">
        <v>0.09143784000225626</v>
      </c>
      <c r="AD18">
        <v>0.014165148769388717</v>
      </c>
      <c r="AE18">
        <v>0.09333698555820032</v>
      </c>
      <c r="AF18">
        <v>0.014255013252058767</v>
      </c>
      <c r="AG18">
        <v>0.09142575231723053</v>
      </c>
      <c r="AH18">
        <v>0.014145005603442248</v>
      </c>
      <c r="AI18">
        <v>0.08747729706307593</v>
      </c>
      <c r="AJ18">
        <v>0.014273128115083534</v>
      </c>
      <c r="AK18">
        <v>0.08806199521186397</v>
      </c>
      <c r="AL18">
        <v>0.014571196284701788</v>
      </c>
      <c r="AM18">
        <v>0.09177859755517585</v>
      </c>
      <c r="AN18">
        <v>0.014235985633235717</v>
      </c>
      <c r="AO18">
        <v>0.08898986471545682</v>
      </c>
      <c r="AP18">
        <v>0.01429982756116592</v>
      </c>
      <c r="AQ18">
        <v>0.09231491395460041</v>
      </c>
      <c r="AR18">
        <v>0.014746158957197933</v>
      </c>
      <c r="AS18">
        <v>0.07598313896587158</v>
      </c>
      <c r="AT18">
        <v>0.015125635738232725</v>
      </c>
      <c r="AU18">
        <v>0.08898697993204277</v>
      </c>
      <c r="AV18">
        <v>0.014808916434747398</v>
      </c>
      <c r="AW18">
        <v>0.0906490844214563</v>
      </c>
      <c r="AX18">
        <v>0.014631399580421235</v>
      </c>
      <c r="AY18">
        <v>0.08416374816745748</v>
      </c>
      <c r="AZ18">
        <v>0.015399173633372874</v>
      </c>
      <c r="BA18">
        <v>0.0909765458183778</v>
      </c>
      <c r="BB18">
        <v>0.014669758963027243</v>
      </c>
      <c r="BC18">
        <v>0.0967107150500471</v>
      </c>
      <c r="BD18">
        <v>0.014287045938903474</v>
      </c>
    </row>
    <row r="19" spans="3:56" ht="15">
      <c r="C19">
        <v>0.09493</v>
      </c>
      <c r="D19">
        <v>0.01463</v>
      </c>
      <c r="E19">
        <v>0.09864104908149396</v>
      </c>
      <c r="F19">
        <v>0.01492804528738323</v>
      </c>
      <c r="I19">
        <v>0.08421911497107488</v>
      </c>
      <c r="J19">
        <v>0.013422594787435958</v>
      </c>
      <c r="K19">
        <v>0.08023305867158495</v>
      </c>
      <c r="L19">
        <v>0.013688437592290699</v>
      </c>
      <c r="M19">
        <v>0.0835315300755005</v>
      </c>
      <c r="N19">
        <v>0.013834243456575974</v>
      </c>
      <c r="O19">
        <v>0.07452715868929405</v>
      </c>
      <c r="P19">
        <v>0.013923353453763904</v>
      </c>
      <c r="Q19">
        <v>0.08853760284479904</v>
      </c>
      <c r="R19">
        <v>0.013769731849061516</v>
      </c>
      <c r="S19">
        <v>0.1336271367295853</v>
      </c>
      <c r="T19">
        <v>0.014274389675383838</v>
      </c>
      <c r="U19">
        <v>0.08991676945609826</v>
      </c>
      <c r="V19">
        <v>0.013992946049125416</v>
      </c>
      <c r="W19">
        <v>0.0971247388844111</v>
      </c>
      <c r="X19">
        <v>0.014092990327668697</v>
      </c>
      <c r="Y19">
        <v>0.08302293111213382</v>
      </c>
      <c r="Z19">
        <v>0.014358388242976158</v>
      </c>
      <c r="AA19">
        <v>0.08982580879535487</v>
      </c>
      <c r="AB19">
        <v>0.014153178477058683</v>
      </c>
      <c r="AC19">
        <v>0.09219088430551407</v>
      </c>
      <c r="AD19">
        <v>0.014118910591707433</v>
      </c>
      <c r="AE19">
        <v>0.09394578822343831</v>
      </c>
      <c r="AF19">
        <v>0.014217398591577711</v>
      </c>
      <c r="AG19">
        <v>0.09221683599792975</v>
      </c>
      <c r="AH19">
        <v>0.014096649307893372</v>
      </c>
      <c r="AI19">
        <v>0.08846159520708162</v>
      </c>
      <c r="AJ19">
        <v>0.014214507825401313</v>
      </c>
      <c r="AK19">
        <v>0.087652008096282</v>
      </c>
      <c r="AL19">
        <v>0.014496258695766545</v>
      </c>
      <c r="AM19">
        <v>0.09281213970580883</v>
      </c>
      <c r="AN19">
        <v>0.014174534277279965</v>
      </c>
      <c r="AO19">
        <v>0.08972539336838842</v>
      </c>
      <c r="AP19">
        <v>0.014254762419327435</v>
      </c>
      <c r="AQ19">
        <v>0.09190680328334233</v>
      </c>
      <c r="AR19">
        <v>0.014671274237517625</v>
      </c>
      <c r="AS19">
        <v>0.07362286674450912</v>
      </c>
      <c r="AT19">
        <v>0.014999953585958957</v>
      </c>
      <c r="AU19">
        <v>0.08853109280172515</v>
      </c>
      <c r="AV19">
        <v>0.014724025595787393</v>
      </c>
      <c r="AW19">
        <v>0.09139725535846943</v>
      </c>
      <c r="AX19">
        <v>0.01458601437440382</v>
      </c>
      <c r="AY19">
        <v>0.08222728711218846</v>
      </c>
      <c r="AZ19">
        <v>0.015291758069944336</v>
      </c>
      <c r="BA19">
        <v>0.09193239575922464</v>
      </c>
      <c r="BB19">
        <v>0.014611822025515593</v>
      </c>
      <c r="BC19">
        <v>0.09717043315137501</v>
      </c>
      <c r="BD19">
        <v>0.01429970397420563</v>
      </c>
    </row>
    <row r="20" spans="3:56" ht="15">
      <c r="C20">
        <v>0.09965</v>
      </c>
      <c r="D20">
        <v>0.0148</v>
      </c>
      <c r="E20">
        <v>0.09982708889253544</v>
      </c>
      <c r="F20">
        <v>0.01510054683362183</v>
      </c>
      <c r="I20">
        <v>0.08542578330926436</v>
      </c>
      <c r="J20">
        <v>0.013381034171619404</v>
      </c>
      <c r="K20">
        <v>0.08009234175908533</v>
      </c>
      <c r="L20">
        <v>0.013617326579010531</v>
      </c>
      <c r="M20">
        <v>0.08339593918642788</v>
      </c>
      <c r="N20">
        <v>0.01376111979123329</v>
      </c>
      <c r="O20">
        <v>0.07427866229237237</v>
      </c>
      <c r="P20">
        <v>0.013795984566146285</v>
      </c>
      <c r="Q20">
        <v>0.08936892102784383</v>
      </c>
      <c r="R20">
        <v>0.013741119958943655</v>
      </c>
      <c r="S20">
        <v>0.13164172826677836</v>
      </c>
      <c r="T20">
        <v>0.014191597204131413</v>
      </c>
      <c r="U20">
        <v>0.09089017109259737</v>
      </c>
      <c r="V20">
        <v>0.013959588351759103</v>
      </c>
      <c r="W20">
        <v>0.09805278617971352</v>
      </c>
      <c r="X20">
        <v>0.014142017895485432</v>
      </c>
      <c r="Y20">
        <v>0.08286370453971803</v>
      </c>
      <c r="Z20">
        <v>0.014272889011484111</v>
      </c>
      <c r="AA20">
        <v>0.09079073690690977</v>
      </c>
      <c r="AB20">
        <v>0.014119749521616324</v>
      </c>
      <c r="AC20">
        <v>0.09319825188783605</v>
      </c>
      <c r="AD20">
        <v>0.01408452032199984</v>
      </c>
      <c r="AE20">
        <v>0.09476018751662464</v>
      </c>
      <c r="AF20">
        <v>0.014189512680804778</v>
      </c>
      <c r="AG20">
        <v>0.09327509427973489</v>
      </c>
      <c r="AH20">
        <v>0.014060676797257029</v>
      </c>
      <c r="AI20">
        <v>0.08977841714971466</v>
      </c>
      <c r="AJ20">
        <v>0.014170113105633798</v>
      </c>
      <c r="AK20">
        <v>0.08751474013701373</v>
      </c>
      <c r="AL20">
        <v>0.01442305980344961</v>
      </c>
      <c r="AM20">
        <v>0.0941947896813043</v>
      </c>
      <c r="AN20">
        <v>0.014128618479120864</v>
      </c>
      <c r="AO20">
        <v>0.09070936660889048</v>
      </c>
      <c r="AP20">
        <v>0.014220852384530136</v>
      </c>
      <c r="AQ20">
        <v>0.09177018987246728</v>
      </c>
      <c r="AR20">
        <v>0.014598264177483144</v>
      </c>
      <c r="AS20">
        <v>0.0716773136354599</v>
      </c>
      <c r="AT20">
        <v>0.014867070707950465</v>
      </c>
      <c r="AU20">
        <v>0.08837850047494863</v>
      </c>
      <c r="AV20">
        <v>0.014641207140523818</v>
      </c>
      <c r="AW20">
        <v>0.09239815998500489</v>
      </c>
      <c r="AX20">
        <v>0.014551729558983206</v>
      </c>
      <c r="AY20">
        <v>0.08063110717698953</v>
      </c>
      <c r="AZ20">
        <v>0.015178469128929048</v>
      </c>
      <c r="BA20">
        <v>0.0932111194550516</v>
      </c>
      <c r="BB20">
        <v>0.014568228040261552</v>
      </c>
      <c r="BC20">
        <v>0.09757340916324937</v>
      </c>
      <c r="BD20">
        <v>0.014317016928958195</v>
      </c>
    </row>
    <row r="21" spans="3:56" ht="15">
      <c r="C21">
        <v>0.09718</v>
      </c>
      <c r="D21">
        <v>0.01484</v>
      </c>
      <c r="E21">
        <v>0.10101440909486992</v>
      </c>
      <c r="F21">
        <v>0.01527307769896713</v>
      </c>
      <c r="I21">
        <v>0.08688437557661945</v>
      </c>
      <c r="J21">
        <v>0.013355162085012235</v>
      </c>
      <c r="K21">
        <v>0.08023470031086184</v>
      </c>
      <c r="L21">
        <v>0.013549561776869216</v>
      </c>
      <c r="M21">
        <v>0.08353350577164124</v>
      </c>
      <c r="N21">
        <v>0.013691784415952077</v>
      </c>
      <c r="O21">
        <v>0.07453019700188385</v>
      </c>
      <c r="P21">
        <v>0.013674726235599543</v>
      </c>
      <c r="Q21">
        <v>0.0903737944173229</v>
      </c>
      <c r="R21">
        <v>0.013723385320878896</v>
      </c>
      <c r="S21">
        <v>0.1301179689841244</v>
      </c>
      <c r="T21">
        <v>0.014106048704365005</v>
      </c>
      <c r="U21">
        <v>0.09206679256470458</v>
      </c>
      <c r="V21">
        <v>0.013938923036970618</v>
      </c>
      <c r="W21">
        <v>0.09877483206126726</v>
      </c>
      <c r="X21">
        <v>0.014198983390687925</v>
      </c>
      <c r="Y21">
        <v>0.08302515906108371</v>
      </c>
      <c r="Z21">
        <v>0.014191675358201</v>
      </c>
      <c r="AA21">
        <v>0.09195711193333095</v>
      </c>
      <c r="AB21">
        <v>0.014099005904855652</v>
      </c>
      <c r="AC21">
        <v>0.09441591595198875</v>
      </c>
      <c r="AD21">
        <v>0.014063480980074983</v>
      </c>
      <c r="AE21">
        <v>0.09574459028072566</v>
      </c>
      <c r="AF21">
        <v>0.014172574267852192</v>
      </c>
      <c r="AG21">
        <v>0.09455427619764444</v>
      </c>
      <c r="AH21">
        <v>0.014038660242863283</v>
      </c>
      <c r="AI21">
        <v>0.09137021145326925</v>
      </c>
      <c r="AJ21">
        <v>0.014141884218064327</v>
      </c>
      <c r="AK21">
        <v>0.08765393564615712</v>
      </c>
      <c r="AL21">
        <v>0.01435359628271812</v>
      </c>
      <c r="AM21">
        <v>0.09586611904304242</v>
      </c>
      <c r="AN21">
        <v>0.014100244979466409</v>
      </c>
      <c r="AO21">
        <v>0.09189878008472559</v>
      </c>
      <c r="AP21">
        <v>0.01419957948801307</v>
      </c>
      <c r="AQ21">
        <v>0.09190880017969935</v>
      </c>
      <c r="AR21">
        <v>0.01452912030120921</v>
      </c>
      <c r="AS21">
        <v>0.07018434761695776</v>
      </c>
      <c r="AT21">
        <v>0.014729573518275649</v>
      </c>
      <c r="AU21">
        <v>0.0885333652726092</v>
      </c>
      <c r="AV21">
        <v>0.014562720140524664</v>
      </c>
      <c r="AW21">
        <v>0.09360805396600982</v>
      </c>
      <c r="AX21">
        <v>0.014530043545110076</v>
      </c>
      <c r="AY21">
        <v>0.07940627618867156</v>
      </c>
      <c r="AZ21">
        <v>0.015061511850699613</v>
      </c>
      <c r="BA21">
        <v>0.09475683054435395</v>
      </c>
      <c r="BB21">
        <v>0.01454088227360787</v>
      </c>
      <c r="BC21">
        <v>0.09788699636577872</v>
      </c>
      <c r="BD21">
        <v>0.014337582210531224</v>
      </c>
    </row>
    <row r="22" spans="3:56" ht="15">
      <c r="C22">
        <v>0.09971</v>
      </c>
      <c r="D22">
        <v>0.01499</v>
      </c>
      <c r="E22">
        <v>0.10220301107074592</v>
      </c>
      <c r="F22">
        <v>0.015445637888401809</v>
      </c>
      <c r="I22">
        <v>0.08853114429195452</v>
      </c>
      <c r="J22">
        <v>0.013346109261947231</v>
      </c>
      <c r="K22">
        <v>0.08065625115672309</v>
      </c>
      <c r="L22">
        <v>0.013486991633019512</v>
      </c>
      <c r="M22">
        <v>0.0839404773733053</v>
      </c>
      <c r="N22">
        <v>0.013628128619026172</v>
      </c>
      <c r="O22">
        <v>0.07527490160665502</v>
      </c>
      <c r="P22">
        <v>0.013562886073284116</v>
      </c>
      <c r="Q22">
        <v>0.09150830522419852</v>
      </c>
      <c r="R22">
        <v>0.0137173030236509</v>
      </c>
      <c r="S22">
        <v>0.12908551712280972</v>
      </c>
      <c r="T22">
        <v>0.014019409280322586</v>
      </c>
      <c r="U22">
        <v>0.09339520986803258</v>
      </c>
      <c r="V22">
        <v>0.013931853278179399</v>
      </c>
      <c r="W22">
        <v>0.09923238066592101</v>
      </c>
      <c r="X22">
        <v>0.014259271807641714</v>
      </c>
      <c r="Y22">
        <v>0.08350289061776854</v>
      </c>
      <c r="Z22">
        <v>0.01411696257988019</v>
      </c>
      <c r="AA22">
        <v>0.09327395768907547</v>
      </c>
      <c r="AB22">
        <v>0.014091854222368026</v>
      </c>
      <c r="AC22">
        <v>0.09579065873536827</v>
      </c>
      <c r="AD22">
        <v>0.014056712086132942</v>
      </c>
      <c r="AE22">
        <v>0.09685597339126159</v>
      </c>
      <c r="AF22">
        <v>0.0141673236426455</v>
      </c>
      <c r="AG22">
        <v>0.09599847536364989</v>
      </c>
      <c r="AH22">
        <v>0.014031561873786293</v>
      </c>
      <c r="AI22">
        <v>0.09316740906840354</v>
      </c>
      <c r="AJ22">
        <v>0.014131054900536922</v>
      </c>
      <c r="AK22">
        <v>0.08806579773307836</v>
      </c>
      <c r="AL22">
        <v>0.014289762917339747</v>
      </c>
      <c r="AM22">
        <v>0.09775308267798716</v>
      </c>
      <c r="AN22">
        <v>0.014090653836402655</v>
      </c>
      <c r="AO22">
        <v>0.09324165071956068</v>
      </c>
      <c r="AP22">
        <v>0.014191873457432712</v>
      </c>
      <c r="AQ22">
        <v>0.09231885327718735</v>
      </c>
      <c r="AR22">
        <v>0.01446572867339594</v>
      </c>
      <c r="AS22">
        <v>0.06917302757432915</v>
      </c>
      <c r="AT22">
        <v>0.014590138243330799</v>
      </c>
      <c r="AU22">
        <v>0.08899146288672904</v>
      </c>
      <c r="AV22">
        <v>0.014490705516549567</v>
      </c>
      <c r="AW22">
        <v>0.09497405912879886</v>
      </c>
      <c r="AX22">
        <v>0.014521904115651723</v>
      </c>
      <c r="AY22">
        <v>0.07857663408919759</v>
      </c>
      <c r="AZ22">
        <v>0.014943162675639835</v>
      </c>
      <c r="BA22">
        <v>0.09650197403538446</v>
      </c>
      <c r="BB22">
        <v>0.014530979866776862</v>
      </c>
      <c r="BC22">
        <v>0.09808578978878904</v>
      </c>
      <c r="BD22">
        <v>0.01435973374211811</v>
      </c>
    </row>
    <row r="23" spans="3:56" ht="15">
      <c r="C23">
        <v>0.09932</v>
      </c>
      <c r="D23">
        <v>0.01494</v>
      </c>
      <c r="E23">
        <v>0.10339289620390413</v>
      </c>
      <c r="F23">
        <v>0.015618227406910545</v>
      </c>
      <c r="I23">
        <v>0.09029411776033641</v>
      </c>
      <c r="J23">
        <v>0.013354271354232597</v>
      </c>
      <c r="K23">
        <v>0.08134549548849501</v>
      </c>
      <c r="L23">
        <v>0.013431322897877445</v>
      </c>
      <c r="M23">
        <v>0.08460575286702246</v>
      </c>
      <c r="N23">
        <v>0.013571888764657437</v>
      </c>
      <c r="O23">
        <v>0.07649246250636776</v>
      </c>
      <c r="P23">
        <v>0.013463514787282426</v>
      </c>
      <c r="Q23">
        <v>0.09272286988222338</v>
      </c>
      <c r="R23">
        <v>0.013723138892834634</v>
      </c>
      <c r="S23">
        <v>0.12856446818391828</v>
      </c>
      <c r="T23">
        <v>0.013933365269842263</v>
      </c>
      <c r="U23">
        <v>0.09481736479197247</v>
      </c>
      <c r="V23">
        <v>0.01393868805776909</v>
      </c>
      <c r="W23">
        <v>0.09938836412687208</v>
      </c>
      <c r="X23">
        <v>0.014317998937354224</v>
      </c>
      <c r="Y23">
        <v>0.08428386793825937</v>
      </c>
      <c r="Z23">
        <v>0.014050788646352596</v>
      </c>
      <c r="AA23">
        <v>0.09468372169569028</v>
      </c>
      <c r="AB23">
        <v>0.014098607036995735</v>
      </c>
      <c r="AC23">
        <v>0.09726239738159313</v>
      </c>
      <c r="AD23">
        <v>0.01406450947331974</v>
      </c>
      <c r="AE23">
        <v>0.0980457640732942</v>
      </c>
      <c r="AF23">
        <v>0.014173990282701535</v>
      </c>
      <c r="AG23">
        <v>0.0975445733441603</v>
      </c>
      <c r="AH23">
        <v>0.014039691922816476</v>
      </c>
      <c r="AI23">
        <v>0.0950914638354252</v>
      </c>
      <c r="AJ23">
        <v>0.014138098446192356</v>
      </c>
      <c r="AK23">
        <v>0.08873909187369057</v>
      </c>
      <c r="AL23">
        <v>0.014233300915120846</v>
      </c>
      <c r="AM23">
        <v>0.09977321122063532</v>
      </c>
      <c r="AN23">
        <v>0.014100264228904903</v>
      </c>
      <c r="AO23">
        <v>0.09467928862284523</v>
      </c>
      <c r="AP23">
        <v>0.014198071083303064</v>
      </c>
      <c r="AQ23">
        <v>0.09298916398536043</v>
      </c>
      <c r="AR23">
        <v>0.014409818452400443</v>
      </c>
      <c r="AS23">
        <v>0.06866303770184433</v>
      </c>
      <c r="AT23">
        <v>0.014451478832137436</v>
      </c>
      <c r="AU23">
        <v>0.08974029760856633</v>
      </c>
      <c r="AV23">
        <v>0.014427127639812454</v>
      </c>
      <c r="AW23">
        <v>0.09643647449293812</v>
      </c>
      <c r="AX23">
        <v>0.014527667002732792</v>
      </c>
      <c r="AY23">
        <v>0.07815832891832994</v>
      </c>
      <c r="AZ23">
        <v>0.01482572513582206</v>
      </c>
      <c r="BA23">
        <v>0.09837027878345754</v>
      </c>
      <c r="BB23">
        <v>0.014538953602464062</v>
      </c>
      <c r="BC23">
        <v>0.09815368437141805</v>
      </c>
      <c r="BD23">
        <v>0.01438167693836991</v>
      </c>
    </row>
    <row r="24" spans="3:56" ht="15">
      <c r="C24" t="s">
        <v>53</v>
      </c>
      <c r="D24" t="s">
        <v>53</v>
      </c>
      <c r="E24">
        <v>0.10458406587957958</v>
      </c>
      <c r="F24">
        <v>0.015790846259477798</v>
      </c>
      <c r="I24">
        <v>0.09209624558151155</v>
      </c>
      <c r="J24">
        <v>0.0133792916392694</v>
      </c>
      <c r="K24">
        <v>0.08228363251753275</v>
      </c>
      <c r="L24">
        <v>0.013384074069420132</v>
      </c>
      <c r="M24">
        <v>0.08551118527156787</v>
      </c>
      <c r="N24">
        <v>0.013524598929466693</v>
      </c>
      <c r="O24">
        <v>0.0781496678136223</v>
      </c>
      <c r="P24">
        <v>0.013379322967234989</v>
      </c>
      <c r="Q24">
        <v>0.09396440608771393</v>
      </c>
      <c r="R24">
        <v>0.01374063787294316</v>
      </c>
      <c r="S24">
        <v>0.12856496379236115</v>
      </c>
      <c r="T24">
        <v>0.013849591421714416</v>
      </c>
      <c r="U24">
        <v>0.09627110234209162</v>
      </c>
      <c r="V24">
        <v>0.013959128663074707</v>
      </c>
      <c r="Y24">
        <v>0.08534678799710915</v>
      </c>
      <c r="Z24">
        <v>0.013994958610022284</v>
      </c>
      <c r="AA24">
        <v>0.09612479050128805</v>
      </c>
      <c r="AB24">
        <v>0.014118969218335949</v>
      </c>
      <c r="AC24">
        <v>0.09876680984963775</v>
      </c>
      <c r="AD24">
        <v>0.0140865323583993</v>
      </c>
      <c r="AE24">
        <v>0.0992619627647695</v>
      </c>
      <c r="AF24">
        <v>0.014192282823859755</v>
      </c>
      <c r="AG24">
        <v>0.09912499823842617</v>
      </c>
      <c r="AH24">
        <v>0.01406269506779891</v>
      </c>
      <c r="AI24">
        <v>0.09705828532837624</v>
      </c>
      <c r="AJ24">
        <v>0.014162707018286808</v>
      </c>
      <c r="AK24">
        <v>0.08965545235898469</v>
      </c>
      <c r="AL24">
        <v>0.014185750412296494</v>
      </c>
      <c r="AM24">
        <v>0.10183821536002093</v>
      </c>
      <c r="AN24">
        <v>0.014128656136705022</v>
      </c>
      <c r="AO24">
        <v>0.09614886211965365</v>
      </c>
      <c r="AP24">
        <v>0.014217901499634082</v>
      </c>
      <c r="AQ24">
        <v>0.09390144797546927</v>
      </c>
      <c r="AR24">
        <v>0.014362914723304405</v>
      </c>
      <c r="AS24">
        <v>0.06866430437226634</v>
      </c>
      <c r="AT24">
        <v>0.0143162941324117</v>
      </c>
      <c r="AU24">
        <v>0.09075944317897579</v>
      </c>
      <c r="AV24">
        <v>0.014373720749055558</v>
      </c>
      <c r="AW24">
        <v>0.09793138548956719</v>
      </c>
      <c r="AX24">
        <v>0.014547080340534443</v>
      </c>
      <c r="AY24">
        <v>0.0781595025104045</v>
      </c>
      <c r="AZ24">
        <v>0.014711485019375622</v>
      </c>
      <c r="BA24">
        <v>0.10028009090596153</v>
      </c>
      <c r="BB24">
        <v>0.01456445499015771</v>
      </c>
      <c r="BC24" t="s">
        <v>74</v>
      </c>
      <c r="BD24" t="s">
        <v>74</v>
      </c>
    </row>
    <row r="25" spans="5:54" ht="15">
      <c r="E25">
        <v>0.10577652148450212</v>
      </c>
      <c r="F25">
        <v>0.015963494451089355</v>
      </c>
      <c r="I25">
        <v>0.09385876612212586</v>
      </c>
      <c r="J25">
        <v>0.013420076610540881</v>
      </c>
      <c r="K25">
        <v>0.08344507231122486</v>
      </c>
      <c r="L25">
        <v>0.013346533972519385</v>
      </c>
      <c r="M25">
        <v>0.08663207675123168</v>
      </c>
      <c r="N25">
        <v>0.013487549056882542</v>
      </c>
      <c r="O25">
        <v>0.08020131328764855</v>
      </c>
      <c r="P25">
        <v>0.013312607146521003</v>
      </c>
      <c r="Q25">
        <v>0.09517865275093855</v>
      </c>
      <c r="R25">
        <v>0.013769035174576314</v>
      </c>
      <c r="S25">
        <v>0.1290869943016838</v>
      </c>
      <c r="T25">
        <v>0.013769718298601524</v>
      </c>
      <c r="U25">
        <v>0.0976928872116431</v>
      </c>
      <c r="V25">
        <v>0.013992281741559493</v>
      </c>
      <c r="Y25">
        <v>0.08666265710593825</v>
      </c>
      <c r="Z25">
        <v>0.0139509953687423</v>
      </c>
      <c r="AA25">
        <v>0.09753418248404887</v>
      </c>
      <c r="AB25">
        <v>0.014152050841355514</v>
      </c>
      <c r="AC25">
        <v>0.10023814609567662</v>
      </c>
      <c r="AD25">
        <v>0.01412181823561612</v>
      </c>
      <c r="AE25">
        <v>0.10045141574690124</v>
      </c>
      <c r="AF25">
        <v>0.014221401794294196</v>
      </c>
      <c r="AG25">
        <v>0.10067067789484803</v>
      </c>
      <c r="AH25">
        <v>0.014099565960916525</v>
      </c>
      <c r="AI25">
        <v>0.0989819140101581</v>
      </c>
      <c r="AJ25">
        <v>0.014203805104134718</v>
      </c>
      <c r="AK25">
        <v>0.09078988326369537</v>
      </c>
      <c r="AL25">
        <v>0.014148408462628832</v>
      </c>
      <c r="AM25">
        <v>0.10385784450626359</v>
      </c>
      <c r="AN25">
        <v>0.014174588697192658</v>
      </c>
      <c r="AO25">
        <v>0.09758614379637941</v>
      </c>
      <c r="AP25">
        <v>0.014250498022075205</v>
      </c>
      <c r="AQ25">
        <v>0.09503082051841057</v>
      </c>
      <c r="AR25">
        <v>0.014326296897568671</v>
      </c>
      <c r="AS25">
        <v>0.06917680293129623</v>
      </c>
      <c r="AT25">
        <v>0.014187215360563435</v>
      </c>
      <c r="AU25">
        <v>0.09202109996351085</v>
      </c>
      <c r="AV25">
        <v>0.014331941645037354</v>
      </c>
      <c r="AW25">
        <v>0.09939345733475459</v>
      </c>
      <c r="AX25">
        <v>0.014579295673039212</v>
      </c>
      <c r="AY25">
        <v>0.07858013202278646</v>
      </c>
      <c r="AZ25">
        <v>0.014602665880220942</v>
      </c>
      <c r="BA25">
        <v>0.1021479424488477</v>
      </c>
      <c r="BB25">
        <v>0.014606369496846358</v>
      </c>
    </row>
    <row r="26" spans="5:54" ht="15">
      <c r="E26">
        <v>0.10697026440689883</v>
      </c>
      <c r="F26">
        <v>0.016136171986731895</v>
      </c>
      <c r="I26">
        <v>0.0955046487770426</v>
      </c>
      <c r="J26">
        <v>0.01347484376909447</v>
      </c>
      <c r="K26">
        <v>0.08479813381964701</v>
      </c>
      <c r="L26">
        <v>0.013319726603158924</v>
      </c>
      <c r="M26">
        <v>0.08793785230839465</v>
      </c>
      <c r="N26">
        <v>0.013461749770847272</v>
      </c>
      <c r="O26">
        <v>0.08259143538815565</v>
      </c>
      <c r="P26">
        <v>0.013265187158814383</v>
      </c>
      <c r="Q26">
        <v>0.09631254146611237</v>
      </c>
      <c r="R26">
        <v>0.013807089699387355</v>
      </c>
      <c r="S26">
        <v>0.13012039898182312</v>
      </c>
      <c r="T26">
        <v>0.013695300539990641</v>
      </c>
      <c r="U26">
        <v>0.09902058057934675</v>
      </c>
      <c r="V26">
        <v>0.014036698344607539</v>
      </c>
      <c r="Y26">
        <v>0.08819558178567258</v>
      </c>
      <c r="Z26">
        <v>0.013920098125131144</v>
      </c>
      <c r="AA26">
        <v>0.09885030045131296</v>
      </c>
      <c r="AB26">
        <v>0.014196406080385237</v>
      </c>
      <c r="AC26">
        <v>0.10161210166550322</v>
      </c>
      <c r="AD26">
        <v>0.014168824942815395</v>
      </c>
      <c r="AE26">
        <v>0.10156213821674158</v>
      </c>
      <c r="AF26">
        <v>0.014260074555268553</v>
      </c>
      <c r="AG26">
        <v>0.10211405869544632</v>
      </c>
      <c r="AH26">
        <v>0.014148693167213908</v>
      </c>
      <c r="AI26">
        <v>0.10077827807678234</v>
      </c>
      <c r="AJ26">
        <v>0.01425959652017404</v>
      </c>
      <c r="AK26">
        <v>0.09211144026998279</v>
      </c>
      <c r="AL26">
        <v>0.014122293657161595</v>
      </c>
      <c r="AM26">
        <v>0.10574383117441663</v>
      </c>
      <c r="AN26">
        <v>0.014236054437065625</v>
      </c>
      <c r="AO26">
        <v>0.09892831754690688</v>
      </c>
      <c r="AP26">
        <v>0.014294436026180286</v>
      </c>
      <c r="AQ26">
        <v>0.09634647527526735</v>
      </c>
      <c r="AR26">
        <v>0.014300963814023763</v>
      </c>
      <c r="AS26">
        <v>0.07019055817744096</v>
      </c>
      <c r="AT26">
        <v>0.01406675488806174</v>
      </c>
      <c r="AU26">
        <v>0.0934908532539832</v>
      </c>
      <c r="AV26">
        <v>0.014302929952805464</v>
      </c>
      <c r="AW26">
        <v>0.10075879047306649</v>
      </c>
      <c r="AX26">
        <v>0.014622905035630325</v>
      </c>
      <c r="AY26">
        <v>0.07941203038047631</v>
      </c>
      <c r="AZ26">
        <v>0.01450138575912173</v>
      </c>
      <c r="BA26">
        <v>0.10389219933674579</v>
      </c>
      <c r="BB26">
        <v>0.014662865257459598</v>
      </c>
    </row>
    <row r="27" spans="5:54" ht="15">
      <c r="E27">
        <v>0.10816529603649538</v>
      </c>
      <c r="F27">
        <v>0.016308878871392984</v>
      </c>
      <c r="I27">
        <v>0.09696196057642065</v>
      </c>
      <c r="J27">
        <v>0.013541199527299395</v>
      </c>
      <c r="K27">
        <v>0.08630590905201756</v>
      </c>
      <c r="L27">
        <v>0.01330438319649331</v>
      </c>
      <c r="M27">
        <v>0.08939289378976022</v>
      </c>
      <c r="N27">
        <v>0.013447904808630205</v>
      </c>
      <c r="O27">
        <v>0.0852548378148251</v>
      </c>
      <c r="P27">
        <v>0.013238356497765082</v>
      </c>
      <c r="Q27">
        <v>0.09731651585538058</v>
      </c>
      <c r="R27">
        <v>0.01385313828203617</v>
      </c>
      <c r="S27">
        <v>0.13164506378616062</v>
      </c>
      <c r="T27">
        <v>0.013627786602904186</v>
      </c>
      <c r="U27">
        <v>0.10019615587405431</v>
      </c>
      <c r="V27">
        <v>0.014090437253531138</v>
      </c>
      <c r="Y27">
        <v>0.08990374784708537</v>
      </c>
      <c r="Z27">
        <v>0.013903109675451426</v>
      </c>
      <c r="AA27">
        <v>0.1000156237324762</v>
      </c>
      <c r="AB27">
        <v>0.014250096398639465</v>
      </c>
      <c r="AC27">
        <v>0.1028286281077458</v>
      </c>
      <c r="AD27">
        <v>0.014225498061329315</v>
      </c>
      <c r="AE27">
        <v>0.10254558627252076</v>
      </c>
      <c r="AF27">
        <v>0.014306610921555746</v>
      </c>
      <c r="AG27">
        <v>0.10339205797312541</v>
      </c>
      <c r="AH27">
        <v>0.014207929592037372</v>
      </c>
      <c r="AI27">
        <v>0.10236886779862636</v>
      </c>
      <c r="AJ27">
        <v>0.014327642913806934</v>
      </c>
      <c r="AK27">
        <v>0.09358407474775741</v>
      </c>
      <c r="AL27">
        <v>0.014108118339711713</v>
      </c>
      <c r="AM27">
        <v>0.10741374869711365</v>
      </c>
      <c r="AN27">
        <v>0.014310367008546125</v>
      </c>
      <c r="AO27">
        <v>0.10011672393787381</v>
      </c>
      <c r="AP27">
        <v>0.014347795210332</v>
      </c>
      <c r="AQ27">
        <v>0.09781252461392857</v>
      </c>
      <c r="AR27">
        <v>0.014287606493150367</v>
      </c>
      <c r="AS27">
        <v>0.07168583851796383</v>
      </c>
      <c r="AT27">
        <v>0.013957257340982104</v>
      </c>
      <c r="AU27">
        <v>0.09512861201198959</v>
      </c>
      <c r="AV27">
        <v>0.014287477035696135</v>
      </c>
      <c r="AW27">
        <v>0.10196771329476338</v>
      </c>
      <c r="AX27">
        <v>0.01467600248990161</v>
      </c>
      <c r="AY27">
        <v>0.08063900562821195</v>
      </c>
      <c r="AZ27">
        <v>0.014409615958430752</v>
      </c>
      <c r="BA27">
        <v>0.10543662917378148</v>
      </c>
      <c r="BB27">
        <v>0.01473147313616189</v>
      </c>
    </row>
    <row r="28" spans="5:54" ht="15">
      <c r="E28">
        <v>0.10936161776451803</v>
      </c>
      <c r="F28">
        <v>0.016481615110060854</v>
      </c>
      <c r="I28">
        <v>0.09816701000166936</v>
      </c>
      <c r="J28">
        <v>0.013616243820111843</v>
      </c>
      <c r="K28">
        <v>0.0879272698304741</v>
      </c>
      <c r="L28">
        <v>0.013300922280659103</v>
      </c>
      <c r="M28">
        <v>0.09095751145672679</v>
      </c>
      <c r="N28">
        <v>0.013446391824709497</v>
      </c>
      <c r="O28">
        <v>0.08811886989242927</v>
      </c>
      <c r="P28">
        <v>0.01323284703386421</v>
      </c>
      <c r="Q28">
        <v>0.09814669742032854</v>
      </c>
      <c r="R28">
        <v>0.01390516837849539</v>
      </c>
      <c r="S28">
        <v>0.13363131284856036</v>
      </c>
      <c r="T28">
        <v>0.01356849056933158</v>
      </c>
      <c r="U28">
        <v>0.10116823481435093</v>
      </c>
      <c r="V28">
        <v>0.014151149820142431</v>
      </c>
      <c r="Y28">
        <v>0.09174056097287787</v>
      </c>
      <c r="Z28">
        <v>0.013900493420324829</v>
      </c>
      <c r="AA28">
        <v>0.10097922210831027</v>
      </c>
      <c r="AB28">
        <v>0.014310775271575758</v>
      </c>
      <c r="AC28">
        <v>0.10383455737933686</v>
      </c>
      <c r="AD28">
        <v>0.014289360703931024</v>
      </c>
      <c r="AE28">
        <v>0.10335877851509388</v>
      </c>
      <c r="AF28">
        <v>0.014358977030642768</v>
      </c>
      <c r="AG28">
        <v>0.10444882102692978</v>
      </c>
      <c r="AH28">
        <v>0.014274686319374228</v>
      </c>
      <c r="AI28">
        <v>0.10368416677234926</v>
      </c>
      <c r="AJ28">
        <v>0.014404970331108822</v>
      </c>
      <c r="AK28">
        <v>0.09516761706733713</v>
      </c>
      <c r="AL28">
        <v>0.01410626917598692</v>
      </c>
      <c r="AM28">
        <v>0.10879461366545946</v>
      </c>
      <c r="AN28">
        <v>0.014394278595669184</v>
      </c>
      <c r="AO28">
        <v>0.10109942390738841</v>
      </c>
      <c r="AP28">
        <v>0.014408243522137144</v>
      </c>
      <c r="AQ28">
        <v>0.09938897853014096</v>
      </c>
      <c r="AR28">
        <v>0.014286589287841971</v>
      </c>
      <c r="AS28">
        <v>0.07363354002189271</v>
      </c>
      <c r="AT28">
        <v>0.01386085396452682</v>
      </c>
      <c r="AU28">
        <v>0.09688970244793009</v>
      </c>
      <c r="AV28">
        <v>0.01428600440900536</v>
      </c>
      <c r="AW28">
        <v>0.10296739007148181</v>
      </c>
      <c r="AX28">
        <v>0.014736267422311558</v>
      </c>
      <c r="AY28">
        <v>0.08223717608845986</v>
      </c>
      <c r="AZ28">
        <v>0.014329142672931857</v>
      </c>
      <c r="BA28">
        <v>0.10671373296507973</v>
      </c>
      <c r="BB28">
        <v>0.014809194639436817</v>
      </c>
    </row>
    <row r="29" spans="5:54" ht="15">
      <c r="E29">
        <v>0.11055923098369447</v>
      </c>
      <c r="F29">
        <v>0.016654380707724403</v>
      </c>
      <c r="I29">
        <v>0.09906713061043665</v>
      </c>
      <c r="J29">
        <v>0.013696696851833442</v>
      </c>
      <c r="K29">
        <v>0.08961798965955246</v>
      </c>
      <c r="L29">
        <v>0.013309438260418326</v>
      </c>
      <c r="M29">
        <v>0.09258902661799337</v>
      </c>
      <c r="N29">
        <v>0.013457252089342455</v>
      </c>
      <c r="O29">
        <v>0.09110540829186557</v>
      </c>
      <c r="P29">
        <v>0.013248809050924888</v>
      </c>
      <c r="Q29">
        <v>0.09876680324291488</v>
      </c>
      <c r="R29">
        <v>0.013960906023881645</v>
      </c>
      <c r="S29">
        <v>0.1360404860903476</v>
      </c>
      <c r="T29">
        <v>0.013518566569118073</v>
      </c>
      <c r="U29">
        <v>0.10189433288599337</v>
      </c>
      <c r="V29">
        <v>0.014216182613949292</v>
      </c>
      <c r="Y29">
        <v>0.09365591768919296</v>
      </c>
      <c r="Z29">
        <v>0.013912320724371133</v>
      </c>
      <c r="AA29">
        <v>0.1016989817059332</v>
      </c>
      <c r="AB29">
        <v>0.014375790741277265</v>
      </c>
      <c r="AC29">
        <v>0.10458592554412367</v>
      </c>
      <c r="AD29">
        <v>0.014357621766691869</v>
      </c>
      <c r="AE29">
        <v>0.1039661745413312</v>
      </c>
      <c r="AF29">
        <v>0.014414884232282042</v>
      </c>
      <c r="AG29">
        <v>0.10523816224049642</v>
      </c>
      <c r="AH29">
        <v>0.014346045759905538</v>
      </c>
      <c r="AI29">
        <v>0.10466669012129463</v>
      </c>
      <c r="AJ29">
        <v>0.014488199192885496</v>
      </c>
      <c r="AK29">
        <v>0.09681887232223055</v>
      </c>
      <c r="AL29">
        <v>0.014116796606353224</v>
      </c>
      <c r="AM29">
        <v>0.1098260756542121</v>
      </c>
      <c r="AN29">
        <v>0.014484121859425055</v>
      </c>
      <c r="AO29">
        <v>0.10183346875126524</v>
      </c>
      <c r="AP29">
        <v>0.014473139080306648</v>
      </c>
      <c r="AQ29">
        <v>0.10103283547057887</v>
      </c>
      <c r="AR29">
        <v>0.014297939944807735</v>
      </c>
      <c r="AS29">
        <v>0.07599575289493128</v>
      </c>
      <c r="AT29">
        <v>0.013779421140761373</v>
      </c>
      <c r="AU29">
        <v>0.09872608660553238</v>
      </c>
      <c r="AV29">
        <v>0.014298552242150415</v>
      </c>
      <c r="AW29">
        <v>0.10371413013109777</v>
      </c>
      <c r="AX29">
        <v>0.014801065966130626</v>
      </c>
      <c r="AY29">
        <v>0.08417543519110329</v>
      </c>
      <c r="AZ29">
        <v>0.014261532223590275</v>
      </c>
      <c r="BA29">
        <v>0.1076676951467369</v>
      </c>
      <c r="BB29">
        <v>0.014892632964642116</v>
      </c>
    </row>
    <row r="30" spans="5:54" ht="15">
      <c r="E30">
        <v>0.11175813708825655</v>
      </c>
      <c r="F30">
        <v>0.01682717566937386</v>
      </c>
      <c r="I30">
        <v>0.0996229828128615</v>
      </c>
      <c r="J30">
        <v>0.013779042438921477</v>
      </c>
      <c r="K30">
        <v>0.09133195010969304</v>
      </c>
      <c r="L30">
        <v>0.01332969884204265</v>
      </c>
      <c r="M30">
        <v>0.0942429357930032</v>
      </c>
      <c r="N30">
        <v>0.013480189362820487</v>
      </c>
      <c r="O30">
        <v>0.09413298803092192</v>
      </c>
      <c r="P30">
        <v>0.013285807146731568</v>
      </c>
      <c r="Q30">
        <v>0.09914973172309473</v>
      </c>
      <c r="R30">
        <v>0.01401791521563266</v>
      </c>
      <c r="S30">
        <v>0.13882569169476489</v>
      </c>
      <c r="T30">
        <v>0.013478986316140116</v>
      </c>
      <c r="U30">
        <v>0.10234271611904573</v>
      </c>
      <c r="V30">
        <v>0.01428269338980039</v>
      </c>
      <c r="Y30">
        <v>0.09559757205777182</v>
      </c>
      <c r="Z30">
        <v>0.013938268969567439</v>
      </c>
      <c r="AA30">
        <v>0.10214344557713909</v>
      </c>
      <c r="AB30">
        <v>0.014442301319739191</v>
      </c>
      <c r="AC30">
        <v>0.10504989420784056</v>
      </c>
      <c r="AD30">
        <v>0.01442729791361628</v>
      </c>
      <c r="AE30">
        <v>0.1043412282302766</v>
      </c>
      <c r="AF30">
        <v>0.014471889113489417</v>
      </c>
      <c r="AG30">
        <v>0.10572558361511314</v>
      </c>
      <c r="AH30">
        <v>0.014418889163659498</v>
      </c>
      <c r="AI30">
        <v>0.10527349686044345</v>
      </c>
      <c r="AJ30">
        <v>0.014573691998500922</v>
      </c>
      <c r="AK30">
        <v>0.09849279857358537</v>
      </c>
      <c r="AL30">
        <v>0.014139413469953191</v>
      </c>
      <c r="AM30">
        <v>0.11046305482495929</v>
      </c>
      <c r="AN30">
        <v>0.014575970218071794</v>
      </c>
      <c r="AO30">
        <v>0.10228677718748892</v>
      </c>
      <c r="AP30">
        <v>0.014539645637545067</v>
      </c>
      <c r="AQ30">
        <v>0.10269925530312239</v>
      </c>
      <c r="AR30">
        <v>0.014321348847714584</v>
      </c>
      <c r="AS30">
        <v>0.07872649935048315</v>
      </c>
      <c r="AT30">
        <v>0.013714543866971893</v>
      </c>
      <c r="AU30">
        <v>0.10058767271207326</v>
      </c>
      <c r="AV30">
        <v>0.01432477826295286</v>
      </c>
      <c r="AW30">
        <v>0.1041752973497497</v>
      </c>
      <c r="AX30">
        <v>0.014867566114056006</v>
      </c>
      <c r="AY30">
        <v>0.08641605692744633</v>
      </c>
      <c r="AZ30">
        <v>0.014208100570896694</v>
      </c>
      <c r="BA30">
        <v>0.1082568229937961</v>
      </c>
      <c r="BB30">
        <v>0.014978141456584807</v>
      </c>
    </row>
    <row r="31" spans="5:54" ht="15">
      <c r="E31">
        <v>0.11295833747394046</v>
      </c>
      <c r="F31">
        <v>0.016999999999999904</v>
      </c>
      <c r="I31">
        <v>0.09981027320042313</v>
      </c>
      <c r="J31">
        <v>0.013859681684082236</v>
      </c>
      <c r="K31">
        <v>0.09302239880777742</v>
      </c>
      <c r="L31">
        <v>0.013361151369680758</v>
      </c>
      <c r="M31">
        <v>0.09587412465088146</v>
      </c>
      <c r="N31">
        <v>0.01351457797611612</v>
      </c>
      <c r="O31">
        <v>0.09711902462662819</v>
      </c>
      <c r="P31">
        <v>0.013342832109677483</v>
      </c>
      <c r="Q31">
        <v>0.09927874704878947</v>
      </c>
      <c r="R31">
        <v>0.01407370437850846</v>
      </c>
      <c r="S31">
        <v>0.14193271880284658</v>
      </c>
      <c r="T31">
        <v>0.013450520195000053</v>
      </c>
      <c r="U31">
        <v>0.10249378801464216</v>
      </c>
      <c r="V31">
        <v>0.014347775307636921</v>
      </c>
      <c r="Y31">
        <v>0.09751256080895485</v>
      </c>
      <c r="Z31">
        <v>0.013977630355426818</v>
      </c>
      <c r="AA31">
        <v>0.102293188517982</v>
      </c>
      <c r="AB31">
        <v>0.014507400175529584</v>
      </c>
      <c r="AC31">
        <v>0.10520618571351445</v>
      </c>
      <c r="AD31">
        <v>0.014495343962740413</v>
      </c>
      <c r="AE31">
        <v>0.10446754793601593</v>
      </c>
      <c r="AF31">
        <v>0.01452750028741636</v>
      </c>
      <c r="AG31">
        <v>0.10588978249780188</v>
      </c>
      <c r="AH31">
        <v>0.014490032924350625</v>
      </c>
      <c r="AI31">
        <v>0.1054780666235131</v>
      </c>
      <c r="AJ31">
        <v>0.014657712302109712</v>
      </c>
      <c r="AK31">
        <v>0.10014373547686468</v>
      </c>
      <c r="AL31">
        <v>0.01417350283770558</v>
      </c>
      <c r="AM31">
        <v>0.11067771213137421</v>
      </c>
      <c r="AN31">
        <v>0.014665809457599216</v>
      </c>
      <c r="AO31">
        <v>0.10243953746224234</v>
      </c>
      <c r="AP31">
        <v>0.014604856533642073</v>
      </c>
      <c r="AQ31">
        <v>0.10434278243877203</v>
      </c>
      <c r="AR31">
        <v>0.014356177462713676</v>
      </c>
      <c r="AS31">
        <v>0.08177262851496904</v>
      </c>
      <c r="AT31">
        <v>0.013667484905495889</v>
      </c>
      <c r="AU31">
        <v>0.10242368155135913</v>
      </c>
      <c r="AV31">
        <v>0.014363967093931342</v>
      </c>
      <c r="AW31">
        <v>0.10433073650705667</v>
      </c>
      <c r="AX31">
        <v>0.01493286149052025</v>
      </c>
      <c r="AY31">
        <v>0.0889154301440605</v>
      </c>
      <c r="AZ31">
        <v>0.014169887701193193</v>
      </c>
      <c r="BA31">
        <v>0.10845536879239184</v>
      </c>
      <c r="BB31">
        <v>0.015061982983851727</v>
      </c>
    </row>
    <row r="32" spans="5:52" ht="15">
      <c r="E32">
        <v>0.11295833747394114</v>
      </c>
      <c r="F32">
        <v>0.017</v>
      </c>
      <c r="K32">
        <v>0.09464322471999276</v>
      </c>
      <c r="L32">
        <v>0.013402937900369304</v>
      </c>
      <c r="M32">
        <v>0.09743809861177724</v>
      </c>
      <c r="N32">
        <v>0.013559479897503075</v>
      </c>
      <c r="O32">
        <v>0.09998206678467</v>
      </c>
      <c r="P32">
        <v>0.013418328447426454</v>
      </c>
      <c r="S32">
        <v>0.1453010926661249</v>
      </c>
      <c r="T32">
        <v>0.013433722266366143</v>
      </c>
      <c r="Y32">
        <v>0.09934864804161284</v>
      </c>
      <c r="Z32">
        <v>0.0140293312059505</v>
      </c>
      <c r="AK32">
        <v>0.10172664977701834</v>
      </c>
      <c r="AL32">
        <v>0.01421813484052245</v>
      </c>
      <c r="AQ32">
        <v>0.10591858574162274</v>
      </c>
      <c r="AR32">
        <v>0.014401475755979259</v>
      </c>
      <c r="AS32">
        <v>0.08507485094912283</v>
      </c>
      <c r="AT32">
        <v>0.013639160205489715</v>
      </c>
      <c r="AU32">
        <v>0.10418403158837208</v>
      </c>
      <c r="AV32">
        <v>0.014415049765934421</v>
      </c>
      <c r="AY32">
        <v>0.09162490738427932</v>
      </c>
      <c r="AZ32">
        <v>0.01414763738452205</v>
      </c>
    </row>
    <row r="33" spans="5:52" ht="15">
      <c r="E33" t="s">
        <v>53</v>
      </c>
      <c r="F33" t="s">
        <v>53</v>
      </c>
      <c r="K33">
        <v>0.0961502159406316</v>
      </c>
      <c r="L33">
        <v>0.013453918606480457</v>
      </c>
      <c r="M33">
        <v>0.09889219654301314</v>
      </c>
      <c r="N33">
        <v>0.013613670319616489</v>
      </c>
      <c r="O33">
        <v>0.10264401817836985</v>
      </c>
      <c r="P33">
        <v>0.013510236816688951</v>
      </c>
      <c r="S33">
        <v>0.14886525171881962</v>
      </c>
      <c r="T33">
        <v>0.013428919482811885</v>
      </c>
      <c r="Y33">
        <v>0.10105575008236109</v>
      </c>
      <c r="Z33">
        <v>0.014091961256710259</v>
      </c>
      <c r="AK33">
        <v>0.10319836369828778</v>
      </c>
      <c r="AL33">
        <v>0.014272092033713912</v>
      </c>
      <c r="AQ33">
        <v>0.1073836814053854</v>
      </c>
      <c r="AR33">
        <v>0.014456008108154884</v>
      </c>
      <c r="AS33">
        <v>0.08856889264948606</v>
      </c>
      <c r="AT33">
        <v>0.01363012107502012</v>
      </c>
      <c r="AU33">
        <v>0.10582070506299247</v>
      </c>
      <c r="AV33">
        <v>0.014476632876832443</v>
      </c>
      <c r="AY33">
        <v>0.0944917517556066</v>
      </c>
      <c r="AZ33">
        <v>0.014141782697987914</v>
      </c>
    </row>
    <row r="34" spans="11:52" ht="15">
      <c r="K34">
        <v>0.09750226567762788</v>
      </c>
      <c r="L34">
        <v>0.013512702867248289</v>
      </c>
      <c r="M34">
        <v>0.10019675444357543</v>
      </c>
      <c r="N34">
        <v>0.013675671069004997</v>
      </c>
      <c r="O34">
        <v>0.105032267712897</v>
      </c>
      <c r="P34">
        <v>0.013616050196738732</v>
      </c>
      <c r="S34">
        <v>0.1525558236591408</v>
      </c>
      <c r="T34">
        <v>0.013436205325056075</v>
      </c>
      <c r="Y34">
        <v>0.1025873016376109</v>
      </c>
      <c r="Z34">
        <v>0.014163812123185727</v>
      </c>
      <c r="AK34">
        <v>0.10451873272137263</v>
      </c>
      <c r="AL34">
        <v>0.014333902605705603</v>
      </c>
      <c r="AQ34">
        <v>0.10869810543957191</v>
      </c>
      <c r="AR34">
        <v>0.014518287018828435</v>
      </c>
      <c r="AS34">
        <v>0.09218674606877468</v>
      </c>
      <c r="AT34">
        <v>0.01364054345047984</v>
      </c>
      <c r="AU34">
        <v>0.107289057789322</v>
      </c>
      <c r="AV34">
        <v>0.0145470365998953</v>
      </c>
      <c r="AY34">
        <v>0.09746016339334161</v>
      </c>
      <c r="AZ34">
        <v>0.014152437596404562</v>
      </c>
    </row>
    <row r="35" spans="11:52" ht="15">
      <c r="K35">
        <v>0.09866249353868689</v>
      </c>
      <c r="L35">
        <v>0.013577687201278185</v>
      </c>
      <c r="M35">
        <v>0.10131618737466541</v>
      </c>
      <c r="N35">
        <v>0.013743790926849167</v>
      </c>
      <c r="O35">
        <v>0.10708167016665143</v>
      </c>
      <c r="P35">
        <v>0.013732882274402933</v>
      </c>
      <c r="S35">
        <v>0.15630097570223353</v>
      </c>
      <c r="T35">
        <v>0.013455437982466954</v>
      </c>
      <c r="Y35">
        <v>0.10390152597339197</v>
      </c>
      <c r="Z35">
        <v>0.01424292390104068</v>
      </c>
      <c r="AK35">
        <v>0.1056517406212683</v>
      </c>
      <c r="AL35">
        <v>0.014401880525221728</v>
      </c>
      <c r="AQ35">
        <v>0.10982600378297738</v>
      </c>
      <c r="AR35">
        <v>0.01458661368166574</v>
      </c>
      <c r="AS35">
        <v>0.09585799380542949</v>
      </c>
      <c r="AT35">
        <v>0.013670224472185829</v>
      </c>
      <c r="AU35">
        <v>0.10854903693269626</v>
      </c>
      <c r="AV35">
        <v>0.014624340505086644</v>
      </c>
      <c r="AY35">
        <v>0.100472365541474</v>
      </c>
      <c r="AZ35">
        <v>0.014179394694294082</v>
      </c>
    </row>
    <row r="36" spans="11:52" ht="15">
      <c r="K36">
        <v>0.09959925153224732</v>
      </c>
      <c r="L36">
        <v>0.013647099005339324</v>
      </c>
      <c r="M36">
        <v>0.10221996012406682</v>
      </c>
      <c r="N36">
        <v>0.01381617176100223</v>
      </c>
      <c r="O36">
        <v>0.10873632318308818</v>
      </c>
      <c r="P36">
        <v>0.013857546175161372</v>
      </c>
      <c r="S36">
        <v>0.16002781272362626</v>
      </c>
      <c r="T36">
        <v>0.013486243113244843</v>
      </c>
      <c r="Y36">
        <v>0.10496257447575134</v>
      </c>
      <c r="Z36">
        <v>0.01432713862720425</v>
      </c>
      <c r="AK36">
        <v>0.10656648189599677</v>
      </c>
      <c r="AL36">
        <v>0.014474171531823095</v>
      </c>
      <c r="AQ36">
        <v>0.11073661030900528</v>
      </c>
      <c r="AR36">
        <v>0.014659124323418912</v>
      </c>
      <c r="AS36">
        <v>0.09951117919823892</v>
      </c>
      <c r="AT36">
        <v>0.013718586432812235</v>
      </c>
      <c r="AU36">
        <v>0.10956627354660448</v>
      </c>
      <c r="AV36">
        <v>0.014706435943389096</v>
      </c>
      <c r="AY36">
        <v>0.10346972911151954</v>
      </c>
      <c r="AZ36">
        <v>0.014222129302409299</v>
      </c>
    </row>
    <row r="37" spans="11:52" ht="15">
      <c r="K37">
        <v>0.10028698734219062</v>
      </c>
      <c r="L37">
        <v>0.013719044906359988</v>
      </c>
      <c r="M37">
        <v>0.10288342012713571</v>
      </c>
      <c r="N37">
        <v>0.013890839210991244</v>
      </c>
      <c r="O37">
        <v>0.10995109214127738</v>
      </c>
      <c r="P37">
        <v>0.013986641392775894</v>
      </c>
      <c r="S37">
        <v>0.16366379607991188</v>
      </c>
      <c r="T37">
        <v>0.013528021130559467</v>
      </c>
      <c r="Y37">
        <v>0.10574150450749169</v>
      </c>
      <c r="Z37">
        <v>0.014414159143478102</v>
      </c>
      <c r="AK37">
        <v>0.10723800478813601</v>
      </c>
      <c r="AL37">
        <v>0.01454880371529821</v>
      </c>
      <c r="AQ37">
        <v>0.11140508604539959</v>
      </c>
      <c r="AR37">
        <v>0.014733841042802065</v>
      </c>
      <c r="AS37">
        <v>0.10307519714896873</v>
      </c>
      <c r="AT37">
        <v>0.013784688021806386</v>
      </c>
      <c r="AU37">
        <v>0.11031302006795721</v>
      </c>
      <c r="AV37">
        <v>0.014791083565252602</v>
      </c>
      <c r="AY37">
        <v>0.10639391383103784</v>
      </c>
      <c r="AZ37">
        <v>0.014279809640213146</v>
      </c>
    </row>
    <row r="38" spans="11:52" ht="15">
      <c r="K38">
        <v>0.10070694132841503</v>
      </c>
      <c r="L38">
        <v>0.013791562407709299</v>
      </c>
      <c r="M38">
        <v>0.1032884699244995</v>
      </c>
      <c r="N38">
        <v>0.01396575654342402</v>
      </c>
      <c r="O38">
        <v>0.11069284131070593</v>
      </c>
      <c r="P38">
        <v>0.01411664654623609</v>
      </c>
      <c r="S38">
        <v>0.16713815549093008</v>
      </c>
      <c r="T38">
        <v>0.013579958872825587</v>
      </c>
      <c r="Y38">
        <v>0.10621706888786615</v>
      </c>
      <c r="Z38">
        <v>0.01450161175702384</v>
      </c>
      <c r="AK38">
        <v>0.10764799190371799</v>
      </c>
      <c r="AL38">
        <v>0.014623741304233454</v>
      </c>
      <c r="AQ38">
        <v>0.11181319671665767</v>
      </c>
      <c r="AR38">
        <v>0.014808725762482372</v>
      </c>
      <c r="AS38">
        <v>0.10648067810221831</v>
      </c>
      <c r="AT38">
        <v>0.013867242646927952</v>
      </c>
      <c r="AU38">
        <v>0.11076890719827484</v>
      </c>
      <c r="AV38">
        <v>0.014875974404212605</v>
      </c>
      <c r="AY38">
        <v>0.10918800377067428</v>
      </c>
      <c r="AZ38">
        <v>0.014351313025540683</v>
      </c>
    </row>
    <row r="39" spans="11:52" ht="15">
      <c r="K39">
        <v>0.10084765824091466</v>
      </c>
      <c r="L39">
        <v>0.01386267342098947</v>
      </c>
      <c r="M39">
        <v>0.10342406081357214</v>
      </c>
      <c r="N39">
        <v>0.014038880208766709</v>
      </c>
      <c r="O39">
        <v>0.11094133770762762</v>
      </c>
      <c r="P39">
        <v>0.014244015433853714</v>
      </c>
      <c r="S39">
        <v>0.1703832665027706</v>
      </c>
      <c r="T39">
        <v>0.0136410454309683</v>
      </c>
      <c r="Y39">
        <v>0.10637629546028196</v>
      </c>
      <c r="Z39">
        <v>0.01458711098851589</v>
      </c>
      <c r="AK39">
        <v>0.10778525986298627</v>
      </c>
      <c r="AL39">
        <v>0.014696940196550391</v>
      </c>
      <c r="AQ39">
        <v>0.11194981012753273</v>
      </c>
      <c r="AR39">
        <v>0.014881735822516855</v>
      </c>
      <c r="AS39">
        <v>0.10966133824490983</v>
      </c>
      <c r="AT39">
        <v>0.013964643476303436</v>
      </c>
      <c r="AU39">
        <v>0.11092149952505137</v>
      </c>
      <c r="AV39">
        <v>0.014958792859476183</v>
      </c>
      <c r="AY39">
        <v>0.11179761514798406</v>
      </c>
      <c r="AZ39">
        <v>0.014435247726330406</v>
      </c>
    </row>
    <row r="40" spans="19:52" ht="15">
      <c r="S40">
        <v>0.17333596672084706</v>
      </c>
      <c r="T40">
        <v>0.013710091824618287</v>
      </c>
      <c r="AS40">
        <v>0.11255526964531304</v>
      </c>
      <c r="AT40">
        <v>0.014074994713580844</v>
      </c>
      <c r="AY40">
        <v>0.11417195484589673</v>
      </c>
      <c r="AZ40">
        <v>0.014529980049105747</v>
      </c>
    </row>
    <row r="41" spans="19:52" ht="15">
      <c r="S41">
        <v>0.17593878519406134</v>
      </c>
      <c r="T41">
        <v>0.013785754144262261</v>
      </c>
      <c r="AS41">
        <v>0.11510614522051732</v>
      </c>
      <c r="AT41">
        <v>0.014196148497449247</v>
      </c>
      <c r="AY41">
        <v>0.11626480904296388</v>
      </c>
      <c r="AZ41">
        <v>0.014633666136960308</v>
      </c>
    </row>
    <row r="42" spans="19:52" ht="15">
      <c r="S42">
        <v>0.1781410610214944</v>
      </c>
      <c r="T42">
        <v>0.013866559708912964</v>
      </c>
      <c r="AS42">
        <v>0.11726431507902925</v>
      </c>
      <c r="AT42">
        <v>0.014325746707316029</v>
      </c>
      <c r="AY42">
        <v>0.1180354427128259</v>
      </c>
      <c r="AZ42">
        <v>0.014744287858135174</v>
      </c>
    </row>
    <row r="43" spans="19:52" ht="15">
      <c r="S43">
        <v>0.17989992940921692</v>
      </c>
      <c r="T43">
        <v>0.013950935730169436</v>
      </c>
      <c r="AS43">
        <v>0.11898777289943475</v>
      </c>
      <c r="AT43">
        <v>0.014461266861441915</v>
      </c>
      <c r="AY43">
        <v>0.11944939248516491</v>
      </c>
      <c r="AZ43">
        <v>0.014859692086658022</v>
      </c>
    </row>
    <row r="44" spans="19:52" ht="15">
      <c r="S44">
        <v>0.18118115598474502</v>
      </c>
      <c r="T44">
        <v>0.014037239924754225</v>
      </c>
      <c r="AS44">
        <v>0.12024297353566382</v>
      </c>
      <c r="AT44">
        <v>0.014600071214178733</v>
      </c>
      <c r="AY44">
        <v>0.12047913743600633</v>
      </c>
      <c r="AZ44">
        <v>0.014977632610491015</v>
      </c>
    </row>
    <row r="45" spans="19:52" ht="15">
      <c r="S45">
        <v>0.18195980313015964</v>
      </c>
      <c r="T45">
        <v>0.014123792479689302</v>
      </c>
      <c r="AS45">
        <v>0.12100548593510183</v>
      </c>
      <c r="AT45">
        <v>0.014739458096688071</v>
      </c>
      <c r="AY45">
        <v>0.12110463475119956</v>
      </c>
      <c r="AZ45">
        <v>0.015095813851493103</v>
      </c>
    </row>
    <row r="46" spans="19:52" ht="15">
      <c r="S46">
        <v>0.18222071536452625</v>
      </c>
      <c r="T46">
        <v>0.014208908738997173</v>
      </c>
      <c r="AS46">
        <v>0.12126046866123871</v>
      </c>
      <c r="AT46">
        <v>0.014876714501852118</v>
      </c>
      <c r="AY46">
        <v>0.12131370983699703</v>
      </c>
      <c r="AZ46">
        <v>0.01521193554623735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C7" sqref="C7"/>
    </sheetView>
  </sheetViews>
  <sheetFormatPr defaultColWidth="7.5546875" defaultRowHeight="15"/>
  <cols>
    <col min="1" max="1" width="7.4453125" style="20" customWidth="1"/>
    <col min="2" max="2" width="7.5546875" style="20" customWidth="1"/>
    <col min="3" max="3" width="10.6640625" style="20" bestFit="1" customWidth="1"/>
    <col min="4" max="7" width="7.5546875" style="20" customWidth="1"/>
    <col min="8" max="8" width="10.5546875" style="20" bestFit="1" customWidth="1"/>
    <col min="9" max="16384" width="7.5546875" style="20" customWidth="1"/>
  </cols>
  <sheetData>
    <row r="1" spans="1:7" ht="12.75">
      <c r="A1" s="19">
        <f>1000*B2/2</f>
        <v>1000</v>
      </c>
      <c r="C1" s="20">
        <v>6</v>
      </c>
      <c r="D1" s="20">
        <v>10</v>
      </c>
      <c r="E1" s="20">
        <v>0</v>
      </c>
      <c r="F1" s="20">
        <v>669</v>
      </c>
      <c r="G1" s="20">
        <v>840</v>
      </c>
    </row>
    <row r="2" spans="2:8" ht="12.75">
      <c r="B2" s="21">
        <v>2</v>
      </c>
      <c r="C2" s="20">
        <f>$A$1+C1</f>
        <v>1006</v>
      </c>
      <c r="D2" s="20">
        <f>$A$1+D1</f>
        <v>1010</v>
      </c>
      <c r="E2" s="20">
        <f>$A$1+E1</f>
        <v>1000</v>
      </c>
      <c r="F2" s="20">
        <f>$A$1+F1</f>
        <v>1669</v>
      </c>
      <c r="G2" s="20">
        <f>$A$1+G1</f>
        <v>1840</v>
      </c>
      <c r="H2" s="20">
        <v>170</v>
      </c>
    </row>
    <row r="3" spans="3:7" ht="12.75">
      <c r="C3" s="20">
        <v>20</v>
      </c>
      <c r="D3" s="20">
        <v>26</v>
      </c>
      <c r="E3" s="20">
        <v>100</v>
      </c>
      <c r="F3" s="20">
        <v>100</v>
      </c>
      <c r="G3" s="20">
        <v>100</v>
      </c>
    </row>
    <row r="4" spans="3:8" ht="12.75">
      <c r="C4" s="20">
        <v>11</v>
      </c>
      <c r="D4" s="20">
        <v>11</v>
      </c>
      <c r="E4" s="20">
        <v>11</v>
      </c>
      <c r="F4" s="20">
        <v>11</v>
      </c>
      <c r="G4" s="20">
        <v>11</v>
      </c>
      <c r="H4" s="22">
        <f>SUM(C4:G4)</f>
        <v>55</v>
      </c>
    </row>
    <row r="5" spans="3:8" ht="12.75">
      <c r="C5" s="23">
        <f>100*C4/$H4</f>
        <v>20</v>
      </c>
      <c r="D5" s="23">
        <f>100*D4/$H4</f>
        <v>20</v>
      </c>
      <c r="E5" s="23">
        <f>100*E4/$H4</f>
        <v>20</v>
      </c>
      <c r="F5" s="23">
        <f>100*F4/$H4</f>
        <v>20</v>
      </c>
      <c r="G5" s="23">
        <f>100*G4/$H4</f>
        <v>20</v>
      </c>
      <c r="H5" s="22">
        <f>SUM(C5:G5)</f>
        <v>100</v>
      </c>
    </row>
    <row r="6" spans="1:8" ht="12.75">
      <c r="A6" s="20">
        <f>A1</f>
        <v>1000</v>
      </c>
      <c r="C6" s="20">
        <f>C$4*NORMDIST($A6,C$2,C$3,FALSE)</f>
        <v>0.20976329850328823</v>
      </c>
      <c r="D6" s="20">
        <f aca="true" t="shared" si="0" ref="D6:G21">D$4*NORMDIST($A6,D$2,D$3,FALSE)</f>
        <v>0.15674981252709685</v>
      </c>
      <c r="E6" s="20">
        <f t="shared" si="0"/>
        <v>0.043883650844157594</v>
      </c>
      <c r="F6" s="20">
        <f t="shared" si="0"/>
        <v>8.387627216159665E-12</v>
      </c>
      <c r="G6" s="20">
        <f t="shared" si="0"/>
        <v>2.09118969169876E-17</v>
      </c>
      <c r="H6" s="20">
        <f>H$2*SUM(C6:G6)/(C$4+D$4+E$4+F$4+G$4)</f>
        <v>1.2684990821836029</v>
      </c>
    </row>
    <row r="7" spans="1:8" ht="12.75">
      <c r="A7" s="20">
        <f>A6+10</f>
        <v>1010</v>
      </c>
      <c r="C7" s="20">
        <f aca="true" t="shared" si="1" ref="C7:G38">C$4*NORMDIST($A7,C$2,C$3,FALSE)</f>
        <v>0.21507348168650076</v>
      </c>
      <c r="D7" s="20">
        <f t="shared" si="0"/>
        <v>0.16878327247752922</v>
      </c>
      <c r="E7" s="20">
        <f t="shared" si="0"/>
        <v>0.0436647802224713</v>
      </c>
      <c r="F7" s="20">
        <f t="shared" si="0"/>
        <v>1.6293360108824205E-11</v>
      </c>
      <c r="G7" s="20">
        <f t="shared" si="0"/>
        <v>4.819803379060259E-17</v>
      </c>
      <c r="H7" s="20">
        <f aca="true" t="shared" si="2" ref="H7:H70">H$2*SUM(C7:G7)/(C$4+D$4+E$4+F$4+G$4)</f>
        <v>1.3214301972450015</v>
      </c>
    </row>
    <row r="8" spans="1:8" ht="12.75">
      <c r="A8" s="20">
        <f aca="true" t="shared" si="3" ref="A8:A71">A7+10</f>
        <v>1020</v>
      </c>
      <c r="C8" s="20">
        <f t="shared" si="1"/>
        <v>0.1717396633517187</v>
      </c>
      <c r="D8" s="20">
        <f t="shared" si="0"/>
        <v>0.15674981252709685</v>
      </c>
      <c r="E8" s="20">
        <f t="shared" si="0"/>
        <v>0.043014696337300144</v>
      </c>
      <c r="F8" s="20">
        <f t="shared" si="0"/>
        <v>3.133568893441863E-11</v>
      </c>
      <c r="G8" s="20">
        <f t="shared" si="0"/>
        <v>1.0998216623346896E-16</v>
      </c>
      <c r="H8" s="20">
        <f t="shared" si="2"/>
        <v>1.1482856233103047</v>
      </c>
    </row>
    <row r="9" spans="1:8" ht="12.75">
      <c r="A9" s="20">
        <f t="shared" si="3"/>
        <v>1030</v>
      </c>
      <c r="C9" s="20">
        <f t="shared" si="1"/>
        <v>0.10680233024076713</v>
      </c>
      <c r="D9" s="20">
        <f t="shared" si="0"/>
        <v>0.12555670540092195</v>
      </c>
      <c r="E9" s="20">
        <f t="shared" si="0"/>
        <v>0.04195265970065765</v>
      </c>
      <c r="F9" s="20">
        <f t="shared" si="0"/>
        <v>5.966572109839602E-11</v>
      </c>
      <c r="G9" s="20">
        <f t="shared" si="0"/>
        <v>2.4846903434697335E-16</v>
      </c>
      <c r="H9" s="20">
        <f t="shared" si="2"/>
        <v>0.8478725130607665</v>
      </c>
    </row>
    <row r="10" spans="1:8" ht="12.75">
      <c r="A10" s="20">
        <f t="shared" si="3"/>
        <v>1040</v>
      </c>
      <c r="C10" s="20">
        <f t="shared" si="1"/>
        <v>0.05172699255728781</v>
      </c>
      <c r="D10" s="20">
        <f t="shared" si="0"/>
        <v>0.08674172343460848</v>
      </c>
      <c r="E10" s="20">
        <f t="shared" si="0"/>
        <v>0.04050971543336557</v>
      </c>
      <c r="F10" s="20">
        <f t="shared" si="0"/>
        <v>1.124780025384839E-10</v>
      </c>
      <c r="G10" s="20">
        <f t="shared" si="0"/>
        <v>5.557498191890581E-16</v>
      </c>
      <c r="H10" s="20">
        <f t="shared" si="2"/>
        <v>0.5532060611166523</v>
      </c>
    </row>
    <row r="11" spans="1:8" ht="12.75">
      <c r="A11" s="20">
        <f t="shared" si="3"/>
        <v>1050</v>
      </c>
      <c r="C11" s="20">
        <f t="shared" si="1"/>
        <v>0.019511026065427282</v>
      </c>
      <c r="D11" s="20">
        <f t="shared" si="0"/>
        <v>0.05168582303183499</v>
      </c>
      <c r="E11" s="20">
        <f t="shared" si="0"/>
        <v>0.03872718594407294</v>
      </c>
      <c r="F11" s="20">
        <f t="shared" si="0"/>
        <v>2.0992654200230372E-10</v>
      </c>
      <c r="G11" s="20">
        <f t="shared" si="0"/>
        <v>1.2306751835787E-15</v>
      </c>
      <c r="H11" s="20">
        <f t="shared" si="2"/>
        <v>0.33976519986754017</v>
      </c>
    </row>
    <row r="12" spans="1:8" ht="12.75">
      <c r="A12" s="20">
        <f t="shared" si="3"/>
        <v>1060</v>
      </c>
      <c r="C12" s="20">
        <f t="shared" si="1"/>
        <v>0.005731514147932425</v>
      </c>
      <c r="D12" s="20">
        <f t="shared" si="0"/>
        <v>0.026562569270686644</v>
      </c>
      <c r="E12" s="20">
        <f t="shared" si="0"/>
        <v>0.03665470631809796</v>
      </c>
      <c r="F12" s="20">
        <f t="shared" si="0"/>
        <v>3.8790391590449185E-10</v>
      </c>
      <c r="G12" s="20">
        <f t="shared" si="0"/>
        <v>2.6981408142660753E-15</v>
      </c>
      <c r="H12" s="20">
        <f t="shared" si="2"/>
        <v>0.21311444220338216</v>
      </c>
    </row>
    <row r="13" spans="1:8" ht="12.75">
      <c r="A13" s="20">
        <f t="shared" si="3"/>
        <v>1070</v>
      </c>
      <c r="C13" s="20">
        <f t="shared" si="1"/>
        <v>0.0013112485108056622</v>
      </c>
      <c r="D13" s="20">
        <f t="shared" si="0"/>
        <v>0.011773998545406688</v>
      </c>
      <c r="E13" s="20">
        <f t="shared" si="0"/>
        <v>0.034347932670343743</v>
      </c>
      <c r="F13" s="20">
        <f t="shared" si="0"/>
        <v>7.096399079892925E-10</v>
      </c>
      <c r="G13" s="20">
        <f t="shared" si="0"/>
        <v>5.856563209478237E-15</v>
      </c>
      <c r="H13" s="20">
        <f t="shared" si="2"/>
        <v>0.14661164862098755</v>
      </c>
    </row>
    <row r="14" spans="1:8" ht="12.75">
      <c r="A14" s="20">
        <f t="shared" si="3"/>
        <v>1080</v>
      </c>
      <c r="C14" s="20">
        <f t="shared" si="1"/>
        <v>0.00023362914880291328</v>
      </c>
      <c r="D14" s="20">
        <f t="shared" si="0"/>
        <v>0.004501249952934115</v>
      </c>
      <c r="E14" s="20">
        <f t="shared" si="0"/>
        <v>0.0318660708037631</v>
      </c>
      <c r="F14" s="20">
        <f t="shared" si="0"/>
        <v>1.2853131569354857E-09</v>
      </c>
      <c r="G14" s="20">
        <f t="shared" si="0"/>
        <v>1.2585721391981505E-14</v>
      </c>
      <c r="H14" s="20">
        <f t="shared" si="2"/>
        <v>0.11313021277164359</v>
      </c>
    </row>
    <row r="15" spans="1:8" ht="12.75">
      <c r="A15" s="20">
        <f t="shared" si="3"/>
        <v>1090</v>
      </c>
      <c r="C15" s="20">
        <f t="shared" si="1"/>
        <v>3.2418687266096925E-05</v>
      </c>
      <c r="D15" s="20">
        <f t="shared" si="0"/>
        <v>0.0014842174592661198</v>
      </c>
      <c r="E15" s="20">
        <f t="shared" si="0"/>
        <v>0.029269377488863033</v>
      </c>
      <c r="F15" s="20">
        <f t="shared" si="0"/>
        <v>2.3048195580714747E-09</v>
      </c>
      <c r="G15" s="20">
        <f t="shared" si="0"/>
        <v>2.6777525863319108E-14</v>
      </c>
      <c r="H15" s="20">
        <f t="shared" si="2"/>
        <v>0.0951567765425649</v>
      </c>
    </row>
    <row r="16" spans="1:8" ht="12.75">
      <c r="A16" s="20">
        <f t="shared" si="3"/>
        <v>1100</v>
      </c>
      <c r="C16" s="20">
        <f t="shared" si="1"/>
        <v>3.503403848376899E-06</v>
      </c>
      <c r="D16" s="20">
        <f t="shared" si="0"/>
        <v>0.0004221017924062937</v>
      </c>
      <c r="E16" s="20">
        <f t="shared" si="0"/>
        <v>0.02661677969710577</v>
      </c>
      <c r="F16" s="20">
        <f t="shared" si="0"/>
        <v>4.091871277781764E-09</v>
      </c>
      <c r="G16" s="20">
        <f t="shared" si="0"/>
        <v>5.640529000476329E-14</v>
      </c>
      <c r="H16" s="20">
        <f t="shared" si="2"/>
        <v>0.08358556595452693</v>
      </c>
    </row>
    <row r="17" spans="1:8" ht="12.75">
      <c r="A17" s="20">
        <f t="shared" si="3"/>
        <v>1110</v>
      </c>
      <c r="C17" s="20">
        <f t="shared" si="1"/>
        <v>2.9485694395836877E-07</v>
      </c>
      <c r="D17" s="20">
        <f t="shared" si="0"/>
        <v>0.00010353617363825573</v>
      </c>
      <c r="E17" s="20">
        <f t="shared" si="0"/>
        <v>0.023963739473580558</v>
      </c>
      <c r="F17" s="20">
        <f t="shared" si="0"/>
        <v>7.192238011546659E-09</v>
      </c>
      <c r="G17" s="20">
        <f t="shared" si="0"/>
        <v>1.1763221658695803E-13</v>
      </c>
      <c r="H17" s="20">
        <f t="shared" si="2"/>
        <v>0.07439069469832964</v>
      </c>
    </row>
    <row r="18" spans="1:8" ht="12.75">
      <c r="A18" s="20">
        <f t="shared" si="3"/>
        <v>1120</v>
      </c>
      <c r="C18" s="20">
        <f t="shared" si="1"/>
        <v>1.9326753021512383E-08</v>
      </c>
      <c r="D18" s="20">
        <f t="shared" si="0"/>
        <v>2.190394193210341E-05</v>
      </c>
      <c r="E18" s="20">
        <f t="shared" si="0"/>
        <v>0.021360466048153424</v>
      </c>
      <c r="F18" s="20">
        <f t="shared" si="0"/>
        <v>1.2515931972538048E-08</v>
      </c>
      <c r="G18" s="20">
        <f t="shared" si="0"/>
        <v>2.4287889594508535E-13</v>
      </c>
      <c r="H18" s="20">
        <f t="shared" si="2"/>
        <v>0.06609106021113233</v>
      </c>
    </row>
    <row r="19" spans="1:8" ht="12.75">
      <c r="A19" s="20">
        <f t="shared" si="3"/>
        <v>1130</v>
      </c>
      <c r="C19" s="20">
        <f t="shared" si="1"/>
        <v>9.865811493802437E-10</v>
      </c>
      <c r="D19" s="20">
        <f t="shared" si="0"/>
        <v>3.9967566134641915E-06</v>
      </c>
      <c r="E19" s="20">
        <f t="shared" si="0"/>
        <v>0.018850545125258807</v>
      </c>
      <c r="F19" s="20">
        <f t="shared" si="0"/>
        <v>2.156350690084333E-08</v>
      </c>
      <c r="G19" s="20">
        <f t="shared" si="0"/>
        <v>4.96489804492607E-13</v>
      </c>
      <c r="H19" s="20">
        <f t="shared" si="2"/>
        <v>0.05827774460941195</v>
      </c>
    </row>
    <row r="20" spans="1:8" ht="12.75">
      <c r="A20" s="20">
        <f t="shared" si="3"/>
        <v>1140</v>
      </c>
      <c r="C20" s="20">
        <f t="shared" si="1"/>
        <v>3.922230468197842E-11</v>
      </c>
      <c r="D20" s="20">
        <f t="shared" si="0"/>
        <v>6.28996717772203E-07</v>
      </c>
      <c r="E20" s="20">
        <f t="shared" si="0"/>
        <v>0.016470021219931935</v>
      </c>
      <c r="F20" s="20">
        <f t="shared" si="0"/>
        <v>3.6781771785877805E-08</v>
      </c>
      <c r="G20" s="20">
        <f t="shared" si="0"/>
        <v>1.0048192449201055E-12</v>
      </c>
      <c r="H20" s="20">
        <f t="shared" si="2"/>
        <v>0.05090939630127753</v>
      </c>
    </row>
    <row r="21" spans="1:8" ht="12.75">
      <c r="A21" s="20">
        <f t="shared" si="3"/>
        <v>1150</v>
      </c>
      <c r="C21" s="20">
        <f t="shared" si="1"/>
        <v>1.2143944797254266E-12</v>
      </c>
      <c r="D21" s="20">
        <f t="shared" si="0"/>
        <v>8.537767232280618E-08</v>
      </c>
      <c r="E21" s="20">
        <f t="shared" si="0"/>
        <v>0.014246935523248091</v>
      </c>
      <c r="F21" s="20">
        <f t="shared" si="0"/>
        <v>6.211592458159835E-08</v>
      </c>
      <c r="G21" s="20">
        <f t="shared" si="0"/>
        <v>2.0133654387171285E-12</v>
      </c>
      <c r="H21" s="20">
        <f t="shared" si="2"/>
        <v>0.04403643842567942</v>
      </c>
    </row>
    <row r="22" spans="1:8" ht="12.75">
      <c r="A22" s="20">
        <f t="shared" si="3"/>
        <v>1160</v>
      </c>
      <c r="C22" s="20">
        <f t="shared" si="1"/>
        <v>2.9282816047391185E-14</v>
      </c>
      <c r="D22" s="20">
        <f t="shared" si="1"/>
        <v>9.995292220557842E-09</v>
      </c>
      <c r="E22" s="20">
        <f t="shared" si="1"/>
        <v>0.01220129181474011</v>
      </c>
      <c r="F22" s="20">
        <f t="shared" si="1"/>
        <v>1.0385569531403961E-07</v>
      </c>
      <c r="G22" s="20">
        <f t="shared" si="1"/>
        <v>3.994057651970981E-12</v>
      </c>
      <c r="H22" s="20">
        <f t="shared" si="2"/>
        <v>0.03771343570650304</v>
      </c>
    </row>
    <row r="23" spans="1:8" ht="12.75">
      <c r="A23" s="20">
        <f t="shared" si="3"/>
        <v>1170</v>
      </c>
      <c r="C23" s="20">
        <f t="shared" si="1"/>
        <v>5.499108311673449E-16</v>
      </c>
      <c r="D23" s="20">
        <f t="shared" si="1"/>
        <v>1.0092573828564346E-09</v>
      </c>
      <c r="E23" s="20">
        <f t="shared" si="1"/>
        <v>0.010345398511457563</v>
      </c>
      <c r="F23" s="20">
        <f t="shared" si="1"/>
        <v>1.719153819844219E-07</v>
      </c>
      <c r="G23" s="20">
        <f t="shared" si="1"/>
        <v>7.844460936395682E-12</v>
      </c>
      <c r="H23" s="20">
        <f t="shared" si="2"/>
        <v>0.03197722082672963</v>
      </c>
    </row>
    <row r="24" spans="1:8" ht="12.75">
      <c r="A24" s="20">
        <f t="shared" si="3"/>
        <v>1180</v>
      </c>
      <c r="C24" s="20">
        <f t="shared" si="1"/>
        <v>8.04262996625362E-18</v>
      </c>
      <c r="D24" s="20">
        <f t="shared" si="1"/>
        <v>8.789489033158694E-11</v>
      </c>
      <c r="E24" s="20">
        <f t="shared" si="1"/>
        <v>0.008684517413098355</v>
      </c>
      <c r="F24" s="20">
        <f t="shared" si="1"/>
        <v>2.8174499549729987E-07</v>
      </c>
      <c r="G24" s="20">
        <f t="shared" si="1"/>
        <v>1.525347993581849E-11</v>
      </c>
      <c r="H24" s="20">
        <f t="shared" si="2"/>
        <v>0.02684392498929417</v>
      </c>
    </row>
    <row r="25" spans="1:8" ht="12.75">
      <c r="A25" s="20">
        <f t="shared" si="3"/>
        <v>1190</v>
      </c>
      <c r="C25" s="20">
        <f t="shared" si="1"/>
        <v>9.160734178089608E-20</v>
      </c>
      <c r="D25" s="20">
        <f t="shared" si="1"/>
        <v>6.602076865220395E-12</v>
      </c>
      <c r="E25" s="20">
        <f t="shared" si="1"/>
        <v>0.007217739625214426</v>
      </c>
      <c r="F25" s="20">
        <f t="shared" si="1"/>
        <v>4.571458060984322E-07</v>
      </c>
      <c r="G25" s="20">
        <f t="shared" si="1"/>
        <v>2.936512276239137E-11</v>
      </c>
      <c r="H25" s="20">
        <f t="shared" si="2"/>
        <v>0.022310790130689328</v>
      </c>
    </row>
    <row r="26" spans="1:8" ht="12.75">
      <c r="A26" s="20">
        <f t="shared" si="3"/>
        <v>1200</v>
      </c>
      <c r="C26" s="20">
        <f t="shared" si="1"/>
        <v>8.126225209873456E-22</v>
      </c>
      <c r="D26" s="20">
        <f t="shared" si="1"/>
        <v>4.277133227619846E-13</v>
      </c>
      <c r="E26" s="20">
        <f t="shared" si="1"/>
        <v>0.005939006316450686</v>
      </c>
      <c r="F26" s="20">
        <f t="shared" si="1"/>
        <v>7.343622170068207E-07</v>
      </c>
      <c r="G26" s="20">
        <f t="shared" si="1"/>
        <v>5.596954309809542E-11</v>
      </c>
      <c r="H26" s="20">
        <f t="shared" si="2"/>
        <v>0.0183591986356553</v>
      </c>
    </row>
    <row r="27" spans="1:8" ht="12.75">
      <c r="A27" s="20">
        <f t="shared" si="3"/>
        <v>1210</v>
      </c>
      <c r="C27" s="20">
        <f t="shared" si="1"/>
        <v>5.614018076868356E-24</v>
      </c>
      <c r="D27" s="20">
        <f t="shared" si="1"/>
        <v>2.3899027791133976E-14</v>
      </c>
      <c r="E27" s="20">
        <f t="shared" si="1"/>
        <v>0.004838195557846992</v>
      </c>
      <c r="F27" s="20">
        <f t="shared" si="1"/>
        <v>1.1679465385509233E-06</v>
      </c>
      <c r="G27" s="20">
        <f t="shared" si="1"/>
        <v>1.056157670734357E-10</v>
      </c>
      <c r="H27" s="20">
        <f t="shared" si="2"/>
        <v>0.014958032976441554</v>
      </c>
    </row>
    <row r="28" spans="1:8" ht="12.75">
      <c r="A28" s="20">
        <f t="shared" si="3"/>
        <v>1220</v>
      </c>
      <c r="C28" s="20">
        <f t="shared" si="1"/>
        <v>3.020543807499821E-26</v>
      </c>
      <c r="D28" s="20">
        <f t="shared" si="1"/>
        <v>1.1517625269419463E-15</v>
      </c>
      <c r="E28" s="20">
        <f t="shared" si="1"/>
        <v>0.003902205213085457</v>
      </c>
      <c r="F28" s="20">
        <f t="shared" si="1"/>
        <v>1.8390462807601577E-06</v>
      </c>
      <c r="G28" s="20">
        <f t="shared" si="1"/>
        <v>1.9731622987604875E-10</v>
      </c>
      <c r="H28" s="20">
        <f t="shared" si="2"/>
        <v>0.012067046502476577</v>
      </c>
    </row>
    <row r="29" spans="1:8" ht="12.75">
      <c r="A29" s="20">
        <f t="shared" si="3"/>
        <v>1230</v>
      </c>
      <c r="C29" s="20">
        <f t="shared" si="1"/>
        <v>1.2656768898664853E-28</v>
      </c>
      <c r="D29" s="20">
        <f t="shared" si="1"/>
        <v>4.78741315513981E-17</v>
      </c>
      <c r="E29" s="20">
        <f t="shared" si="1"/>
        <v>0.0031159741515761306</v>
      </c>
      <c r="F29" s="20">
        <f t="shared" si="1"/>
        <v>2.8669453115466176E-06</v>
      </c>
      <c r="G29" s="20">
        <f t="shared" si="1"/>
        <v>3.649672667902035E-10</v>
      </c>
      <c r="H29" s="20">
        <f t="shared" si="2"/>
        <v>0.009640055427551792</v>
      </c>
    </row>
    <row r="30" spans="1:8" ht="12.75">
      <c r="A30" s="20">
        <f t="shared" si="3"/>
        <v>1240</v>
      </c>
      <c r="C30" s="20">
        <f t="shared" si="1"/>
        <v>4.13035082487309E-31</v>
      </c>
      <c r="D30" s="20">
        <f t="shared" si="1"/>
        <v>1.7163036550249316E-18</v>
      </c>
      <c r="E30" s="20">
        <f t="shared" si="1"/>
        <v>0.002463398332432719</v>
      </c>
      <c r="F30" s="20">
        <f t="shared" si="1"/>
        <v>4.4248974876991466E-06</v>
      </c>
      <c r="G30" s="20">
        <f t="shared" si="1"/>
        <v>6.683471134805614E-10</v>
      </c>
      <c r="H30" s="20">
        <f t="shared" si="2"/>
        <v>0.007627819321917829</v>
      </c>
    </row>
    <row r="31" spans="1:8" ht="12.75">
      <c r="A31" s="20">
        <f t="shared" si="3"/>
        <v>1250</v>
      </c>
      <c r="C31" s="20">
        <f t="shared" si="1"/>
        <v>1.049729524050249E-33</v>
      </c>
      <c r="D31" s="20">
        <f t="shared" si="1"/>
        <v>5.3069207232961597E-20</v>
      </c>
      <c r="E31" s="20">
        <f t="shared" si="1"/>
        <v>0.0019281130542925396</v>
      </c>
      <c r="F31" s="20">
        <f t="shared" si="1"/>
        <v>6.761515907384613E-06</v>
      </c>
      <c r="G31" s="20">
        <f t="shared" si="1"/>
        <v>1.2117339987150539E-09</v>
      </c>
      <c r="H31" s="20">
        <f t="shared" si="2"/>
        <v>0.0059805251441593975</v>
      </c>
    </row>
    <row r="32" spans="1:8" ht="12.75">
      <c r="A32" s="20">
        <f t="shared" si="3"/>
        <v>1260</v>
      </c>
      <c r="C32" s="20">
        <f t="shared" si="1"/>
        <v>2.0777546466320157E-36</v>
      </c>
      <c r="D32" s="20">
        <f t="shared" si="1"/>
        <v>1.4152928963468264E-21</v>
      </c>
      <c r="E32" s="20">
        <f t="shared" si="1"/>
        <v>0.0014941266157054173</v>
      </c>
      <c r="F32" s="20">
        <f t="shared" si="1"/>
        <v>1.022920752902905E-05</v>
      </c>
      <c r="G32" s="20">
        <f t="shared" si="1"/>
        <v>2.175051604686914E-09</v>
      </c>
      <c r="H32" s="20">
        <f t="shared" si="2"/>
        <v>0.004649833812884158</v>
      </c>
    </row>
    <row r="33" spans="1:8" ht="12.75">
      <c r="A33" s="20">
        <f t="shared" si="3"/>
        <v>1270</v>
      </c>
      <c r="C33" s="20">
        <f t="shared" si="1"/>
        <v>3.202856579855113E-39</v>
      </c>
      <c r="D33" s="20">
        <f t="shared" si="1"/>
        <v>3.25540711129887E-23</v>
      </c>
      <c r="E33" s="20">
        <f t="shared" si="1"/>
        <v>0.001146302829586485</v>
      </c>
      <c r="F33" s="20">
        <f t="shared" si="1"/>
        <v>1.532134741123359E-05</v>
      </c>
      <c r="G33" s="20">
        <f t="shared" si="1"/>
        <v>3.865350604302477E-09</v>
      </c>
      <c r="H33" s="20">
        <f t="shared" si="2"/>
        <v>0.0035904866763493623</v>
      </c>
    </row>
    <row r="34" spans="1:8" ht="12.75">
      <c r="A34" s="20">
        <f t="shared" si="3"/>
        <v>1280</v>
      </c>
      <c r="C34" s="20">
        <f t="shared" si="1"/>
        <v>3.845095237338624E-42</v>
      </c>
      <c r="D34" s="20">
        <f t="shared" si="1"/>
        <v>6.458319749256035E-25</v>
      </c>
      <c r="E34" s="20">
        <f t="shared" si="1"/>
        <v>0.0008706996741277965</v>
      </c>
      <c r="F34" s="20">
        <f t="shared" si="1"/>
        <v>2.2720034482554805E-05</v>
      </c>
      <c r="G34" s="20">
        <f t="shared" si="1"/>
        <v>6.800882550182442E-09</v>
      </c>
      <c r="H34" s="20">
        <f t="shared" si="2"/>
        <v>0.002761500120250786</v>
      </c>
    </row>
    <row r="35" spans="1:8" ht="12.75">
      <c r="A35" s="20">
        <f t="shared" si="3"/>
        <v>1290</v>
      </c>
      <c r="C35" s="20">
        <f t="shared" si="1"/>
        <v>3.5950347264252616E-45</v>
      </c>
      <c r="D35" s="20">
        <f t="shared" si="1"/>
        <v>1.1050680744884186E-26</v>
      </c>
      <c r="E35" s="20">
        <f t="shared" si="1"/>
        <v>0.000654778566175344</v>
      </c>
      <c r="F35" s="20">
        <f t="shared" si="1"/>
        <v>3.335631506042046E-05</v>
      </c>
      <c r="G35" s="20">
        <f t="shared" si="1"/>
        <v>1.1846736046797605E-08</v>
      </c>
      <c r="H35" s="20">
        <f t="shared" si="2"/>
        <v>0.0021269989773674168</v>
      </c>
    </row>
    <row r="36" spans="1:8" ht="12.75">
      <c r="A36" s="20">
        <f t="shared" si="3"/>
        <v>1300</v>
      </c>
      <c r="C36" s="20">
        <f t="shared" si="1"/>
        <v>2.617733664161354E-48</v>
      </c>
      <c r="D36" s="20">
        <f t="shared" si="1"/>
        <v>1.6308490904415318E-28</v>
      </c>
      <c r="E36" s="20">
        <f t="shared" si="1"/>
        <v>0.0004875033253131808</v>
      </c>
      <c r="F36" s="20">
        <f t="shared" si="1"/>
        <v>4.848464314266458E-05</v>
      </c>
      <c r="G36" s="20">
        <f t="shared" si="1"/>
        <v>2.043098029010819E-08</v>
      </c>
      <c r="H36" s="20">
        <f t="shared" si="2"/>
        <v>0.0016567532346207824</v>
      </c>
    </row>
    <row r="37" spans="1:8" ht="12.75">
      <c r="A37" s="20">
        <f t="shared" si="3"/>
        <v>1310</v>
      </c>
      <c r="C37" s="20">
        <f t="shared" si="1"/>
        <v>1.4844795044135586E-51</v>
      </c>
      <c r="D37" s="20">
        <f t="shared" si="1"/>
        <v>2.0758395081773704E-30</v>
      </c>
      <c r="E37" s="20">
        <f t="shared" si="1"/>
        <v>0.000359350096181991</v>
      </c>
      <c r="F37" s="20">
        <f t="shared" si="1"/>
        <v>6.977299972926333E-05</v>
      </c>
      <c r="G37" s="20">
        <f t="shared" si="1"/>
        <v>3.488484138387573E-08</v>
      </c>
      <c r="H37" s="20">
        <f t="shared" si="2"/>
        <v>0.001326488304144518</v>
      </c>
    </row>
    <row r="38" spans="1:8" ht="12.75">
      <c r="A38" s="20">
        <f t="shared" si="3"/>
        <v>1320</v>
      </c>
      <c r="C38" s="20">
        <f t="shared" si="1"/>
        <v>6.556156820285264E-55</v>
      </c>
      <c r="D38" s="20">
        <f t="shared" si="1"/>
        <v>2.2789197129584916E-32</v>
      </c>
      <c r="E38" s="20">
        <f t="shared" si="1"/>
        <v>0.00026224970216113245</v>
      </c>
      <c r="F38" s="20">
        <f t="shared" si="1"/>
        <v>9.940944324052769E-05</v>
      </c>
      <c r="G38" s="20">
        <f t="shared" si="1"/>
        <v>5.8971388791673756E-08</v>
      </c>
      <c r="H38" s="20">
        <f t="shared" si="2"/>
        <v>0.0011180378155341236</v>
      </c>
    </row>
    <row r="39" spans="1:8" ht="12.75">
      <c r="A39" s="20">
        <f t="shared" si="3"/>
        <v>1330</v>
      </c>
      <c r="C39" s="20">
        <f aca="true" t="shared" si="4" ref="C39:G70">C$4*NORMDIST($A39,C$2,C$3,FALSE)</f>
        <v>2.2550222947082704E-58</v>
      </c>
      <c r="D39" s="20">
        <f t="shared" si="4"/>
        <v>2.1578414491908868E-34</v>
      </c>
      <c r="E39" s="20">
        <f t="shared" si="4"/>
        <v>0.00018948258329590494</v>
      </c>
      <c r="F39" s="20">
        <f t="shared" si="4"/>
        <v>0.0001402248368028016</v>
      </c>
      <c r="G39" s="20">
        <f t="shared" si="4"/>
        <v>9.86967867862167E-08</v>
      </c>
      <c r="H39" s="20">
        <f t="shared" si="2"/>
        <v>0.0010194007249187957</v>
      </c>
    </row>
    <row r="40" spans="1:8" ht="12.75">
      <c r="A40" s="20">
        <f t="shared" si="3"/>
        <v>1340</v>
      </c>
      <c r="C40" s="20">
        <f t="shared" si="4"/>
        <v>6.040581195092655E-62</v>
      </c>
      <c r="D40" s="20">
        <f t="shared" si="4"/>
        <v>1.762240958939694E-36</v>
      </c>
      <c r="E40" s="20">
        <f t="shared" si="4"/>
        <v>0.00013554410853203219</v>
      </c>
      <c r="F40" s="20">
        <f t="shared" si="4"/>
        <v>0.00019583003439580665</v>
      </c>
      <c r="G40" s="20">
        <f t="shared" si="4"/>
        <v>1.6353914662077276E-07</v>
      </c>
      <c r="H40" s="20">
        <f t="shared" si="2"/>
        <v>0.001024752835502875</v>
      </c>
    </row>
    <row r="41" spans="1:8" ht="12.75">
      <c r="A41" s="20">
        <f t="shared" si="3"/>
        <v>1350</v>
      </c>
      <c r="C41" s="20">
        <f t="shared" si="4"/>
        <v>1.2601811880346943E-65</v>
      </c>
      <c r="D41" s="20">
        <f t="shared" si="4"/>
        <v>1.241270132105071E-38</v>
      </c>
      <c r="E41" s="20">
        <f t="shared" si="4"/>
        <v>9.599509645503362E-05</v>
      </c>
      <c r="F41" s="20">
        <f t="shared" si="4"/>
        <v>0.00027076386971047707</v>
      </c>
      <c r="G41" s="20">
        <f t="shared" si="4"/>
        <v>2.6828568204826874E-07</v>
      </c>
      <c r="H41" s="20">
        <f t="shared" si="2"/>
        <v>0.0011344478693470004</v>
      </c>
    </row>
    <row r="42" spans="1:8" ht="12.75">
      <c r="A42" s="20">
        <f t="shared" si="3"/>
        <v>1360</v>
      </c>
      <c r="C42" s="20">
        <f t="shared" si="4"/>
        <v>2.0474515687698607E-69</v>
      </c>
      <c r="D42" s="20">
        <f t="shared" si="4"/>
        <v>7.540889444983962E-41</v>
      </c>
      <c r="E42" s="20">
        <f t="shared" si="4"/>
        <v>6.730921231251492E-05</v>
      </c>
      <c r="F42" s="20">
        <f t="shared" si="4"/>
        <v>0.00037064588227452293</v>
      </c>
      <c r="G42" s="20">
        <f t="shared" si="4"/>
        <v>4.3574290001352833E-07</v>
      </c>
      <c r="H42" s="20">
        <f t="shared" si="2"/>
        <v>0.001355026224959977</v>
      </c>
    </row>
    <row r="43" spans="1:8" ht="12.75">
      <c r="A43" s="20">
        <f t="shared" si="3"/>
        <v>1370</v>
      </c>
      <c r="C43" s="20">
        <f t="shared" si="4"/>
        <v>2.5907211016995643E-73</v>
      </c>
      <c r="D43" s="20">
        <f t="shared" si="4"/>
        <v>3.951246246662025E-43</v>
      </c>
      <c r="E43" s="20">
        <f t="shared" si="4"/>
        <v>4.6725829760582656E-05</v>
      </c>
      <c r="F43" s="20">
        <f t="shared" si="4"/>
        <v>0.0005023248950137159</v>
      </c>
      <c r="G43" s="20">
        <f t="shared" si="4"/>
        <v>7.006807696753798E-07</v>
      </c>
      <c r="H43" s="20">
        <f t="shared" si="2"/>
        <v>0.0016992316171359195</v>
      </c>
    </row>
    <row r="44" spans="1:8" ht="12.75">
      <c r="A44" s="20">
        <f t="shared" si="3"/>
        <v>1380</v>
      </c>
      <c r="C44" s="20">
        <f t="shared" si="4"/>
        <v>2.5530191177573365E-77</v>
      </c>
      <c r="D44" s="20">
        <f t="shared" si="4"/>
        <v>1.7856686458461025E-45</v>
      </c>
      <c r="E44" s="20">
        <f t="shared" si="4"/>
        <v>3.211416183706063E-05</v>
      </c>
      <c r="F44" s="20">
        <f t="shared" si="4"/>
        <v>0.0006740114585406055</v>
      </c>
      <c r="G44" s="20">
        <f t="shared" si="4"/>
        <v>1.1154937272035437E-06</v>
      </c>
      <c r="H44" s="20">
        <f t="shared" si="2"/>
        <v>0.0021860179890514156</v>
      </c>
    </row>
    <row r="45" spans="1:8" ht="12.75">
      <c r="A45" s="20">
        <f t="shared" si="3"/>
        <v>1390</v>
      </c>
      <c r="C45" s="20">
        <f t="shared" si="4"/>
        <v>1.959358254700782E-81</v>
      </c>
      <c r="D45" s="20">
        <f t="shared" si="4"/>
        <v>6.960218986825875E-48</v>
      </c>
      <c r="E45" s="20">
        <f t="shared" si="4"/>
        <v>2.1852101853204995E-05</v>
      </c>
      <c r="F45" s="20">
        <f t="shared" si="4"/>
        <v>0.0008953790172300624</v>
      </c>
      <c r="G45" s="20">
        <f t="shared" si="4"/>
        <v>1.7582115217596021E-06</v>
      </c>
      <c r="H45" s="20">
        <f t="shared" si="2"/>
        <v>0.002840512476415538</v>
      </c>
    </row>
    <row r="46" spans="1:8" ht="12.75">
      <c r="A46" s="20">
        <f t="shared" si="3"/>
        <v>1400</v>
      </c>
      <c r="C46" s="20">
        <f t="shared" si="4"/>
        <v>1.1711162695818746E-85</v>
      </c>
      <c r="D46" s="20">
        <f t="shared" si="4"/>
        <v>2.3399155787803303E-50</v>
      </c>
      <c r="E46" s="20">
        <f t="shared" si="4"/>
        <v>1.472132483413739E-05</v>
      </c>
      <c r="F46" s="20">
        <f t="shared" si="4"/>
        <v>0.0011776157370749405</v>
      </c>
      <c r="G46" s="20">
        <f t="shared" si="4"/>
        <v>2.743671841905889E-06</v>
      </c>
      <c r="H46" s="20">
        <f t="shared" si="2"/>
        <v>0.003693885904321222</v>
      </c>
    </row>
    <row r="47" spans="1:8" ht="12.75">
      <c r="A47" s="20">
        <f t="shared" si="3"/>
        <v>1410</v>
      </c>
      <c r="C47" s="20">
        <f t="shared" si="4"/>
        <v>5.4514565808263975E-90</v>
      </c>
      <c r="D47" s="20">
        <f t="shared" si="4"/>
        <v>6.784732477457465E-53</v>
      </c>
      <c r="E47" s="20">
        <f t="shared" si="4"/>
        <v>9.818782289484622E-06</v>
      </c>
      <c r="F47" s="20">
        <f t="shared" si="4"/>
        <v>0.0015334066556529408</v>
      </c>
      <c r="G47" s="20">
        <f t="shared" si="4"/>
        <v>4.238871641629584E-06</v>
      </c>
      <c r="H47" s="20">
        <f t="shared" si="2"/>
        <v>0.0047830715023507156</v>
      </c>
    </row>
    <row r="48" spans="1:8" ht="12.75">
      <c r="A48" s="20">
        <f t="shared" si="3"/>
        <v>1420</v>
      </c>
      <c r="C48" s="20">
        <f t="shared" si="4"/>
        <v>1.9762936715334454E-94</v>
      </c>
      <c r="D48" s="20">
        <f t="shared" si="4"/>
        <v>1.696760406226421E-55</v>
      </c>
      <c r="E48" s="20">
        <f t="shared" si="4"/>
        <v>6.483737453219383E-06</v>
      </c>
      <c r="F48" s="20">
        <f t="shared" si="4"/>
        <v>0.0019768246249443596</v>
      </c>
      <c r="G48" s="20">
        <f t="shared" si="4"/>
        <v>6.483737453219383E-06</v>
      </c>
      <c r="H48" s="20">
        <f t="shared" si="2"/>
        <v>0.006150266490447922</v>
      </c>
    </row>
    <row r="49" spans="1:8" ht="12.75">
      <c r="A49" s="20">
        <f t="shared" si="3"/>
        <v>1430</v>
      </c>
      <c r="C49" s="20">
        <f t="shared" si="4"/>
        <v>5.579776224485292E-99</v>
      </c>
      <c r="D49" s="20">
        <f t="shared" si="4"/>
        <v>3.659852383276498E-58</v>
      </c>
      <c r="E49" s="20">
        <f t="shared" si="4"/>
        <v>4.238871641629584E-06</v>
      </c>
      <c r="F49" s="20">
        <f t="shared" si="4"/>
        <v>0.002523108902419676</v>
      </c>
      <c r="G49" s="20">
        <f t="shared" si="4"/>
        <v>9.818782289484622E-06</v>
      </c>
      <c r="H49" s="20">
        <f t="shared" si="2"/>
        <v>0.00784215117417517</v>
      </c>
    </row>
    <row r="50" spans="1:8" ht="12.75">
      <c r="A50" s="20">
        <f t="shared" si="3"/>
        <v>1440</v>
      </c>
      <c r="C50" s="20">
        <f t="shared" si="4"/>
        <v>1.2268980144006567E-103</v>
      </c>
      <c r="D50" s="20">
        <f t="shared" si="4"/>
        <v>6.808663494750406E-61</v>
      </c>
      <c r="E50" s="20">
        <f t="shared" si="4"/>
        <v>2.743671841905889E-06</v>
      </c>
      <c r="F50" s="20">
        <f t="shared" si="4"/>
        <v>0.003188312667783035</v>
      </c>
      <c r="G50" s="20">
        <f t="shared" si="4"/>
        <v>1.472132483413739E-05</v>
      </c>
      <c r="H50" s="20">
        <f t="shared" si="2"/>
        <v>0.009908767326509879</v>
      </c>
    </row>
    <row r="51" spans="1:8" ht="12.75">
      <c r="A51" s="20">
        <f t="shared" si="3"/>
        <v>1450</v>
      </c>
      <c r="C51" s="20">
        <f t="shared" si="4"/>
        <v>2.1010022849097353E-108</v>
      </c>
      <c r="D51" s="20">
        <f t="shared" si="4"/>
        <v>1.0924848580769394E-63</v>
      </c>
      <c r="E51" s="20">
        <f t="shared" si="4"/>
        <v>1.7582115217596021E-06</v>
      </c>
      <c r="F51" s="20">
        <f t="shared" si="4"/>
        <v>0.003988805579539684</v>
      </c>
      <c r="G51" s="20">
        <f t="shared" si="4"/>
        <v>2.1852101853204995E-05</v>
      </c>
      <c r="H51" s="20">
        <f t="shared" si="2"/>
        <v>0.012402012759918006</v>
      </c>
    </row>
    <row r="52" spans="1:8" ht="12.75">
      <c r="A52" s="20">
        <f t="shared" si="3"/>
        <v>1460</v>
      </c>
      <c r="C52" s="20">
        <f t="shared" si="4"/>
        <v>2.802018287178381E-113</v>
      </c>
      <c r="D52" s="20">
        <f t="shared" si="4"/>
        <v>1.511904070493099E-66</v>
      </c>
      <c r="E52" s="20">
        <f t="shared" si="4"/>
        <v>1.1154937272035437E-06</v>
      </c>
      <c r="F52" s="20">
        <f t="shared" si="4"/>
        <v>0.004940624956384382</v>
      </c>
      <c r="G52" s="20">
        <f t="shared" si="4"/>
        <v>3.211416183706063E-05</v>
      </c>
      <c r="H52" s="20">
        <f t="shared" si="2"/>
        <v>0.015373732436932177</v>
      </c>
    </row>
    <row r="53" spans="1:8" ht="12.75">
      <c r="A53" s="20">
        <f t="shared" si="3"/>
        <v>1470</v>
      </c>
      <c r="C53" s="20">
        <f t="shared" si="4"/>
        <v>2.9103269805963674E-118</v>
      </c>
      <c r="D53" s="20">
        <f t="shared" si="4"/>
        <v>1.8046305303693729E-69</v>
      </c>
      <c r="E53" s="20">
        <f t="shared" si="4"/>
        <v>7.006807696753798E-07</v>
      </c>
      <c r="F53" s="20">
        <f t="shared" si="4"/>
        <v>0.0060586792609338335</v>
      </c>
      <c r="G53" s="20">
        <f t="shared" si="4"/>
        <v>4.6725829760582656E-05</v>
      </c>
      <c r="H53" s="20">
        <f t="shared" si="2"/>
        <v>0.018873417839070827</v>
      </c>
    </row>
    <row r="54" spans="1:8" ht="12.75">
      <c r="A54" s="20">
        <f t="shared" si="3"/>
        <v>1480</v>
      </c>
      <c r="C54" s="20">
        <f t="shared" si="4"/>
        <v>2.3541763105370105E-123</v>
      </c>
      <c r="D54" s="20">
        <f t="shared" si="4"/>
        <v>1.8578370461557467E-72</v>
      </c>
      <c r="E54" s="20">
        <f t="shared" si="4"/>
        <v>4.3574290001352833E-07</v>
      </c>
      <c r="F54" s="20">
        <f t="shared" si="4"/>
        <v>0.007355819970323786</v>
      </c>
      <c r="G54" s="20">
        <f t="shared" si="4"/>
        <v>6.730921231251492E-05</v>
      </c>
      <c r="H54" s="20">
        <f t="shared" si="2"/>
        <v>0.022945564315294063</v>
      </c>
    </row>
    <row r="55" spans="1:8" ht="12.75">
      <c r="A55" s="20">
        <f t="shared" si="3"/>
        <v>1490</v>
      </c>
      <c r="C55" s="20">
        <f t="shared" si="4"/>
        <v>1.483073122781265E-128</v>
      </c>
      <c r="D55" s="20">
        <f t="shared" si="4"/>
        <v>1.6496134581732644E-75</v>
      </c>
      <c r="E55" s="20">
        <f t="shared" si="4"/>
        <v>2.6828568204826874E-07</v>
      </c>
      <c r="F55" s="20">
        <f t="shared" si="4"/>
        <v>0.008841811996176958</v>
      </c>
      <c r="G55" s="20">
        <f t="shared" si="4"/>
        <v>9.599509645503362E-05</v>
      </c>
      <c r="H55" s="20">
        <f t="shared" si="2"/>
        <v>0.02762677844206158</v>
      </c>
    </row>
    <row r="56" spans="1:8" ht="12.75">
      <c r="A56" s="20">
        <f t="shared" si="3"/>
        <v>1500</v>
      </c>
      <c r="C56" s="20">
        <f t="shared" si="4"/>
        <v>7.276332277666625E-134</v>
      </c>
      <c r="D56" s="20">
        <f t="shared" si="4"/>
        <v>1.2633160614509495E-78</v>
      </c>
      <c r="E56" s="20">
        <f t="shared" si="4"/>
        <v>1.6353914662077276E-07</v>
      </c>
      <c r="F56" s="20">
        <f t="shared" si="4"/>
        <v>0.01052224757798764</v>
      </c>
      <c r="G56" s="20">
        <f t="shared" si="4"/>
        <v>0.00013554410853203219</v>
      </c>
      <c r="H56" s="20">
        <f t="shared" si="2"/>
        <v>0.032942770697513994</v>
      </c>
    </row>
    <row r="57" spans="1:8" ht="12.75">
      <c r="A57" s="20">
        <f t="shared" si="3"/>
        <v>1510</v>
      </c>
      <c r="C57" s="20">
        <f t="shared" si="4"/>
        <v>2.7802820856470907E-139</v>
      </c>
      <c r="D57" s="20">
        <f t="shared" si="4"/>
        <v>8.344438120190846E-82</v>
      </c>
      <c r="E57" s="20">
        <f t="shared" si="4"/>
        <v>9.86967867862167E-08</v>
      </c>
      <c r="F57" s="20">
        <f t="shared" si="4"/>
        <v>0.01239746272333476</v>
      </c>
      <c r="G57" s="20">
        <f t="shared" si="4"/>
        <v>0.00018948258329590494</v>
      </c>
      <c r="H57" s="20">
        <f t="shared" si="2"/>
        <v>0.03890540873783576</v>
      </c>
    </row>
    <row r="58" spans="1:8" ht="12.75">
      <c r="A58" s="20">
        <f t="shared" si="3"/>
        <v>1520</v>
      </c>
      <c r="C58" s="20">
        <f t="shared" si="4"/>
        <v>8.273543967370309E-145</v>
      </c>
      <c r="D58" s="20">
        <f t="shared" si="4"/>
        <v>4.7537619845612005E-85</v>
      </c>
      <c r="E58" s="20">
        <f t="shared" si="4"/>
        <v>5.8971388791673756E-08</v>
      </c>
      <c r="F58" s="20">
        <f t="shared" si="4"/>
        <v>0.014461527285945413</v>
      </c>
      <c r="G58" s="20">
        <f t="shared" si="4"/>
        <v>0.00026224970216113245</v>
      </c>
      <c r="H58" s="20">
        <f t="shared" si="2"/>
        <v>0.04551003842025831</v>
      </c>
    </row>
    <row r="59" spans="1:8" ht="12.75">
      <c r="A59" s="20">
        <f t="shared" si="3"/>
        <v>1530</v>
      </c>
      <c r="C59" s="20">
        <f t="shared" si="4"/>
        <v>1.9174351145992646E-150</v>
      </c>
      <c r="D59" s="20">
        <f t="shared" si="4"/>
        <v>2.3357858455291305E-88</v>
      </c>
      <c r="E59" s="20">
        <f t="shared" si="4"/>
        <v>3.488484138387573E-08</v>
      </c>
      <c r="F59" s="20">
        <f t="shared" si="4"/>
        <v>0.016701388047537787</v>
      </c>
      <c r="G59" s="20">
        <f t="shared" si="4"/>
        <v>0.000359350096181991</v>
      </c>
      <c r="H59" s="20">
        <f t="shared" si="2"/>
        <v>0.05273329845191632</v>
      </c>
    </row>
    <row r="60" spans="1:8" ht="12.75">
      <c r="A60" s="20">
        <f t="shared" si="3"/>
        <v>1540</v>
      </c>
      <c r="C60" s="20">
        <f t="shared" si="4"/>
        <v>3.460797220612505E-156</v>
      </c>
      <c r="D60" s="20">
        <f t="shared" si="4"/>
        <v>9.898829993437041E-92</v>
      </c>
      <c r="E60" s="20">
        <f t="shared" si="4"/>
        <v>2.043098029010819E-08</v>
      </c>
      <c r="F60" s="20">
        <f t="shared" si="4"/>
        <v>0.019096247171653626</v>
      </c>
      <c r="G60" s="20">
        <f t="shared" si="4"/>
        <v>0.0004875033253131808</v>
      </c>
      <c r="H60" s="20">
        <f t="shared" si="2"/>
        <v>0.060531655595472834</v>
      </c>
    </row>
    <row r="61" spans="1:8" ht="12.75">
      <c r="A61" s="20">
        <f t="shared" si="3"/>
        <v>1550</v>
      </c>
      <c r="C61" s="20">
        <f t="shared" si="4"/>
        <v>4.864721805056186E-162</v>
      </c>
      <c r="D61" s="20">
        <f t="shared" si="4"/>
        <v>3.6181782858736775E-95</v>
      </c>
      <c r="E61" s="20">
        <f t="shared" si="4"/>
        <v>1.1846736046797605E-08</v>
      </c>
      <c r="F61" s="20">
        <f t="shared" si="4"/>
        <v>0.021617254874835023</v>
      </c>
      <c r="G61" s="20">
        <f t="shared" si="4"/>
        <v>0.000654778566175344</v>
      </c>
      <c r="H61" s="20">
        <f t="shared" si="2"/>
        <v>0.06884086725303437</v>
      </c>
    </row>
    <row r="62" spans="1:8" ht="12.75">
      <c r="A62" s="20">
        <f t="shared" si="3"/>
        <v>1560</v>
      </c>
      <c r="C62" s="20">
        <f t="shared" si="4"/>
        <v>5.325571815588326E-168</v>
      </c>
      <c r="D62" s="20">
        <f t="shared" si="4"/>
        <v>1.1406471362148083E-98</v>
      </c>
      <c r="E62" s="20">
        <f t="shared" si="4"/>
        <v>6.800882550182442E-09</v>
      </c>
      <c r="F62" s="20">
        <f t="shared" si="4"/>
        <v>0.024227584335133657</v>
      </c>
      <c r="G62" s="20">
        <f t="shared" si="4"/>
        <v>0.0008706996741277965</v>
      </c>
      <c r="H62" s="20">
        <f t="shared" si="2"/>
        <v>0.0775765352313542</v>
      </c>
    </row>
    <row r="63" spans="1:8" ht="12.75">
      <c r="A63" s="20">
        <f t="shared" si="3"/>
        <v>1570</v>
      </c>
      <c r="C63" s="20">
        <f t="shared" si="4"/>
        <v>4.5404705270558945E-174</v>
      </c>
      <c r="D63" s="20">
        <f t="shared" si="4"/>
        <v>3.1014723956573062E-102</v>
      </c>
      <c r="E63" s="20">
        <f t="shared" si="4"/>
        <v>3.865350604302477E-09</v>
      </c>
      <c r="F63" s="20">
        <f t="shared" si="4"/>
        <v>0.02688293859976995</v>
      </c>
      <c r="G63" s="20">
        <f t="shared" si="4"/>
        <v>0.001146302829586485</v>
      </c>
      <c r="H63" s="20">
        <f t="shared" si="2"/>
        <v>0.08663584909273087</v>
      </c>
    </row>
    <row r="64" spans="1:8" ht="12.75">
      <c r="A64" s="20">
        <f t="shared" si="3"/>
        <v>1580</v>
      </c>
      <c r="C64" s="20">
        <f t="shared" si="4"/>
        <v>3.014823250169313E-180</v>
      </c>
      <c r="D64" s="20">
        <f t="shared" si="4"/>
        <v>7.27343864927342E-106</v>
      </c>
      <c r="E64" s="20">
        <f t="shared" si="4"/>
        <v>2.175051604686914E-09</v>
      </c>
      <c r="F64" s="20">
        <f t="shared" si="4"/>
        <v>0.029532514197670265</v>
      </c>
      <c r="G64" s="20">
        <f t="shared" si="4"/>
        <v>0.0014941266157054173</v>
      </c>
      <c r="H64" s="20">
        <f t="shared" si="2"/>
        <v>0.0959005328733207</v>
      </c>
    </row>
    <row r="65" spans="1:8" ht="12.75">
      <c r="A65" s="20">
        <f t="shared" si="3"/>
        <v>1590</v>
      </c>
      <c r="C65" s="20">
        <f t="shared" si="4"/>
        <v>1.5590111825235E-186</v>
      </c>
      <c r="D65" s="20">
        <f t="shared" si="4"/>
        <v>1.471183664294836E-109</v>
      </c>
      <c r="E65" s="20">
        <f t="shared" si="4"/>
        <v>1.2117339987150539E-09</v>
      </c>
      <c r="F65" s="20">
        <f t="shared" si="4"/>
        <v>0.03212041574820556</v>
      </c>
      <c r="G65" s="20">
        <f t="shared" si="4"/>
        <v>0.0019281130542925396</v>
      </c>
      <c r="H65" s="20">
        <f t="shared" si="2"/>
        <v>0.10524091095308102</v>
      </c>
    </row>
    <row r="66" spans="1:8" ht="12.75">
      <c r="A66" s="20">
        <f t="shared" si="3"/>
        <v>1600</v>
      </c>
      <c r="C66" s="20">
        <f t="shared" si="4"/>
        <v>6.278602437348819E-193</v>
      </c>
      <c r="D66" s="20">
        <f t="shared" si="4"/>
        <v>2.5665472386578345E-113</v>
      </c>
      <c r="E66" s="20">
        <f t="shared" si="4"/>
        <v>6.683471134805614E-10</v>
      </c>
      <c r="F66" s="20">
        <f t="shared" si="4"/>
        <v>0.03458748227303571</v>
      </c>
      <c r="G66" s="20">
        <f t="shared" si="4"/>
        <v>0.002463398332432719</v>
      </c>
      <c r="H66" s="20">
        <f t="shared" si="2"/>
        <v>0.11452090575542986</v>
      </c>
    </row>
    <row r="67" spans="1:8" ht="12.75">
      <c r="A67" s="20">
        <f t="shared" si="3"/>
        <v>1610</v>
      </c>
      <c r="C67" s="20">
        <f t="shared" si="4"/>
        <v>1.9692602642569932E-199</v>
      </c>
      <c r="D67" s="20">
        <f t="shared" si="4"/>
        <v>3.8617742678960986E-117</v>
      </c>
      <c r="E67" s="20">
        <f t="shared" si="4"/>
        <v>3.649672667902035E-10</v>
      </c>
      <c r="F67" s="20">
        <f t="shared" si="4"/>
        <v>0.03687345194358167</v>
      </c>
      <c r="G67" s="20">
        <f t="shared" si="4"/>
        <v>0.0031159741515761306</v>
      </c>
      <c r="H67" s="20">
        <f t="shared" si="2"/>
        <v>0.12360368178584114</v>
      </c>
    </row>
    <row r="68" spans="1:8" ht="12.75">
      <c r="A68" s="20">
        <f t="shared" si="3"/>
        <v>1620</v>
      </c>
      <c r="C68" s="20">
        <f t="shared" si="4"/>
        <v>4.810271958813109E-206</v>
      </c>
      <c r="D68" s="20">
        <f t="shared" si="4"/>
        <v>5.011638776594523E-121</v>
      </c>
      <c r="E68" s="20">
        <f t="shared" si="4"/>
        <v>1.9731622987604875E-10</v>
      </c>
      <c r="F68" s="20">
        <f t="shared" si="4"/>
        <v>0.03891936075475577</v>
      </c>
      <c r="G68" s="20">
        <f t="shared" si="4"/>
        <v>0.003902205213085457</v>
      </c>
      <c r="H68" s="20">
        <f t="shared" si="2"/>
        <v>0.13235756814685035</v>
      </c>
    </row>
    <row r="69" spans="1:8" ht="12.75">
      <c r="A69" s="20">
        <f t="shared" si="3"/>
        <v>1630</v>
      </c>
      <c r="C69" s="20">
        <f t="shared" si="4"/>
        <v>9.150872901163257E-213</v>
      </c>
      <c r="D69" s="20">
        <f t="shared" si="4"/>
        <v>5.609548295793455E-125</v>
      </c>
      <c r="E69" s="20">
        <f t="shared" si="4"/>
        <v>1.056157670734357E-10</v>
      </c>
      <c r="F69" s="20">
        <f t="shared" si="4"/>
        <v>0.040670045252257564</v>
      </c>
      <c r="G69" s="20">
        <f t="shared" si="4"/>
        <v>0.004838195557846992</v>
      </c>
      <c r="H69" s="20">
        <f t="shared" si="2"/>
        <v>0.140661835557681</v>
      </c>
    </row>
    <row r="70" spans="1:8" ht="12.75">
      <c r="A70" s="20">
        <f t="shared" si="3"/>
        <v>1640</v>
      </c>
      <c r="C70" s="20">
        <f t="shared" si="4"/>
        <v>1.355756812656373E-219</v>
      </c>
      <c r="D70" s="20">
        <f t="shared" si="4"/>
        <v>5.415409172613129E-129</v>
      </c>
      <c r="E70" s="20">
        <f t="shared" si="4"/>
        <v>5.596954309809542E-11</v>
      </c>
      <c r="F70" s="20">
        <f t="shared" si="4"/>
        <v>0.04207660277292164</v>
      </c>
      <c r="G70" s="20">
        <f t="shared" si="4"/>
        <v>0.005939006316450686</v>
      </c>
      <c r="H70" s="20">
        <f t="shared" si="2"/>
        <v>0.14841188281287487</v>
      </c>
    </row>
    <row r="71" spans="1:8" ht="12.75">
      <c r="A71" s="20">
        <f t="shared" si="3"/>
        <v>1650</v>
      </c>
      <c r="C71" s="20">
        <f aca="true" t="shared" si="5" ref="C71:G102">C$4*NORMDIST($A71,C$2,C$3,FALSE)</f>
        <v>1.5643266607616153E-226</v>
      </c>
      <c r="D71" s="20">
        <f t="shared" si="5"/>
        <v>4.509100500798545E-133</v>
      </c>
      <c r="E71" s="20">
        <f t="shared" si="5"/>
        <v>2.936512276239137E-11</v>
      </c>
      <c r="F71" s="20">
        <f t="shared" si="5"/>
        <v>0.04309865683003332</v>
      </c>
      <c r="G71" s="20">
        <f t="shared" si="5"/>
        <v>0.007217739625214426</v>
      </c>
      <c r="H71" s="20">
        <f aca="true" t="shared" si="6" ref="H71:H134">H$2*SUM(C71:G71)/(C$4+D$4+E$4+F$4+G$4)</f>
        <v>0.1555234073160761</v>
      </c>
    </row>
    <row r="72" spans="1:8" ht="12.75">
      <c r="A72" s="20">
        <f aca="true" t="shared" si="7" ref="A72:A135">A71+10</f>
        <v>1660</v>
      </c>
      <c r="C72" s="20">
        <f t="shared" si="5"/>
        <v>1.4057221178748365E-233</v>
      </c>
      <c r="D72" s="20">
        <f t="shared" si="5"/>
        <v>3.238201042331282E-137</v>
      </c>
      <c r="E72" s="20">
        <f t="shared" si="5"/>
        <v>1.525347993581849E-11</v>
      </c>
      <c r="F72" s="20">
        <f t="shared" si="5"/>
        <v>0.04370628147365572</v>
      </c>
      <c r="G72" s="20">
        <f t="shared" si="5"/>
        <v>0.008684517413098355</v>
      </c>
      <c r="H72" s="20">
        <f t="shared" si="6"/>
        <v>0.16193519660620517</v>
      </c>
    </row>
    <row r="73" spans="1:8" ht="12.75">
      <c r="A73" s="20">
        <f t="shared" si="7"/>
        <v>1670</v>
      </c>
      <c r="C73" s="20">
        <f t="shared" si="5"/>
        <v>9.837797725238478E-241</v>
      </c>
      <c r="D73" s="20">
        <f t="shared" si="5"/>
        <v>2.0057322404762252E-141</v>
      </c>
      <c r="E73" s="20">
        <f t="shared" si="5"/>
        <v>7.844460936395682E-12</v>
      </c>
      <c r="F73" s="20">
        <f t="shared" si="5"/>
        <v>0.04388145671646903</v>
      </c>
      <c r="G73" s="20">
        <f t="shared" si="5"/>
        <v>0.010345398511457563</v>
      </c>
      <c r="H73" s="20">
        <f t="shared" si="6"/>
        <v>0.16761027981965598</v>
      </c>
    </row>
    <row r="74" spans="1:8" ht="12.75">
      <c r="A74" s="20">
        <f t="shared" si="7"/>
        <v>1680</v>
      </c>
      <c r="C74" s="20">
        <f t="shared" si="5"/>
        <v>5.361949000915358E-248</v>
      </c>
      <c r="D74" s="20">
        <f t="shared" si="5"/>
        <v>1.0715127839738905E-145</v>
      </c>
      <c r="E74" s="20">
        <f t="shared" si="5"/>
        <v>3.994057651970981E-12</v>
      </c>
      <c r="F74" s="20">
        <f t="shared" si="5"/>
        <v>0.04361895626502543</v>
      </c>
      <c r="G74" s="20">
        <f t="shared" si="5"/>
        <v>0.01220129181474011</v>
      </c>
      <c r="H74" s="20">
        <f t="shared" si="6"/>
        <v>0.17253531225889332</v>
      </c>
    </row>
    <row r="75" spans="1:8" ht="12.75">
      <c r="A75" s="20">
        <f t="shared" si="7"/>
        <v>1690</v>
      </c>
      <c r="C75" s="20">
        <f t="shared" si="5"/>
        <v>2.276008337588708E-255</v>
      </c>
      <c r="D75" s="20">
        <f t="shared" si="5"/>
        <v>4.937157847673874E-150</v>
      </c>
      <c r="E75" s="20">
        <f t="shared" si="5"/>
        <v>2.0133654387171285E-12</v>
      </c>
      <c r="F75" s="20">
        <f t="shared" si="5"/>
        <v>0.042926606532708175</v>
      </c>
      <c r="G75" s="20">
        <f t="shared" si="5"/>
        <v>0.014246935523248091</v>
      </c>
      <c r="H75" s="20">
        <f t="shared" si="6"/>
        <v>0.1767182209064516</v>
      </c>
    </row>
    <row r="76" spans="1:8" ht="12.75">
      <c r="A76" s="20">
        <f t="shared" si="7"/>
        <v>1700</v>
      </c>
      <c r="C76" s="20">
        <f t="shared" si="5"/>
        <v>7.524045234686301E-263</v>
      </c>
      <c r="D76" s="20">
        <f t="shared" si="5"/>
        <v>1.9620583650919948E-154</v>
      </c>
      <c r="E76" s="20">
        <f t="shared" si="5"/>
        <v>1.0048192449201055E-12</v>
      </c>
      <c r="F76" s="20">
        <f t="shared" si="5"/>
        <v>0.04182489902264574</v>
      </c>
      <c r="G76" s="20">
        <f t="shared" si="5"/>
        <v>0.016470021219931935</v>
      </c>
      <c r="H76" s="20">
        <f t="shared" si="6"/>
        <v>0.18018429893470952</v>
      </c>
    </row>
    <row r="77" spans="1:8" ht="12.75">
      <c r="A77" s="20">
        <f t="shared" si="7"/>
        <v>1710</v>
      </c>
      <c r="C77" s="20">
        <f t="shared" si="5"/>
        <v>1.937114654436893E-270</v>
      </c>
      <c r="D77" s="20">
        <f t="shared" si="5"/>
        <v>6.725151712189876E-159</v>
      </c>
      <c r="E77" s="20">
        <f t="shared" si="5"/>
        <v>4.96489804492607E-13</v>
      </c>
      <c r="F77" s="20">
        <f t="shared" si="5"/>
        <v>0.04034598286810697</v>
      </c>
      <c r="G77" s="20">
        <f t="shared" si="5"/>
        <v>0.018850545125258807</v>
      </c>
      <c r="H77" s="20">
        <f t="shared" si="6"/>
        <v>0.1829710865264834</v>
      </c>
    </row>
    <row r="78" spans="1:8" ht="12.75">
      <c r="A78" s="20">
        <f t="shared" si="7"/>
        <v>1720</v>
      </c>
      <c r="C78" s="20">
        <f t="shared" si="5"/>
        <v>3.884057359161575E-278</v>
      </c>
      <c r="D78" s="20">
        <f t="shared" si="5"/>
        <v>1.9881424762554484E-163</v>
      </c>
      <c r="E78" s="20">
        <f t="shared" si="5"/>
        <v>2.4287889594508535E-13</v>
      </c>
      <c r="F78" s="20">
        <f t="shared" si="5"/>
        <v>0.03853210664486984</v>
      </c>
      <c r="G78" s="20">
        <f t="shared" si="5"/>
        <v>0.021360466048153424</v>
      </c>
      <c r="H78" s="20">
        <f t="shared" si="6"/>
        <v>0.1851224974155499</v>
      </c>
    </row>
    <row r="79" spans="1:8" ht="12.75">
      <c r="A79" s="20">
        <f t="shared" si="7"/>
        <v>1730</v>
      </c>
      <c r="C79" s="20">
        <f t="shared" si="5"/>
        <v>6.065160845572647E-286</v>
      </c>
      <c r="D79" s="20">
        <f t="shared" si="5"/>
        <v>5.0693021333654255E-168</v>
      </c>
      <c r="E79" s="20">
        <f t="shared" si="5"/>
        <v>1.1763221658695803E-13</v>
      </c>
      <c r="F79" s="20">
        <f t="shared" si="5"/>
        <v>0.036433614821026826</v>
      </c>
      <c r="G79" s="20">
        <f t="shared" si="5"/>
        <v>0.023963739473580558</v>
      </c>
      <c r="H79" s="20">
        <f t="shared" si="6"/>
        <v>0.1866827314564228</v>
      </c>
    </row>
    <row r="80" spans="1:8" ht="12.75">
      <c r="A80" s="20">
        <f t="shared" si="7"/>
        <v>1740</v>
      </c>
      <c r="C80" s="20">
        <f t="shared" si="5"/>
        <v>7.376076120969434E-294</v>
      </c>
      <c r="D80" s="20">
        <f t="shared" si="5"/>
        <v>1.114818334368497E-172</v>
      </c>
      <c r="E80" s="20">
        <f t="shared" si="5"/>
        <v>5.640529000476329E-14</v>
      </c>
      <c r="F80" s="20">
        <f t="shared" si="5"/>
        <v>0.034106631331675775</v>
      </c>
      <c r="G80" s="20">
        <f t="shared" si="5"/>
        <v>0.02661677969710577</v>
      </c>
      <c r="H80" s="20">
        <f t="shared" si="6"/>
        <v>0.18769054318004458</v>
      </c>
    </row>
    <row r="81" spans="1:8" ht="12.75">
      <c r="A81" s="20">
        <f t="shared" si="7"/>
        <v>1750</v>
      </c>
      <c r="C81" s="20">
        <f t="shared" si="5"/>
        <v>6.986100626068236E-302</v>
      </c>
      <c r="D81" s="20">
        <f t="shared" si="5"/>
        <v>2.114536971872281E-177</v>
      </c>
      <c r="E81" s="20">
        <f t="shared" si="5"/>
        <v>2.6777525863319108E-14</v>
      </c>
      <c r="F81" s="20">
        <f t="shared" si="5"/>
        <v>0.03161057866934311</v>
      </c>
      <c r="G81" s="20">
        <f t="shared" si="5"/>
        <v>0.029269377488863033</v>
      </c>
      <c r="H81" s="20">
        <f t="shared" si="6"/>
        <v>0.18817440994362905</v>
      </c>
    </row>
    <row r="82" spans="1:8" ht="12.75">
      <c r="A82" s="20">
        <f t="shared" si="7"/>
        <v>1760</v>
      </c>
      <c r="C82" s="20">
        <f t="shared" si="5"/>
        <v>0</v>
      </c>
      <c r="D82" s="20">
        <f t="shared" si="5"/>
        <v>3.4592481525291205E-182</v>
      </c>
      <c r="E82" s="20">
        <f t="shared" si="5"/>
        <v>1.2585721391981505E-14</v>
      </c>
      <c r="F82" s="20">
        <f t="shared" si="5"/>
        <v>0.029005684632519995</v>
      </c>
      <c r="G82" s="20">
        <f t="shared" si="5"/>
        <v>0.0318660708037631</v>
      </c>
      <c r="H82" s="20">
        <f t="shared" si="6"/>
        <v>0.1881490622576412</v>
      </c>
    </row>
    <row r="83" spans="1:8" ht="12.75">
      <c r="A83" s="20">
        <f t="shared" si="7"/>
        <v>1770</v>
      </c>
      <c r="C83" s="20">
        <f t="shared" si="5"/>
        <v>0</v>
      </c>
      <c r="D83" s="20">
        <f t="shared" si="5"/>
        <v>4.880939296899334E-187</v>
      </c>
      <c r="E83" s="20">
        <f t="shared" si="5"/>
        <v>5.856563209478237E-15</v>
      </c>
      <c r="F83" s="20">
        <f t="shared" si="5"/>
        <v>0.026350620750081467</v>
      </c>
      <c r="G83" s="20">
        <f t="shared" si="5"/>
        <v>0.034347932670343743</v>
      </c>
      <c r="H83" s="20">
        <f t="shared" si="6"/>
        <v>0.1876137105722415</v>
      </c>
    </row>
    <row r="84" spans="1:8" ht="12.75">
      <c r="A84" s="20">
        <f t="shared" si="7"/>
        <v>1780</v>
      </c>
      <c r="C84" s="20">
        <f t="shared" si="5"/>
        <v>0</v>
      </c>
      <c r="D84" s="20">
        <f t="shared" si="5"/>
        <v>5.9399166295637365E-192</v>
      </c>
      <c r="E84" s="20">
        <f t="shared" si="5"/>
        <v>2.6981408142660753E-15</v>
      </c>
      <c r="F84" s="20">
        <f t="shared" si="5"/>
        <v>0.023700397794724163</v>
      </c>
      <c r="G84" s="20">
        <f t="shared" si="5"/>
        <v>0.03665470631809796</v>
      </c>
      <c r="H84" s="20">
        <f t="shared" si="6"/>
        <v>0.1865521399850949</v>
      </c>
    </row>
    <row r="85" spans="1:8" ht="12.75">
      <c r="A85" s="20">
        <f t="shared" si="7"/>
        <v>1790</v>
      </c>
      <c r="C85" s="20">
        <f t="shared" si="5"/>
        <v>0</v>
      </c>
      <c r="D85" s="20">
        <f t="shared" si="5"/>
        <v>6.234656724486163E-197</v>
      </c>
      <c r="E85" s="20">
        <f t="shared" si="5"/>
        <v>1.2306751835787E-15</v>
      </c>
      <c r="F85" s="20">
        <f t="shared" si="5"/>
        <v>0.021104617018495933</v>
      </c>
      <c r="G85" s="20">
        <f t="shared" si="5"/>
        <v>0.03872718594407294</v>
      </c>
      <c r="H85" s="20">
        <f t="shared" si="6"/>
        <v>0.18493466370248943</v>
      </c>
    </row>
    <row r="86" spans="1:8" ht="12.75">
      <c r="A86" s="20">
        <f t="shared" si="7"/>
        <v>1800</v>
      </c>
      <c r="C86" s="20">
        <f t="shared" si="5"/>
        <v>0</v>
      </c>
      <c r="D86" s="20">
        <f t="shared" si="5"/>
        <v>5.644168853373824E-202</v>
      </c>
      <c r="E86" s="20">
        <f t="shared" si="5"/>
        <v>5.557498191890581E-16</v>
      </c>
      <c r="F86" s="20">
        <f t="shared" si="5"/>
        <v>0.018606143699183963</v>
      </c>
      <c r="G86" s="20">
        <f t="shared" si="5"/>
        <v>0.04050971543336557</v>
      </c>
      <c r="H86" s="20">
        <f t="shared" si="6"/>
        <v>0.18272174640970026</v>
      </c>
    </row>
    <row r="87" spans="1:8" ht="12.75">
      <c r="A87" s="20">
        <f t="shared" si="7"/>
        <v>1810</v>
      </c>
      <c r="C87" s="20">
        <f t="shared" si="5"/>
        <v>0</v>
      </c>
      <c r="D87" s="20">
        <f t="shared" si="5"/>
        <v>4.406996476124825E-207</v>
      </c>
      <c r="E87" s="20">
        <f t="shared" si="5"/>
        <v>2.4846903434697335E-16</v>
      </c>
      <c r="F87" s="20">
        <f t="shared" si="5"/>
        <v>0.01624023544685913</v>
      </c>
      <c r="G87" s="20">
        <f t="shared" si="5"/>
        <v>0.04195265970065765</v>
      </c>
      <c r="H87" s="20">
        <f t="shared" si="6"/>
        <v>0.1798689486377799</v>
      </c>
    </row>
    <row r="88" spans="1:8" ht="12.75">
      <c r="A88" s="20">
        <f t="shared" si="7"/>
        <v>1820</v>
      </c>
      <c r="C88" s="20">
        <f t="shared" si="5"/>
        <v>0</v>
      </c>
      <c r="D88" s="20">
        <f t="shared" si="5"/>
        <v>2.9678412229174115E-212</v>
      </c>
      <c r="E88" s="20">
        <f t="shared" si="5"/>
        <v>1.0998216623346896E-16</v>
      </c>
      <c r="F88" s="20">
        <f t="shared" si="5"/>
        <v>0.014034124562935605</v>
      </c>
      <c r="G88" s="20">
        <f t="shared" si="5"/>
        <v>0.043014696337300144</v>
      </c>
      <c r="H88" s="20">
        <f t="shared" si="6"/>
        <v>0.17633271914618356</v>
      </c>
    </row>
    <row r="89" spans="1:8" ht="12.75">
      <c r="A89" s="20">
        <f t="shared" si="7"/>
        <v>1830</v>
      </c>
      <c r="C89" s="20">
        <f t="shared" si="5"/>
        <v>0</v>
      </c>
      <c r="D89" s="20">
        <f t="shared" si="5"/>
        <v>1.7238277853632898E-217</v>
      </c>
      <c r="E89" s="20">
        <f t="shared" si="5"/>
        <v>4.819803379060259E-17</v>
      </c>
      <c r="F89" s="20">
        <f t="shared" si="5"/>
        <v>0.012007024248631207</v>
      </c>
      <c r="G89" s="20">
        <f t="shared" si="5"/>
        <v>0.0436647802224713</v>
      </c>
      <c r="H89" s="20">
        <f t="shared" si="6"/>
        <v>0.17207648654704424</v>
      </c>
    </row>
    <row r="90" spans="1:8" ht="12.75">
      <c r="A90" s="20">
        <f t="shared" si="7"/>
        <v>1840</v>
      </c>
      <c r="C90" s="20">
        <f t="shared" si="5"/>
        <v>0</v>
      </c>
      <c r="D90" s="20">
        <f t="shared" si="5"/>
        <v>8.635795400459095E-223</v>
      </c>
      <c r="E90" s="20">
        <f t="shared" si="5"/>
        <v>2.09118969169876E-17</v>
      </c>
      <c r="F90" s="20">
        <f t="shared" si="5"/>
        <v>0.010170504673623876</v>
      </c>
      <c r="G90" s="20">
        <f t="shared" si="5"/>
        <v>0.043883650844157594</v>
      </c>
      <c r="H90" s="20">
        <f t="shared" si="6"/>
        <v>0.1670764806913246</v>
      </c>
    </row>
    <row r="91" spans="1:8" ht="12.75">
      <c r="A91" s="20">
        <f t="shared" si="7"/>
        <v>1850</v>
      </c>
      <c r="C91" s="20">
        <f t="shared" si="5"/>
        <v>0</v>
      </c>
      <c r="D91" s="20">
        <f t="shared" si="5"/>
        <v>3.731350677182808E-228</v>
      </c>
      <c r="E91" s="20">
        <f t="shared" si="5"/>
        <v>8.982859194836506E-18</v>
      </c>
      <c r="F91" s="20">
        <f t="shared" si="5"/>
        <v>0.00852916811891474</v>
      </c>
      <c r="G91" s="20">
        <f t="shared" si="5"/>
        <v>0.0436647802224713</v>
      </c>
      <c r="H91" s="20">
        <f t="shared" si="6"/>
        <v>0.1613267494188296</v>
      </c>
    </row>
    <row r="92" spans="1:8" ht="12.75">
      <c r="A92" s="20">
        <f t="shared" si="7"/>
        <v>1860</v>
      </c>
      <c r="C92" s="20">
        <f t="shared" si="5"/>
        <v>0</v>
      </c>
      <c r="D92" s="20">
        <f t="shared" si="5"/>
        <v>1.3905449837259626E-233</v>
      </c>
      <c r="E92" s="20">
        <f t="shared" si="5"/>
        <v>3.820259023422829E-18</v>
      </c>
      <c r="F92" s="20">
        <f t="shared" si="5"/>
        <v>0.007081543076296628</v>
      </c>
      <c r="G92" s="20">
        <f t="shared" si="5"/>
        <v>0.043014696337300144</v>
      </c>
      <c r="H92" s="20">
        <f t="shared" si="6"/>
        <v>0.15484292182384457</v>
      </c>
    </row>
    <row r="93" spans="1:8" ht="12.75">
      <c r="A93" s="20">
        <f t="shared" si="7"/>
        <v>1870</v>
      </c>
      <c r="C93" s="20">
        <f t="shared" si="5"/>
        <v>0</v>
      </c>
      <c r="D93" s="20">
        <f t="shared" si="5"/>
        <v>4.46950341139192E-239</v>
      </c>
      <c r="E93" s="20">
        <f t="shared" si="5"/>
        <v>1.608525993250724E-18</v>
      </c>
      <c r="F93" s="20">
        <f t="shared" si="5"/>
        <v>0.005821115049116434</v>
      </c>
      <c r="G93" s="20">
        <f t="shared" si="5"/>
        <v>0.04195265970065765</v>
      </c>
      <c r="H93" s="20">
        <f t="shared" si="6"/>
        <v>0.14766439468111991</v>
      </c>
    </row>
    <row r="94" spans="1:8" ht="12.75">
      <c r="A94" s="20">
        <f t="shared" si="7"/>
        <v>1880</v>
      </c>
      <c r="C94" s="20">
        <f t="shared" si="5"/>
        <v>0</v>
      </c>
      <c r="D94" s="20">
        <f t="shared" si="5"/>
        <v>1.2390497876920906E-244</v>
      </c>
      <c r="E94" s="20">
        <f t="shared" si="5"/>
        <v>6.70533394251866E-19</v>
      </c>
      <c r="F94" s="20">
        <f t="shared" si="5"/>
        <v>0.004737415967819231</v>
      </c>
      <c r="G94" s="20">
        <f t="shared" si="5"/>
        <v>0.04050971543336557</v>
      </c>
      <c r="H94" s="20">
        <f t="shared" si="6"/>
        <v>0.13985476978548028</v>
      </c>
    </row>
    <row r="95" spans="1:8" ht="12.75">
      <c r="A95" s="20">
        <f t="shared" si="7"/>
        <v>1890</v>
      </c>
      <c r="C95" s="20">
        <f t="shared" si="5"/>
        <v>0</v>
      </c>
      <c r="D95" s="20">
        <f t="shared" si="5"/>
        <v>2.9626032593371395E-250</v>
      </c>
      <c r="E95" s="20">
        <f t="shared" si="5"/>
        <v>2.7673863546465447E-19</v>
      </c>
      <c r="F95" s="20">
        <f t="shared" si="5"/>
        <v>0.00381710328493107</v>
      </c>
      <c r="G95" s="20">
        <f t="shared" si="5"/>
        <v>0.03872718594407294</v>
      </c>
      <c r="H95" s="20">
        <f t="shared" si="6"/>
        <v>0.1315005303441942</v>
      </c>
    </row>
    <row r="96" spans="1:8" ht="12.75">
      <c r="A96" s="20">
        <f t="shared" si="7"/>
        <v>1900</v>
      </c>
      <c r="C96" s="20">
        <f t="shared" si="5"/>
        <v>0</v>
      </c>
      <c r="D96" s="20">
        <f t="shared" si="5"/>
        <v>6.109610009775575E-256</v>
      </c>
      <c r="E96" s="20">
        <f t="shared" si="5"/>
        <v>1.130775092883581E-19</v>
      </c>
      <c r="F96" s="20">
        <f t="shared" si="5"/>
        <v>0.003044972386317023</v>
      </c>
      <c r="G96" s="20">
        <f t="shared" si="5"/>
        <v>0.03665470631809796</v>
      </c>
      <c r="H96" s="20">
        <f t="shared" si="6"/>
        <v>0.1227080978136463</v>
      </c>
    </row>
    <row r="97" spans="1:8" ht="12.75">
      <c r="A97" s="20">
        <f t="shared" si="7"/>
        <v>1910</v>
      </c>
      <c r="C97" s="20">
        <f t="shared" si="5"/>
        <v>0</v>
      </c>
      <c r="D97" s="20">
        <f t="shared" si="5"/>
        <v>1.0866976705834943E-261</v>
      </c>
      <c r="E97" s="20">
        <f t="shared" si="5"/>
        <v>4.5744588770266767E-20</v>
      </c>
      <c r="F97" s="20">
        <f t="shared" si="5"/>
        <v>0.002404860343372232</v>
      </c>
      <c r="G97" s="20">
        <f t="shared" si="5"/>
        <v>0.034347932670343743</v>
      </c>
      <c r="H97" s="20">
        <f t="shared" si="6"/>
        <v>0.11359954204239485</v>
      </c>
    </row>
    <row r="98" spans="1:8" ht="12.75">
      <c r="A98" s="20">
        <f t="shared" si="7"/>
        <v>1920</v>
      </c>
      <c r="C98" s="20">
        <f t="shared" si="5"/>
        <v>0</v>
      </c>
      <c r="D98" s="20">
        <f t="shared" si="5"/>
        <v>1.667090732634472E-267</v>
      </c>
      <c r="E98" s="20">
        <f t="shared" si="5"/>
        <v>1.832146835617922E-20</v>
      </c>
      <c r="F98" s="20">
        <f t="shared" si="5"/>
        <v>0.001880413750324665</v>
      </c>
      <c r="G98" s="20">
        <f t="shared" si="5"/>
        <v>0.0318660708037631</v>
      </c>
      <c r="H98" s="20">
        <f t="shared" si="6"/>
        <v>0.1043073158944531</v>
      </c>
    </row>
    <row r="99" spans="1:8" ht="12.75">
      <c r="A99" s="20">
        <f t="shared" si="7"/>
        <v>1930</v>
      </c>
      <c r="C99" s="20">
        <f t="shared" si="5"/>
        <v>0</v>
      </c>
      <c r="D99" s="20">
        <f t="shared" si="5"/>
        <v>2.2057942108343436E-273</v>
      </c>
      <c r="E99" s="20">
        <f t="shared" si="5"/>
        <v>7.26503784681324E-21</v>
      </c>
      <c r="F99" s="20">
        <f t="shared" si="5"/>
        <v>0.001455707202820351</v>
      </c>
      <c r="G99" s="20">
        <f t="shared" si="5"/>
        <v>0.029269377488863033</v>
      </c>
      <c r="H99" s="20">
        <f t="shared" si="6"/>
        <v>0.09496844359247592</v>
      </c>
    </row>
    <row r="100" spans="1:8" ht="12.75">
      <c r="A100" s="20">
        <f t="shared" si="7"/>
        <v>1940</v>
      </c>
      <c r="C100" s="20">
        <f t="shared" si="5"/>
        <v>0</v>
      </c>
      <c r="D100" s="20">
        <f t="shared" si="5"/>
        <v>2.517247985835455E-279</v>
      </c>
      <c r="E100" s="20">
        <f t="shared" si="5"/>
        <v>2.8521511712104083E-21</v>
      </c>
      <c r="F100" s="20">
        <f t="shared" si="5"/>
        <v>0.0011157109584265786</v>
      </c>
      <c r="G100" s="20">
        <f t="shared" si="5"/>
        <v>0.02661677969710577</v>
      </c>
      <c r="H100" s="20">
        <f t="shared" si="6"/>
        <v>0.08571860748073636</v>
      </c>
    </row>
    <row r="101" spans="1:8" ht="12.75">
      <c r="A101" s="20">
        <f t="shared" si="7"/>
        <v>1950</v>
      </c>
      <c r="C101" s="20">
        <f t="shared" si="5"/>
        <v>0</v>
      </c>
      <c r="D101" s="20">
        <f t="shared" si="5"/>
        <v>2.4776631726935748E-285</v>
      </c>
      <c r="E101" s="20">
        <f t="shared" si="5"/>
        <v>1.1085728933730011E-21</v>
      </c>
      <c r="F101" s="20">
        <f t="shared" si="5"/>
        <v>0.0008466159022461054</v>
      </c>
      <c r="G101" s="20">
        <f t="shared" si="5"/>
        <v>0.023963739473580558</v>
      </c>
      <c r="H101" s="20">
        <f t="shared" si="6"/>
        <v>0.07668655297982786</v>
      </c>
    </row>
    <row r="102" spans="1:8" ht="12.75">
      <c r="A102" s="20">
        <f t="shared" si="7"/>
        <v>1960</v>
      </c>
      <c r="C102" s="20">
        <f t="shared" si="5"/>
        <v>0</v>
      </c>
      <c r="D102" s="20">
        <f t="shared" si="5"/>
        <v>2.1033608369899E-291</v>
      </c>
      <c r="E102" s="20">
        <f t="shared" si="5"/>
        <v>4.265923124921657E-22</v>
      </c>
      <c r="F102" s="20">
        <f t="shared" si="5"/>
        <v>0.000636030877423642</v>
      </c>
      <c r="G102" s="20">
        <f t="shared" si="5"/>
        <v>0.021360466048153424</v>
      </c>
      <c r="H102" s="20">
        <f t="shared" si="6"/>
        <v>0.06798917231542002</v>
      </c>
    </row>
    <row r="103" spans="1:8" ht="12.75">
      <c r="A103" s="20">
        <f t="shared" si="7"/>
        <v>1970</v>
      </c>
      <c r="C103" s="20">
        <f aca="true" t="shared" si="8" ref="C103:G134">C$4*NORMDIST($A103,C$2,C$3,FALSE)</f>
        <v>0</v>
      </c>
      <c r="D103" s="20">
        <f t="shared" si="8"/>
        <v>1.5400703344080086E-297</v>
      </c>
      <c r="E103" s="20">
        <f t="shared" si="8"/>
        <v>1.6252450419746912E-22</v>
      </c>
      <c r="F103" s="20">
        <f t="shared" si="8"/>
        <v>0.0004730717704603494</v>
      </c>
      <c r="G103" s="20">
        <f t="shared" si="8"/>
        <v>0.018850545125258807</v>
      </c>
      <c r="H103" s="20">
        <f t="shared" si="6"/>
        <v>0.059727543132222845</v>
      </c>
    </row>
    <row r="104" spans="1:8" ht="12.75">
      <c r="A104" s="20">
        <f t="shared" si="7"/>
        <v>1980</v>
      </c>
      <c r="C104" s="20">
        <f t="shared" si="8"/>
        <v>0</v>
      </c>
      <c r="D104" s="20">
        <f t="shared" si="8"/>
        <v>9.72573834551199E-304</v>
      </c>
      <c r="E104" s="20">
        <f t="shared" si="8"/>
        <v>6.13030002499276E-23</v>
      </c>
      <c r="F104" s="20">
        <f t="shared" si="8"/>
        <v>0.00034836372180940887</v>
      </c>
      <c r="G104" s="20">
        <f t="shared" si="8"/>
        <v>0.016470021219931935</v>
      </c>
      <c r="H104" s="20">
        <f t="shared" si="6"/>
        <v>0.05198409891083688</v>
      </c>
    </row>
    <row r="105" spans="1:8" ht="12.75">
      <c r="A105" s="20">
        <f t="shared" si="7"/>
        <v>1990</v>
      </c>
      <c r="C105" s="20">
        <f t="shared" si="8"/>
        <v>0</v>
      </c>
      <c r="D105" s="20">
        <f t="shared" si="8"/>
        <v>0</v>
      </c>
      <c r="E105" s="20">
        <f t="shared" si="8"/>
        <v>2.2892945022231068E-23</v>
      </c>
      <c r="F105" s="20">
        <f t="shared" si="8"/>
        <v>0.0002539778634807145</v>
      </c>
      <c r="G105" s="20">
        <f t="shared" si="8"/>
        <v>0.014246935523248091</v>
      </c>
      <c r="H105" s="20">
        <f t="shared" si="6"/>
        <v>0.04482100501352539</v>
      </c>
    </row>
    <row r="106" spans="1:8" ht="12.75">
      <c r="A106" s="20">
        <f t="shared" si="7"/>
        <v>2000</v>
      </c>
      <c r="C106" s="20">
        <f t="shared" si="8"/>
        <v>0</v>
      </c>
      <c r="D106" s="20">
        <f t="shared" si="8"/>
        <v>0</v>
      </c>
      <c r="E106" s="20">
        <f t="shared" si="8"/>
        <v>8.464058489377062E-24</v>
      </c>
      <c r="F106" s="20">
        <f t="shared" si="8"/>
        <v>0.00018332253935320379</v>
      </c>
      <c r="G106" s="20">
        <f t="shared" si="8"/>
        <v>0.01220129181474011</v>
      </c>
      <c r="H106" s="20">
        <f t="shared" si="6"/>
        <v>0.03827971709447024</v>
      </c>
    </row>
    <row r="107" spans="1:8" ht="12.75">
      <c r="A107" s="20">
        <f t="shared" si="7"/>
        <v>2010</v>
      </c>
      <c r="C107" s="20">
        <f t="shared" si="8"/>
        <v>0</v>
      </c>
      <c r="D107" s="20">
        <f t="shared" si="8"/>
        <v>0</v>
      </c>
      <c r="E107" s="20">
        <f t="shared" si="8"/>
        <v>3.0982231987038665E-24</v>
      </c>
      <c r="F107" s="20">
        <f t="shared" si="8"/>
        <v>0.00013100652243867283</v>
      </c>
      <c r="G107" s="20">
        <f t="shared" si="8"/>
        <v>0.010345398511457563</v>
      </c>
      <c r="H107" s="20">
        <f t="shared" si="6"/>
        <v>0.03238161555931564</v>
      </c>
    </row>
    <row r="108" spans="1:8" ht="12.75">
      <c r="A108" s="20">
        <f t="shared" si="7"/>
        <v>2020</v>
      </c>
      <c r="C108" s="20">
        <f t="shared" si="8"/>
        <v>0</v>
      </c>
      <c r="D108" s="20">
        <f t="shared" si="8"/>
        <v>0</v>
      </c>
      <c r="E108" s="20">
        <f t="shared" si="8"/>
        <v>1.1228036153736713E-24</v>
      </c>
      <c r="F108" s="20">
        <f t="shared" si="8"/>
        <v>9.26887505177593E-05</v>
      </c>
      <c r="G108" s="20">
        <f t="shared" si="8"/>
        <v>0.008684517413098355</v>
      </c>
      <c r="H108" s="20">
        <f t="shared" si="6"/>
        <v>0.027129546323904352</v>
      </c>
    </row>
    <row r="109" spans="1:8" ht="12.75">
      <c r="A109" s="20">
        <f t="shared" si="7"/>
        <v>2030</v>
      </c>
      <c r="C109" s="20">
        <f t="shared" si="8"/>
        <v>0</v>
      </c>
      <c r="D109" s="20">
        <f t="shared" si="8"/>
        <v>0</v>
      </c>
      <c r="E109" s="20">
        <f t="shared" si="8"/>
        <v>4.0285796854109163E-25</v>
      </c>
      <c r="F109" s="20">
        <f t="shared" si="8"/>
        <v>6.492593194150641E-05</v>
      </c>
      <c r="G109" s="20">
        <f t="shared" si="8"/>
        <v>0.007217739625214426</v>
      </c>
      <c r="H109" s="20">
        <f t="shared" si="6"/>
        <v>0.022510057176663788</v>
      </c>
    </row>
    <row r="110" spans="1:8" ht="12.75">
      <c r="A110" s="20">
        <f t="shared" si="7"/>
        <v>2040</v>
      </c>
      <c r="C110" s="20">
        <f t="shared" si="8"/>
        <v>0</v>
      </c>
      <c r="D110" s="20">
        <f t="shared" si="8"/>
        <v>0</v>
      </c>
      <c r="E110" s="20">
        <f t="shared" si="8"/>
        <v>1.431057781916304E-25</v>
      </c>
      <c r="F110" s="20">
        <f t="shared" si="8"/>
        <v>4.5026315672588674E-05</v>
      </c>
      <c r="G110" s="20">
        <f t="shared" si="8"/>
        <v>0.005939006316450686</v>
      </c>
      <c r="H110" s="20">
        <f t="shared" si="6"/>
        <v>0.01849610086292649</v>
      </c>
    </row>
    <row r="111" spans="1:8" ht="12.75">
      <c r="A111" s="20">
        <f t="shared" si="7"/>
        <v>2050</v>
      </c>
      <c r="C111" s="20">
        <f t="shared" si="8"/>
        <v>0</v>
      </c>
      <c r="D111" s="20">
        <f t="shared" si="8"/>
        <v>0</v>
      </c>
      <c r="E111" s="20">
        <f t="shared" si="8"/>
        <v>5.032913149572885E-26</v>
      </c>
      <c r="F111" s="20">
        <f t="shared" si="8"/>
        <v>3.0915173389098494E-05</v>
      </c>
      <c r="G111" s="20">
        <f t="shared" si="8"/>
        <v>0.004838195557846992</v>
      </c>
      <c r="H111" s="20">
        <f t="shared" si="6"/>
        <v>0.015049978623820641</v>
      </c>
    </row>
    <row r="112" spans="1:8" ht="12.75">
      <c r="A112" s="20">
        <f t="shared" si="7"/>
        <v>2060</v>
      </c>
      <c r="C112" s="20">
        <f t="shared" si="8"/>
        <v>0</v>
      </c>
      <c r="D112" s="20">
        <f t="shared" si="8"/>
        <v>0</v>
      </c>
      <c r="E112" s="20">
        <f t="shared" si="8"/>
        <v>1.7524222459710636E-26</v>
      </c>
      <c r="F112" s="20">
        <f t="shared" si="8"/>
        <v>2.1015223666205736E-05</v>
      </c>
      <c r="G112" s="20">
        <f t="shared" si="8"/>
        <v>0.003902205213085457</v>
      </c>
      <c r="H112" s="20">
        <f t="shared" si="6"/>
        <v>0.012126317713596048</v>
      </c>
    </row>
    <row r="113" spans="1:8" ht="12.75">
      <c r="A113" s="20">
        <f t="shared" si="7"/>
        <v>2070</v>
      </c>
      <c r="C113" s="20">
        <f t="shared" si="8"/>
        <v>0</v>
      </c>
      <c r="D113" s="20">
        <f t="shared" si="8"/>
        <v>0</v>
      </c>
      <c r="E113" s="20">
        <f t="shared" si="8"/>
        <v>6.041087614999642E-27</v>
      </c>
      <c r="F113" s="20">
        <f t="shared" si="8"/>
        <v>1.4143386243978319E-05</v>
      </c>
      <c r="G113" s="20">
        <f t="shared" si="8"/>
        <v>0.0031159741515761306</v>
      </c>
      <c r="H113" s="20">
        <f t="shared" si="6"/>
        <v>0.009674908753262155</v>
      </c>
    </row>
    <row r="114" spans="1:8" ht="12.75">
      <c r="A114" s="20">
        <f t="shared" si="7"/>
        <v>2080</v>
      </c>
      <c r="C114" s="20">
        <f t="shared" si="8"/>
        <v>0</v>
      </c>
      <c r="D114" s="20">
        <f t="shared" si="8"/>
        <v>0</v>
      </c>
      <c r="E114" s="20">
        <f t="shared" si="8"/>
        <v>2.061809642575976E-27</v>
      </c>
      <c r="F114" s="20">
        <f t="shared" si="8"/>
        <v>9.423882056180006E-06</v>
      </c>
      <c r="G114" s="20">
        <f t="shared" si="8"/>
        <v>0.002463398332432719</v>
      </c>
      <c r="H114" s="20">
        <f t="shared" si="6"/>
        <v>0.0076432686629656875</v>
      </c>
    </row>
    <row r="115" spans="1:8" ht="12.75">
      <c r="A115" s="20">
        <f t="shared" si="7"/>
        <v>2090</v>
      </c>
      <c r="C115" s="20">
        <f t="shared" si="8"/>
        <v>0</v>
      </c>
      <c r="D115" s="20">
        <f t="shared" si="8"/>
        <v>0</v>
      </c>
      <c r="E115" s="20">
        <f t="shared" si="8"/>
        <v>6.966891604013666E-28</v>
      </c>
      <c r="F115" s="20">
        <f t="shared" si="8"/>
        <v>6.216749063833814E-06</v>
      </c>
      <c r="G115" s="20">
        <f t="shared" si="8"/>
        <v>0.0019281130542925396</v>
      </c>
      <c r="H115" s="20">
        <f t="shared" si="6"/>
        <v>0.005978837574010609</v>
      </c>
    </row>
    <row r="116" spans="1:8" ht="12.75">
      <c r="A116" s="20">
        <f t="shared" si="7"/>
        <v>2100</v>
      </c>
      <c r="C116" s="20">
        <f t="shared" si="8"/>
        <v>0</v>
      </c>
      <c r="D116" s="20">
        <f t="shared" si="8"/>
        <v>0</v>
      </c>
      <c r="E116" s="20">
        <f t="shared" si="8"/>
        <v>2.3307011788602893E-28</v>
      </c>
      <c r="F116" s="20">
        <f t="shared" si="8"/>
        <v>4.0602604084532815E-06</v>
      </c>
      <c r="G116" s="20">
        <f t="shared" si="8"/>
        <v>0.0014941266157054173</v>
      </c>
      <c r="H116" s="20">
        <f t="shared" si="6"/>
        <v>0.0046307594352610545</v>
      </c>
    </row>
    <row r="117" spans="1:8" ht="12.75">
      <c r="A117" s="20">
        <f t="shared" si="7"/>
        <v>2110</v>
      </c>
      <c r="C117" s="20">
        <f t="shared" si="8"/>
        <v>0</v>
      </c>
      <c r="D117" s="20">
        <f t="shared" si="8"/>
        <v>0</v>
      </c>
      <c r="E117" s="20">
        <f t="shared" si="8"/>
        <v>7.71953593692744E-29</v>
      </c>
      <c r="F117" s="20">
        <f t="shared" si="8"/>
        <v>2.625436352019756E-06</v>
      </c>
      <c r="G117" s="20">
        <f t="shared" si="8"/>
        <v>0.001146302829586485</v>
      </c>
      <c r="H117" s="20">
        <f t="shared" si="6"/>
        <v>0.0035512328219917426</v>
      </c>
    </row>
    <row r="118" spans="1:8" ht="12.75">
      <c r="A118" s="20">
        <f t="shared" si="7"/>
        <v>2120</v>
      </c>
      <c r="C118" s="20">
        <f t="shared" si="8"/>
        <v>0</v>
      </c>
      <c r="D118" s="20">
        <f t="shared" si="8"/>
        <v>0</v>
      </c>
      <c r="E118" s="20">
        <f t="shared" si="8"/>
        <v>2.5313537797329705E-29</v>
      </c>
      <c r="F118" s="20">
        <f t="shared" si="8"/>
        <v>1.6807617471437782E-06</v>
      </c>
      <c r="G118" s="20">
        <f t="shared" si="8"/>
        <v>0.0008706996741277965</v>
      </c>
      <c r="H118" s="20">
        <f t="shared" si="6"/>
        <v>0.002696448619977088</v>
      </c>
    </row>
    <row r="119" spans="1:8" ht="12.75">
      <c r="A119" s="20">
        <f t="shared" si="7"/>
        <v>2130</v>
      </c>
      <c r="C119" s="20">
        <f t="shared" si="8"/>
        <v>0</v>
      </c>
      <c r="D119" s="20">
        <f t="shared" si="8"/>
        <v>0</v>
      </c>
      <c r="E119" s="20">
        <f t="shared" si="8"/>
        <v>8.218102503471817E-30</v>
      </c>
      <c r="F119" s="20">
        <f t="shared" si="8"/>
        <v>1.065290052205658E-06</v>
      </c>
      <c r="G119" s="20">
        <f t="shared" si="8"/>
        <v>0.000654778566175344</v>
      </c>
      <c r="H119" s="20">
        <f t="shared" si="6"/>
        <v>0.0020271537374306078</v>
      </c>
    </row>
    <row r="120" spans="1:8" ht="12.75">
      <c r="A120" s="20">
        <f t="shared" si="7"/>
        <v>2140</v>
      </c>
      <c r="C120" s="20">
        <f t="shared" si="8"/>
        <v>0</v>
      </c>
      <c r="D120" s="20">
        <f t="shared" si="8"/>
        <v>0</v>
      </c>
      <c r="E120" s="20">
        <f t="shared" si="8"/>
        <v>2.6414799400093895E-30</v>
      </c>
      <c r="F120" s="20">
        <f t="shared" si="8"/>
        <v>6.684772673822227E-07</v>
      </c>
      <c r="G120" s="20">
        <f t="shared" si="8"/>
        <v>0.0004875033253131808</v>
      </c>
      <c r="H120" s="20">
        <f t="shared" si="6"/>
        <v>0.0015088946625217406</v>
      </c>
    </row>
    <row r="121" spans="1:8" ht="12.75">
      <c r="A121" s="20">
        <f t="shared" si="7"/>
        <v>2150</v>
      </c>
      <c r="C121" s="20">
        <f t="shared" si="8"/>
        <v>0</v>
      </c>
      <c r="D121" s="20">
        <f t="shared" si="8"/>
        <v>0</v>
      </c>
      <c r="E121" s="20">
        <f t="shared" si="8"/>
        <v>8.405820952745923E-31</v>
      </c>
      <c r="F121" s="20">
        <f t="shared" si="8"/>
        <v>4.153005149371484E-07</v>
      </c>
      <c r="G121" s="20">
        <f t="shared" si="8"/>
        <v>0.000359350096181991</v>
      </c>
      <c r="H121" s="20">
        <f t="shared" si="6"/>
        <v>0.0011120021352450506</v>
      </c>
    </row>
    <row r="122" spans="1:8" ht="12.75">
      <c r="A122" s="20">
        <f t="shared" si="7"/>
        <v>2160</v>
      </c>
      <c r="C122" s="20">
        <f t="shared" si="8"/>
        <v>0</v>
      </c>
      <c r="D122" s="20">
        <f t="shared" si="8"/>
        <v>0</v>
      </c>
      <c r="E122" s="20">
        <f t="shared" si="8"/>
        <v>2.6483172450232314E-31</v>
      </c>
      <c r="F122" s="20">
        <f t="shared" si="8"/>
        <v>2.5544379130577964E-07</v>
      </c>
      <c r="G122" s="20">
        <f t="shared" si="8"/>
        <v>0.00026224970216113245</v>
      </c>
      <c r="H122" s="20">
        <f t="shared" si="6"/>
        <v>0.0008113795420348092</v>
      </c>
    </row>
    <row r="123" spans="1:8" ht="12.75">
      <c r="A123" s="20">
        <f t="shared" si="7"/>
        <v>2170</v>
      </c>
      <c r="C123" s="20">
        <f t="shared" si="8"/>
        <v>0</v>
      </c>
      <c r="D123" s="20">
        <f t="shared" si="8"/>
        <v>0</v>
      </c>
      <c r="E123" s="20">
        <f t="shared" si="8"/>
        <v>8.260701649746181E-32</v>
      </c>
      <c r="F123" s="20">
        <f t="shared" si="8"/>
        <v>1.5555547035545042E-07</v>
      </c>
      <c r="G123" s="20">
        <f t="shared" si="8"/>
        <v>0.00018948258329590494</v>
      </c>
      <c r="H123" s="20">
        <f t="shared" si="6"/>
        <v>0.000586154247095714</v>
      </c>
    </row>
    <row r="124" spans="1:8" ht="12.75">
      <c r="A124" s="20">
        <f t="shared" si="7"/>
        <v>2180</v>
      </c>
      <c r="C124" s="20">
        <f t="shared" si="8"/>
        <v>0</v>
      </c>
      <c r="D124" s="20">
        <f t="shared" si="8"/>
        <v>0</v>
      </c>
      <c r="E124" s="20">
        <f t="shared" si="8"/>
        <v>2.5510614549817287E-32</v>
      </c>
      <c r="F124" s="20">
        <f t="shared" si="8"/>
        <v>9.378476197769646E-08</v>
      </c>
      <c r="G124" s="20">
        <f t="shared" si="8"/>
        <v>0.00013554410853203219</v>
      </c>
      <c r="H124" s="20">
        <f t="shared" si="6"/>
        <v>0.0004192443974542124</v>
      </c>
    </row>
    <row r="125" spans="1:8" ht="12.75">
      <c r="A125" s="20">
        <f t="shared" si="7"/>
        <v>2190</v>
      </c>
      <c r="C125" s="20">
        <f t="shared" si="8"/>
        <v>0</v>
      </c>
      <c r="D125" s="20">
        <f t="shared" si="8"/>
        <v>0</v>
      </c>
      <c r="E125" s="20">
        <f t="shared" si="8"/>
        <v>7.799772935270865E-33</v>
      </c>
      <c r="F125" s="20">
        <f t="shared" si="8"/>
        <v>5.598044260564426E-08</v>
      </c>
      <c r="G125" s="20">
        <f t="shared" si="8"/>
        <v>9.599509645503362E-05</v>
      </c>
      <c r="H125" s="20">
        <f t="shared" si="6"/>
        <v>0.00029688514677452134</v>
      </c>
    </row>
    <row r="126" spans="1:8" ht="12.75">
      <c r="A126" s="20">
        <f t="shared" si="7"/>
        <v>2200</v>
      </c>
      <c r="C126" s="20">
        <f t="shared" si="8"/>
        <v>0</v>
      </c>
      <c r="D126" s="20">
        <f t="shared" si="8"/>
        <v>0</v>
      </c>
      <c r="E126" s="20">
        <f t="shared" si="8"/>
        <v>2.3610221092293665E-33</v>
      </c>
      <c r="F126" s="20">
        <f t="shared" si="8"/>
        <v>3.308243214412222E-08</v>
      </c>
      <c r="G126" s="20">
        <f t="shared" si="8"/>
        <v>6.730921231251492E-05</v>
      </c>
      <c r="H126" s="20">
        <f t="shared" si="6"/>
        <v>0.00020814891102894612</v>
      </c>
    </row>
    <row r="127" spans="1:8" ht="12.75">
      <c r="A127" s="20">
        <f t="shared" si="7"/>
        <v>2210</v>
      </c>
      <c r="C127" s="20">
        <f t="shared" si="8"/>
        <v>0</v>
      </c>
      <c r="D127" s="20">
        <f t="shared" si="8"/>
        <v>0</v>
      </c>
      <c r="E127" s="20">
        <f t="shared" si="8"/>
        <v>7.075794368099324E-34</v>
      </c>
      <c r="F127" s="20">
        <f t="shared" si="8"/>
        <v>1.935599887001505E-08</v>
      </c>
      <c r="G127" s="20">
        <f t="shared" si="8"/>
        <v>4.6725829760582656E-05</v>
      </c>
      <c r="H127" s="20">
        <f t="shared" si="6"/>
        <v>0.00014448511962012644</v>
      </c>
    </row>
    <row r="128" spans="1:8" ht="12.75">
      <c r="A128" s="20">
        <f t="shared" si="7"/>
        <v>2220</v>
      </c>
      <c r="C128" s="20">
        <f t="shared" si="8"/>
        <v>0</v>
      </c>
      <c r="D128" s="20">
        <f t="shared" si="8"/>
        <v>0</v>
      </c>
      <c r="E128" s="20">
        <f t="shared" si="8"/>
        <v>2.099459048100498E-34</v>
      </c>
      <c r="F128" s="20">
        <f t="shared" si="8"/>
        <v>1.1212199096048822E-08</v>
      </c>
      <c r="G128" s="20">
        <f t="shared" si="8"/>
        <v>3.211416183706063E-05</v>
      </c>
      <c r="H128" s="20">
        <f t="shared" si="6"/>
        <v>9.929661065721156E-05</v>
      </c>
    </row>
    <row r="129" spans="1:8" ht="12.75">
      <c r="A129" s="20">
        <f t="shared" si="7"/>
        <v>2230</v>
      </c>
      <c r="C129" s="20">
        <f t="shared" si="8"/>
        <v>0</v>
      </c>
      <c r="D129" s="20">
        <f t="shared" si="8"/>
        <v>0</v>
      </c>
      <c r="E129" s="20">
        <f t="shared" si="8"/>
        <v>6.167322618934216E-35</v>
      </c>
      <c r="F129" s="20">
        <f t="shared" si="8"/>
        <v>6.430179092799055E-09</v>
      </c>
      <c r="G129" s="20">
        <f t="shared" si="8"/>
        <v>2.1852101853204995E-05</v>
      </c>
      <c r="H129" s="20">
        <f t="shared" si="6"/>
        <v>6.756273537255682E-05</v>
      </c>
    </row>
    <row r="130" spans="1:8" ht="12.75">
      <c r="A130" s="20">
        <f t="shared" si="7"/>
        <v>2240</v>
      </c>
      <c r="C130" s="20">
        <f t="shared" si="8"/>
        <v>0</v>
      </c>
      <c r="D130" s="20">
        <f t="shared" si="8"/>
        <v>0</v>
      </c>
      <c r="E130" s="20">
        <f t="shared" si="8"/>
        <v>1.7936718083236097E-35</v>
      </c>
      <c r="F130" s="20">
        <f t="shared" si="8"/>
        <v>3.651004702047492E-09</v>
      </c>
      <c r="G130" s="20">
        <f t="shared" si="8"/>
        <v>1.472132483413739E-05</v>
      </c>
      <c r="H130" s="20">
        <f t="shared" si="6"/>
        <v>4.551356168368554E-05</v>
      </c>
    </row>
    <row r="131" spans="1:8" ht="12.75">
      <c r="A131" s="20">
        <f t="shared" si="7"/>
        <v>2250</v>
      </c>
      <c r="C131" s="20">
        <f t="shared" si="8"/>
        <v>0</v>
      </c>
      <c r="D131" s="20">
        <f t="shared" si="8"/>
        <v>0</v>
      </c>
      <c r="E131" s="20">
        <f t="shared" si="8"/>
        <v>5.1647148937726614E-36</v>
      </c>
      <c r="F131" s="20">
        <f t="shared" si="8"/>
        <v>2.05238471063408E-09</v>
      </c>
      <c r="G131" s="20">
        <f t="shared" si="8"/>
        <v>9.818782289484622E-06</v>
      </c>
      <c r="H131" s="20">
        <f t="shared" si="6"/>
        <v>3.035530717478534E-05</v>
      </c>
    </row>
    <row r="132" spans="1:8" ht="12.75">
      <c r="A132" s="20">
        <f t="shared" si="7"/>
        <v>2260</v>
      </c>
      <c r="C132" s="20">
        <f t="shared" si="8"/>
        <v>0</v>
      </c>
      <c r="D132" s="20">
        <f t="shared" si="8"/>
        <v>0</v>
      </c>
      <c r="E132" s="20">
        <f t="shared" si="8"/>
        <v>1.4723354791797168E-36</v>
      </c>
      <c r="F132" s="20">
        <f t="shared" si="8"/>
        <v>1.1422527289421959E-09</v>
      </c>
      <c r="G132" s="20">
        <f t="shared" si="8"/>
        <v>6.483737453219383E-06</v>
      </c>
      <c r="H132" s="20">
        <f t="shared" si="6"/>
        <v>2.004417363656755E-05</v>
      </c>
    </row>
    <row r="133" spans="1:8" ht="12.75">
      <c r="A133" s="20">
        <f t="shared" si="7"/>
        <v>2270</v>
      </c>
      <c r="C133" s="20">
        <f t="shared" si="8"/>
        <v>0</v>
      </c>
      <c r="D133" s="20">
        <f t="shared" si="8"/>
        <v>0</v>
      </c>
      <c r="E133" s="20">
        <f t="shared" si="8"/>
        <v>4.155509293264031E-37</v>
      </c>
      <c r="F133" s="20">
        <f t="shared" si="8"/>
        <v>6.293941371057886E-10</v>
      </c>
      <c r="G133" s="20">
        <f t="shared" si="8"/>
        <v>4.238871641629584E-06</v>
      </c>
      <c r="H133" s="20">
        <f t="shared" si="6"/>
        <v>1.3103912292369767E-05</v>
      </c>
    </row>
    <row r="134" spans="1:8" ht="12.75">
      <c r="A134" s="20">
        <f t="shared" si="7"/>
        <v>2280</v>
      </c>
      <c r="C134" s="20">
        <f t="shared" si="8"/>
        <v>0</v>
      </c>
      <c r="D134" s="20">
        <f t="shared" si="8"/>
        <v>0</v>
      </c>
      <c r="E134" s="20">
        <f t="shared" si="8"/>
        <v>1.1611779852698012E-37</v>
      </c>
      <c r="F134" s="20">
        <f t="shared" si="8"/>
        <v>3.4335251829864015E-10</v>
      </c>
      <c r="G134" s="20">
        <f t="shared" si="8"/>
        <v>2.743671841905889E-06</v>
      </c>
      <c r="H134" s="20">
        <f t="shared" si="6"/>
        <v>8.481501510038397E-06</v>
      </c>
    </row>
    <row r="135" spans="1:8" ht="12.75">
      <c r="A135" s="20">
        <f t="shared" si="7"/>
        <v>2290</v>
      </c>
      <c r="C135" s="20">
        <f aca="true" t="shared" si="9" ref="C135:G156">C$4*NORMDIST($A135,C$2,C$3,FALSE)</f>
        <v>0</v>
      </c>
      <c r="D135" s="20">
        <f t="shared" si="9"/>
        <v>0</v>
      </c>
      <c r="E135" s="20">
        <f t="shared" si="9"/>
        <v>3.2124056732549515E-38</v>
      </c>
      <c r="F135" s="20">
        <f t="shared" si="9"/>
        <v>1.854448752710621E-10</v>
      </c>
      <c r="G135" s="20">
        <f t="shared" si="9"/>
        <v>1.7582115217596021E-06</v>
      </c>
      <c r="H135" s="20">
        <f aca="true" t="shared" si="10" ref="H135:H156">H$2*SUM(C135:G135)/(C$4+D$4+E$4+F$4+G$4)</f>
        <v>5.435045169598699E-06</v>
      </c>
    </row>
    <row r="136" spans="1:8" ht="12.75">
      <c r="A136" s="20">
        <f aca="true" t="shared" si="11" ref="A136:A156">A135+10</f>
        <v>2300</v>
      </c>
      <c r="C136" s="20">
        <f t="shared" si="9"/>
        <v>0</v>
      </c>
      <c r="D136" s="20">
        <f t="shared" si="9"/>
        <v>0</v>
      </c>
      <c r="E136" s="20">
        <f t="shared" si="9"/>
        <v>8.798710532707494E-39</v>
      </c>
      <c r="F136" s="20">
        <f t="shared" si="9"/>
        <v>9.916227697447075E-11</v>
      </c>
      <c r="G136" s="20">
        <f t="shared" si="9"/>
        <v>1.1154937272035437E-06</v>
      </c>
      <c r="H136" s="20">
        <f t="shared" si="10"/>
        <v>3.448196203848874E-06</v>
      </c>
    </row>
    <row r="137" spans="1:8" ht="12.75">
      <c r="A137" s="20">
        <f t="shared" si="11"/>
        <v>2310</v>
      </c>
      <c r="C137" s="20">
        <f t="shared" si="9"/>
        <v>0</v>
      </c>
      <c r="D137" s="20">
        <f t="shared" si="9"/>
        <v>0</v>
      </c>
      <c r="E137" s="20">
        <f t="shared" si="9"/>
        <v>2.3859686402867286E-39</v>
      </c>
      <c r="F137" s="20">
        <f t="shared" si="9"/>
        <v>5.249708632752541E-11</v>
      </c>
      <c r="G137" s="20">
        <f t="shared" si="9"/>
        <v>7.006807696753798E-07</v>
      </c>
      <c r="H137" s="20">
        <f t="shared" si="10"/>
        <v>2.1659028245361866E-06</v>
      </c>
    </row>
    <row r="138" spans="1:8" ht="12.75">
      <c r="A138" s="20">
        <f t="shared" si="11"/>
        <v>2320</v>
      </c>
      <c r="C138" s="20">
        <f t="shared" si="9"/>
        <v>0</v>
      </c>
      <c r="D138" s="20">
        <f t="shared" si="9"/>
        <v>0</v>
      </c>
      <c r="E138" s="20">
        <f t="shared" si="9"/>
        <v>6.405713159710226E-40</v>
      </c>
      <c r="F138" s="20">
        <f t="shared" si="9"/>
        <v>2.7515725278061018E-11</v>
      </c>
      <c r="G138" s="20">
        <f t="shared" si="9"/>
        <v>4.3574290001352833E-07</v>
      </c>
      <c r="H138" s="20">
        <f t="shared" si="10"/>
        <v>1.3469267395563108E-06</v>
      </c>
    </row>
    <row r="139" spans="1:8" ht="12.75">
      <c r="A139" s="20">
        <f t="shared" si="11"/>
        <v>2330</v>
      </c>
      <c r="C139" s="20">
        <f t="shared" si="9"/>
        <v>0</v>
      </c>
      <c r="D139" s="20">
        <f t="shared" si="9"/>
        <v>0</v>
      </c>
      <c r="E139" s="20">
        <f t="shared" si="9"/>
        <v>1.702657512925827E-40</v>
      </c>
      <c r="F139" s="20">
        <f t="shared" si="9"/>
        <v>1.427853941095355E-11</v>
      </c>
      <c r="G139" s="20">
        <f t="shared" si="9"/>
        <v>2.6828568204826874E-07</v>
      </c>
      <c r="H139" s="20">
        <f t="shared" si="10"/>
        <v>8.292907872710099E-07</v>
      </c>
    </row>
    <row r="140" spans="1:8" ht="12.75">
      <c r="A140" s="20">
        <f t="shared" si="11"/>
        <v>2340</v>
      </c>
      <c r="C140" s="20">
        <f t="shared" si="9"/>
        <v>0</v>
      </c>
      <c r="D140" s="20">
        <f t="shared" si="9"/>
        <v>0</v>
      </c>
      <c r="E140" s="20">
        <f t="shared" si="9"/>
        <v>4.48068244528063E-41</v>
      </c>
      <c r="F140" s="20">
        <f t="shared" si="9"/>
        <v>7.335735428849788E-12</v>
      </c>
      <c r="G140" s="20">
        <f t="shared" si="9"/>
        <v>1.6353914662077276E-07</v>
      </c>
      <c r="H140" s="20">
        <f t="shared" si="10"/>
        <v>5.055073091009868E-07</v>
      </c>
    </row>
    <row r="141" spans="1:8" ht="12.75">
      <c r="A141" s="20">
        <f t="shared" si="11"/>
        <v>2350</v>
      </c>
      <c r="C141" s="20">
        <f t="shared" si="9"/>
        <v>0</v>
      </c>
      <c r="D141" s="20">
        <f t="shared" si="9"/>
        <v>0</v>
      </c>
      <c r="E141" s="20">
        <f t="shared" si="9"/>
        <v>1.1673956953067377E-41</v>
      </c>
      <c r="F141" s="20">
        <f t="shared" si="9"/>
        <v>3.731303623579718E-12</v>
      </c>
      <c r="G141" s="20">
        <f t="shared" si="9"/>
        <v>9.86967867862167E-08</v>
      </c>
      <c r="H141" s="20">
        <f t="shared" si="10"/>
        <v>3.050743286413245E-07</v>
      </c>
    </row>
    <row r="142" spans="1:8" ht="12.75">
      <c r="A142" s="20">
        <f t="shared" si="11"/>
        <v>2360</v>
      </c>
      <c r="C142" s="20">
        <f t="shared" si="9"/>
        <v>0</v>
      </c>
      <c r="D142" s="20">
        <f t="shared" si="9"/>
        <v>0</v>
      </c>
      <c r="E142" s="20">
        <f t="shared" si="9"/>
        <v>3.0112656115908387E-42</v>
      </c>
      <c r="F142" s="20">
        <f t="shared" si="9"/>
        <v>1.8790337266668906E-12</v>
      </c>
      <c r="G142" s="20">
        <f t="shared" si="9"/>
        <v>5.8971388791673756E-08</v>
      </c>
      <c r="H142" s="20">
        <f t="shared" si="10"/>
        <v>1.822810096421468E-07</v>
      </c>
    </row>
    <row r="143" spans="1:8" ht="12.75">
      <c r="A143" s="20">
        <f t="shared" si="11"/>
        <v>2370</v>
      </c>
      <c r="C143" s="20">
        <f t="shared" si="9"/>
        <v>0</v>
      </c>
      <c r="D143" s="20">
        <f t="shared" si="9"/>
        <v>0</v>
      </c>
      <c r="E143" s="20">
        <f t="shared" si="9"/>
        <v>7.690190474677247E-43</v>
      </c>
      <c r="F143" s="20">
        <f t="shared" si="9"/>
        <v>9.368404108944543E-13</v>
      </c>
      <c r="G143" s="20">
        <f t="shared" si="9"/>
        <v>3.488484138387573E-08</v>
      </c>
      <c r="H143" s="20">
        <f t="shared" si="10"/>
        <v>1.0782876905688595E-07</v>
      </c>
    </row>
    <row r="144" spans="1:8" ht="12.75">
      <c r="A144" s="20">
        <f t="shared" si="11"/>
        <v>2380</v>
      </c>
      <c r="C144" s="20">
        <f t="shared" si="9"/>
        <v>0</v>
      </c>
      <c r="D144" s="20">
        <f t="shared" si="9"/>
        <v>0</v>
      </c>
      <c r="E144" s="20">
        <f t="shared" si="9"/>
        <v>1.944384651278851E-43</v>
      </c>
      <c r="F144" s="20">
        <f t="shared" si="9"/>
        <v>4.624382102261718E-13</v>
      </c>
      <c r="G144" s="20">
        <f t="shared" si="9"/>
        <v>2.043098029010819E-08</v>
      </c>
      <c r="H144" s="20">
        <f t="shared" si="10"/>
        <v>6.315173206934783E-08</v>
      </c>
    </row>
    <row r="145" spans="1:8" ht="12.75">
      <c r="A145" s="20">
        <f t="shared" si="11"/>
        <v>2390</v>
      </c>
      <c r="C145" s="20">
        <f t="shared" si="9"/>
        <v>0</v>
      </c>
      <c r="D145" s="20">
        <f t="shared" si="9"/>
        <v>0</v>
      </c>
      <c r="E145" s="20">
        <f t="shared" si="9"/>
        <v>4.867257541647784E-44</v>
      </c>
      <c r="F145" s="20">
        <f t="shared" si="9"/>
        <v>2.2599501658408982E-13</v>
      </c>
      <c r="G145" s="20">
        <f t="shared" si="9"/>
        <v>1.1846736046797605E-08</v>
      </c>
      <c r="H145" s="20">
        <f t="shared" si="10"/>
        <v>3.66178826746984E-08</v>
      </c>
    </row>
    <row r="146" spans="1:8" ht="12.75">
      <c r="A146" s="20">
        <f t="shared" si="11"/>
        <v>2400</v>
      </c>
      <c r="C146" s="20">
        <f t="shared" si="9"/>
        <v>0</v>
      </c>
      <c r="D146" s="20">
        <f t="shared" si="9"/>
        <v>0</v>
      </c>
      <c r="E146" s="20">
        <f t="shared" si="9"/>
        <v>1.2062672153278684E-44</v>
      </c>
      <c r="F146" s="20">
        <f t="shared" si="9"/>
        <v>1.0934553876338781E-13</v>
      </c>
      <c r="G146" s="20">
        <f t="shared" si="9"/>
        <v>6.800882550182442E-09</v>
      </c>
      <c r="H146" s="20">
        <f t="shared" si="10"/>
        <v>2.1021247677683727E-08</v>
      </c>
    </row>
    <row r="147" spans="1:8" ht="12.75">
      <c r="A147" s="20">
        <f t="shared" si="11"/>
        <v>2410</v>
      </c>
      <c r="C147" s="20">
        <f t="shared" si="9"/>
        <v>0</v>
      </c>
      <c r="D147" s="20">
        <f t="shared" si="9"/>
        <v>0</v>
      </c>
      <c r="E147" s="20">
        <f t="shared" si="9"/>
        <v>2.95978235920667E-45</v>
      </c>
      <c r="F147" s="20">
        <f t="shared" si="9"/>
        <v>5.237937717599846E-14</v>
      </c>
      <c r="G147" s="20">
        <f t="shared" si="9"/>
        <v>3.865350604302477E-09</v>
      </c>
      <c r="H147" s="20">
        <f t="shared" si="10"/>
        <v>1.1947609222282563E-08</v>
      </c>
    </row>
    <row r="148" spans="1:8" ht="12.75">
      <c r="A148" s="20">
        <f t="shared" si="11"/>
        <v>2420</v>
      </c>
      <c r="C148" s="20">
        <f t="shared" si="9"/>
        <v>0</v>
      </c>
      <c r="D148" s="20">
        <f t="shared" si="9"/>
        <v>0</v>
      </c>
      <c r="E148" s="20">
        <f t="shared" si="9"/>
        <v>7.190069452850524E-46</v>
      </c>
      <c r="F148" s="20">
        <f t="shared" si="9"/>
        <v>2.4841433096981568E-14</v>
      </c>
      <c r="G148" s="20">
        <f t="shared" si="9"/>
        <v>2.175051604686914E-09</v>
      </c>
      <c r="H148" s="20">
        <f t="shared" si="10"/>
        <v>6.722963560734579E-09</v>
      </c>
    </row>
    <row r="149" spans="1:8" ht="12.75">
      <c r="A149" s="20">
        <f t="shared" si="11"/>
        <v>2430</v>
      </c>
      <c r="C149" s="20">
        <f t="shared" si="9"/>
        <v>0</v>
      </c>
      <c r="D149" s="20">
        <f t="shared" si="9"/>
        <v>0</v>
      </c>
      <c r="E149" s="20">
        <f t="shared" si="9"/>
        <v>1.729272554466305E-46</v>
      </c>
      <c r="F149" s="20">
        <f t="shared" si="9"/>
        <v>1.1664067339382247E-14</v>
      </c>
      <c r="G149" s="20">
        <f t="shared" si="9"/>
        <v>1.2117339987150539E-09</v>
      </c>
      <c r="H149" s="20">
        <f t="shared" si="10"/>
        <v>3.745395684963761E-09</v>
      </c>
    </row>
    <row r="150" spans="1:8" ht="12.75">
      <c r="A150" s="20">
        <f t="shared" si="11"/>
        <v>2440</v>
      </c>
      <c r="C150" s="20">
        <f t="shared" si="9"/>
        <v>0</v>
      </c>
      <c r="D150" s="20">
        <f t="shared" si="9"/>
        <v>0</v>
      </c>
      <c r="E150" s="20">
        <f t="shared" si="9"/>
        <v>4.11766363787351E-47</v>
      </c>
      <c r="F150" s="20">
        <f t="shared" si="9"/>
        <v>5.422261332816431E-15</v>
      </c>
      <c r="G150" s="20">
        <f t="shared" si="9"/>
        <v>6.683471134805614E-10</v>
      </c>
      <c r="H150" s="20">
        <f t="shared" si="10"/>
        <v>2.065816928656764E-09</v>
      </c>
    </row>
    <row r="151" spans="1:8" ht="12.75">
      <c r="A151" s="20">
        <f t="shared" si="11"/>
        <v>2450</v>
      </c>
      <c r="C151" s="20">
        <f t="shared" si="9"/>
        <v>0</v>
      </c>
      <c r="D151" s="20">
        <f t="shared" si="9"/>
        <v>0</v>
      </c>
      <c r="E151" s="20">
        <f t="shared" si="9"/>
        <v>9.707230472054307E-48</v>
      </c>
      <c r="F151" s="20">
        <f t="shared" si="9"/>
        <v>2.4955594899073486E-15</v>
      </c>
      <c r="G151" s="20">
        <f t="shared" si="9"/>
        <v>3.649672667902035E-10</v>
      </c>
      <c r="H151" s="20">
        <f t="shared" si="10"/>
        <v>1.1280883563535977E-09</v>
      </c>
    </row>
    <row r="152" spans="1:8" ht="12.75">
      <c r="A152" s="20">
        <f t="shared" si="11"/>
        <v>2460</v>
      </c>
      <c r="C152" s="20">
        <f t="shared" si="9"/>
        <v>0</v>
      </c>
      <c r="D152" s="20">
        <f t="shared" si="9"/>
        <v>0</v>
      </c>
      <c r="E152" s="20">
        <f t="shared" si="9"/>
        <v>2.265671124649824E-48</v>
      </c>
      <c r="F152" s="20">
        <f t="shared" si="9"/>
        <v>1.1371361454217916E-15</v>
      </c>
      <c r="G152" s="20">
        <f t="shared" si="9"/>
        <v>1.9731622987604875E-10</v>
      </c>
      <c r="H152" s="20">
        <f t="shared" si="10"/>
        <v>6.098900434922366E-10</v>
      </c>
    </row>
    <row r="153" spans="1:8" ht="12.75">
      <c r="A153" s="20">
        <f t="shared" si="11"/>
        <v>2470</v>
      </c>
      <c r="C153" s="20">
        <f t="shared" si="9"/>
        <v>0</v>
      </c>
      <c r="D153" s="20">
        <f t="shared" si="9"/>
        <v>0</v>
      </c>
      <c r="E153" s="20">
        <f t="shared" si="9"/>
        <v>5.235467328322709E-49</v>
      </c>
      <c r="F153" s="20">
        <f t="shared" si="9"/>
        <v>5.129960921489736E-16</v>
      </c>
      <c r="G153" s="20">
        <f t="shared" si="9"/>
        <v>1.056157670734357E-10</v>
      </c>
      <c r="H153" s="20">
        <f t="shared" si="10"/>
        <v>3.2645032021490424E-10</v>
      </c>
    </row>
    <row r="154" spans="1:8" ht="12.75">
      <c r="A154" s="20">
        <f t="shared" si="11"/>
        <v>2480</v>
      </c>
      <c r="C154" s="20">
        <f t="shared" si="9"/>
        <v>0</v>
      </c>
      <c r="D154" s="20">
        <f t="shared" si="9"/>
        <v>0</v>
      </c>
      <c r="E154" s="20">
        <f t="shared" si="9"/>
        <v>1.1977635508604937E-49</v>
      </c>
      <c r="F154" s="20">
        <f t="shared" si="9"/>
        <v>2.2912511945172923E-16</v>
      </c>
      <c r="G154" s="20">
        <f t="shared" si="9"/>
        <v>5.596954309809542E-11</v>
      </c>
      <c r="H154" s="20">
        <f t="shared" si="10"/>
        <v>1.72997477780846E-10</v>
      </c>
    </row>
    <row r="155" spans="1:8" ht="12.75">
      <c r="A155" s="20">
        <f t="shared" si="11"/>
        <v>2490</v>
      </c>
      <c r="C155" s="20">
        <f t="shared" si="9"/>
        <v>0</v>
      </c>
      <c r="D155" s="20">
        <f t="shared" si="9"/>
        <v>0</v>
      </c>
      <c r="E155" s="20">
        <f t="shared" si="9"/>
        <v>2.7129624784686057E-50</v>
      </c>
      <c r="F155" s="20">
        <f t="shared" si="9"/>
        <v>1.0131841965994129E-16</v>
      </c>
      <c r="G155" s="20">
        <f t="shared" si="9"/>
        <v>2.936512276239137E-11</v>
      </c>
      <c r="H155" s="20">
        <f t="shared" si="10"/>
        <v>9.076523806796136E-11</v>
      </c>
    </row>
    <row r="156" spans="1:8" ht="12.75">
      <c r="A156" s="20">
        <f t="shared" si="11"/>
        <v>2500</v>
      </c>
      <c r="C156" s="20">
        <f t="shared" si="9"/>
        <v>0</v>
      </c>
      <c r="D156" s="20">
        <f t="shared" si="9"/>
        <v>0</v>
      </c>
      <c r="E156" s="20">
        <f t="shared" si="9"/>
        <v>6.083780504828859E-51</v>
      </c>
      <c r="F156" s="20">
        <f t="shared" si="9"/>
        <v>4.4356897792598745E-17</v>
      </c>
      <c r="G156" s="20">
        <f t="shared" si="9"/>
        <v>1.525347993581849E-11</v>
      </c>
      <c r="H156" s="20">
        <f t="shared" si="10"/>
        <v>4.714725690475942E-11</v>
      </c>
    </row>
    <row r="158" spans="3:8" ht="12.75">
      <c r="C158" s="20">
        <f>SUM(C6:C157)</f>
        <v>0.78192942151439</v>
      </c>
      <c r="D158" s="20">
        <f>SUM(D6:D157)</f>
        <v>0.7911414487658616</v>
      </c>
      <c r="E158" s="20">
        <f>SUM(E6:E157)</f>
        <v>0.5719418254220788</v>
      </c>
      <c r="F158" s="20">
        <f>SUM(F6:F157)</f>
        <v>1.099999999991454</v>
      </c>
      <c r="G158" s="20">
        <f>SUM(G6:G157)</f>
        <v>1.0999999999841794</v>
      </c>
      <c r="H158" s="20">
        <f>SUM(C6:G158)</f>
        <v>8.69002539135593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A10" sqref="A10"/>
    </sheetView>
  </sheetViews>
  <sheetFormatPr defaultColWidth="9.3359375" defaultRowHeight="18" customHeight="1"/>
  <cols>
    <col min="1" max="1" width="9.3359375" style="24" customWidth="1"/>
    <col min="2" max="2" width="13.5546875" style="25" customWidth="1"/>
    <col min="3" max="4" width="17.88671875" style="25" customWidth="1"/>
    <col min="5" max="5" width="18.6640625" style="25" customWidth="1"/>
    <col min="6" max="7" width="17.88671875" style="25" customWidth="1"/>
    <col min="8" max="16384" width="9.3359375" style="24" customWidth="1"/>
  </cols>
  <sheetData>
    <row r="1" ht="18" customHeight="1">
      <c r="A1" s="24" t="s">
        <v>31</v>
      </c>
    </row>
    <row r="2" spans="2:7" ht="18" customHeight="1">
      <c r="B2" s="25" t="s">
        <v>32</v>
      </c>
      <c r="C2" s="25" t="s">
        <v>33</v>
      </c>
      <c r="D2" s="25" t="s">
        <v>34</v>
      </c>
      <c r="E2" s="25" t="s">
        <v>35</v>
      </c>
      <c r="F2" s="25" t="s">
        <v>39</v>
      </c>
      <c r="G2" s="25" t="s">
        <v>40</v>
      </c>
    </row>
    <row r="3" spans="1:7" ht="18" customHeight="1">
      <c r="A3" s="24" t="s">
        <v>26</v>
      </c>
      <c r="B3" s="25">
        <v>0.0193</v>
      </c>
      <c r="C3" s="25">
        <v>0.28245</v>
      </c>
      <c r="D3" s="25">
        <v>0.015</v>
      </c>
      <c r="E3" s="25">
        <v>0.282772</v>
      </c>
      <c r="F3" s="25">
        <v>0.0332</v>
      </c>
      <c r="G3" s="25">
        <v>0.908685008566319</v>
      </c>
    </row>
    <row r="5" spans="1:7" ht="18" customHeight="1">
      <c r="A5" s="24" t="s">
        <v>41</v>
      </c>
      <c r="B5" s="25" t="s">
        <v>32</v>
      </c>
      <c r="C5" s="25" t="s">
        <v>33</v>
      </c>
      <c r="D5" s="25" t="s">
        <v>34</v>
      </c>
      <c r="E5" s="25" t="s">
        <v>15</v>
      </c>
      <c r="F5" s="25" t="s">
        <v>16</v>
      </c>
      <c r="G5" s="25" t="s">
        <v>8</v>
      </c>
    </row>
    <row r="6" spans="2:11" ht="18" customHeight="1">
      <c r="B6" s="25">
        <v>0.0193</v>
      </c>
      <c r="C6" s="25">
        <v>0.28245</v>
      </c>
      <c r="D6" s="25">
        <v>0.015</v>
      </c>
      <c r="E6" s="25">
        <v>0.283251</v>
      </c>
      <c r="F6" s="25">
        <v>0.0384</v>
      </c>
      <c r="G6" s="25">
        <v>1.74393431395291</v>
      </c>
      <c r="I6" s="42" t="s">
        <v>5</v>
      </c>
      <c r="J6" s="45"/>
      <c r="K6" s="46"/>
    </row>
    <row r="7" spans="9:11" ht="18" customHeight="1">
      <c r="I7" s="83" t="s">
        <v>23</v>
      </c>
      <c r="J7" s="84"/>
      <c r="K7" s="85"/>
    </row>
    <row r="8" spans="9:11" ht="18" customHeight="1">
      <c r="I8" s="47" t="s">
        <v>9</v>
      </c>
      <c r="J8" s="48" t="s">
        <v>26</v>
      </c>
      <c r="K8" s="49" t="s">
        <v>24</v>
      </c>
    </row>
    <row r="9" spans="1:11" ht="18" customHeight="1">
      <c r="A9" s="24" t="s">
        <v>17</v>
      </c>
      <c r="I9" s="50">
        <v>0</v>
      </c>
      <c r="J9" s="51">
        <v>0.282772</v>
      </c>
      <c r="K9" s="52">
        <v>0.283251</v>
      </c>
    </row>
    <row r="10" spans="9:11" ht="18" customHeight="1">
      <c r="I10" s="53">
        <v>500</v>
      </c>
      <c r="J10" s="54">
        <v>0.28246096203938037</v>
      </c>
      <c r="K10" s="55">
        <v>0.28289124525036763</v>
      </c>
    </row>
    <row r="11" spans="2:11" ht="18" customHeight="1">
      <c r="B11" s="25" t="s">
        <v>32</v>
      </c>
      <c r="C11" s="25" t="s">
        <v>18</v>
      </c>
      <c r="D11" s="25" t="s">
        <v>39</v>
      </c>
      <c r="E11" s="25" t="s">
        <v>19</v>
      </c>
      <c r="F11" s="25" t="s">
        <v>20</v>
      </c>
      <c r="I11" s="53">
        <v>1000</v>
      </c>
      <c r="J11" s="54">
        <v>0.2821470100843949</v>
      </c>
      <c r="K11" s="55">
        <v>0.2825281200976133</v>
      </c>
    </row>
    <row r="12" spans="2:11" ht="18" customHeight="1">
      <c r="B12" s="25">
        <v>0.0193</v>
      </c>
      <c r="C12" s="25">
        <v>0.282772</v>
      </c>
      <c r="D12" s="25">
        <v>0.0332</v>
      </c>
      <c r="E12" s="25">
        <v>0.12</v>
      </c>
      <c r="F12" s="25">
        <v>0.282695019691212</v>
      </c>
      <c r="I12" s="53">
        <v>1500</v>
      </c>
      <c r="J12" s="54">
        <v>0.2818301168349573</v>
      </c>
      <c r="K12" s="55">
        <v>0.2821615929657337</v>
      </c>
    </row>
    <row r="13" spans="9:11" ht="18" customHeight="1">
      <c r="I13" s="53">
        <v>2000</v>
      </c>
      <c r="J13" s="54">
        <v>0.28151025473521724</v>
      </c>
      <c r="K13" s="55">
        <v>0.2817916319829018</v>
      </c>
    </row>
    <row r="14" spans="1:11" ht="18" customHeight="1">
      <c r="A14" s="24" t="s">
        <v>17</v>
      </c>
      <c r="I14" s="53">
        <v>2500</v>
      </c>
      <c r="J14" s="54">
        <v>0.2811873959711645</v>
      </c>
      <c r="K14" s="55">
        <v>0.28141820497869624</v>
      </c>
    </row>
    <row r="15" spans="9:11" ht="18" customHeight="1">
      <c r="I15" s="53">
        <v>3000</v>
      </c>
      <c r="J15" s="54">
        <v>0.28086151246820995</v>
      </c>
      <c r="K15" s="55">
        <v>0.28104127948130303</v>
      </c>
    </row>
    <row r="16" spans="2:11" ht="18" customHeight="1">
      <c r="B16" s="25" t="s">
        <v>32</v>
      </c>
      <c r="C16" s="25" t="s">
        <v>18</v>
      </c>
      <c r="D16" s="25" t="s">
        <v>39</v>
      </c>
      <c r="E16" s="25" t="s">
        <v>19</v>
      </c>
      <c r="F16" s="25" t="s">
        <v>20</v>
      </c>
      <c r="I16" s="53">
        <v>3500</v>
      </c>
      <c r="J16" s="54">
        <v>0.28053257588874464</v>
      </c>
      <c r="K16" s="55">
        <v>0.2806608227146925</v>
      </c>
    </row>
    <row r="17" spans="2:11" ht="18" customHeight="1">
      <c r="B17" s="26">
        <v>0.0193</v>
      </c>
      <c r="C17" s="25">
        <v>0.282772</v>
      </c>
      <c r="D17" s="25">
        <v>0.0332</v>
      </c>
      <c r="E17" s="25">
        <f>E27</f>
        <v>3.5</v>
      </c>
      <c r="F17" s="27">
        <f>C17-(D17*(EXP(B17*E22)-1))</f>
        <v>0.28045185941872003</v>
      </c>
      <c r="I17" s="53">
        <v>4000</v>
      </c>
      <c r="J17" s="56">
        <v>0.2802005576296754</v>
      </c>
      <c r="K17" s="57">
        <v>0.28027680159576907</v>
      </c>
    </row>
    <row r="18" spans="2:11" ht="18" customHeight="1">
      <c r="B18" s="26"/>
      <c r="I18" s="58">
        <v>4500</v>
      </c>
      <c r="J18" s="59">
        <v>0.27986542881993776</v>
      </c>
      <c r="K18" s="60">
        <v>0.2798891827314942</v>
      </c>
    </row>
    <row r="19" spans="1:11" ht="18" customHeight="1">
      <c r="A19" s="24" t="s">
        <v>21</v>
      </c>
      <c r="B19" s="26"/>
      <c r="I19"/>
      <c r="J19"/>
      <c r="K19"/>
    </row>
    <row r="20" spans="2:11" ht="18" customHeight="1">
      <c r="B20" s="26"/>
      <c r="I20" s="86" t="s">
        <v>25</v>
      </c>
      <c r="J20" s="87"/>
      <c r="K20" s="88"/>
    </row>
    <row r="21" spans="2:11" ht="18" customHeight="1">
      <c r="B21" s="25" t="s">
        <v>32</v>
      </c>
      <c r="C21" s="25" t="s">
        <v>18</v>
      </c>
      <c r="D21" s="25" t="s">
        <v>16</v>
      </c>
      <c r="E21" s="25" t="s">
        <v>19</v>
      </c>
      <c r="F21" s="25" t="s">
        <v>20</v>
      </c>
      <c r="I21" s="61" t="s">
        <v>9</v>
      </c>
      <c r="J21" s="62" t="s">
        <v>26</v>
      </c>
      <c r="K21" s="63" t="s">
        <v>24</v>
      </c>
    </row>
    <row r="22" spans="2:11" ht="18" customHeight="1">
      <c r="B22" s="26">
        <v>0.0193</v>
      </c>
      <c r="C22" s="25">
        <v>0.283251</v>
      </c>
      <c r="D22" s="25">
        <v>0.0384</v>
      </c>
      <c r="E22" s="25">
        <f>E27</f>
        <v>3.5</v>
      </c>
      <c r="F22" s="27">
        <f>C22-(D22*(EXP(B22*E22)-1))</f>
        <v>0.2805674639059894</v>
      </c>
      <c r="I22" s="64">
        <v>0</v>
      </c>
      <c r="J22" s="65">
        <v>0</v>
      </c>
      <c r="K22" s="66">
        <v>16.939442377603697</v>
      </c>
    </row>
    <row r="23" spans="9:11" ht="18" customHeight="1">
      <c r="I23" s="67">
        <v>500</v>
      </c>
      <c r="J23" s="50">
        <v>0</v>
      </c>
      <c r="K23" s="68">
        <v>15.233369166507416</v>
      </c>
    </row>
    <row r="24" spans="1:11" ht="18" customHeight="1">
      <c r="A24" s="24" t="s">
        <v>50</v>
      </c>
      <c r="I24" s="67">
        <v>1000</v>
      </c>
      <c r="J24" s="50">
        <v>0</v>
      </c>
      <c r="K24" s="68">
        <v>13.507497850300254</v>
      </c>
    </row>
    <row r="25" spans="9:11" ht="18" customHeight="1">
      <c r="I25" s="67">
        <v>1500</v>
      </c>
      <c r="J25" s="50">
        <v>0</v>
      </c>
      <c r="K25" s="68">
        <v>11.761558150666929</v>
      </c>
    </row>
    <row r="26" spans="2:11" ht="18" customHeight="1">
      <c r="B26" s="25" t="s">
        <v>32</v>
      </c>
      <c r="C26" s="25" t="s">
        <v>33</v>
      </c>
      <c r="D26" s="25" t="s">
        <v>34</v>
      </c>
      <c r="E26" s="25" t="s">
        <v>14</v>
      </c>
      <c r="F26" s="25" t="s">
        <v>38</v>
      </c>
      <c r="I26" s="67">
        <v>2000</v>
      </c>
      <c r="J26" s="50">
        <v>0</v>
      </c>
      <c r="K26" s="68">
        <v>9.995275232486112</v>
      </c>
    </row>
    <row r="27" spans="2:11" ht="18" customHeight="1">
      <c r="B27" s="26">
        <v>0.0193</v>
      </c>
      <c r="C27" s="28">
        <v>0.280567</v>
      </c>
      <c r="D27" s="28">
        <v>0.0001</v>
      </c>
      <c r="E27" s="28">
        <v>3.5</v>
      </c>
      <c r="F27" s="27">
        <f>C27-(D27*(EXP(B27*E27)-1))</f>
        <v>0.2805600116247552</v>
      </c>
      <c r="I27" s="67">
        <v>2500</v>
      </c>
      <c r="J27" s="50">
        <v>0</v>
      </c>
      <c r="K27" s="68">
        <v>8.208369608266874</v>
      </c>
    </row>
    <row r="28" spans="9:11" ht="18" customHeight="1">
      <c r="I28" s="67">
        <v>3000</v>
      </c>
      <c r="J28" s="50">
        <v>0</v>
      </c>
      <c r="K28" s="68">
        <v>6.400557040133759</v>
      </c>
    </row>
    <row r="29" spans="1:11" ht="18" customHeight="1">
      <c r="A29" s="24" t="s">
        <v>42</v>
      </c>
      <c r="C29" s="25" t="s">
        <v>43</v>
      </c>
      <c r="I29" s="67">
        <v>3500</v>
      </c>
      <c r="J29" s="50">
        <v>0</v>
      </c>
      <c r="K29" s="68">
        <v>4.571548439304962</v>
      </c>
    </row>
    <row r="30" spans="3:11" ht="18" customHeight="1">
      <c r="C30" s="29">
        <f>((F27/F17)-1)*10000</f>
        <v>3.8563554636183994</v>
      </c>
      <c r="I30" s="53">
        <v>4000</v>
      </c>
      <c r="J30" s="50">
        <v>0</v>
      </c>
      <c r="K30" s="69">
        <v>2.7210497630214547</v>
      </c>
    </row>
    <row r="31" spans="7:11" ht="18" customHeight="1">
      <c r="G31" s="24"/>
      <c r="I31" s="58">
        <v>4500</v>
      </c>
      <c r="J31" s="70">
        <v>0</v>
      </c>
      <c r="K31" s="71">
        <v>0.8487619087715892</v>
      </c>
    </row>
    <row r="32" spans="1:7" ht="18" customHeight="1">
      <c r="A32" s="25" t="s">
        <v>9</v>
      </c>
      <c r="B32" s="25" t="s">
        <v>36</v>
      </c>
      <c r="C32" s="25" t="s">
        <v>26</v>
      </c>
      <c r="G32" s="24"/>
    </row>
    <row r="33" spans="1:7" ht="18" customHeight="1">
      <c r="A33" s="38">
        <v>0</v>
      </c>
      <c r="B33" s="35">
        <v>0.282772</v>
      </c>
      <c r="C33" s="35">
        <v>0.283251</v>
      </c>
      <c r="E33" s="27"/>
      <c r="G33" s="24"/>
    </row>
    <row r="34" spans="1:7" ht="18" customHeight="1">
      <c r="A34" s="39">
        <v>500</v>
      </c>
      <c r="B34" s="36">
        <v>0.28246096203938037</v>
      </c>
      <c r="C34" s="36">
        <v>0.28289124525036763</v>
      </c>
      <c r="G34" s="24"/>
    </row>
    <row r="35" spans="1:7" ht="18" customHeight="1">
      <c r="A35" s="39">
        <v>1000</v>
      </c>
      <c r="B35" s="36">
        <v>0.2821470100843949</v>
      </c>
      <c r="C35" s="36">
        <v>0.2825281200976133</v>
      </c>
      <c r="G35" s="24"/>
    </row>
    <row r="36" spans="1:7" ht="18" customHeight="1">
      <c r="A36" s="39">
        <v>1500</v>
      </c>
      <c r="B36" s="36">
        <v>0.2818301168349573</v>
      </c>
      <c r="C36" s="36">
        <v>0.2821615929657337</v>
      </c>
      <c r="G36" s="24"/>
    </row>
    <row r="37" spans="1:7" ht="18" customHeight="1">
      <c r="A37" s="39">
        <v>2000</v>
      </c>
      <c r="B37" s="36">
        <v>0.28151025473521724</v>
      </c>
      <c r="C37" s="36">
        <v>0.2817916319829018</v>
      </c>
      <c r="G37" s="24"/>
    </row>
    <row r="38" spans="1:3" ht="18" customHeight="1">
      <c r="A38" s="39">
        <v>2500</v>
      </c>
      <c r="B38" s="36">
        <v>0.2811873959711645</v>
      </c>
      <c r="C38" s="36">
        <v>0.28141820497869624</v>
      </c>
    </row>
    <row r="39" spans="1:3" ht="18" customHeight="1">
      <c r="A39" s="39">
        <v>3000</v>
      </c>
      <c r="B39" s="36">
        <v>0.28086151246820995</v>
      </c>
      <c r="C39" s="36">
        <v>0.28104127948130303</v>
      </c>
    </row>
    <row r="40" spans="1:3" ht="18" customHeight="1">
      <c r="A40" s="39">
        <v>3500</v>
      </c>
      <c r="B40" s="36">
        <v>0.28053257588874464</v>
      </c>
      <c r="C40" s="36">
        <v>0.2806608227146925</v>
      </c>
    </row>
    <row r="41" spans="1:3" ht="18" customHeight="1">
      <c r="A41" s="39">
        <v>4000</v>
      </c>
      <c r="B41" s="36">
        <v>0.2802005576296754</v>
      </c>
      <c r="C41" s="36">
        <v>0.28027680159576907</v>
      </c>
    </row>
    <row r="42" spans="1:3" ht="18" customHeight="1">
      <c r="A42" s="40">
        <v>4500</v>
      </c>
      <c r="B42" s="41">
        <v>0.27986542881993776</v>
      </c>
      <c r="C42" s="41">
        <v>0.2798891827314942</v>
      </c>
    </row>
    <row r="43" ht="18" customHeight="1">
      <c r="F43" s="27"/>
    </row>
  </sheetData>
  <sheetProtection/>
  <mergeCells count="2">
    <mergeCell ref="I7:K7"/>
    <mergeCell ref="I20:K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0" sqref="A10"/>
    </sheetView>
  </sheetViews>
  <sheetFormatPr defaultColWidth="9.3359375" defaultRowHeight="18" customHeight="1"/>
  <cols>
    <col min="1" max="1" width="10.6640625" style="24" customWidth="1"/>
    <col min="2" max="2" width="13.5546875" style="24" customWidth="1"/>
    <col min="3" max="4" width="17.88671875" style="24" customWidth="1"/>
    <col min="5" max="5" width="19.10546875" style="24" customWidth="1"/>
    <col min="6" max="6" width="17.88671875" style="24" customWidth="1"/>
    <col min="7" max="16384" width="9.3359375" style="24" customWidth="1"/>
  </cols>
  <sheetData>
    <row r="1" spans="1:7" ht="18" customHeight="1">
      <c r="A1" s="24" t="s">
        <v>21</v>
      </c>
      <c r="B1" s="26"/>
      <c r="C1" s="25"/>
      <c r="D1" s="25"/>
      <c r="E1" s="25"/>
      <c r="F1" s="25"/>
      <c r="G1" s="25"/>
    </row>
    <row r="2" spans="2:7" ht="18" customHeight="1">
      <c r="B2" s="44" t="s">
        <v>22</v>
      </c>
      <c r="C2" s="25"/>
      <c r="D2" s="25"/>
      <c r="E2" s="25"/>
      <c r="F2" s="25"/>
      <c r="G2" s="25"/>
    </row>
    <row r="3" spans="2:7" ht="18" customHeight="1">
      <c r="B3" s="25" t="s">
        <v>32</v>
      </c>
      <c r="C3" s="25" t="s">
        <v>18</v>
      </c>
      <c r="D3" s="25" t="s">
        <v>16</v>
      </c>
      <c r="E3" s="25" t="s">
        <v>19</v>
      </c>
      <c r="F3" s="25" t="s">
        <v>20</v>
      </c>
      <c r="G3" s="25"/>
    </row>
    <row r="4" spans="2:7" ht="18" customHeight="1">
      <c r="B4" s="43">
        <v>0.01865</v>
      </c>
      <c r="C4" s="25">
        <v>0.283251</v>
      </c>
      <c r="D4" s="25">
        <v>0.0384</v>
      </c>
      <c r="E4" s="25">
        <f>E8/25</f>
        <v>1.92</v>
      </c>
      <c r="F4" s="27">
        <f>C4-(D4*(EXP(B4*E4)-1))</f>
        <v>0.2818510578172871</v>
      </c>
      <c r="G4" s="25"/>
    </row>
    <row r="6" ht="18" customHeight="1">
      <c r="A6" s="24" t="s">
        <v>44</v>
      </c>
    </row>
    <row r="7" spans="2:5" ht="18" customHeight="1">
      <c r="B7" s="24" t="s">
        <v>45</v>
      </c>
      <c r="C7" s="24" t="s">
        <v>46</v>
      </c>
      <c r="E7" s="24" t="s">
        <v>47</v>
      </c>
    </row>
    <row r="8" spans="2:5" ht="18" customHeight="1">
      <c r="B8" s="24">
        <f>1000*E4</f>
        <v>1920</v>
      </c>
      <c r="C8" s="24">
        <f>F4</f>
        <v>0.2818510578172871</v>
      </c>
      <c r="E8" s="24">
        <v>48</v>
      </c>
    </row>
    <row r="11" spans="1:4" ht="18" customHeight="1">
      <c r="A11" s="24" t="s">
        <v>48</v>
      </c>
      <c r="B11" s="24" t="s">
        <v>45</v>
      </c>
      <c r="C11" s="24" t="s">
        <v>46</v>
      </c>
      <c r="D11" s="24" t="s">
        <v>49</v>
      </c>
    </row>
    <row r="12" spans="2:5" ht="18" customHeight="1">
      <c r="B12" s="24">
        <v>0</v>
      </c>
      <c r="C12" s="30">
        <f>C8+(D12*(EXP(B4*E4)-1))</f>
        <v>0.2823979102324093</v>
      </c>
      <c r="D12" s="24">
        <f>E12/1000</f>
        <v>0.015</v>
      </c>
      <c r="E12" s="24">
        <v>15</v>
      </c>
    </row>
    <row r="13" spans="2:3" ht="18" customHeight="1">
      <c r="B13" s="24">
        <f>1000*E4</f>
        <v>1920</v>
      </c>
      <c r="C13" s="31">
        <f>F4</f>
        <v>0.2818510578172871</v>
      </c>
    </row>
    <row r="15" spans="1:6" ht="18" customHeight="1">
      <c r="A15" s="24" t="s">
        <v>41</v>
      </c>
      <c r="B15" s="25" t="s">
        <v>32</v>
      </c>
      <c r="C15" s="25" t="s">
        <v>18</v>
      </c>
      <c r="D15" s="25" t="s">
        <v>16</v>
      </c>
      <c r="E15" s="25" t="s">
        <v>19</v>
      </c>
      <c r="F15" s="25" t="s">
        <v>20</v>
      </c>
    </row>
    <row r="16" spans="2:6" ht="18" customHeight="1">
      <c r="B16" s="43">
        <v>0.01865</v>
      </c>
      <c r="C16" s="25">
        <v>0.283251</v>
      </c>
      <c r="D16" s="25">
        <v>0.0384</v>
      </c>
      <c r="E16" s="25">
        <f>E20/25</f>
        <v>0</v>
      </c>
      <c r="F16" s="27">
        <f>C16-(D16*(EXP(B16*E16)-1))</f>
        <v>0.283251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GEMOC - Macquarie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Ketchum</dc:creator>
  <cp:keywords/>
  <dc:description/>
  <cp:lastModifiedBy>eXtyles Citation Match Check</cp:lastModifiedBy>
  <cp:lastPrinted>2003-10-27T23:38:36Z</cp:lastPrinted>
  <dcterms:created xsi:type="dcterms:W3CDTF">2003-10-14T04:05:59Z</dcterms:created>
  <dcterms:modified xsi:type="dcterms:W3CDTF">2019-06-24T19:18:56Z</dcterms:modified>
  <cp:category/>
  <cp:version/>
  <cp:contentType/>
  <cp:contentStatus/>
</cp:coreProperties>
</file>