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0" windowWidth="19420" windowHeight="11020"/>
  </bookViews>
  <sheets>
    <sheet name="ZG-15m" sheetId="1" r:id="rId1"/>
    <sheet name="ZG-150m" sheetId="2" r:id="rId2"/>
    <sheet name="ZG-186m" sheetId="3" r:id="rId3"/>
    <sheet name="ZG-271m" sheetId="4" r:id="rId4"/>
    <sheet name="G48070" sheetId="5" r:id="rId5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6" i="4" l="1"/>
  <c r="W27" i="4"/>
  <c r="W28" i="4"/>
  <c r="W29" i="4"/>
  <c r="V76" i="3" l="1"/>
  <c r="W76" i="3" s="1"/>
  <c r="U76" i="3"/>
  <c r="V75" i="3"/>
  <c r="W75" i="3" s="1"/>
  <c r="U75" i="3"/>
  <c r="V74" i="3"/>
  <c r="W74" i="3" s="1"/>
  <c r="U74" i="3"/>
  <c r="V73" i="3"/>
  <c r="U73" i="3"/>
  <c r="V72" i="3"/>
  <c r="U72" i="3"/>
  <c r="V71" i="3"/>
  <c r="U71" i="3"/>
  <c r="V70" i="3"/>
  <c r="W70" i="3" s="1"/>
  <c r="U70" i="3"/>
  <c r="V69" i="3"/>
  <c r="U69" i="3"/>
  <c r="V68" i="3"/>
  <c r="U68" i="3"/>
  <c r="V67" i="3"/>
  <c r="W67" i="3" s="1"/>
  <c r="U67" i="3"/>
  <c r="V66" i="3"/>
  <c r="U66" i="3"/>
  <c r="V65" i="3"/>
  <c r="W65" i="3" s="1"/>
  <c r="U65" i="3"/>
  <c r="V64" i="3"/>
  <c r="U64" i="3"/>
  <c r="V63" i="3"/>
  <c r="U63" i="3"/>
  <c r="V62" i="3"/>
  <c r="U62" i="3"/>
  <c r="V61" i="3"/>
  <c r="W61" i="3" s="1"/>
  <c r="U61" i="3"/>
  <c r="V60" i="3"/>
  <c r="U60" i="3"/>
  <c r="V59" i="3"/>
  <c r="W59" i="3" s="1"/>
  <c r="U59" i="3"/>
  <c r="V58" i="3"/>
  <c r="W58" i="3" s="1"/>
  <c r="U58" i="3"/>
  <c r="V57" i="3"/>
  <c r="W57" i="3" s="1"/>
  <c r="U57" i="3"/>
  <c r="V56" i="3"/>
  <c r="U56" i="3"/>
  <c r="V55" i="3"/>
  <c r="W55" i="3" s="1"/>
  <c r="U55" i="3"/>
  <c r="V54" i="3"/>
  <c r="U54" i="3"/>
  <c r="V53" i="3"/>
  <c r="W53" i="3" s="1"/>
  <c r="U53" i="3"/>
  <c r="V52" i="3"/>
  <c r="U52" i="3"/>
  <c r="W54" i="3" l="1"/>
  <c r="W68" i="3"/>
  <c r="W71" i="3"/>
  <c r="W72" i="3"/>
  <c r="W56" i="3"/>
  <c r="W60" i="3"/>
  <c r="W64" i="3"/>
  <c r="W52" i="3"/>
  <c r="W62" i="3"/>
  <c r="W63" i="3"/>
  <c r="W66" i="3"/>
  <c r="W69" i="3"/>
  <c r="W73" i="3"/>
  <c r="W21" i="1" l="1"/>
  <c r="W22" i="1"/>
  <c r="W23" i="1"/>
  <c r="W24" i="1"/>
  <c r="W20" i="1"/>
  <c r="W21" i="4"/>
  <c r="W22" i="4"/>
  <c r="W23" i="4"/>
  <c r="W24" i="4"/>
  <c r="W25" i="4"/>
  <c r="W20" i="4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20" i="3"/>
  <c r="W21" i="2"/>
  <c r="W22" i="2"/>
  <c r="W23" i="2"/>
  <c r="W24" i="2"/>
  <c r="W25" i="2"/>
  <c r="W26" i="2"/>
  <c r="W27" i="2"/>
  <c r="W28" i="2"/>
  <c r="W29" i="2"/>
  <c r="W30" i="2"/>
  <c r="W31" i="2"/>
  <c r="W20" i="2"/>
  <c r="W32" i="2" s="1"/>
  <c r="W30" i="4" l="1"/>
  <c r="W50" i="3"/>
  <c r="W25" i="1"/>
</calcChain>
</file>

<file path=xl/sharedStrings.xml><?xml version="1.0" encoding="utf-8"?>
<sst xmlns="http://schemas.openxmlformats.org/spreadsheetml/2006/main" count="427" uniqueCount="155">
  <si>
    <t>Isotope ratios</t>
  </si>
  <si>
    <t>Apparent ages (Ma)</t>
  </si>
  <si>
    <t>Analysis</t>
  </si>
  <si>
    <t>U</t>
  </si>
  <si>
    <t>206Pb</t>
  </si>
  <si>
    <t>U/Th</t>
  </si>
  <si>
    <t>206Pb*</t>
  </si>
  <si>
    <t>±</t>
  </si>
  <si>
    <t>207Pb*</t>
  </si>
  <si>
    <t>error</t>
  </si>
  <si>
    <t>Best age</t>
  </si>
  <si>
    <t>Conc</t>
  </si>
  <si>
    <t>(ppm)</t>
  </si>
  <si>
    <t>204Pb</t>
  </si>
  <si>
    <t xml:space="preserve"> </t>
  </si>
  <si>
    <t>(%)</t>
  </si>
  <si>
    <t>235U</t>
  </si>
  <si>
    <t>238U</t>
  </si>
  <si>
    <t>corr.</t>
  </si>
  <si>
    <t>(Ma)</t>
  </si>
  <si>
    <t>ZG-150-8</t>
  </si>
  <si>
    <t>ZG-150-3</t>
  </si>
  <si>
    <t>NA</t>
  </si>
  <si>
    <t>ZG-150-1</t>
  </si>
  <si>
    <t>ZG-150-10</t>
  </si>
  <si>
    <t>ZG-150-24</t>
  </si>
  <si>
    <t>ZG-150-5</t>
  </si>
  <si>
    <t>ZG-150-12</t>
  </si>
  <si>
    <t>ZG-150-15</t>
  </si>
  <si>
    <t>ZG-150-19</t>
  </si>
  <si>
    <t>ZG-150-20</t>
  </si>
  <si>
    <t>ZG-150-13</t>
  </si>
  <si>
    <t>ZG-150-14</t>
  </si>
  <si>
    <t>Aliquot Name</t>
  </si>
  <si>
    <t>ZG-150m</t>
  </si>
  <si>
    <t>Stratigraphic Formation Name</t>
  </si>
  <si>
    <t>Kootenai Fm (Lower limestone member)</t>
  </si>
  <si>
    <t>Stratigraphic Age</t>
  </si>
  <si>
    <t>Lower Cretaceous</t>
  </si>
  <si>
    <t>Rock Type</t>
  </si>
  <si>
    <t>Limestone</t>
  </si>
  <si>
    <t>Mineral</t>
  </si>
  <si>
    <t>Zircon</t>
  </si>
  <si>
    <t>Method</t>
  </si>
  <si>
    <t>U-Pb</t>
  </si>
  <si>
    <t>Latitude</t>
  </si>
  <si>
    <t>Longitude</t>
  </si>
  <si>
    <t>Internal Uncertainty Level</t>
  </si>
  <si>
    <t>one sigma</t>
  </si>
  <si>
    <t>External Uncertainty 206/238 (% two sigma)</t>
  </si>
  <si>
    <t>External Uncertainty 206/207 (% two sigma)</t>
  </si>
  <si>
    <t>Analysis Purpose</t>
  </si>
  <si>
    <t>MDA</t>
  </si>
  <si>
    <t>Laboratory Name</t>
  </si>
  <si>
    <t>Arizona LaserChron Center</t>
  </si>
  <si>
    <t>Aliquot Instrumental Method</t>
  </si>
  <si>
    <t>LA-ICPMS</t>
  </si>
  <si>
    <t>Aliquot Instrumental Reference</t>
  </si>
  <si>
    <t>Gehrels, G.E., Valencia, V., Ruiz, J., 2008, Enhanced precision, accuracy, efficiency, and spatial resolution of U-Pb ages by laser ablation-multicollector-inductively coupled plasma-mass spectrometry: Geochemistry, Geophysics, Geosystems, v. 9, Q03017, doi:10.1029/2007GC001805.</t>
  </si>
  <si>
    <t>Kootenai Fm (Lower clastic member)</t>
  </si>
  <si>
    <t>Medium- to coarse-grained lithic sandstone</t>
  </si>
  <si>
    <t>ZG-186m</t>
  </si>
  <si>
    <t>Kootenai Fm (Upper clastic member)</t>
  </si>
  <si>
    <t>Sandstone</t>
  </si>
  <si>
    <t>ZG-271m</t>
  </si>
  <si>
    <t>Kootenai Fm (Upper limestone member; gastropod limestone)</t>
  </si>
  <si>
    <t>ZG-150-484</t>
  </si>
  <si>
    <t>ZG-150-481</t>
  </si>
  <si>
    <t>ZG-150-474</t>
  </si>
  <si>
    <t>ZG-150-342</t>
  </si>
  <si>
    <t>ZG-150-366</t>
  </si>
  <si>
    <t>ZG-150-203</t>
  </si>
  <si>
    <t>ZG-150-231</t>
  </si>
  <si>
    <t>ZG-150-405</t>
  </si>
  <si>
    <t>ZG-150-84</t>
  </si>
  <si>
    <t>ZG-150-204</t>
  </si>
  <si>
    <t>ZG-150-459</t>
  </si>
  <si>
    <t>ZG-150-430</t>
  </si>
  <si>
    <t>ZG-150-323</t>
  </si>
  <si>
    <t>ZG-150-143</t>
  </si>
  <si>
    <t>ZG-150-451</t>
  </si>
  <si>
    <t>ZG-150-241</t>
  </si>
  <si>
    <t>ZG-150-279</t>
  </si>
  <si>
    <t>ZG-150-575</t>
  </si>
  <si>
    <t>ZG-150-513</t>
  </si>
  <si>
    <t>ZG-150-462</t>
  </si>
  <si>
    <t>ZG-150-152</t>
  </si>
  <si>
    <t>ZG-150-507</t>
  </si>
  <si>
    <t>ZG-150-282</t>
  </si>
  <si>
    <t>ZG-150-182</t>
  </si>
  <si>
    <t>ZG-150-289</t>
  </si>
  <si>
    <t>ZG-150-328</t>
  </si>
  <si>
    <t>ZG-150-195</t>
  </si>
  <si>
    <t>ZG-150-188</t>
  </si>
  <si>
    <t>ZG-150-406</t>
  </si>
  <si>
    <t>ZG-150-332</t>
  </si>
  <si>
    <t>ZG-271-4</t>
  </si>
  <si>
    <t>ZG-271-30</t>
  </si>
  <si>
    <t>ZG-271-18</t>
  </si>
  <si>
    <t>ZG-271-3</t>
  </si>
  <si>
    <t>ZG-271-31</t>
  </si>
  <si>
    <t>ZG-271-1</t>
  </si>
  <si>
    <t>ZG-15-457</t>
  </si>
  <si>
    <t>ZG-15-384</t>
  </si>
  <si>
    <t>ZG-15-43</t>
  </si>
  <si>
    <t>ZG-15-356</t>
  </si>
  <si>
    <t>ZG-15-300</t>
  </si>
  <si>
    <t>Long axis</t>
  </si>
  <si>
    <t>Short axis</t>
  </si>
  <si>
    <t>Sphericity</t>
  </si>
  <si>
    <t>Grains used to calculate MDAs</t>
  </si>
  <si>
    <t>ZG_15M 342</t>
  </si>
  <si>
    <t>Grains filtered out as part of negatively-skewed tail</t>
  </si>
  <si>
    <t>ZG_15M 93</t>
  </si>
  <si>
    <t>Grains that do not overlap concordia within their 1-sigma error</t>
  </si>
  <si>
    <t>ZG-150-22</t>
  </si>
  <si>
    <t>ZG-150-17</t>
  </si>
  <si>
    <t>Spot 373</t>
  </si>
  <si>
    <t>Spot 133</t>
  </si>
  <si>
    <t>Spot 477</t>
  </si>
  <si>
    <t>Spot 353</t>
  </si>
  <si>
    <t>Spot 382</t>
  </si>
  <si>
    <t>Spot 224</t>
  </si>
  <si>
    <t>Spot 457</t>
  </si>
  <si>
    <t>Spot 191</t>
  </si>
  <si>
    <t>Spot 290</t>
  </si>
  <si>
    <t>Spot 363</t>
  </si>
  <si>
    <t>Spot 307</t>
  </si>
  <si>
    <t>Spot 17</t>
  </si>
  <si>
    <t>Spot 26</t>
  </si>
  <si>
    <t>Spot 198</t>
  </si>
  <si>
    <t>Spot 535</t>
  </si>
  <si>
    <t>Spot 407</t>
  </si>
  <si>
    <t>Spot 520</t>
  </si>
  <si>
    <t>Spot 76</t>
  </si>
  <si>
    <t>Spot 551</t>
  </si>
  <si>
    <t>Spot 162</t>
  </si>
  <si>
    <t>Spot 130</t>
  </si>
  <si>
    <t>Spot 59</t>
  </si>
  <si>
    <t>Spot 531</t>
  </si>
  <si>
    <t>Spot 419</t>
  </si>
  <si>
    <t>Spot 134</t>
  </si>
  <si>
    <t>ZG-271-10</t>
  </si>
  <si>
    <t>ZG-271-17</t>
  </si>
  <si>
    <t>ZG-271-7</t>
  </si>
  <si>
    <t>ZG-271-27</t>
  </si>
  <si>
    <t>ZG-271-19</t>
  </si>
  <si>
    <t>ZG-271-12</t>
  </si>
  <si>
    <t>ZG-271-24</t>
  </si>
  <si>
    <t>ZG-271-34</t>
  </si>
  <si>
    <t>ZG-271-37</t>
  </si>
  <si>
    <t>ZG-271-45</t>
  </si>
  <si>
    <t>ZG-271-43</t>
  </si>
  <si>
    <t>ZG-15m</t>
  </si>
  <si>
    <t>Finzel, E.S., and Rosenblume, J.A., 2020, Dating lacustrine carbonate strata with detrital zircon U-Pb geochronology: Geology, v. 49, https://doi.org/10.1130/G48070.1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</si>
</sst>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left"/>
    </xf>
    <xf numFmtId="2" fontId="0" fillId="0" borderId="0" xfId="0" applyNumberFormat="1" applyFont="1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abSelected="1" zoomScale="80" zoomScaleNormal="80" workbookViewId="0">
      <selection activeCell="A32" sqref="A32"/>
    </sheetView>
  </sheetViews>
  <sheetFormatPr defaultColWidth="11" defaultRowHeight="15.5" x14ac:dyDescent="0.35"/>
  <cols>
    <col min="1" max="1" width="38.5" style="3" bestFit="1" customWidth="1"/>
    <col min="2" max="20" width="11" style="3" customWidth="1"/>
    <col min="21" max="16384" width="11" style="3"/>
  </cols>
  <sheetData>
    <row r="1" spans="1:20" x14ac:dyDescent="0.35">
      <c r="A1" s="3" t="s">
        <v>33</v>
      </c>
      <c r="B1" s="5" t="s">
        <v>153</v>
      </c>
    </row>
    <row r="2" spans="1:20" x14ac:dyDescent="0.35">
      <c r="A2" s="3" t="s">
        <v>35</v>
      </c>
      <c r="B2" s="5" t="s">
        <v>59</v>
      </c>
    </row>
    <row r="3" spans="1:20" x14ac:dyDescent="0.35">
      <c r="A3" s="3" t="s">
        <v>37</v>
      </c>
      <c r="B3" s="5" t="s">
        <v>38</v>
      </c>
    </row>
    <row r="4" spans="1:20" x14ac:dyDescent="0.35">
      <c r="A4" s="3" t="s">
        <v>39</v>
      </c>
      <c r="B4" s="5" t="s">
        <v>60</v>
      </c>
    </row>
    <row r="5" spans="1:20" x14ac:dyDescent="0.35">
      <c r="A5" s="3" t="s">
        <v>41</v>
      </c>
      <c r="B5" s="5" t="s">
        <v>42</v>
      </c>
    </row>
    <row r="6" spans="1:20" x14ac:dyDescent="0.35">
      <c r="A6" s="3" t="s">
        <v>43</v>
      </c>
      <c r="B6" s="5" t="s">
        <v>44</v>
      </c>
    </row>
    <row r="7" spans="1:20" x14ac:dyDescent="0.35">
      <c r="A7" s="3" t="s">
        <v>45</v>
      </c>
      <c r="B7" s="5">
        <v>45.467149999999997</v>
      </c>
    </row>
    <row r="8" spans="1:20" x14ac:dyDescent="0.35">
      <c r="A8" s="3" t="s">
        <v>46</v>
      </c>
      <c r="B8" s="5">
        <v>-112.57447999999999</v>
      </c>
    </row>
    <row r="9" spans="1:20" x14ac:dyDescent="0.35">
      <c r="A9" s="3" t="s">
        <v>47</v>
      </c>
      <c r="B9" s="5" t="s">
        <v>48</v>
      </c>
    </row>
    <row r="10" spans="1:20" x14ac:dyDescent="0.35">
      <c r="A10" s="3" t="s">
        <v>49</v>
      </c>
      <c r="B10" s="5">
        <v>0.88947210145471589</v>
      </c>
    </row>
    <row r="11" spans="1:20" x14ac:dyDescent="0.35">
      <c r="A11" s="3" t="s">
        <v>50</v>
      </c>
      <c r="B11" s="5">
        <v>1.0309749115452438</v>
      </c>
    </row>
    <row r="12" spans="1:20" x14ac:dyDescent="0.35">
      <c r="A12" s="3" t="s">
        <v>51</v>
      </c>
      <c r="B12" s="3" t="s">
        <v>52</v>
      </c>
    </row>
    <row r="13" spans="1:20" x14ac:dyDescent="0.35">
      <c r="A13" s="3" t="s">
        <v>53</v>
      </c>
      <c r="B13" s="3" t="s">
        <v>54</v>
      </c>
    </row>
    <row r="14" spans="1:20" x14ac:dyDescent="0.35">
      <c r="A14" s="3" t="s">
        <v>55</v>
      </c>
      <c r="B14" s="3" t="s">
        <v>56</v>
      </c>
    </row>
    <row r="15" spans="1:20" x14ac:dyDescent="0.35">
      <c r="A15" s="3" t="s">
        <v>57</v>
      </c>
      <c r="B15" s="3" t="s">
        <v>58</v>
      </c>
    </row>
    <row r="16" spans="1:20" x14ac:dyDescent="0.35">
      <c r="A16" s="1"/>
      <c r="B16" s="1"/>
      <c r="C16" s="1"/>
      <c r="D16" s="1"/>
      <c r="E16" s="9" t="s">
        <v>0</v>
      </c>
      <c r="F16" s="9"/>
      <c r="G16" s="9"/>
      <c r="H16" s="9"/>
      <c r="I16" s="9"/>
      <c r="J16" s="9"/>
      <c r="K16" s="9"/>
      <c r="L16" s="9" t="s">
        <v>1</v>
      </c>
      <c r="M16" s="9"/>
      <c r="N16" s="9"/>
      <c r="O16" s="9"/>
      <c r="P16" s="9"/>
      <c r="Q16" s="9"/>
      <c r="R16" s="1"/>
      <c r="S16" s="1"/>
      <c r="T16" s="1"/>
    </row>
    <row r="17" spans="1:23" x14ac:dyDescent="0.35">
      <c r="A17" s="1" t="s">
        <v>2</v>
      </c>
      <c r="B17" s="1" t="s">
        <v>3</v>
      </c>
      <c r="C17" s="1" t="s">
        <v>4</v>
      </c>
      <c r="D17" s="1" t="s">
        <v>5</v>
      </c>
      <c r="E17" s="1" t="s">
        <v>6</v>
      </c>
      <c r="F17" s="1" t="s">
        <v>7</v>
      </c>
      <c r="G17" s="1" t="s">
        <v>8</v>
      </c>
      <c r="H17" s="1" t="s">
        <v>7</v>
      </c>
      <c r="I17" s="1" t="s">
        <v>6</v>
      </c>
      <c r="J17" s="1" t="s">
        <v>7</v>
      </c>
      <c r="K17" s="1" t="s">
        <v>9</v>
      </c>
      <c r="L17" s="1" t="s">
        <v>6</v>
      </c>
      <c r="M17" s="1" t="s">
        <v>7</v>
      </c>
      <c r="N17" s="1" t="s">
        <v>8</v>
      </c>
      <c r="O17" s="1" t="s">
        <v>7</v>
      </c>
      <c r="P17" s="1" t="s">
        <v>6</v>
      </c>
      <c r="Q17" s="1" t="s">
        <v>7</v>
      </c>
      <c r="R17" s="1" t="s">
        <v>10</v>
      </c>
      <c r="S17" s="1" t="s">
        <v>7</v>
      </c>
      <c r="T17" s="1" t="s">
        <v>11</v>
      </c>
      <c r="U17" s="1" t="s">
        <v>107</v>
      </c>
      <c r="V17" s="1" t="s">
        <v>108</v>
      </c>
      <c r="W17" s="1" t="s">
        <v>109</v>
      </c>
    </row>
    <row r="18" spans="1:23" x14ac:dyDescent="0.35">
      <c r="A18" s="1"/>
      <c r="B18" s="1" t="s">
        <v>12</v>
      </c>
      <c r="C18" s="1" t="s">
        <v>13</v>
      </c>
      <c r="D18" s="1" t="s">
        <v>14</v>
      </c>
      <c r="E18" s="1" t="s">
        <v>8</v>
      </c>
      <c r="F18" s="1" t="s">
        <v>15</v>
      </c>
      <c r="G18" s="1" t="s">
        <v>16</v>
      </c>
      <c r="H18" s="1" t="s">
        <v>15</v>
      </c>
      <c r="I18" s="1" t="s">
        <v>17</v>
      </c>
      <c r="J18" s="1" t="s">
        <v>15</v>
      </c>
      <c r="K18" s="1" t="s">
        <v>18</v>
      </c>
      <c r="L18" s="1" t="s">
        <v>17</v>
      </c>
      <c r="M18" s="1" t="s">
        <v>19</v>
      </c>
      <c r="N18" s="1" t="s">
        <v>16</v>
      </c>
      <c r="O18" s="1" t="s">
        <v>19</v>
      </c>
      <c r="P18" s="1" t="s">
        <v>8</v>
      </c>
      <c r="Q18" s="1" t="s">
        <v>19</v>
      </c>
      <c r="R18" s="1" t="s">
        <v>19</v>
      </c>
      <c r="S18" s="1" t="s">
        <v>19</v>
      </c>
      <c r="T18" s="1" t="s">
        <v>15</v>
      </c>
    </row>
    <row r="19" spans="1:23" x14ac:dyDescent="0.35">
      <c r="A19" s="1" t="s">
        <v>110</v>
      </c>
    </row>
    <row r="20" spans="1:23" x14ac:dyDescent="0.35">
      <c r="A20" s="3" t="s">
        <v>102</v>
      </c>
      <c r="B20" s="3">
        <v>654.31600140759349</v>
      </c>
      <c r="C20" s="3">
        <v>6816.0817802154188</v>
      </c>
      <c r="D20" s="3">
        <v>2.6455106225865017</v>
      </c>
      <c r="E20" s="3">
        <v>18.318571575940265</v>
      </c>
      <c r="F20" s="3">
        <v>3.766935538873212</v>
      </c>
      <c r="G20" s="3">
        <v>0.15240765413234245</v>
      </c>
      <c r="H20" s="3">
        <v>10.899752292252252</v>
      </c>
      <c r="I20" s="3">
        <v>2.1150579451903177E-2</v>
      </c>
      <c r="J20" s="3">
        <v>1.1854615305730822</v>
      </c>
      <c r="K20" s="3">
        <v>0.1087604102173703</v>
      </c>
      <c r="L20" s="3">
        <v>134.92351736468993</v>
      </c>
      <c r="M20" s="3">
        <v>0.79142207383091545</v>
      </c>
      <c r="N20" s="3">
        <v>144.03550399762861</v>
      </c>
      <c r="O20" s="3">
        <v>7.3185443366226082</v>
      </c>
      <c r="P20" s="3">
        <v>297.88208575293805</v>
      </c>
      <c r="Q20" s="3">
        <v>123.68187596601915</v>
      </c>
      <c r="R20" s="3">
        <v>134.92351736468993</v>
      </c>
      <c r="S20" s="3">
        <v>0.79142207383091545</v>
      </c>
      <c r="T20" s="3">
        <v>45.294270390128403</v>
      </c>
      <c r="U20" s="3">
        <v>8.5000000000000006E-2</v>
      </c>
      <c r="V20" s="3">
        <v>7.2999999999999995E-2</v>
      </c>
      <c r="W20" s="6">
        <f>V20/U20</f>
        <v>0.85882352941176454</v>
      </c>
    </row>
    <row r="21" spans="1:23" x14ac:dyDescent="0.35">
      <c r="A21" s="3" t="s">
        <v>103</v>
      </c>
      <c r="B21" s="3">
        <v>892.22896341904845</v>
      </c>
      <c r="C21" s="3">
        <v>7761.7651723251947</v>
      </c>
      <c r="D21" s="3">
        <v>1.4040406522669422</v>
      </c>
      <c r="E21" s="3">
        <v>19.337988055274892</v>
      </c>
      <c r="F21" s="3">
        <v>2.3710248888460517</v>
      </c>
      <c r="G21" s="3">
        <v>0.14471182684660353</v>
      </c>
      <c r="H21" s="3">
        <v>8.6954394450599946</v>
      </c>
      <c r="I21" s="3">
        <v>2.1211779531535895E-2</v>
      </c>
      <c r="J21" s="3">
        <v>1.7670891583234842</v>
      </c>
      <c r="K21" s="3">
        <v>0.20322022474981355</v>
      </c>
      <c r="L21" s="3">
        <v>135.30985533226314</v>
      </c>
      <c r="M21" s="3">
        <v>1.1830632555179648</v>
      </c>
      <c r="N21" s="3">
        <v>137.23199037378441</v>
      </c>
      <c r="O21" s="3">
        <v>5.5808927889806768</v>
      </c>
      <c r="P21" s="3">
        <v>171.61089905677613</v>
      </c>
      <c r="Q21" s="3">
        <v>99.412544332950759</v>
      </c>
      <c r="R21" s="3">
        <v>135.30985533226314</v>
      </c>
      <c r="S21" s="3">
        <v>1.1830632555179648</v>
      </c>
      <c r="T21" s="3">
        <v>78.846889140471745</v>
      </c>
      <c r="U21" s="3">
        <v>0.156</v>
      </c>
      <c r="V21" s="3">
        <v>9.5000000000000001E-2</v>
      </c>
      <c r="W21" s="6">
        <f t="shared" ref="W21:W24" si="0">V21/U21</f>
        <v>0.60897435897435903</v>
      </c>
    </row>
    <row r="22" spans="1:23" x14ac:dyDescent="0.35">
      <c r="A22" s="3" t="s">
        <v>104</v>
      </c>
      <c r="B22" s="3">
        <v>481.58237596094892</v>
      </c>
      <c r="C22" s="3">
        <v>5756.6336841178027</v>
      </c>
      <c r="D22" s="3">
        <v>3.4539044829231909</v>
      </c>
      <c r="E22" s="3">
        <v>17.888042904485896</v>
      </c>
      <c r="F22" s="3">
        <v>4.2013598292182541</v>
      </c>
      <c r="G22" s="3">
        <v>0.15678267525912981</v>
      </c>
      <c r="H22" s="3">
        <v>12.511161224078915</v>
      </c>
      <c r="I22" s="3">
        <v>2.1345759756439077E-2</v>
      </c>
      <c r="J22" s="3">
        <v>1.8085794360860414</v>
      </c>
      <c r="K22" s="3">
        <v>0.14455727999134549</v>
      </c>
      <c r="L22" s="3">
        <v>136.15555197146591</v>
      </c>
      <c r="M22" s="3">
        <v>1.2183291363804329</v>
      </c>
      <c r="N22" s="3">
        <v>147.8830236832714</v>
      </c>
      <c r="O22" s="3">
        <v>8.6090303178587675</v>
      </c>
      <c r="P22" s="3">
        <v>341.30905883698961</v>
      </c>
      <c r="Q22" s="3">
        <v>140.27210445663209</v>
      </c>
      <c r="R22" s="3">
        <v>136.15555197146591</v>
      </c>
      <c r="S22" s="3">
        <v>1.2183291363804329</v>
      </c>
      <c r="T22" s="3">
        <v>39.892158864876272</v>
      </c>
      <c r="U22" s="3">
        <v>0.15</v>
      </c>
      <c r="V22" s="3">
        <v>0.108</v>
      </c>
      <c r="W22" s="6">
        <f t="shared" si="0"/>
        <v>0.72</v>
      </c>
    </row>
    <row r="23" spans="1:23" x14ac:dyDescent="0.35">
      <c r="A23" s="3" t="s">
        <v>105</v>
      </c>
      <c r="B23" s="3">
        <v>145.40222550597056</v>
      </c>
      <c r="C23" s="3">
        <v>1835.6406203308015</v>
      </c>
      <c r="D23" s="3">
        <v>2.7455127097911229</v>
      </c>
      <c r="E23" s="3">
        <v>12.672058967706489</v>
      </c>
      <c r="F23" s="3">
        <v>12.991813667249639</v>
      </c>
      <c r="G23" s="3">
        <v>0.21014998579880501</v>
      </c>
      <c r="H23" s="3">
        <v>30.957602623431772</v>
      </c>
      <c r="I23" s="3">
        <v>2.1361491444703732E-2</v>
      </c>
      <c r="J23" s="3">
        <v>4.9048148482534808</v>
      </c>
      <c r="K23" s="3">
        <v>0.15843652068009376</v>
      </c>
      <c r="L23" s="3">
        <v>136.25484469026421</v>
      </c>
      <c r="M23" s="3">
        <v>3.3064575986569622</v>
      </c>
      <c r="N23" s="3">
        <v>193.67853696751985</v>
      </c>
      <c r="O23" s="3">
        <v>27.299961262042046</v>
      </c>
      <c r="P23" s="3">
        <v>968.36393947542751</v>
      </c>
      <c r="Q23" s="3">
        <v>313.6263547867257</v>
      </c>
      <c r="R23" s="3">
        <v>136.25484469026421</v>
      </c>
      <c r="S23" s="3">
        <v>3.3064575986569622</v>
      </c>
      <c r="T23" s="3">
        <v>14.070623567836988</v>
      </c>
      <c r="U23" s="3">
        <v>0.14499999999999999</v>
      </c>
      <c r="V23" s="3">
        <v>8.5999999999999993E-2</v>
      </c>
      <c r="W23" s="6">
        <f t="shared" si="0"/>
        <v>0.59310344827586203</v>
      </c>
    </row>
    <row r="24" spans="1:23" x14ac:dyDescent="0.35">
      <c r="A24" s="3" t="s">
        <v>106</v>
      </c>
      <c r="B24" s="3">
        <v>608.19168390916923</v>
      </c>
      <c r="C24" s="3">
        <v>4598.7938939426986</v>
      </c>
      <c r="D24" s="3">
        <v>2.2718093090024758</v>
      </c>
      <c r="E24" s="3">
        <v>17.315775154341036</v>
      </c>
      <c r="F24" s="3">
        <v>4.7783608558156807</v>
      </c>
      <c r="G24" s="3">
        <v>0.16116633257455948</v>
      </c>
      <c r="H24" s="3">
        <v>10.911236493005198</v>
      </c>
      <c r="I24" s="3">
        <v>2.1405282400801431E-2</v>
      </c>
      <c r="J24" s="3">
        <v>1.5047304787185642</v>
      </c>
      <c r="K24" s="3">
        <v>0.13790650396801507</v>
      </c>
      <c r="L24" s="3">
        <v>136.53122929186858</v>
      </c>
      <c r="M24" s="3">
        <v>1.0164120228331655</v>
      </c>
      <c r="N24" s="3">
        <v>151.72357120254145</v>
      </c>
      <c r="O24" s="3">
        <v>7.6888621203690803</v>
      </c>
      <c r="P24" s="3">
        <v>397.14108287365445</v>
      </c>
      <c r="Q24" s="3">
        <v>121.18761035585334</v>
      </c>
      <c r="R24" s="3">
        <v>136.53122929186858</v>
      </c>
      <c r="S24" s="3">
        <v>1.0164120228331655</v>
      </c>
      <c r="T24" s="3">
        <v>34.378520676820614</v>
      </c>
      <c r="U24" s="3">
        <v>0.14099999999999999</v>
      </c>
      <c r="V24" s="3">
        <v>6.9000000000000006E-2</v>
      </c>
      <c r="W24" s="6">
        <f t="shared" si="0"/>
        <v>0.48936170212765967</v>
      </c>
    </row>
    <row r="25" spans="1:23" x14ac:dyDescent="0.35">
      <c r="W25" s="2">
        <f>AVERAGE(W20:W24)</f>
        <v>0.65405260775792906</v>
      </c>
    </row>
    <row r="26" spans="1:23" x14ac:dyDescent="0.35">
      <c r="A26" s="1" t="s">
        <v>112</v>
      </c>
    </row>
    <row r="27" spans="1:23" s="4" customFormat="1" x14ac:dyDescent="0.35">
      <c r="A27" s="4" t="s">
        <v>113</v>
      </c>
      <c r="B27" s="4">
        <v>83.45306676691564</v>
      </c>
      <c r="C27" s="4">
        <v>782.95299399094608</v>
      </c>
      <c r="D27" s="4">
        <v>3.4527960788849108</v>
      </c>
      <c r="E27" s="4">
        <v>9.8213054700324651</v>
      </c>
      <c r="F27" s="4">
        <v>11.16596842037548</v>
      </c>
      <c r="G27" s="4">
        <v>0.23364777502005846</v>
      </c>
      <c r="H27" s="4">
        <v>18.385442308069699</v>
      </c>
      <c r="I27" s="4">
        <v>2.0263340962959311E-2</v>
      </c>
      <c r="J27" s="4">
        <v>4.1935283734376672</v>
      </c>
      <c r="K27" s="4">
        <v>0.22808961041949202</v>
      </c>
      <c r="L27" s="4">
        <v>129.3200411848008</v>
      </c>
      <c r="M27" s="4">
        <v>5.3690402727669309</v>
      </c>
      <c r="N27" s="4">
        <v>213.20551475464686</v>
      </c>
      <c r="O27" s="4">
        <v>35.371223761216157</v>
      </c>
      <c r="P27" s="4">
        <v>1284.7321393405439</v>
      </c>
      <c r="Q27" s="4">
        <v>351.41364310644553</v>
      </c>
      <c r="R27" s="4">
        <v>129.3200411848008</v>
      </c>
      <c r="S27" s="4">
        <v>5.3690402727669309</v>
      </c>
      <c r="T27" s="4">
        <v>10.065914693406915</v>
      </c>
    </row>
    <row r="29" spans="1:23" x14ac:dyDescent="0.35">
      <c r="A29" s="1" t="s">
        <v>114</v>
      </c>
    </row>
    <row r="30" spans="1:23" s="4" customFormat="1" x14ac:dyDescent="0.35">
      <c r="A30" s="4" t="s">
        <v>111</v>
      </c>
      <c r="B30" s="4">
        <v>496.95570535802472</v>
      </c>
      <c r="C30" s="4">
        <v>5612.988850362115</v>
      </c>
      <c r="D30" s="4">
        <v>3.3966423068861156</v>
      </c>
      <c r="E30" s="4">
        <v>16.133770989953415</v>
      </c>
      <c r="F30" s="4">
        <v>3.9305870078242333</v>
      </c>
      <c r="G30" s="4">
        <v>0.17227379809697071</v>
      </c>
      <c r="H30" s="4">
        <v>4.7886833917626372</v>
      </c>
      <c r="I30" s="4">
        <v>2.1016531649325626E-2</v>
      </c>
      <c r="J30" s="4">
        <v>1.1009265659868852</v>
      </c>
      <c r="K30" s="4">
        <v>0.22990172369312808</v>
      </c>
      <c r="L30" s="4">
        <v>134.07723240381648</v>
      </c>
      <c r="M30" s="4">
        <v>1.4608473488483469</v>
      </c>
      <c r="N30" s="4">
        <v>161.39034370159777</v>
      </c>
      <c r="O30" s="4">
        <v>7.1456768973927183</v>
      </c>
      <c r="P30" s="4">
        <v>584.56361047692928</v>
      </c>
      <c r="Q30" s="4">
        <v>101.21107208650716</v>
      </c>
      <c r="R30" s="4">
        <v>134.07723240381648</v>
      </c>
      <c r="S30" s="4">
        <v>1.4608473488483469</v>
      </c>
      <c r="T30" s="4">
        <v>22.936294699293132</v>
      </c>
    </row>
    <row r="32" spans="1:23" x14ac:dyDescent="0.35">
      <c r="A32" s="1"/>
    </row>
    <row r="35" spans="3:23" x14ac:dyDescent="0.3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3:23" x14ac:dyDescent="0.35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3:23" x14ac:dyDescent="0.3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3:23" x14ac:dyDescent="0.35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3:23" x14ac:dyDescent="0.35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</sheetData>
  <mergeCells count="2">
    <mergeCell ref="E16:K16"/>
    <mergeCell ref="L16:Q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zoomScale="80" zoomScaleNormal="80" workbookViewId="0">
      <selection activeCell="A39" sqref="A39"/>
    </sheetView>
  </sheetViews>
  <sheetFormatPr defaultColWidth="11" defaultRowHeight="15.5" x14ac:dyDescent="0.35"/>
  <cols>
    <col min="1" max="1" width="38.5" style="3" bestFit="1" customWidth="1"/>
    <col min="2" max="17" width="12.1640625" style="3" customWidth="1"/>
    <col min="18" max="20" width="12.1640625" style="3" bestFit="1" customWidth="1"/>
    <col min="21" max="16384" width="11" style="3"/>
  </cols>
  <sheetData>
    <row r="1" spans="1:20" x14ac:dyDescent="0.35">
      <c r="A1" s="3" t="s">
        <v>33</v>
      </c>
      <c r="B1" s="5" t="s">
        <v>34</v>
      </c>
    </row>
    <row r="2" spans="1:20" x14ac:dyDescent="0.35">
      <c r="A2" s="3" t="s">
        <v>35</v>
      </c>
      <c r="B2" s="5" t="s">
        <v>36</v>
      </c>
    </row>
    <row r="3" spans="1:20" x14ac:dyDescent="0.35">
      <c r="A3" s="3" t="s">
        <v>37</v>
      </c>
      <c r="B3" s="5" t="s">
        <v>38</v>
      </c>
    </row>
    <row r="4" spans="1:20" s="1" customFormat="1" x14ac:dyDescent="0.35">
      <c r="A4" s="3" t="s">
        <v>39</v>
      </c>
      <c r="B4" s="5" t="s">
        <v>40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s="1" customFormat="1" x14ac:dyDescent="0.35">
      <c r="A5" s="3" t="s">
        <v>41</v>
      </c>
      <c r="B5" s="5" t="s">
        <v>42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s="1" customFormat="1" x14ac:dyDescent="0.35">
      <c r="A6" s="3" t="s">
        <v>43</v>
      </c>
      <c r="B6" s="5" t="s">
        <v>44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35">
      <c r="A7" s="3" t="s">
        <v>45</v>
      </c>
      <c r="B7" s="5">
        <v>45.468110000000003</v>
      </c>
    </row>
    <row r="8" spans="1:20" x14ac:dyDescent="0.35">
      <c r="A8" s="3" t="s">
        <v>46</v>
      </c>
      <c r="B8" s="5">
        <v>-112.57742</v>
      </c>
    </row>
    <row r="9" spans="1:20" x14ac:dyDescent="0.35">
      <c r="A9" s="3" t="s">
        <v>47</v>
      </c>
      <c r="B9" s="5" t="s">
        <v>48</v>
      </c>
    </row>
    <row r="10" spans="1:20" x14ac:dyDescent="0.35">
      <c r="A10" s="3" t="s">
        <v>49</v>
      </c>
      <c r="B10" s="5">
        <v>1.0766047389249809</v>
      </c>
    </row>
    <row r="11" spans="1:20" x14ac:dyDescent="0.35">
      <c r="A11" s="3" t="s">
        <v>50</v>
      </c>
      <c r="B11" s="5">
        <v>0.75308051951456811</v>
      </c>
    </row>
    <row r="12" spans="1:20" x14ac:dyDescent="0.35">
      <c r="A12" s="3" t="s">
        <v>51</v>
      </c>
      <c r="B12" s="5" t="s">
        <v>52</v>
      </c>
    </row>
    <row r="13" spans="1:20" x14ac:dyDescent="0.35">
      <c r="A13" s="3" t="s">
        <v>53</v>
      </c>
      <c r="B13" s="5" t="s">
        <v>54</v>
      </c>
    </row>
    <row r="14" spans="1:20" x14ac:dyDescent="0.35">
      <c r="A14" s="3" t="s">
        <v>55</v>
      </c>
      <c r="B14" s="5" t="s">
        <v>56</v>
      </c>
    </row>
    <row r="15" spans="1:20" x14ac:dyDescent="0.35">
      <c r="A15" s="3" t="s">
        <v>57</v>
      </c>
      <c r="B15" s="5" t="s">
        <v>58</v>
      </c>
    </row>
    <row r="16" spans="1:20" x14ac:dyDescent="0.35">
      <c r="A16" s="1"/>
      <c r="B16" s="1"/>
      <c r="C16" s="1"/>
      <c r="D16" s="1"/>
      <c r="E16" s="9" t="s">
        <v>0</v>
      </c>
      <c r="F16" s="9"/>
      <c r="G16" s="9"/>
      <c r="H16" s="9"/>
      <c r="I16" s="9"/>
      <c r="J16" s="9"/>
      <c r="K16" s="9"/>
      <c r="L16" s="9" t="s">
        <v>1</v>
      </c>
      <c r="M16" s="9"/>
      <c r="N16" s="9"/>
      <c r="O16" s="9"/>
      <c r="P16" s="9"/>
      <c r="Q16" s="9"/>
      <c r="R16" s="1"/>
      <c r="S16" s="1"/>
      <c r="T16" s="1"/>
    </row>
    <row r="17" spans="1:23" x14ac:dyDescent="0.35">
      <c r="A17" s="1" t="s">
        <v>2</v>
      </c>
      <c r="B17" s="1" t="s">
        <v>3</v>
      </c>
      <c r="C17" s="1" t="s">
        <v>4</v>
      </c>
      <c r="D17" s="1" t="s">
        <v>5</v>
      </c>
      <c r="E17" s="1" t="s">
        <v>6</v>
      </c>
      <c r="F17" s="1" t="s">
        <v>7</v>
      </c>
      <c r="G17" s="1" t="s">
        <v>8</v>
      </c>
      <c r="H17" s="1" t="s">
        <v>7</v>
      </c>
      <c r="I17" s="1" t="s">
        <v>6</v>
      </c>
      <c r="J17" s="1" t="s">
        <v>7</v>
      </c>
      <c r="K17" s="1" t="s">
        <v>9</v>
      </c>
      <c r="L17" s="1" t="s">
        <v>6</v>
      </c>
      <c r="M17" s="1" t="s">
        <v>7</v>
      </c>
      <c r="N17" s="1" t="s">
        <v>8</v>
      </c>
      <c r="O17" s="1" t="s">
        <v>7</v>
      </c>
      <c r="P17" s="1" t="s">
        <v>6</v>
      </c>
      <c r="Q17" s="1" t="s">
        <v>7</v>
      </c>
      <c r="R17" s="1" t="s">
        <v>10</v>
      </c>
      <c r="S17" s="1" t="s">
        <v>7</v>
      </c>
      <c r="T17" s="1" t="s">
        <v>11</v>
      </c>
      <c r="U17" s="1" t="s">
        <v>107</v>
      </c>
      <c r="V17" s="1" t="s">
        <v>108</v>
      </c>
      <c r="W17" s="1" t="s">
        <v>109</v>
      </c>
    </row>
    <row r="18" spans="1:23" x14ac:dyDescent="0.35">
      <c r="A18" s="1"/>
      <c r="B18" s="1" t="s">
        <v>12</v>
      </c>
      <c r="C18" s="1" t="s">
        <v>13</v>
      </c>
      <c r="D18" s="1" t="s">
        <v>14</v>
      </c>
      <c r="E18" s="1" t="s">
        <v>8</v>
      </c>
      <c r="F18" s="1" t="s">
        <v>15</v>
      </c>
      <c r="G18" s="1" t="s">
        <v>16</v>
      </c>
      <c r="H18" s="1" t="s">
        <v>15</v>
      </c>
      <c r="I18" s="1" t="s">
        <v>17</v>
      </c>
      <c r="J18" s="1" t="s">
        <v>15</v>
      </c>
      <c r="K18" s="1" t="s">
        <v>18</v>
      </c>
      <c r="L18" s="1" t="s">
        <v>17</v>
      </c>
      <c r="M18" s="1" t="s">
        <v>19</v>
      </c>
      <c r="N18" s="1" t="s">
        <v>16</v>
      </c>
      <c r="O18" s="1" t="s">
        <v>19</v>
      </c>
      <c r="P18" s="1" t="s">
        <v>8</v>
      </c>
      <c r="Q18" s="1" t="s">
        <v>19</v>
      </c>
      <c r="R18" s="1" t="s">
        <v>19</v>
      </c>
      <c r="S18" s="1" t="s">
        <v>19</v>
      </c>
      <c r="T18" s="1" t="s">
        <v>15</v>
      </c>
    </row>
    <row r="19" spans="1:23" x14ac:dyDescent="0.35">
      <c r="A19" s="1" t="s">
        <v>110</v>
      </c>
    </row>
    <row r="20" spans="1:23" x14ac:dyDescent="0.35">
      <c r="A20" s="3" t="s">
        <v>20</v>
      </c>
      <c r="B20" s="3">
        <v>134.93645320687415</v>
      </c>
      <c r="C20" s="3">
        <v>14289.889626387105</v>
      </c>
      <c r="D20" s="3">
        <v>2.1404075799753115</v>
      </c>
      <c r="E20" s="3">
        <v>16.986974802081949</v>
      </c>
      <c r="F20" s="3">
        <v>23.565381341551863</v>
      </c>
      <c r="G20" s="3">
        <v>0.13345349420762578</v>
      </c>
      <c r="H20" s="3">
        <v>24.640402405885503</v>
      </c>
      <c r="I20" s="3">
        <v>1.6541444180592182E-2</v>
      </c>
      <c r="J20" s="3">
        <v>7.0789644556850115</v>
      </c>
      <c r="K20" s="3">
        <v>0.28729094351130241</v>
      </c>
      <c r="L20" s="3">
        <v>105.76067498321605</v>
      </c>
      <c r="M20" s="3">
        <v>7.4256839947907096</v>
      </c>
      <c r="N20" s="3">
        <v>127.19618381953936</v>
      </c>
      <c r="O20" s="3">
        <v>29.466315934094034</v>
      </c>
      <c r="P20" s="3">
        <v>549.05896871950017</v>
      </c>
      <c r="Q20" s="3">
        <v>522.04267886451862</v>
      </c>
      <c r="R20" s="3">
        <v>105.76067498321605</v>
      </c>
      <c r="S20" s="3">
        <v>7.4256839947907096</v>
      </c>
      <c r="T20" s="3">
        <v>19.262170551528939</v>
      </c>
      <c r="U20" s="3">
        <v>0.08</v>
      </c>
      <c r="V20" s="3">
        <v>5.1999999999999998E-2</v>
      </c>
      <c r="W20" s="6">
        <f>(V20/U20)</f>
        <v>0.64999999999999991</v>
      </c>
    </row>
    <row r="21" spans="1:23" x14ac:dyDescent="0.35">
      <c r="A21" s="3" t="s">
        <v>21</v>
      </c>
      <c r="B21" s="3">
        <v>129.44908850027841</v>
      </c>
      <c r="C21" s="3">
        <v>2398.4984286773079</v>
      </c>
      <c r="D21" s="3">
        <v>4.4161422360304732</v>
      </c>
      <c r="E21" s="3">
        <v>26.512120479544457</v>
      </c>
      <c r="F21" s="3">
        <v>48.448604195709564</v>
      </c>
      <c r="G21" s="3">
        <v>7.388242730072471E-2</v>
      </c>
      <c r="H21" s="3">
        <v>49.655152445575325</v>
      </c>
      <c r="I21" s="3">
        <v>1.6845396694496476E-2</v>
      </c>
      <c r="J21" s="3">
        <v>5.872565897997525</v>
      </c>
      <c r="K21" s="3">
        <v>0.11826699967207152</v>
      </c>
      <c r="L21" s="3">
        <v>107.68790670472377</v>
      </c>
      <c r="M21" s="3">
        <v>6.271516325758796</v>
      </c>
      <c r="N21" s="3">
        <v>72.377030316459255</v>
      </c>
      <c r="O21" s="3">
        <v>34.701455106534105</v>
      </c>
      <c r="P21" s="3" t="s">
        <v>22</v>
      </c>
      <c r="Q21" s="3" t="s">
        <v>22</v>
      </c>
      <c r="R21" s="3">
        <v>107.68790670472377</v>
      </c>
      <c r="S21" s="3">
        <v>6.271516325758796</v>
      </c>
      <c r="U21" s="3">
        <v>9.5000000000000001E-2</v>
      </c>
      <c r="V21" s="3">
        <v>6.0999999999999999E-2</v>
      </c>
      <c r="W21" s="6">
        <f t="shared" ref="W21:W31" si="0">(V21/U21)</f>
        <v>0.64210526315789473</v>
      </c>
    </row>
    <row r="22" spans="1:23" x14ac:dyDescent="0.35">
      <c r="A22" s="3" t="s">
        <v>23</v>
      </c>
      <c r="B22" s="3">
        <v>265.29597879402002</v>
      </c>
      <c r="C22" s="3">
        <v>10498.206373487557</v>
      </c>
      <c r="D22" s="3">
        <v>12.78889839380137</v>
      </c>
      <c r="E22" s="3">
        <v>20.525626005535244</v>
      </c>
      <c r="F22" s="3">
        <v>18.435897811909744</v>
      </c>
      <c r="G22" s="3">
        <v>0.11514433454786765</v>
      </c>
      <c r="H22" s="3">
        <v>18.928750732894624</v>
      </c>
      <c r="I22" s="3">
        <v>1.7459318594010165E-2</v>
      </c>
      <c r="J22" s="3">
        <v>4.1105480830541792</v>
      </c>
      <c r="K22" s="3">
        <v>0.21715897372512957</v>
      </c>
      <c r="L22" s="3">
        <v>111.57876428386125</v>
      </c>
      <c r="M22" s="3">
        <v>4.5470344699365199</v>
      </c>
      <c r="N22" s="3">
        <v>110.66034884439537</v>
      </c>
      <c r="O22" s="3">
        <v>19.848087442953556</v>
      </c>
      <c r="P22" s="3">
        <v>90.933565746210519</v>
      </c>
      <c r="Q22" s="3" t="s">
        <v>22</v>
      </c>
      <c r="R22" s="3">
        <v>111.57876428386125</v>
      </c>
      <c r="S22" s="3">
        <v>4.5470344699365199</v>
      </c>
      <c r="T22" s="3">
        <v>122.70360605375367</v>
      </c>
      <c r="U22" s="3">
        <v>0.13500000000000001</v>
      </c>
      <c r="V22" s="3">
        <v>7.0999999999999994E-2</v>
      </c>
      <c r="W22" s="6">
        <f t="shared" si="0"/>
        <v>0.5259259259259258</v>
      </c>
    </row>
    <row r="23" spans="1:23" x14ac:dyDescent="0.35">
      <c r="A23" s="3" t="s">
        <v>24</v>
      </c>
      <c r="B23" s="3">
        <v>166.07048499951125</v>
      </c>
      <c r="C23" s="3">
        <v>5278.6432508559046</v>
      </c>
      <c r="D23" s="3">
        <v>1.923303382114496</v>
      </c>
      <c r="E23" s="3">
        <v>18.327141094260575</v>
      </c>
      <c r="F23" s="3">
        <v>39.452591947757227</v>
      </c>
      <c r="G23" s="3">
        <v>0.12616964735316738</v>
      </c>
      <c r="H23" s="3">
        <v>40.006198015314553</v>
      </c>
      <c r="I23" s="3">
        <v>1.7485446067123836E-2</v>
      </c>
      <c r="J23" s="3">
        <v>6.1866077364851559</v>
      </c>
      <c r="K23" s="3">
        <v>0.15464123169407101</v>
      </c>
      <c r="L23" s="3">
        <v>111.74430048529244</v>
      </c>
      <c r="M23" s="3">
        <v>6.8536111361613763</v>
      </c>
      <c r="N23" s="3">
        <v>120.65003004803724</v>
      </c>
      <c r="O23" s="3">
        <v>45.540661284637217</v>
      </c>
      <c r="P23" s="3">
        <v>299.97191267992872</v>
      </c>
      <c r="Q23" s="3" t="s">
        <v>22</v>
      </c>
      <c r="R23" s="3">
        <v>111.74430048529244</v>
      </c>
      <c r="S23" s="3">
        <v>6.8536111361613763</v>
      </c>
      <c r="T23" s="3">
        <v>37.251587819331633</v>
      </c>
      <c r="U23" s="3">
        <v>0.128</v>
      </c>
      <c r="V23" s="3">
        <v>6.2E-2</v>
      </c>
      <c r="W23" s="6">
        <f t="shared" si="0"/>
        <v>0.484375</v>
      </c>
    </row>
    <row r="24" spans="1:23" x14ac:dyDescent="0.35">
      <c r="A24" s="3" t="s">
        <v>25</v>
      </c>
      <c r="B24" s="3">
        <v>157.42609778944822</v>
      </c>
      <c r="C24" s="3">
        <v>3901.8505972393709</v>
      </c>
      <c r="D24" s="3">
        <v>2.0756121317907268</v>
      </c>
      <c r="E24" s="3">
        <v>15.394898222695899</v>
      </c>
      <c r="F24" s="3">
        <v>23.241207457671944</v>
      </c>
      <c r="G24" s="3">
        <v>0.15015746039883685</v>
      </c>
      <c r="H24" s="3">
        <v>24.420644066184</v>
      </c>
      <c r="I24" s="3">
        <v>1.763679192163517E-2</v>
      </c>
      <c r="J24" s="3">
        <v>6.9644342390644249</v>
      </c>
      <c r="K24" s="3">
        <v>0.28518634562584283</v>
      </c>
      <c r="L24" s="3">
        <v>112.7031009411195</v>
      </c>
      <c r="M24" s="3">
        <v>7.7809217773165784</v>
      </c>
      <c r="N24" s="3">
        <v>142.05092662652243</v>
      </c>
      <c r="O24" s="3">
        <v>32.383504952892238</v>
      </c>
      <c r="P24" s="3">
        <v>665.42821711299405</v>
      </c>
      <c r="Q24" s="3">
        <v>507.71421614065002</v>
      </c>
      <c r="R24" s="3">
        <v>112.7031009411195</v>
      </c>
      <c r="S24" s="3">
        <v>7.7809217773165784</v>
      </c>
      <c r="T24" s="3">
        <v>16.936928438365541</v>
      </c>
      <c r="U24" s="3">
        <v>5.3999999999999999E-2</v>
      </c>
      <c r="V24" s="3">
        <v>4.3999999999999997E-2</v>
      </c>
      <c r="W24" s="6">
        <f t="shared" si="0"/>
        <v>0.81481481481481477</v>
      </c>
    </row>
    <row r="25" spans="1:23" x14ac:dyDescent="0.35">
      <c r="A25" s="3" t="s">
        <v>26</v>
      </c>
      <c r="B25" s="3">
        <v>630.5716825225926</v>
      </c>
      <c r="C25" s="3">
        <v>16547.894042926127</v>
      </c>
      <c r="D25" s="3">
        <v>2.5986194759600023</v>
      </c>
      <c r="E25" s="3">
        <v>20.10422973572382</v>
      </c>
      <c r="F25" s="3">
        <v>5.925449772397859</v>
      </c>
      <c r="G25" s="3">
        <v>0.12061483157756417</v>
      </c>
      <c r="H25" s="3">
        <v>6.1927061930242102</v>
      </c>
      <c r="I25" s="3">
        <v>1.7704075187284611E-2</v>
      </c>
      <c r="J25" s="3">
        <v>1.6930710033319287</v>
      </c>
      <c r="K25" s="3">
        <v>0.2733975988137613</v>
      </c>
      <c r="L25" s="3">
        <v>113.12930551949589</v>
      </c>
      <c r="M25" s="3">
        <v>1.8986509091330888</v>
      </c>
      <c r="N25" s="3">
        <v>115.62927496678765</v>
      </c>
      <c r="O25" s="3">
        <v>6.7680127282637628</v>
      </c>
      <c r="P25" s="3">
        <v>167.37079901253108</v>
      </c>
      <c r="Q25" s="3">
        <v>139.28809899617062</v>
      </c>
      <c r="R25" s="3">
        <v>113.12930551949589</v>
      </c>
      <c r="S25" s="3">
        <v>1.8986509091330888</v>
      </c>
      <c r="T25" s="3">
        <v>67.592020942091509</v>
      </c>
      <c r="U25" s="3">
        <v>0.10199999999999999</v>
      </c>
      <c r="V25" s="3">
        <v>6.9000000000000006E-2</v>
      </c>
      <c r="W25" s="6">
        <f t="shared" si="0"/>
        <v>0.67647058823529427</v>
      </c>
    </row>
    <row r="26" spans="1:23" x14ac:dyDescent="0.35">
      <c r="A26" s="3" t="s">
        <v>27</v>
      </c>
      <c r="B26" s="3">
        <v>149.33665060269047</v>
      </c>
      <c r="C26" s="3">
        <v>3826.5357708098163</v>
      </c>
      <c r="D26" s="3">
        <v>1.3740876223317888</v>
      </c>
      <c r="E26" s="3">
        <v>24.469002007999247</v>
      </c>
      <c r="F26" s="3">
        <v>43.838720727890099</v>
      </c>
      <c r="G26" s="3">
        <v>9.1985378379765587E-2</v>
      </c>
      <c r="H26" s="3">
        <v>44.221443594356678</v>
      </c>
      <c r="I26" s="3">
        <v>1.7850419864543929E-2</v>
      </c>
      <c r="J26" s="3">
        <v>4.3047798135763262</v>
      </c>
      <c r="K26" s="3">
        <v>9.7345981127708744E-2</v>
      </c>
      <c r="L26" s="3">
        <v>114.05622583224608</v>
      </c>
      <c r="M26" s="3">
        <v>4.8666902556684022</v>
      </c>
      <c r="N26" s="3">
        <v>89.351157507183956</v>
      </c>
      <c r="O26" s="3">
        <v>37.841278558255866</v>
      </c>
      <c r="P26" s="3" t="s">
        <v>22</v>
      </c>
      <c r="Q26" s="3" t="s">
        <v>22</v>
      </c>
      <c r="R26" s="3">
        <v>114.05622583224608</v>
      </c>
      <c r="S26" s="3">
        <v>4.8666902556684022</v>
      </c>
      <c r="U26" s="3">
        <v>6.5000000000000002E-2</v>
      </c>
      <c r="V26" s="3">
        <v>5.3999999999999999E-2</v>
      </c>
      <c r="W26" s="6">
        <f t="shared" si="0"/>
        <v>0.8307692307692307</v>
      </c>
    </row>
    <row r="27" spans="1:23" x14ac:dyDescent="0.35">
      <c r="A27" s="3" t="s">
        <v>28</v>
      </c>
      <c r="B27" s="3">
        <v>1235.6598832355257</v>
      </c>
      <c r="C27" s="3">
        <v>9190.7391899409449</v>
      </c>
      <c r="D27" s="3">
        <v>16.063407196066557</v>
      </c>
      <c r="E27" s="3">
        <v>20.784919829980296</v>
      </c>
      <c r="F27" s="3">
        <v>4.4115292308635121</v>
      </c>
      <c r="G27" s="3">
        <v>0.11681592005033177</v>
      </c>
      <c r="H27" s="3">
        <v>4.7717524818465806</v>
      </c>
      <c r="I27" s="3">
        <v>1.8043055141930223E-2</v>
      </c>
      <c r="J27" s="3">
        <v>1.4001454523829409</v>
      </c>
      <c r="K27" s="3">
        <v>0.29342373849221753</v>
      </c>
      <c r="L27" s="3">
        <v>115.27613915587362</v>
      </c>
      <c r="M27" s="3">
        <v>1.5996880456288878</v>
      </c>
      <c r="N27" s="3">
        <v>112.18125398158411</v>
      </c>
      <c r="O27" s="3">
        <v>5.0679446478524284</v>
      </c>
      <c r="P27" s="3">
        <v>46.977037604109199</v>
      </c>
      <c r="Q27" s="3" t="s">
        <v>22</v>
      </c>
      <c r="R27" s="3">
        <v>115.27613915587362</v>
      </c>
      <c r="S27" s="3">
        <v>1.5996880456288878</v>
      </c>
      <c r="T27" s="3">
        <v>245.38826847138213</v>
      </c>
      <c r="U27" s="3">
        <v>0.121</v>
      </c>
      <c r="V27" s="3">
        <v>6.5000000000000002E-2</v>
      </c>
      <c r="W27" s="6">
        <f t="shared" si="0"/>
        <v>0.53719008264462809</v>
      </c>
    </row>
    <row r="28" spans="1:23" x14ac:dyDescent="0.35">
      <c r="A28" s="3" t="s">
        <v>29</v>
      </c>
      <c r="B28" s="3">
        <v>94.625470000459913</v>
      </c>
      <c r="C28" s="3">
        <v>6664.5185301437714</v>
      </c>
      <c r="D28" s="3">
        <v>2.1144445367617917</v>
      </c>
      <c r="E28" s="3">
        <v>27.139840487614091</v>
      </c>
      <c r="F28" s="3">
        <v>66.016535757379017</v>
      </c>
      <c r="G28" s="3">
        <v>8.727583919726252E-2</v>
      </c>
      <c r="H28" s="3">
        <v>66.710643777130187</v>
      </c>
      <c r="I28" s="3">
        <v>1.813465193648791E-2</v>
      </c>
      <c r="J28" s="3">
        <v>8.8349899524418554</v>
      </c>
      <c r="K28" s="3">
        <v>0.13243748601734701</v>
      </c>
      <c r="L28" s="3">
        <v>115.85611886375391</v>
      </c>
      <c r="M28" s="3">
        <v>10.144452888623299</v>
      </c>
      <c r="N28" s="3">
        <v>84.96252003652306</v>
      </c>
      <c r="O28" s="3">
        <v>54.424564672559093</v>
      </c>
      <c r="P28" s="3" t="s">
        <v>22</v>
      </c>
      <c r="Q28" s="3" t="s">
        <v>22</v>
      </c>
      <c r="R28" s="3">
        <v>115.85611886375391</v>
      </c>
      <c r="S28" s="3">
        <v>10.144452888623299</v>
      </c>
      <c r="U28" s="3">
        <v>7.1999999999999995E-2</v>
      </c>
      <c r="V28" s="3">
        <v>3.5000000000000003E-2</v>
      </c>
      <c r="W28" s="6">
        <f t="shared" si="0"/>
        <v>0.48611111111111122</v>
      </c>
    </row>
    <row r="29" spans="1:23" x14ac:dyDescent="0.35">
      <c r="A29" s="3" t="s">
        <v>30</v>
      </c>
      <c r="B29" s="3">
        <v>215.39672820297153</v>
      </c>
      <c r="C29" s="3">
        <v>4692.7498504409759</v>
      </c>
      <c r="D29" s="3">
        <v>1.8315259167012321</v>
      </c>
      <c r="E29" s="3">
        <v>22.792875553715575</v>
      </c>
      <c r="F29" s="3">
        <v>22.845971748630411</v>
      </c>
      <c r="G29" s="3">
        <v>0.10301612170527794</v>
      </c>
      <c r="H29" s="3">
        <v>23.46197242282636</v>
      </c>
      <c r="I29" s="3">
        <v>1.8194149185903327E-2</v>
      </c>
      <c r="J29" s="3">
        <v>3.899763694782691</v>
      </c>
      <c r="K29" s="3">
        <v>0.1662163617151208</v>
      </c>
      <c r="L29" s="3">
        <v>116.23282022192816</v>
      </c>
      <c r="M29" s="3">
        <v>4.4921859166705929</v>
      </c>
      <c r="N29" s="3">
        <v>99.556639486015257</v>
      </c>
      <c r="O29" s="3">
        <v>22.252934492560513</v>
      </c>
      <c r="P29" s="3" t="s">
        <v>22</v>
      </c>
      <c r="Q29" s="3" t="s">
        <v>22</v>
      </c>
      <c r="R29" s="3">
        <v>116.23282022192816</v>
      </c>
      <c r="S29" s="3">
        <v>4.4921859166705929</v>
      </c>
      <c r="U29" s="3">
        <v>0.109</v>
      </c>
      <c r="V29" s="3">
        <v>7.1999999999999995E-2</v>
      </c>
      <c r="W29" s="6">
        <f t="shared" si="0"/>
        <v>0.66055045871559626</v>
      </c>
    </row>
    <row r="30" spans="1:23" x14ac:dyDescent="0.35">
      <c r="A30" s="3" t="s">
        <v>31</v>
      </c>
      <c r="B30" s="3">
        <v>595.09061629812277</v>
      </c>
      <c r="C30" s="3">
        <v>20041.439490260134</v>
      </c>
      <c r="D30" s="3">
        <v>1.7593061136443806</v>
      </c>
      <c r="E30" s="3">
        <v>21.964848875634956</v>
      </c>
      <c r="F30" s="3">
        <v>8.9718719784751517</v>
      </c>
      <c r="G30" s="3">
        <v>0.11597380601933537</v>
      </c>
      <c r="H30" s="3">
        <v>9.1894214110746635</v>
      </c>
      <c r="I30" s="3">
        <v>1.8565610955814101E-2</v>
      </c>
      <c r="J30" s="3">
        <v>1.7974996443471767</v>
      </c>
      <c r="K30" s="3">
        <v>0.19560531223227109</v>
      </c>
      <c r="L30" s="3">
        <v>118.5841986172365</v>
      </c>
      <c r="M30" s="3">
        <v>2.1120649543960042</v>
      </c>
      <c r="N30" s="3">
        <v>111.41533469546069</v>
      </c>
      <c r="O30" s="3">
        <v>9.6969954230149682</v>
      </c>
      <c r="P30" s="3" t="s">
        <v>22</v>
      </c>
      <c r="Q30" s="3" t="s">
        <v>22</v>
      </c>
      <c r="R30" s="3">
        <v>118.5841986172365</v>
      </c>
      <c r="S30" s="3">
        <v>2.1120649543960042</v>
      </c>
      <c r="U30" s="3">
        <v>9.2999999999999999E-2</v>
      </c>
      <c r="V30" s="3">
        <v>5.8000000000000003E-2</v>
      </c>
      <c r="W30" s="6">
        <f t="shared" si="0"/>
        <v>0.62365591397849462</v>
      </c>
    </row>
    <row r="31" spans="1:23" x14ac:dyDescent="0.35">
      <c r="A31" s="3" t="s">
        <v>32</v>
      </c>
      <c r="B31" s="3">
        <v>125.21865849604025</v>
      </c>
      <c r="C31" s="3">
        <v>2165.5157228713924</v>
      </c>
      <c r="D31" s="3">
        <v>1.7941004810922161</v>
      </c>
      <c r="E31" s="3">
        <v>17.670458065667393</v>
      </c>
      <c r="F31" s="3">
        <v>21.406109393442485</v>
      </c>
      <c r="G31" s="3">
        <v>0.12963770900909702</v>
      </c>
      <c r="H31" s="3">
        <v>23.426438803258367</v>
      </c>
      <c r="I31" s="3">
        <v>1.8676480420107736E-2</v>
      </c>
      <c r="J31" s="3">
        <v>7.407596856776121</v>
      </c>
      <c r="K31" s="3">
        <v>0.31620669786761618</v>
      </c>
      <c r="L31" s="3">
        <v>119.28584373905805</v>
      </c>
      <c r="M31" s="3">
        <v>8.7549681199070903</v>
      </c>
      <c r="N31" s="3">
        <v>123.77211739962533</v>
      </c>
      <c r="O31" s="3">
        <v>27.304423690147189</v>
      </c>
      <c r="P31" s="3">
        <v>210.86096452479381</v>
      </c>
      <c r="Q31" s="3" t="s">
        <v>22</v>
      </c>
      <c r="R31" s="3">
        <v>119.28584373905805</v>
      </c>
      <c r="S31" s="3">
        <v>8.7549681199070903</v>
      </c>
      <c r="T31" s="3">
        <v>56.570851797005787</v>
      </c>
      <c r="U31" s="3">
        <v>9.6000000000000002E-2</v>
      </c>
      <c r="V31" s="3">
        <v>6.5000000000000002E-2</v>
      </c>
      <c r="W31" s="6">
        <f t="shared" si="0"/>
        <v>0.67708333333333337</v>
      </c>
    </row>
    <row r="32" spans="1:23" x14ac:dyDescent="0.35">
      <c r="W32" s="2">
        <f>AVERAGE(W20:W31)</f>
        <v>0.63408764355719371</v>
      </c>
    </row>
    <row r="33" spans="1:28" x14ac:dyDescent="0.35">
      <c r="A33" s="1" t="s">
        <v>112</v>
      </c>
    </row>
    <row r="34" spans="1:28" x14ac:dyDescent="0.35">
      <c r="A34" s="3" t="s">
        <v>115</v>
      </c>
      <c r="B34" s="3">
        <v>450.36602189105969</v>
      </c>
      <c r="C34" s="3">
        <v>2322.7389041179154</v>
      </c>
      <c r="D34" s="3">
        <v>0.69034721615061301</v>
      </c>
      <c r="E34" s="3">
        <v>22.978680251988575</v>
      </c>
      <c r="F34" s="3">
        <v>20.760326597176938</v>
      </c>
      <c r="G34" s="3">
        <v>6.2008145908854492E-2</v>
      </c>
      <c r="H34" s="3">
        <v>22.701017840088671</v>
      </c>
      <c r="I34" s="3">
        <v>1.202165607766526E-2</v>
      </c>
      <c r="J34" s="3">
        <v>6.8754929222501175</v>
      </c>
      <c r="K34" s="3">
        <v>0.30287157037110435</v>
      </c>
      <c r="L34" s="3">
        <v>77.034455584483112</v>
      </c>
      <c r="M34" s="3">
        <v>5.2649788954737744</v>
      </c>
      <c r="N34" s="3">
        <v>61.087062128903533</v>
      </c>
      <c r="O34" s="3">
        <v>13.459272108901423</v>
      </c>
      <c r="P34" s="3" t="s">
        <v>22</v>
      </c>
      <c r="Q34" s="3" t="s">
        <v>22</v>
      </c>
      <c r="R34" s="4">
        <v>77.034455584483112</v>
      </c>
      <c r="S34" s="4">
        <v>5.2649788954737744</v>
      </c>
      <c r="T34" s="4"/>
      <c r="U34" s="4"/>
      <c r="V34" s="4"/>
      <c r="W34" s="4"/>
      <c r="X34" s="7"/>
      <c r="Y34" s="7"/>
      <c r="Z34" s="7"/>
      <c r="AA34" s="7"/>
    </row>
    <row r="36" spans="1:28" x14ac:dyDescent="0.35">
      <c r="A36" s="1" t="s">
        <v>114</v>
      </c>
    </row>
    <row r="37" spans="1:28" x14ac:dyDescent="0.35">
      <c r="A37" s="3" t="s">
        <v>116</v>
      </c>
      <c r="B37" s="3">
        <v>117.80261118506519</v>
      </c>
      <c r="C37" s="3">
        <v>1433.6121591151311</v>
      </c>
      <c r="D37" s="3">
        <v>3.2169988803152965</v>
      </c>
      <c r="E37" s="3">
        <v>28.409715295861464</v>
      </c>
      <c r="F37" s="3">
        <v>31.680320063948685</v>
      </c>
      <c r="G37" s="3">
        <v>6.1579393771741389E-2</v>
      </c>
      <c r="H37" s="3">
        <v>36.8587076446059</v>
      </c>
      <c r="I37" s="3">
        <v>1.7986662229101651E-2</v>
      </c>
      <c r="J37" s="3">
        <v>7.7541583087897878</v>
      </c>
      <c r="K37" s="3">
        <v>0.21037520858180661</v>
      </c>
      <c r="L37" s="3">
        <v>114.91904017051017</v>
      </c>
      <c r="M37" s="3">
        <v>8.8320522937885499</v>
      </c>
      <c r="N37" s="3">
        <v>60.67705062539563</v>
      </c>
      <c r="O37" s="3">
        <v>21.712965091397379</v>
      </c>
      <c r="P37" s="3" t="s">
        <v>22</v>
      </c>
      <c r="Q37" s="3" t="s">
        <v>22</v>
      </c>
      <c r="R37" s="4">
        <v>114.91904017051017</v>
      </c>
      <c r="S37" s="4">
        <v>8.8320522937885499</v>
      </c>
      <c r="T37" s="8"/>
      <c r="U37" s="8"/>
      <c r="V37" s="8"/>
      <c r="W37" s="8"/>
      <c r="X37" s="8"/>
      <c r="Y37" s="8"/>
      <c r="Z37" s="8"/>
      <c r="AA37" s="8"/>
    </row>
    <row r="39" spans="1:28" x14ac:dyDescent="0.35">
      <c r="A39" s="1"/>
    </row>
    <row r="47" spans="1:28" x14ac:dyDescent="0.35">
      <c r="R47" s="4"/>
      <c r="S47" s="4"/>
      <c r="U47" s="4"/>
      <c r="V47" s="4"/>
      <c r="W47" s="4"/>
      <c r="AB47" s="6"/>
    </row>
    <row r="48" spans="1:28" x14ac:dyDescent="0.35">
      <c r="R48" s="4"/>
      <c r="S48" s="4"/>
      <c r="U48" s="4"/>
      <c r="V48" s="4"/>
      <c r="W48" s="4"/>
      <c r="AB48" s="6"/>
    </row>
    <row r="49" spans="18:30" x14ac:dyDescent="0.35">
      <c r="R49" s="4"/>
      <c r="S49" s="4"/>
      <c r="U49" s="4"/>
      <c r="V49" s="4"/>
      <c r="W49" s="4"/>
      <c r="AB49" s="6"/>
      <c r="AC49" s="6"/>
      <c r="AD49" s="6"/>
    </row>
    <row r="50" spans="18:30" x14ac:dyDescent="0.35">
      <c r="R50" s="4"/>
      <c r="S50" s="4"/>
      <c r="U50" s="4"/>
      <c r="V50" s="4"/>
      <c r="W50" s="4"/>
    </row>
  </sheetData>
  <mergeCells count="2">
    <mergeCell ref="L16:Q16"/>
    <mergeCell ref="E16:K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"/>
  <sheetViews>
    <sheetView topLeftCell="A31" zoomScale="80" zoomScaleNormal="80" workbookViewId="0">
      <selection activeCell="A78" sqref="A78"/>
    </sheetView>
  </sheetViews>
  <sheetFormatPr defaultColWidth="11" defaultRowHeight="15.5" x14ac:dyDescent="0.35"/>
  <cols>
    <col min="1" max="1" width="38.5" style="3" bestFit="1" customWidth="1"/>
    <col min="2" max="20" width="11" style="3" customWidth="1"/>
    <col min="21" max="16384" width="11" style="3"/>
  </cols>
  <sheetData>
    <row r="1" spans="1:20" x14ac:dyDescent="0.35">
      <c r="A1" s="3" t="s">
        <v>33</v>
      </c>
      <c r="B1" s="5" t="s">
        <v>61</v>
      </c>
    </row>
    <row r="2" spans="1:20" x14ac:dyDescent="0.35">
      <c r="A2" s="3" t="s">
        <v>35</v>
      </c>
      <c r="B2" s="5" t="s">
        <v>62</v>
      </c>
    </row>
    <row r="3" spans="1:20" x14ac:dyDescent="0.35">
      <c r="A3" s="3" t="s">
        <v>37</v>
      </c>
      <c r="B3" s="5" t="s">
        <v>38</v>
      </c>
    </row>
    <row r="4" spans="1:20" x14ac:dyDescent="0.35">
      <c r="A4" s="3" t="s">
        <v>39</v>
      </c>
      <c r="B4" s="5" t="s">
        <v>63</v>
      </c>
    </row>
    <row r="5" spans="1:20" x14ac:dyDescent="0.35">
      <c r="A5" s="3" t="s">
        <v>41</v>
      </c>
      <c r="B5" s="5" t="s">
        <v>42</v>
      </c>
    </row>
    <row r="6" spans="1:20" x14ac:dyDescent="0.35">
      <c r="A6" s="3" t="s">
        <v>43</v>
      </c>
      <c r="B6" s="5" t="s">
        <v>44</v>
      </c>
    </row>
    <row r="7" spans="1:20" x14ac:dyDescent="0.35">
      <c r="A7" s="3" t="s">
        <v>45</v>
      </c>
      <c r="B7" s="5">
        <v>45.46846</v>
      </c>
    </row>
    <row r="8" spans="1:20" x14ac:dyDescent="0.35">
      <c r="A8" s="3" t="s">
        <v>46</v>
      </c>
      <c r="B8" s="5">
        <v>-112.57796</v>
      </c>
    </row>
    <row r="9" spans="1:20" x14ac:dyDescent="0.35">
      <c r="A9" s="3" t="s">
        <v>47</v>
      </c>
      <c r="B9" s="5" t="s">
        <v>48</v>
      </c>
    </row>
    <row r="10" spans="1:20" x14ac:dyDescent="0.35">
      <c r="A10" s="3" t="s">
        <v>49</v>
      </c>
      <c r="B10" s="5">
        <v>0.97725477105083225</v>
      </c>
    </row>
    <row r="11" spans="1:20" x14ac:dyDescent="0.35">
      <c r="A11" s="3" t="s">
        <v>50</v>
      </c>
      <c r="B11" s="5">
        <v>1.0748499030629715</v>
      </c>
    </row>
    <row r="12" spans="1:20" x14ac:dyDescent="0.35">
      <c r="A12" s="3" t="s">
        <v>51</v>
      </c>
      <c r="B12" s="5" t="s">
        <v>52</v>
      </c>
    </row>
    <row r="13" spans="1:20" x14ac:dyDescent="0.35">
      <c r="A13" s="3" t="s">
        <v>53</v>
      </c>
      <c r="B13" s="5" t="s">
        <v>54</v>
      </c>
    </row>
    <row r="14" spans="1:20" x14ac:dyDescent="0.35">
      <c r="A14" s="3" t="s">
        <v>55</v>
      </c>
      <c r="B14" s="5" t="s">
        <v>56</v>
      </c>
    </row>
    <row r="15" spans="1:20" x14ac:dyDescent="0.35">
      <c r="A15" s="3" t="s">
        <v>57</v>
      </c>
      <c r="B15" s="5" t="s">
        <v>58</v>
      </c>
    </row>
    <row r="16" spans="1:20" x14ac:dyDescent="0.35">
      <c r="A16" s="1"/>
      <c r="B16" s="1"/>
      <c r="C16" s="1"/>
      <c r="D16" s="1"/>
      <c r="E16" s="9" t="s">
        <v>0</v>
      </c>
      <c r="F16" s="9"/>
      <c r="G16" s="9"/>
      <c r="H16" s="9"/>
      <c r="I16" s="9"/>
      <c r="J16" s="9"/>
      <c r="K16" s="9"/>
      <c r="L16" s="9" t="s">
        <v>1</v>
      </c>
      <c r="M16" s="9"/>
      <c r="N16" s="9"/>
      <c r="O16" s="9"/>
      <c r="P16" s="9"/>
      <c r="Q16" s="9"/>
      <c r="R16" s="1"/>
      <c r="S16" s="1"/>
      <c r="T16" s="1"/>
    </row>
    <row r="17" spans="1:23" x14ac:dyDescent="0.35">
      <c r="A17" s="1" t="s">
        <v>2</v>
      </c>
      <c r="B17" s="1" t="s">
        <v>3</v>
      </c>
      <c r="C17" s="1" t="s">
        <v>4</v>
      </c>
      <c r="D17" s="1" t="s">
        <v>5</v>
      </c>
      <c r="E17" s="1" t="s">
        <v>6</v>
      </c>
      <c r="F17" s="1" t="s">
        <v>7</v>
      </c>
      <c r="G17" s="1" t="s">
        <v>8</v>
      </c>
      <c r="H17" s="1" t="s">
        <v>7</v>
      </c>
      <c r="I17" s="1" t="s">
        <v>6</v>
      </c>
      <c r="J17" s="1" t="s">
        <v>7</v>
      </c>
      <c r="K17" s="1" t="s">
        <v>9</v>
      </c>
      <c r="L17" s="1" t="s">
        <v>6</v>
      </c>
      <c r="M17" s="1" t="s">
        <v>7</v>
      </c>
      <c r="N17" s="1" t="s">
        <v>8</v>
      </c>
      <c r="O17" s="1" t="s">
        <v>7</v>
      </c>
      <c r="P17" s="1" t="s">
        <v>6</v>
      </c>
      <c r="Q17" s="1" t="s">
        <v>7</v>
      </c>
      <c r="R17" s="1" t="s">
        <v>10</v>
      </c>
      <c r="S17" s="1" t="s">
        <v>7</v>
      </c>
      <c r="T17" s="1" t="s">
        <v>11</v>
      </c>
      <c r="U17" s="1" t="s">
        <v>107</v>
      </c>
      <c r="V17" s="1" t="s">
        <v>108</v>
      </c>
      <c r="W17" s="1" t="s">
        <v>109</v>
      </c>
    </row>
    <row r="18" spans="1:23" x14ac:dyDescent="0.35">
      <c r="A18" s="1"/>
      <c r="B18" s="1" t="s">
        <v>12</v>
      </c>
      <c r="C18" s="1" t="s">
        <v>13</v>
      </c>
      <c r="D18" s="1" t="s">
        <v>14</v>
      </c>
      <c r="E18" s="1" t="s">
        <v>8</v>
      </c>
      <c r="F18" s="1" t="s">
        <v>15</v>
      </c>
      <c r="G18" s="1" t="s">
        <v>16</v>
      </c>
      <c r="H18" s="1" t="s">
        <v>15</v>
      </c>
      <c r="I18" s="1" t="s">
        <v>17</v>
      </c>
      <c r="J18" s="1" t="s">
        <v>15</v>
      </c>
      <c r="K18" s="1" t="s">
        <v>18</v>
      </c>
      <c r="L18" s="1" t="s">
        <v>17</v>
      </c>
      <c r="M18" s="1" t="s">
        <v>19</v>
      </c>
      <c r="N18" s="1" t="s">
        <v>16</v>
      </c>
      <c r="O18" s="1" t="s">
        <v>19</v>
      </c>
      <c r="P18" s="1" t="s">
        <v>8</v>
      </c>
      <c r="Q18" s="1" t="s">
        <v>19</v>
      </c>
      <c r="R18" s="1" t="s">
        <v>19</v>
      </c>
      <c r="S18" s="1" t="s">
        <v>19</v>
      </c>
      <c r="T18" s="1" t="s">
        <v>15</v>
      </c>
    </row>
    <row r="19" spans="1:23" x14ac:dyDescent="0.35">
      <c r="A19" s="1" t="s">
        <v>110</v>
      </c>
    </row>
    <row r="20" spans="1:23" x14ac:dyDescent="0.35">
      <c r="A20" s="3" t="s">
        <v>66</v>
      </c>
      <c r="B20" s="3">
        <v>49.959212729238679</v>
      </c>
      <c r="C20" s="3">
        <v>507.8003208432408</v>
      </c>
      <c r="D20" s="3">
        <v>4.2615012491875248</v>
      </c>
      <c r="E20" s="3">
        <v>4.700294186970682</v>
      </c>
      <c r="F20" s="3">
        <v>29.989214442960844</v>
      </c>
      <c r="G20" s="3">
        <v>0.43192674624119765</v>
      </c>
      <c r="H20" s="3">
        <v>62.234532149992056</v>
      </c>
      <c r="I20" s="3">
        <v>1.6530182178743347E-2</v>
      </c>
      <c r="J20" s="3">
        <v>14.698329203079206</v>
      </c>
      <c r="K20" s="3">
        <v>0.23617642320592411</v>
      </c>
      <c r="L20" s="3">
        <v>105.68925641881629</v>
      </c>
      <c r="M20" s="3">
        <v>7.70395520229917</v>
      </c>
      <c r="N20" s="3">
        <v>364.54375018581561</v>
      </c>
      <c r="O20" s="3">
        <v>95.587462046251829</v>
      </c>
      <c r="P20" s="3">
        <v>2738.6105757705145</v>
      </c>
      <c r="Q20" s="3">
        <v>510.83379896509291</v>
      </c>
      <c r="R20" s="3">
        <v>105.68925641881629</v>
      </c>
      <c r="S20" s="3">
        <v>7.70395520229917</v>
      </c>
      <c r="T20" s="3">
        <v>3.8592291052217371</v>
      </c>
      <c r="U20" s="3">
        <v>8.5999999999999993E-2</v>
      </c>
      <c r="V20" s="3">
        <v>4.7E-2</v>
      </c>
      <c r="W20" s="6">
        <f>V20/U20</f>
        <v>0.54651162790697683</v>
      </c>
    </row>
    <row r="21" spans="1:23" x14ac:dyDescent="0.35">
      <c r="A21" s="3" t="s">
        <v>67</v>
      </c>
      <c r="B21" s="3">
        <v>139.47076042854169</v>
      </c>
      <c r="C21" s="3">
        <v>1450.2875874887354</v>
      </c>
      <c r="D21" s="3">
        <v>2.2967165994724992</v>
      </c>
      <c r="E21" s="3">
        <v>14.018176884781406</v>
      </c>
      <c r="F21" s="3">
        <v>13.360310240662972</v>
      </c>
      <c r="G21" s="3">
        <v>0.14029598166799642</v>
      </c>
      <c r="H21" s="3">
        <v>32.302905201970056</v>
      </c>
      <c r="I21" s="3">
        <v>1.6533280504879372E-2</v>
      </c>
      <c r="J21" s="3">
        <v>6.6254779232187984</v>
      </c>
      <c r="K21" s="3">
        <v>0.20510470751140786</v>
      </c>
      <c r="L21" s="3">
        <v>105.70890469238095</v>
      </c>
      <c r="M21" s="3">
        <v>3.4733047916510742</v>
      </c>
      <c r="N21" s="3">
        <v>133.3074699189529</v>
      </c>
      <c r="O21" s="3">
        <v>20.180239334134527</v>
      </c>
      <c r="P21" s="3">
        <v>659.21012323116156</v>
      </c>
      <c r="Q21" s="3">
        <v>340.84695799932376</v>
      </c>
      <c r="R21" s="3">
        <v>105.70890469238095</v>
      </c>
      <c r="S21" s="3">
        <v>3.4733047916510742</v>
      </c>
      <c r="T21" s="3">
        <v>16.035691954219672</v>
      </c>
      <c r="U21" s="3">
        <v>8.5000000000000006E-2</v>
      </c>
      <c r="V21" s="3">
        <v>5.8999999999999997E-2</v>
      </c>
      <c r="W21" s="6">
        <f t="shared" ref="W21:W49" si="0">V21/U21</f>
        <v>0.69411764705882339</v>
      </c>
    </row>
    <row r="22" spans="1:23" x14ac:dyDescent="0.35">
      <c r="A22" s="3" t="s">
        <v>68</v>
      </c>
      <c r="B22" s="3">
        <v>711.30345282009716</v>
      </c>
      <c r="C22" s="3">
        <v>3399.0399324734594</v>
      </c>
      <c r="D22" s="3">
        <v>2.8136292198786581</v>
      </c>
      <c r="E22" s="3">
        <v>16.382393827971644</v>
      </c>
      <c r="F22" s="3">
        <v>4.5378443622569531</v>
      </c>
      <c r="G22" s="3">
        <v>0.13341792271454753</v>
      </c>
      <c r="H22" s="3">
        <v>12.943319592859147</v>
      </c>
      <c r="I22" s="3">
        <v>1.7029998560657528E-2</v>
      </c>
      <c r="J22" s="3">
        <v>3.4314307750935038</v>
      </c>
      <c r="K22" s="3">
        <v>0.26511211057375345</v>
      </c>
      <c r="L22" s="3">
        <v>108.85810630899418</v>
      </c>
      <c r="M22" s="3">
        <v>1.8520141982457403</v>
      </c>
      <c r="N22" s="3">
        <v>127.16431726461788</v>
      </c>
      <c r="O22" s="3">
        <v>7.7353165334161673</v>
      </c>
      <c r="P22" s="3">
        <v>485.50175219290708</v>
      </c>
      <c r="Q22" s="3">
        <v>137.86978350629221</v>
      </c>
      <c r="R22" s="3">
        <v>108.85810630899418</v>
      </c>
      <c r="S22" s="3">
        <v>1.8520141982457403</v>
      </c>
      <c r="T22" s="3">
        <v>22.421774137231328</v>
      </c>
      <c r="U22" s="3">
        <v>5.8999999999999997E-2</v>
      </c>
      <c r="V22" s="3">
        <v>4.7E-2</v>
      </c>
      <c r="W22" s="6">
        <f t="shared" si="0"/>
        <v>0.79661016949152552</v>
      </c>
    </row>
    <row r="23" spans="1:23" x14ac:dyDescent="0.35">
      <c r="A23" s="3" t="s">
        <v>69</v>
      </c>
      <c r="B23" s="3">
        <v>147.4212021889663</v>
      </c>
      <c r="C23" s="3">
        <v>1591.0854125734129</v>
      </c>
      <c r="D23" s="3">
        <v>5.2715564502483643</v>
      </c>
      <c r="E23" s="3">
        <v>14.011397511383082</v>
      </c>
      <c r="F23" s="3">
        <v>9.7369259534956605</v>
      </c>
      <c r="G23" s="3">
        <v>0.14974585563426557</v>
      </c>
      <c r="H23" s="3">
        <v>22.140527880281983</v>
      </c>
      <c r="I23" s="3">
        <v>1.7339447553081967E-2</v>
      </c>
      <c r="J23" s="3">
        <v>5.0892120754046282</v>
      </c>
      <c r="K23" s="3">
        <v>0.22985956355345102</v>
      </c>
      <c r="L23" s="3">
        <v>110.81924113885616</v>
      </c>
      <c r="M23" s="3">
        <v>2.7958132436439911</v>
      </c>
      <c r="N23" s="3">
        <v>141.68748829923786</v>
      </c>
      <c r="O23" s="3">
        <v>14.641006797925691</v>
      </c>
      <c r="P23" s="3">
        <v>696.81488639621341</v>
      </c>
      <c r="Q23" s="3">
        <v>230.17562163604512</v>
      </c>
      <c r="R23" s="3">
        <v>110.81924113885616</v>
      </c>
      <c r="S23" s="3">
        <v>2.7958132436439911</v>
      </c>
      <c r="T23" s="3">
        <v>15.903684508233026</v>
      </c>
      <c r="U23" s="3">
        <v>6.3E-2</v>
      </c>
      <c r="V23" s="3">
        <v>5.8000000000000003E-2</v>
      </c>
      <c r="W23" s="6">
        <f t="shared" si="0"/>
        <v>0.92063492063492069</v>
      </c>
    </row>
    <row r="24" spans="1:23" x14ac:dyDescent="0.35">
      <c r="A24" s="3" t="s">
        <v>70</v>
      </c>
      <c r="B24" s="3">
        <v>1725.4534322053103</v>
      </c>
      <c r="C24" s="3">
        <v>17770.812835093948</v>
      </c>
      <c r="D24" s="3">
        <v>9.315407184590919</v>
      </c>
      <c r="E24" s="3">
        <v>19.748416111777711</v>
      </c>
      <c r="F24" s="3">
        <v>1.428993676400333</v>
      </c>
      <c r="G24" s="3">
        <v>0.11941714194067155</v>
      </c>
      <c r="H24" s="3">
        <v>3.3798924660823149</v>
      </c>
      <c r="I24" s="3">
        <v>1.7392557182656684E-2</v>
      </c>
      <c r="J24" s="3">
        <v>1.3162883673393218</v>
      </c>
      <c r="K24" s="3">
        <v>0.38944681836728723</v>
      </c>
      <c r="L24" s="3">
        <v>111.15576375567132</v>
      </c>
      <c r="M24" s="3">
        <v>0.72529408991240274</v>
      </c>
      <c r="N24" s="3">
        <v>114.54347450444993</v>
      </c>
      <c r="O24" s="3">
        <v>1.830534794949159</v>
      </c>
      <c r="P24" s="3">
        <v>186.51321619071629</v>
      </c>
      <c r="Q24" s="3">
        <v>36.242968836573354</v>
      </c>
      <c r="R24" s="3">
        <v>111.15576375567132</v>
      </c>
      <c r="S24" s="3">
        <v>0.72529408991240274</v>
      </c>
      <c r="T24" s="3">
        <v>59.596722433873353</v>
      </c>
      <c r="U24" s="3">
        <v>0.22600000000000001</v>
      </c>
      <c r="V24" s="3">
        <v>6.7000000000000004E-2</v>
      </c>
      <c r="W24" s="6">
        <f t="shared" si="0"/>
        <v>0.29646017699115046</v>
      </c>
    </row>
    <row r="25" spans="1:23" x14ac:dyDescent="0.35">
      <c r="A25" s="3" t="s">
        <v>71</v>
      </c>
      <c r="B25" s="3">
        <v>1138.6965283711909</v>
      </c>
      <c r="C25" s="3">
        <v>5847.8208967837891</v>
      </c>
      <c r="D25" s="3">
        <v>5.3478392846473639</v>
      </c>
      <c r="E25" s="3">
        <v>19.467735723045326</v>
      </c>
      <c r="F25" s="3">
        <v>2.8204225040190765</v>
      </c>
      <c r="G25" s="3">
        <v>0.11820260725938095</v>
      </c>
      <c r="H25" s="3">
        <v>10.030748655866864</v>
      </c>
      <c r="I25" s="3">
        <v>1.7394682532426479E-2</v>
      </c>
      <c r="J25" s="3">
        <v>1.6858614487618464</v>
      </c>
      <c r="K25" s="3">
        <v>0.16806935420276964</v>
      </c>
      <c r="L25" s="3">
        <v>111.16923040675911</v>
      </c>
      <c r="M25" s="3">
        <v>0.92904582478234943</v>
      </c>
      <c r="N25" s="3">
        <v>113.44121568275145</v>
      </c>
      <c r="O25" s="3">
        <v>5.3832418050434256</v>
      </c>
      <c r="P25" s="3">
        <v>162.40157734744605</v>
      </c>
      <c r="Q25" s="3">
        <v>115.67737298349014</v>
      </c>
      <c r="R25" s="3">
        <v>111.16923040675911</v>
      </c>
      <c r="S25" s="3">
        <v>0.92904582478234943</v>
      </c>
      <c r="T25" s="3">
        <v>68.453294741664266</v>
      </c>
      <c r="U25" s="3">
        <v>9.4E-2</v>
      </c>
      <c r="V25" s="3">
        <v>7.0000000000000007E-2</v>
      </c>
      <c r="W25" s="6">
        <f t="shared" si="0"/>
        <v>0.74468085106382986</v>
      </c>
    </row>
    <row r="26" spans="1:23" x14ac:dyDescent="0.35">
      <c r="A26" s="3" t="s">
        <v>72</v>
      </c>
      <c r="B26" s="3">
        <v>1094.0908223632227</v>
      </c>
      <c r="C26" s="3">
        <v>10256.687891047126</v>
      </c>
      <c r="D26" s="3">
        <v>4.3820075876250302</v>
      </c>
      <c r="E26" s="3">
        <v>19.282262825013646</v>
      </c>
      <c r="F26" s="3">
        <v>2.2185928156231389</v>
      </c>
      <c r="G26" s="3">
        <v>0.12234999710579948</v>
      </c>
      <c r="H26" s="3">
        <v>4.9776589347244737</v>
      </c>
      <c r="I26" s="3">
        <v>1.7457806302659348E-2</v>
      </c>
      <c r="J26" s="3">
        <v>1.7448617737412135</v>
      </c>
      <c r="K26" s="3">
        <v>0.35053863605819707</v>
      </c>
      <c r="L26" s="3">
        <v>111.56918270799055</v>
      </c>
      <c r="M26" s="3">
        <v>0.96498931318551939</v>
      </c>
      <c r="N26" s="3">
        <v>117.20028312608058</v>
      </c>
      <c r="O26" s="3">
        <v>2.754874189447527</v>
      </c>
      <c r="P26" s="3">
        <v>234.11658609710915</v>
      </c>
      <c r="Q26" s="3">
        <v>53.821724878469453</v>
      </c>
      <c r="R26" s="3">
        <v>111.56918270799055</v>
      </c>
      <c r="S26" s="3">
        <v>0.96498931318551939</v>
      </c>
      <c r="T26" s="3">
        <v>47.655394505758252</v>
      </c>
      <c r="U26" s="3">
        <v>0.109</v>
      </c>
      <c r="V26" s="3">
        <v>6.3E-2</v>
      </c>
      <c r="W26" s="6">
        <f t="shared" si="0"/>
        <v>0.57798165137614677</v>
      </c>
    </row>
    <row r="27" spans="1:23" x14ac:dyDescent="0.35">
      <c r="A27" s="3" t="s">
        <v>73</v>
      </c>
      <c r="B27" s="3">
        <v>940.69164609170355</v>
      </c>
      <c r="C27" s="3">
        <v>13048.695650053942</v>
      </c>
      <c r="D27" s="3">
        <v>9.7623966414578476</v>
      </c>
      <c r="E27" s="3">
        <v>18.700414273866844</v>
      </c>
      <c r="F27" s="3">
        <v>3.3945218486892457</v>
      </c>
      <c r="G27" s="3">
        <v>0.12725327827140615</v>
      </c>
      <c r="H27" s="3">
        <v>7.9687181530153373</v>
      </c>
      <c r="I27" s="3">
        <v>1.7470896395381595E-2</v>
      </c>
      <c r="J27" s="3">
        <v>1.5595814894660625</v>
      </c>
      <c r="K27" s="3">
        <v>0.1957129690772062</v>
      </c>
      <c r="L27" s="3">
        <v>111.65211844845057</v>
      </c>
      <c r="M27" s="3">
        <v>0.86315636437337417</v>
      </c>
      <c r="N27" s="3">
        <v>121.62658934604273</v>
      </c>
      <c r="O27" s="3">
        <v>4.5670817201417861</v>
      </c>
      <c r="P27" s="3">
        <v>322.36569867371469</v>
      </c>
      <c r="Q27" s="3">
        <v>88.764248953677992</v>
      </c>
      <c r="R27" s="3">
        <v>111.65211844845057</v>
      </c>
      <c r="S27" s="3">
        <v>0.86315636437337417</v>
      </c>
      <c r="T27" s="3">
        <v>34.635235357797868</v>
      </c>
      <c r="U27" s="3">
        <v>8.1000000000000003E-2</v>
      </c>
      <c r="V27" s="3">
        <v>6.5000000000000002E-2</v>
      </c>
      <c r="W27" s="6">
        <f t="shared" si="0"/>
        <v>0.80246913580246915</v>
      </c>
    </row>
    <row r="28" spans="1:23" x14ac:dyDescent="0.35">
      <c r="A28" s="3" t="s">
        <v>74</v>
      </c>
      <c r="B28" s="3">
        <v>1638.6127575359189</v>
      </c>
      <c r="C28" s="3">
        <v>13631.879419759187</v>
      </c>
      <c r="D28" s="3">
        <v>9.0704804343678198</v>
      </c>
      <c r="E28" s="3">
        <v>19.839736067448705</v>
      </c>
      <c r="F28" s="3">
        <v>2.5850696857588908</v>
      </c>
      <c r="G28" s="3">
        <v>0.11916952593793943</v>
      </c>
      <c r="H28" s="3">
        <v>5.5435841656161777</v>
      </c>
      <c r="I28" s="3">
        <v>1.7496429899099861E-2</v>
      </c>
      <c r="J28" s="3">
        <v>1.6422143896394557</v>
      </c>
      <c r="K28" s="3">
        <v>0.29623693635341841</v>
      </c>
      <c r="L28" s="3">
        <v>111.81388963599754</v>
      </c>
      <c r="M28" s="3">
        <v>0.91019535102556404</v>
      </c>
      <c r="N28" s="3">
        <v>114.3188460837393</v>
      </c>
      <c r="O28" s="3">
        <v>2.9968234422852547</v>
      </c>
      <c r="P28" s="3">
        <v>167.78651498883886</v>
      </c>
      <c r="Q28" s="3">
        <v>61.85287906954958</v>
      </c>
      <c r="R28" s="3">
        <v>111.81388963599754</v>
      </c>
      <c r="S28" s="3">
        <v>0.91019535102556404</v>
      </c>
      <c r="T28" s="3">
        <v>66.640569799924251</v>
      </c>
      <c r="U28" s="3">
        <v>7.8E-2</v>
      </c>
      <c r="V28" s="3">
        <v>7.0999999999999994E-2</v>
      </c>
      <c r="W28" s="6">
        <f t="shared" si="0"/>
        <v>0.91025641025641013</v>
      </c>
    </row>
    <row r="29" spans="1:23" x14ac:dyDescent="0.35">
      <c r="A29" s="3" t="s">
        <v>75</v>
      </c>
      <c r="B29" s="3">
        <v>1317.7553650263205</v>
      </c>
      <c r="C29" s="3">
        <v>13194.463163527915</v>
      </c>
      <c r="D29" s="3">
        <v>11.997289022290976</v>
      </c>
      <c r="E29" s="3">
        <v>19.539448525338667</v>
      </c>
      <c r="F29" s="3">
        <v>2.2394621639077665</v>
      </c>
      <c r="G29" s="3">
        <v>0.12196249355508473</v>
      </c>
      <c r="H29" s="3">
        <v>4.827824021365748</v>
      </c>
      <c r="I29" s="3">
        <v>1.7512075810336716E-2</v>
      </c>
      <c r="J29" s="3">
        <v>1.2727573164209927</v>
      </c>
      <c r="K29" s="3">
        <v>0.26362960016528131</v>
      </c>
      <c r="L29" s="3">
        <v>111.91301455248617</v>
      </c>
      <c r="M29" s="3">
        <v>0.70604416844095397</v>
      </c>
      <c r="N29" s="3">
        <v>116.84965054347909</v>
      </c>
      <c r="O29" s="3">
        <v>2.6644053634092941</v>
      </c>
      <c r="P29" s="3">
        <v>219.61457142142314</v>
      </c>
      <c r="Q29" s="3">
        <v>53.887624183105586</v>
      </c>
      <c r="R29" s="3">
        <v>111.91301455248617</v>
      </c>
      <c r="S29" s="3">
        <v>0.70604416844095397</v>
      </c>
      <c r="T29" s="3">
        <v>50.958829292676519</v>
      </c>
      <c r="U29" s="3">
        <v>6.8000000000000005E-2</v>
      </c>
      <c r="V29" s="3">
        <v>4.2999999999999997E-2</v>
      </c>
      <c r="W29" s="6">
        <f t="shared" si="0"/>
        <v>0.63235294117647045</v>
      </c>
    </row>
    <row r="30" spans="1:23" x14ac:dyDescent="0.35">
      <c r="A30" s="3" t="s">
        <v>76</v>
      </c>
      <c r="B30" s="3">
        <v>1504.0104152214869</v>
      </c>
      <c r="C30" s="3">
        <v>10254.612915094882</v>
      </c>
      <c r="D30" s="3">
        <v>13.370427988369816</v>
      </c>
      <c r="E30" s="3">
        <v>18.869651076143434</v>
      </c>
      <c r="F30" s="3">
        <v>2.5764610839321764</v>
      </c>
      <c r="G30" s="3">
        <v>0.12517610320656261</v>
      </c>
      <c r="H30" s="3">
        <v>6.5407173226478115</v>
      </c>
      <c r="I30" s="3">
        <v>1.7519439455501686E-2</v>
      </c>
      <c r="J30" s="3">
        <v>1.4733278672402725</v>
      </c>
      <c r="K30" s="3">
        <v>0.22525478392694764</v>
      </c>
      <c r="L30" s="3">
        <v>111.95966651464749</v>
      </c>
      <c r="M30" s="3">
        <v>0.81764560567626887</v>
      </c>
      <c r="N30" s="3">
        <v>119.7538301157381</v>
      </c>
      <c r="O30" s="3">
        <v>3.6942657982297931</v>
      </c>
      <c r="P30" s="3">
        <v>278.50696917297915</v>
      </c>
      <c r="Q30" s="3">
        <v>72.955621891708176</v>
      </c>
      <c r="R30" s="3">
        <v>111.95966651464749</v>
      </c>
      <c r="S30" s="3">
        <v>0.81764560567626887</v>
      </c>
      <c r="T30" s="3">
        <v>40.199951493892407</v>
      </c>
      <c r="U30" s="3">
        <v>7.9000000000000001E-2</v>
      </c>
      <c r="V30" s="3">
        <v>5.8000000000000003E-2</v>
      </c>
      <c r="W30" s="6">
        <f t="shared" si="0"/>
        <v>0.73417721518987344</v>
      </c>
    </row>
    <row r="31" spans="1:23" x14ac:dyDescent="0.35">
      <c r="A31" s="3" t="s">
        <v>77</v>
      </c>
      <c r="B31" s="3">
        <v>218.39883809677482</v>
      </c>
      <c r="C31" s="3">
        <v>2976.3862608450149</v>
      </c>
      <c r="D31" s="3">
        <v>3.982290167487172</v>
      </c>
      <c r="E31" s="3">
        <v>13.608238384094086</v>
      </c>
      <c r="F31" s="3">
        <v>13.258547734182873</v>
      </c>
      <c r="G31" s="3">
        <v>0.1679438375595837</v>
      </c>
      <c r="H31" s="3">
        <v>27.365914666994989</v>
      </c>
      <c r="I31" s="3">
        <v>1.7607688565823894E-2</v>
      </c>
      <c r="J31" s="3">
        <v>2.5438359422900931</v>
      </c>
      <c r="K31" s="3">
        <v>9.2956364632610561E-2</v>
      </c>
      <c r="L31" s="3">
        <v>112.51873755140346</v>
      </c>
      <c r="M31" s="3">
        <v>1.4187284719553546</v>
      </c>
      <c r="N31" s="3">
        <v>157.632937979155</v>
      </c>
      <c r="O31" s="3">
        <v>19.980577993196178</v>
      </c>
      <c r="P31" s="3">
        <v>904.89433529804876</v>
      </c>
      <c r="Q31" s="3">
        <v>281.97567322820453</v>
      </c>
      <c r="R31" s="3">
        <v>112.51873755140346</v>
      </c>
      <c r="S31" s="3">
        <v>1.4187284719553546</v>
      </c>
      <c r="T31" s="3">
        <v>12.434461479344183</v>
      </c>
      <c r="U31" s="3">
        <v>7.0000000000000007E-2</v>
      </c>
      <c r="V31" s="3">
        <v>0.06</v>
      </c>
      <c r="W31" s="6">
        <f t="shared" si="0"/>
        <v>0.85714285714285698</v>
      </c>
    </row>
    <row r="32" spans="1:23" x14ac:dyDescent="0.35">
      <c r="A32" s="3" t="s">
        <v>78</v>
      </c>
      <c r="B32" s="3">
        <v>840.30044129164855</v>
      </c>
      <c r="C32" s="3">
        <v>9859.5143672615995</v>
      </c>
      <c r="D32" s="3">
        <v>3.3762269517412862</v>
      </c>
      <c r="E32" s="3">
        <v>19.682477559534988</v>
      </c>
      <c r="F32" s="3">
        <v>2.4869977402676127</v>
      </c>
      <c r="G32" s="3">
        <v>0.12063629355493474</v>
      </c>
      <c r="H32" s="3">
        <v>5.6038704221797815</v>
      </c>
      <c r="I32" s="3">
        <v>1.7668113872810153E-2</v>
      </c>
      <c r="J32" s="3">
        <v>1.437113029757547</v>
      </c>
      <c r="K32" s="3">
        <v>0.25645008208425724</v>
      </c>
      <c r="L32" s="3">
        <v>112.90151275618139</v>
      </c>
      <c r="M32" s="3">
        <v>0.80419832008175973</v>
      </c>
      <c r="N32" s="3">
        <v>115.64872136247961</v>
      </c>
      <c r="O32" s="3">
        <v>3.0626870237156467</v>
      </c>
      <c r="P32" s="3">
        <v>173.5492077049222</v>
      </c>
      <c r="Q32" s="3">
        <v>63.216341282004279</v>
      </c>
      <c r="R32" s="3">
        <v>112.90151275618139</v>
      </c>
      <c r="S32" s="3">
        <v>0.80419832008175973</v>
      </c>
      <c r="T32" s="3">
        <v>65.054467403932321</v>
      </c>
      <c r="U32" s="3">
        <v>9.0999999999999998E-2</v>
      </c>
      <c r="V32" s="3">
        <v>5.3999999999999999E-2</v>
      </c>
      <c r="W32" s="6">
        <f t="shared" si="0"/>
        <v>0.59340659340659341</v>
      </c>
    </row>
    <row r="33" spans="1:23" x14ac:dyDescent="0.35">
      <c r="A33" s="3" t="s">
        <v>79</v>
      </c>
      <c r="B33" s="3">
        <v>82.418531183234293</v>
      </c>
      <c r="C33" s="3">
        <v>871.27943589708082</v>
      </c>
      <c r="D33" s="3">
        <v>5.3726072460745851</v>
      </c>
      <c r="E33" s="3">
        <v>12.936073487503098</v>
      </c>
      <c r="F33" s="3">
        <v>11.96122529466157</v>
      </c>
      <c r="G33" s="3">
        <v>0.14899528678089424</v>
      </c>
      <c r="H33" s="3">
        <v>31.688301686584229</v>
      </c>
      <c r="I33" s="3">
        <v>1.7733450917029027E-2</v>
      </c>
      <c r="J33" s="3">
        <v>8.4244287636940953</v>
      </c>
      <c r="K33" s="3">
        <v>0.26585295883056786</v>
      </c>
      <c r="L33" s="3">
        <v>113.31537668937385</v>
      </c>
      <c r="M33" s="3">
        <v>4.7313813989896332</v>
      </c>
      <c r="N33" s="3">
        <v>141.02441675365449</v>
      </c>
      <c r="O33" s="3">
        <v>20.864802742904118</v>
      </c>
      <c r="P33" s="3">
        <v>637.95331879864966</v>
      </c>
      <c r="Q33" s="3">
        <v>330.36233938683915</v>
      </c>
      <c r="R33" s="3">
        <v>113.31537668937385</v>
      </c>
      <c r="S33" s="3">
        <v>4.7313813989896332</v>
      </c>
      <c r="T33" s="3">
        <v>17.762330463733878</v>
      </c>
      <c r="U33" s="3">
        <v>9.8000000000000004E-2</v>
      </c>
      <c r="V33" s="3">
        <v>9.2999999999999999E-2</v>
      </c>
      <c r="W33" s="6">
        <f t="shared" si="0"/>
        <v>0.94897959183673464</v>
      </c>
    </row>
    <row r="34" spans="1:23" x14ac:dyDescent="0.35">
      <c r="A34" s="3" t="s">
        <v>80</v>
      </c>
      <c r="B34" s="3">
        <v>176.11007363266378</v>
      </c>
      <c r="C34" s="3">
        <v>2577.6461241157604</v>
      </c>
      <c r="D34" s="3">
        <v>3.5373130333822442</v>
      </c>
      <c r="E34" s="3">
        <v>12.775645845344355</v>
      </c>
      <c r="F34" s="3">
        <v>17.405955045037587</v>
      </c>
      <c r="G34" s="3">
        <v>0.17851606978644236</v>
      </c>
      <c r="H34" s="3">
        <v>37.514990945965849</v>
      </c>
      <c r="I34" s="3">
        <v>1.7745907330933959E-2</v>
      </c>
      <c r="J34" s="3">
        <v>4.2666583489121033</v>
      </c>
      <c r="K34" s="3">
        <v>0.11373209059433145</v>
      </c>
      <c r="L34" s="3">
        <v>113.39427623992064</v>
      </c>
      <c r="M34" s="3">
        <v>2.3979213961350538</v>
      </c>
      <c r="N34" s="3">
        <v>166.78283911033023</v>
      </c>
      <c r="O34" s="3">
        <v>28.857817212758846</v>
      </c>
      <c r="P34" s="3">
        <v>1013.6718060872779</v>
      </c>
      <c r="Q34" s="3">
        <v>380.83730554880947</v>
      </c>
      <c r="R34" s="3">
        <v>113.39427623992064</v>
      </c>
      <c r="S34" s="3">
        <v>2.3979213961350538</v>
      </c>
      <c r="T34" s="3">
        <v>11.186488127515041</v>
      </c>
      <c r="U34" s="3">
        <v>9.8000000000000004E-2</v>
      </c>
      <c r="V34" s="3">
        <v>6.2E-2</v>
      </c>
      <c r="W34" s="6">
        <f t="shared" si="0"/>
        <v>0.63265306122448972</v>
      </c>
    </row>
    <row r="35" spans="1:23" x14ac:dyDescent="0.35">
      <c r="A35" s="3" t="s">
        <v>81</v>
      </c>
      <c r="B35" s="3">
        <v>1054.7064084769163</v>
      </c>
      <c r="C35" s="3">
        <v>11153.437412660292</v>
      </c>
      <c r="D35" s="3">
        <v>14.858318931105181</v>
      </c>
      <c r="E35" s="3">
        <v>18.722172665963761</v>
      </c>
      <c r="F35" s="3">
        <v>2.6146834625074775</v>
      </c>
      <c r="G35" s="3">
        <v>0.12853571856604212</v>
      </c>
      <c r="H35" s="3">
        <v>6.0967641171647102</v>
      </c>
      <c r="I35" s="3">
        <v>1.7842993954988357E-2</v>
      </c>
      <c r="J35" s="3">
        <v>1.649895603689413</v>
      </c>
      <c r="K35" s="3">
        <v>0.27061824469218487</v>
      </c>
      <c r="L35" s="3">
        <v>114.00919469450321</v>
      </c>
      <c r="M35" s="3">
        <v>0.93224833179343136</v>
      </c>
      <c r="N35" s="3">
        <v>122.78110183289452</v>
      </c>
      <c r="O35" s="3">
        <v>3.5254095230526801</v>
      </c>
      <c r="P35" s="3">
        <v>297.19550686560228</v>
      </c>
      <c r="Q35" s="3">
        <v>66.975358243778246</v>
      </c>
      <c r="R35" s="3">
        <v>114.00919469450321</v>
      </c>
      <c r="S35" s="3">
        <v>0.93224833179343136</v>
      </c>
      <c r="T35" s="3">
        <v>38.361681809025612</v>
      </c>
      <c r="U35" s="3">
        <v>8.5999999999999993E-2</v>
      </c>
      <c r="V35" s="3">
        <v>6.4000000000000001E-2</v>
      </c>
      <c r="W35" s="6">
        <f t="shared" si="0"/>
        <v>0.74418604651162801</v>
      </c>
    </row>
    <row r="36" spans="1:23" x14ac:dyDescent="0.35">
      <c r="A36" s="3" t="s">
        <v>82</v>
      </c>
      <c r="B36" s="3">
        <v>792.14792460343187</v>
      </c>
      <c r="C36" s="3">
        <v>8501.343547623519</v>
      </c>
      <c r="D36" s="3">
        <v>3.5901706110591318</v>
      </c>
      <c r="E36" s="3">
        <v>17.745011354424093</v>
      </c>
      <c r="F36" s="3">
        <v>4.5582093360882556</v>
      </c>
      <c r="G36" s="3">
        <v>0.13437115473729572</v>
      </c>
      <c r="H36" s="3">
        <v>9.6890486120255552</v>
      </c>
      <c r="I36" s="3">
        <v>1.7846516534456555E-2</v>
      </c>
      <c r="J36" s="3">
        <v>1.4993887254542146</v>
      </c>
      <c r="K36" s="3">
        <v>0.1547508724017809</v>
      </c>
      <c r="L36" s="3">
        <v>114.03150458618748</v>
      </c>
      <c r="M36" s="3">
        <v>0.84737103979176709</v>
      </c>
      <c r="N36" s="3">
        <v>128.01792019299157</v>
      </c>
      <c r="O36" s="3">
        <v>5.8268882892441951</v>
      </c>
      <c r="P36" s="3">
        <v>397.13710545831032</v>
      </c>
      <c r="Q36" s="3">
        <v>107.33341840845668</v>
      </c>
      <c r="R36" s="3">
        <v>114.03150458618748</v>
      </c>
      <c r="S36" s="3">
        <v>0.84737103979176709</v>
      </c>
      <c r="T36" s="3">
        <v>28.713384626850992</v>
      </c>
      <c r="U36" s="3">
        <v>7.3999999999999996E-2</v>
      </c>
      <c r="V36" s="3">
        <v>6.4000000000000001E-2</v>
      </c>
      <c r="W36" s="6">
        <f t="shared" si="0"/>
        <v>0.86486486486486491</v>
      </c>
    </row>
    <row r="37" spans="1:23" x14ac:dyDescent="0.35">
      <c r="A37" s="3" t="s">
        <v>83</v>
      </c>
      <c r="B37" s="3">
        <v>106.30118037233416</v>
      </c>
      <c r="C37" s="3">
        <v>1081.0893869415165</v>
      </c>
      <c r="D37" s="3">
        <v>3.2009276795071853</v>
      </c>
      <c r="E37" s="3">
        <v>10.86204205303123</v>
      </c>
      <c r="F37" s="3">
        <v>11.464480254946036</v>
      </c>
      <c r="G37" s="3">
        <v>0.1952119371175346</v>
      </c>
      <c r="H37" s="3">
        <v>33.889726701549577</v>
      </c>
      <c r="I37" s="3">
        <v>1.786960149734932E-2</v>
      </c>
      <c r="J37" s="3">
        <v>9.5487576133800172</v>
      </c>
      <c r="K37" s="3">
        <v>0.28175965234158695</v>
      </c>
      <c r="L37" s="3">
        <v>114.17770889323604</v>
      </c>
      <c r="M37" s="3">
        <v>5.4032853570394721</v>
      </c>
      <c r="N37" s="3">
        <v>181.06668314431511</v>
      </c>
      <c r="O37" s="3">
        <v>28.108673425610945</v>
      </c>
      <c r="P37" s="3">
        <v>1178.7684336392238</v>
      </c>
      <c r="Q37" s="3">
        <v>323.56622323320329</v>
      </c>
      <c r="R37" s="3">
        <v>114.17770889323604</v>
      </c>
      <c r="S37" s="3">
        <v>5.4032853570394721</v>
      </c>
      <c r="T37" s="3">
        <v>9.6861865006627337</v>
      </c>
      <c r="U37" s="3">
        <v>6.7000000000000004E-2</v>
      </c>
      <c r="V37" s="3">
        <v>6.0999999999999999E-2</v>
      </c>
      <c r="W37" s="6">
        <f t="shared" si="0"/>
        <v>0.91044776119402981</v>
      </c>
    </row>
    <row r="38" spans="1:23" x14ac:dyDescent="0.35">
      <c r="A38" s="3" t="s">
        <v>84</v>
      </c>
      <c r="B38" s="3">
        <v>252.89402515858345</v>
      </c>
      <c r="C38" s="3">
        <v>3139.9280790323915</v>
      </c>
      <c r="D38" s="3">
        <v>3.052327317065326</v>
      </c>
      <c r="E38" s="3">
        <v>14.256304204120847</v>
      </c>
      <c r="F38" s="3">
        <v>8.7628875682442242</v>
      </c>
      <c r="G38" s="3">
        <v>0.16263010163033736</v>
      </c>
      <c r="H38" s="3">
        <v>21.720482291008295</v>
      </c>
      <c r="I38" s="3">
        <v>1.793292542704341E-2</v>
      </c>
      <c r="J38" s="3">
        <v>2.512006352715257</v>
      </c>
      <c r="K38" s="3">
        <v>0.11565149977149235</v>
      </c>
      <c r="L38" s="3">
        <v>114.57874216947963</v>
      </c>
      <c r="M38" s="3">
        <v>1.4263986882417115</v>
      </c>
      <c r="N38" s="3">
        <v>153.00275940320924</v>
      </c>
      <c r="O38" s="3">
        <v>15.426313812608825</v>
      </c>
      <c r="P38" s="3">
        <v>800.05603219233308</v>
      </c>
      <c r="Q38" s="3">
        <v>226.63605744327185</v>
      </c>
      <c r="R38" s="3">
        <v>114.57874216947963</v>
      </c>
      <c r="S38" s="3">
        <v>1.4263986882417115</v>
      </c>
      <c r="T38" s="3">
        <v>14.321339701109203</v>
      </c>
      <c r="U38" s="3">
        <v>0.14299999999999999</v>
      </c>
      <c r="V38" s="3">
        <v>8.2000000000000003E-2</v>
      </c>
      <c r="W38" s="6">
        <f t="shared" si="0"/>
        <v>0.57342657342657355</v>
      </c>
    </row>
    <row r="39" spans="1:23" x14ac:dyDescent="0.35">
      <c r="A39" s="3" t="s">
        <v>85</v>
      </c>
      <c r="B39" s="3">
        <v>485.28465137143422</v>
      </c>
      <c r="C39" s="3">
        <v>6075.0092901451071</v>
      </c>
      <c r="D39" s="3">
        <v>4.5384875751332689</v>
      </c>
      <c r="E39" s="3">
        <v>17.611426824017173</v>
      </c>
      <c r="F39" s="3">
        <v>6.1164659681579998</v>
      </c>
      <c r="G39" s="3">
        <v>0.13496539039090061</v>
      </c>
      <c r="H39" s="3">
        <v>13.309142123702991</v>
      </c>
      <c r="I39" s="3">
        <v>1.7939036563837454E-2</v>
      </c>
      <c r="J39" s="3">
        <v>1.8863433188841454</v>
      </c>
      <c r="K39" s="3">
        <v>0.14173290068971856</v>
      </c>
      <c r="L39" s="3">
        <v>114.61744295187938</v>
      </c>
      <c r="M39" s="3">
        <v>1.0714854988494409</v>
      </c>
      <c r="N39" s="3">
        <v>128.54968515081384</v>
      </c>
      <c r="O39" s="3">
        <v>8.0352397651005916</v>
      </c>
      <c r="P39" s="3">
        <v>395.43786337874434</v>
      </c>
      <c r="Q39" s="3">
        <v>147.85670693497849</v>
      </c>
      <c r="R39" s="3">
        <v>114.61744295187938</v>
      </c>
      <c r="S39" s="3">
        <v>1.0714854988494409</v>
      </c>
      <c r="T39" s="3">
        <v>28.984943923313828</v>
      </c>
      <c r="U39" s="3">
        <v>0.155</v>
      </c>
      <c r="V39" s="3">
        <v>6.9000000000000006E-2</v>
      </c>
      <c r="W39" s="6">
        <f t="shared" si="0"/>
        <v>0.44516129032258067</v>
      </c>
    </row>
    <row r="40" spans="1:23" x14ac:dyDescent="0.35">
      <c r="A40" s="3" t="s">
        <v>86</v>
      </c>
      <c r="B40" s="3">
        <v>156.59481022313068</v>
      </c>
      <c r="C40" s="3">
        <v>2858.6675694833148</v>
      </c>
      <c r="D40" s="3">
        <v>3.1465027958407177</v>
      </c>
      <c r="E40" s="3">
        <v>10.536514152773565</v>
      </c>
      <c r="F40" s="3">
        <v>22.364164903652966</v>
      </c>
      <c r="G40" s="3">
        <v>0.22445884655263243</v>
      </c>
      <c r="H40" s="3">
        <v>45.474583523452061</v>
      </c>
      <c r="I40" s="3">
        <v>1.7965857178495189E-2</v>
      </c>
      <c r="J40" s="3">
        <v>5.1664241980001249</v>
      </c>
      <c r="K40" s="3">
        <v>0.11361124825553778</v>
      </c>
      <c r="L40" s="3">
        <v>114.78729056238751</v>
      </c>
      <c r="M40" s="3">
        <v>2.9389556516339042</v>
      </c>
      <c r="N40" s="3">
        <v>205.61404120089128</v>
      </c>
      <c r="O40" s="3">
        <v>42.346045642485194</v>
      </c>
      <c r="P40" s="3">
        <v>1439.2803167817317</v>
      </c>
      <c r="Q40" s="3">
        <v>436.24960456353722</v>
      </c>
      <c r="R40" s="3">
        <v>114.78729056238751</v>
      </c>
      <c r="S40" s="3">
        <v>2.9389556516339042</v>
      </c>
      <c r="T40" s="3">
        <v>7.975325530682924</v>
      </c>
      <c r="U40" s="3">
        <v>9.2999999999999999E-2</v>
      </c>
      <c r="V40" s="3">
        <v>6.5000000000000002E-2</v>
      </c>
      <c r="W40" s="6">
        <f t="shared" si="0"/>
        <v>0.69892473118279574</v>
      </c>
    </row>
    <row r="41" spans="1:23" x14ac:dyDescent="0.35">
      <c r="A41" s="3" t="s">
        <v>87</v>
      </c>
      <c r="B41" s="3">
        <v>375.02853163656204</v>
      </c>
      <c r="C41" s="3">
        <v>5059.7244199092238</v>
      </c>
      <c r="D41" s="3">
        <v>4.8951455293455872</v>
      </c>
      <c r="E41" s="3">
        <v>15.625800512539922</v>
      </c>
      <c r="F41" s="3">
        <v>8.4986656504969016</v>
      </c>
      <c r="G41" s="3">
        <v>0.15235009044107506</v>
      </c>
      <c r="H41" s="3">
        <v>17.447154312336369</v>
      </c>
      <c r="I41" s="3">
        <v>1.8040272808179426E-2</v>
      </c>
      <c r="J41" s="3">
        <v>2.2998228636493407</v>
      </c>
      <c r="K41" s="3">
        <v>0.13181650270744749</v>
      </c>
      <c r="L41" s="3">
        <v>115.25852094201777</v>
      </c>
      <c r="M41" s="3">
        <v>1.313592756911568</v>
      </c>
      <c r="N41" s="3">
        <v>143.98478352885428</v>
      </c>
      <c r="O41" s="3">
        <v>11.71121760626076</v>
      </c>
      <c r="P41" s="3">
        <v>648.90022785129986</v>
      </c>
      <c r="Q41" s="3">
        <v>186.01695473885189</v>
      </c>
      <c r="R41" s="3">
        <v>115.25852094201777</v>
      </c>
      <c r="S41" s="3">
        <v>1.313592756911568</v>
      </c>
      <c r="T41" s="3">
        <v>17.762132912739567</v>
      </c>
      <c r="U41" s="3">
        <v>8.7999999999999995E-2</v>
      </c>
      <c r="V41" s="3">
        <v>6.7000000000000004E-2</v>
      </c>
      <c r="W41" s="6">
        <f t="shared" si="0"/>
        <v>0.76136363636363646</v>
      </c>
    </row>
    <row r="42" spans="1:23" x14ac:dyDescent="0.35">
      <c r="A42" s="3" t="s">
        <v>88</v>
      </c>
      <c r="B42" s="3">
        <v>480.84889632219819</v>
      </c>
      <c r="C42" s="3">
        <v>5325.7091877732719</v>
      </c>
      <c r="D42" s="3">
        <v>6.7692644890465408</v>
      </c>
      <c r="E42" s="3">
        <v>17.063848964400837</v>
      </c>
      <c r="F42" s="3">
        <v>4.9593171723394418</v>
      </c>
      <c r="G42" s="3">
        <v>0.13913151497207507</v>
      </c>
      <c r="H42" s="3">
        <v>11.77298149720923</v>
      </c>
      <c r="I42" s="3">
        <v>1.8072500549439027E-2</v>
      </c>
      <c r="J42" s="3">
        <v>2.0875866702334975</v>
      </c>
      <c r="K42" s="3">
        <v>0.17732013515254072</v>
      </c>
      <c r="L42" s="3">
        <v>115.46258956832322</v>
      </c>
      <c r="M42" s="3">
        <v>1.1944618126996644</v>
      </c>
      <c r="N42" s="3">
        <v>132.27003411217993</v>
      </c>
      <c r="O42" s="3">
        <v>7.300380674258939</v>
      </c>
      <c r="P42" s="3">
        <v>446.75703513255803</v>
      </c>
      <c r="Q42" s="3">
        <v>128.82733249017693</v>
      </c>
      <c r="R42" s="3">
        <v>115.46258956832322</v>
      </c>
      <c r="S42" s="3">
        <v>1.1944618126996644</v>
      </c>
      <c r="T42" s="3">
        <v>25.844604670649257</v>
      </c>
      <c r="U42" s="3">
        <v>9.9000000000000005E-2</v>
      </c>
      <c r="V42" s="3">
        <v>6.2E-2</v>
      </c>
      <c r="W42" s="6">
        <f t="shared" si="0"/>
        <v>0.62626262626262619</v>
      </c>
    </row>
    <row r="43" spans="1:23" x14ac:dyDescent="0.35">
      <c r="A43" s="3" t="s">
        <v>89</v>
      </c>
      <c r="B43" s="3">
        <v>178.04207548812721</v>
      </c>
      <c r="C43" s="3">
        <v>2242.9372268254215</v>
      </c>
      <c r="D43" s="3">
        <v>3.7605237602732489</v>
      </c>
      <c r="E43" s="3">
        <v>13.8699591736525</v>
      </c>
      <c r="F43" s="3">
        <v>8.2003359432888807</v>
      </c>
      <c r="G43" s="3">
        <v>0.16553565031259912</v>
      </c>
      <c r="H43" s="3">
        <v>24.640904758326069</v>
      </c>
      <c r="I43" s="3">
        <v>1.8172867309371961E-2</v>
      </c>
      <c r="J43" s="3">
        <v>5.1095122467444636</v>
      </c>
      <c r="K43" s="3">
        <v>0.20735895442386212</v>
      </c>
      <c r="L43" s="3">
        <v>116.09807850829124</v>
      </c>
      <c r="M43" s="3">
        <v>2.939473980836766</v>
      </c>
      <c r="N43" s="3">
        <v>155.53715492173376</v>
      </c>
      <c r="O43" s="3">
        <v>17.769158999611619</v>
      </c>
      <c r="P43" s="3">
        <v>809.3036735784591</v>
      </c>
      <c r="Q43" s="3">
        <v>253.01499334751156</v>
      </c>
      <c r="R43" s="3">
        <v>116.09807850829124</v>
      </c>
      <c r="S43" s="3">
        <v>2.939473980836766</v>
      </c>
      <c r="T43" s="3">
        <v>14.345428335317687</v>
      </c>
      <c r="U43" s="3">
        <v>6.6000000000000003E-2</v>
      </c>
      <c r="V43" s="3">
        <v>5.7000000000000002E-2</v>
      </c>
      <c r="W43" s="6">
        <f t="shared" si="0"/>
        <v>0.86363636363636365</v>
      </c>
    </row>
    <row r="44" spans="1:23" x14ac:dyDescent="0.35">
      <c r="A44" s="3" t="s">
        <v>90</v>
      </c>
      <c r="B44" s="3">
        <v>806.02309199085573</v>
      </c>
      <c r="C44" s="3">
        <v>8151.7122711193606</v>
      </c>
      <c r="D44" s="3">
        <v>3.0542415699128096</v>
      </c>
      <c r="E44" s="3">
        <v>19.829856649840174</v>
      </c>
      <c r="F44" s="3">
        <v>2.9705163163799666</v>
      </c>
      <c r="G44" s="3">
        <v>0.12240773770173469</v>
      </c>
      <c r="H44" s="3">
        <v>6.429994134366555</v>
      </c>
      <c r="I44" s="3">
        <v>1.8191889945614905E-2</v>
      </c>
      <c r="J44" s="3">
        <v>1.9593585657577322</v>
      </c>
      <c r="K44" s="3">
        <v>0.30472167233955905</v>
      </c>
      <c r="L44" s="3">
        <v>116.21851645205732</v>
      </c>
      <c r="M44" s="3">
        <v>1.1283668552149848</v>
      </c>
      <c r="N44" s="3">
        <v>117.25251933999481</v>
      </c>
      <c r="O44" s="3">
        <v>3.5601679899631975</v>
      </c>
      <c r="P44" s="3">
        <v>139.29289478895171</v>
      </c>
      <c r="Q44" s="3">
        <v>71.899360285954543</v>
      </c>
      <c r="R44" s="3">
        <v>116.21851645205732</v>
      </c>
      <c r="S44" s="3">
        <v>1.1283668552149848</v>
      </c>
      <c r="T44" s="3">
        <v>83.434633638811718</v>
      </c>
      <c r="U44" s="3">
        <v>0.10299999999999999</v>
      </c>
      <c r="V44" s="3">
        <v>6.3E-2</v>
      </c>
      <c r="W44" s="6">
        <f t="shared" si="0"/>
        <v>0.61165048543689327</v>
      </c>
    </row>
    <row r="45" spans="1:23" x14ac:dyDescent="0.35">
      <c r="A45" s="3" t="s">
        <v>91</v>
      </c>
      <c r="B45" s="3">
        <v>983.79604944666232</v>
      </c>
      <c r="C45" s="3">
        <v>8735.0930335432968</v>
      </c>
      <c r="D45" s="3">
        <v>3.2342899959396014</v>
      </c>
      <c r="E45" s="3">
        <v>19.353714856812186</v>
      </c>
      <c r="F45" s="3">
        <v>1.8896782221763642</v>
      </c>
      <c r="G45" s="3">
        <v>0.12708892434811664</v>
      </c>
      <c r="H45" s="3">
        <v>4.2919261040190246</v>
      </c>
      <c r="I45" s="3">
        <v>1.8337501009484742E-2</v>
      </c>
      <c r="J45" s="3">
        <v>1.3583859709036985</v>
      </c>
      <c r="K45" s="3">
        <v>0.31649798668054524</v>
      </c>
      <c r="L45" s="3">
        <v>117.14034869565019</v>
      </c>
      <c r="M45" s="3">
        <v>0.78842395856823799</v>
      </c>
      <c r="N45" s="3">
        <v>121.47853534736738</v>
      </c>
      <c r="O45" s="3">
        <v>2.4569850871007262</v>
      </c>
      <c r="P45" s="3">
        <v>208.3017164949305</v>
      </c>
      <c r="Q45" s="3">
        <v>47.212142399460049</v>
      </c>
      <c r="R45" s="3">
        <v>117.14034869565019</v>
      </c>
      <c r="S45" s="3">
        <v>0.78842395856823799</v>
      </c>
      <c r="T45" s="3">
        <v>56.235901780723474</v>
      </c>
      <c r="U45" s="3">
        <v>7.2999999999999995E-2</v>
      </c>
      <c r="V45" s="3">
        <v>4.5999999999999999E-2</v>
      </c>
      <c r="W45" s="6">
        <f t="shared" si="0"/>
        <v>0.63013698630136994</v>
      </c>
    </row>
    <row r="46" spans="1:23" x14ac:dyDescent="0.35">
      <c r="A46" s="3" t="s">
        <v>92</v>
      </c>
      <c r="B46" s="3">
        <v>203.90825706058442</v>
      </c>
      <c r="C46" s="3">
        <v>2264.8453300374408</v>
      </c>
      <c r="D46" s="3">
        <v>4.1588625515205804</v>
      </c>
      <c r="E46" s="3">
        <v>15.301350559253795</v>
      </c>
      <c r="F46" s="3">
        <v>8.4992689163026007</v>
      </c>
      <c r="G46" s="3">
        <v>0.15044015063359048</v>
      </c>
      <c r="H46" s="3">
        <v>21.648241872396635</v>
      </c>
      <c r="I46" s="3">
        <v>1.8406354992216174E-2</v>
      </c>
      <c r="J46" s="3">
        <v>5.133433730361932</v>
      </c>
      <c r="K46" s="3">
        <v>0.23712935953969963</v>
      </c>
      <c r="L46" s="3">
        <v>117.57620251166691</v>
      </c>
      <c r="M46" s="3">
        <v>2.9904937144136596</v>
      </c>
      <c r="N46" s="3">
        <v>142.30046081169067</v>
      </c>
      <c r="O46" s="3">
        <v>14.373127623705464</v>
      </c>
      <c r="P46" s="3">
        <v>578.26876329484787</v>
      </c>
      <c r="Q46" s="3">
        <v>229.09264855842861</v>
      </c>
      <c r="R46" s="3">
        <v>117.57620251166691</v>
      </c>
      <c r="S46" s="3">
        <v>2.9904937144136596</v>
      </c>
      <c r="T46" s="3">
        <v>20.332449195724084</v>
      </c>
      <c r="U46" s="3">
        <v>9.9000000000000005E-2</v>
      </c>
      <c r="V46" s="3">
        <v>5.2999999999999999E-2</v>
      </c>
      <c r="W46" s="6">
        <f t="shared" si="0"/>
        <v>0.53535353535353536</v>
      </c>
    </row>
    <row r="47" spans="1:23" x14ac:dyDescent="0.35">
      <c r="A47" s="3" t="s">
        <v>93</v>
      </c>
      <c r="B47" s="3">
        <v>399.65654443480798</v>
      </c>
      <c r="C47" s="3">
        <v>5602.4884089513298</v>
      </c>
      <c r="D47" s="3">
        <v>4.4090416987964405</v>
      </c>
      <c r="E47" s="3">
        <v>17.278880914943045</v>
      </c>
      <c r="F47" s="3">
        <v>5.8061972875794519</v>
      </c>
      <c r="G47" s="3">
        <v>0.14198862127107933</v>
      </c>
      <c r="H47" s="3">
        <v>13.718336048850189</v>
      </c>
      <c r="I47" s="3">
        <v>1.8542154853561647E-2</v>
      </c>
      <c r="J47" s="3">
        <v>2.3730220700882203</v>
      </c>
      <c r="K47" s="3">
        <v>0.17298177137795887</v>
      </c>
      <c r="L47" s="3">
        <v>118.43574525334262</v>
      </c>
      <c r="M47" s="3">
        <v>1.3924230041521923</v>
      </c>
      <c r="N47" s="3">
        <v>134.81357295372666</v>
      </c>
      <c r="O47" s="3">
        <v>8.6597159587305228</v>
      </c>
      <c r="P47" s="3">
        <v>434.90372184214544</v>
      </c>
      <c r="Q47" s="3">
        <v>150.59204398659347</v>
      </c>
      <c r="R47" s="3">
        <v>118.43574525334262</v>
      </c>
      <c r="S47" s="3">
        <v>1.3924230041521923</v>
      </c>
      <c r="T47" s="3">
        <v>27.232635478877455</v>
      </c>
      <c r="U47" s="3">
        <v>0.12</v>
      </c>
      <c r="V47" s="3">
        <v>8.4000000000000005E-2</v>
      </c>
      <c r="W47" s="6">
        <f t="shared" si="0"/>
        <v>0.70000000000000007</v>
      </c>
    </row>
    <row r="48" spans="1:23" x14ac:dyDescent="0.35">
      <c r="A48" s="3" t="s">
        <v>94</v>
      </c>
      <c r="B48" s="3">
        <v>72.91876280011644</v>
      </c>
      <c r="C48" s="3">
        <v>977.09798552772565</v>
      </c>
      <c r="D48" s="3">
        <v>3.8404066089553224</v>
      </c>
      <c r="E48" s="3">
        <v>6.5532639152495458</v>
      </c>
      <c r="F48" s="3">
        <v>28.994018280616888</v>
      </c>
      <c r="G48" s="3">
        <v>0.36027951049017221</v>
      </c>
      <c r="H48" s="3">
        <v>60.889241474446195</v>
      </c>
      <c r="I48" s="3">
        <v>1.8597414815280149E-2</v>
      </c>
      <c r="J48" s="3">
        <v>10.586644664228995</v>
      </c>
      <c r="K48" s="3">
        <v>0.17386724498238221</v>
      </c>
      <c r="L48" s="3">
        <v>118.78547936711317</v>
      </c>
      <c r="M48" s="3">
        <v>6.2301239906316468</v>
      </c>
      <c r="N48" s="3">
        <v>312.42341579973163</v>
      </c>
      <c r="O48" s="3">
        <v>82.053253033825257</v>
      </c>
      <c r="P48" s="3">
        <v>2234.154584100329</v>
      </c>
      <c r="Q48" s="3">
        <v>531.98451380114466</v>
      </c>
      <c r="R48" s="3">
        <v>118.78547936711317</v>
      </c>
      <c r="S48" s="3">
        <v>6.2301239906316468</v>
      </c>
      <c r="T48" s="3">
        <v>5.3167976921770101</v>
      </c>
      <c r="U48" s="3">
        <v>0.122</v>
      </c>
      <c r="V48" s="3">
        <v>7.0999999999999994E-2</v>
      </c>
      <c r="W48" s="6">
        <f t="shared" si="0"/>
        <v>0.58196721311475408</v>
      </c>
    </row>
    <row r="49" spans="1:23" x14ac:dyDescent="0.35">
      <c r="A49" s="3" t="s">
        <v>95</v>
      </c>
      <c r="B49" s="3">
        <v>61.489052153913917</v>
      </c>
      <c r="C49" s="3">
        <v>687.02642272893706</v>
      </c>
      <c r="D49" s="3">
        <v>4.2365087137649757</v>
      </c>
      <c r="E49" s="3">
        <v>7.3878243218082433</v>
      </c>
      <c r="F49" s="3">
        <v>23.310388451427109</v>
      </c>
      <c r="G49" s="3">
        <v>0.30770572643440586</v>
      </c>
      <c r="H49" s="3">
        <v>49.584460187479785</v>
      </c>
      <c r="I49" s="3">
        <v>1.9205480993456363E-2</v>
      </c>
      <c r="J49" s="3">
        <v>12.769169113491257</v>
      </c>
      <c r="K49" s="3">
        <v>0.25752360850981881</v>
      </c>
      <c r="L49" s="3">
        <v>122.6326095866829</v>
      </c>
      <c r="M49" s="3">
        <v>7.7555838208259402</v>
      </c>
      <c r="N49" s="3">
        <v>272.40112497644094</v>
      </c>
      <c r="O49" s="3">
        <v>59.301331336131881</v>
      </c>
      <c r="P49" s="3">
        <v>1899.344777283465</v>
      </c>
      <c r="Q49" s="3">
        <v>437.2760015142544</v>
      </c>
      <c r="R49" s="3">
        <v>122.6326095866829</v>
      </c>
      <c r="S49" s="3">
        <v>7.7555838208259402</v>
      </c>
      <c r="T49" s="3">
        <v>6.4565744489043215</v>
      </c>
      <c r="U49" s="3">
        <v>5.7000000000000002E-2</v>
      </c>
      <c r="V49" s="3">
        <v>0.05</v>
      </c>
      <c r="W49" s="6">
        <f t="shared" si="0"/>
        <v>0.87719298245614041</v>
      </c>
    </row>
    <row r="50" spans="1:23" x14ac:dyDescent="0.35">
      <c r="W50" s="2">
        <f>AVERAGE(W20:W49)</f>
        <v>0.70376699823290212</v>
      </c>
    </row>
    <row r="51" spans="1:23" x14ac:dyDescent="0.35">
      <c r="A51" s="1" t="s">
        <v>114</v>
      </c>
    </row>
    <row r="52" spans="1:23" s="4" customFormat="1" x14ac:dyDescent="0.35">
      <c r="A52" s="4" t="s">
        <v>117</v>
      </c>
      <c r="B52" s="4">
        <v>402.99064312986428</v>
      </c>
      <c r="C52" s="4">
        <v>4952.9884629825119</v>
      </c>
      <c r="D52" s="4">
        <v>2.2391767098397057</v>
      </c>
      <c r="E52" s="4">
        <v>17.544717220521743</v>
      </c>
      <c r="F52" s="4">
        <v>3.7276101887011888</v>
      </c>
      <c r="G52" s="4">
        <v>0.12476164627602901</v>
      </c>
      <c r="H52" s="4">
        <v>4.1164833508867211</v>
      </c>
      <c r="I52" s="4">
        <v>1.5912450240832734E-2</v>
      </c>
      <c r="J52" s="4">
        <v>1.3118780710945366</v>
      </c>
      <c r="K52" s="4">
        <v>0.31885449416858069</v>
      </c>
      <c r="L52" s="4">
        <v>108.11298674349996</v>
      </c>
      <c r="M52" s="4">
        <v>1.4075556491062287</v>
      </c>
      <c r="N52" s="4">
        <v>120.28209929886917</v>
      </c>
      <c r="O52" s="4">
        <v>4.6705345676289625</v>
      </c>
      <c r="P52" s="4">
        <v>369.13859723033977</v>
      </c>
      <c r="Q52" s="4">
        <v>87.945802743477259</v>
      </c>
      <c r="R52" s="4">
        <v>108.11298674349996</v>
      </c>
      <c r="S52" s="4">
        <v>1.4075556491062287</v>
      </c>
      <c r="T52" s="4">
        <v>29.287911791038812</v>
      </c>
      <c r="U52" s="4">
        <f t="shared" ref="U52:U76" si="1">R52-S52</f>
        <v>106.70543109439373</v>
      </c>
      <c r="V52" s="4">
        <f t="shared" ref="V52:V76" si="2">R52+S52</f>
        <v>109.52054239260619</v>
      </c>
      <c r="W52" s="4">
        <f t="shared" ref="W52:W76" si="3">V52-U53</f>
        <v>2.2021898907684232</v>
      </c>
    </row>
    <row r="53" spans="1:23" s="4" customFormat="1" x14ac:dyDescent="0.35">
      <c r="A53" s="4" t="s">
        <v>118</v>
      </c>
      <c r="B53" s="4">
        <v>899.36923208690382</v>
      </c>
      <c r="C53" s="4">
        <v>9035.0294239694485</v>
      </c>
      <c r="D53" s="4">
        <v>2.1134083606894478</v>
      </c>
      <c r="E53" s="4">
        <v>17.132872436147352</v>
      </c>
      <c r="F53" s="4">
        <v>4.9468705182561932</v>
      </c>
      <c r="G53" s="4">
        <v>0.13188934424629575</v>
      </c>
      <c r="H53" s="4">
        <v>5.2439377044451874</v>
      </c>
      <c r="I53" s="4">
        <v>1.5934896958545282E-2</v>
      </c>
      <c r="J53" s="4">
        <v>0.87176660870068867</v>
      </c>
      <c r="K53" s="4">
        <v>0.16640171111298438</v>
      </c>
      <c r="L53" s="4">
        <v>108.25527946729682</v>
      </c>
      <c r="M53" s="4">
        <v>0.93692696545905108</v>
      </c>
      <c r="N53" s="4">
        <v>126.69067484504339</v>
      </c>
      <c r="O53" s="4">
        <v>6.2470990402551152</v>
      </c>
      <c r="P53" s="4">
        <v>489.114806249666</v>
      </c>
      <c r="Q53" s="4">
        <v>114.1704237414921</v>
      </c>
      <c r="R53" s="4">
        <v>108.25527946729682</v>
      </c>
      <c r="S53" s="4">
        <v>0.93692696545905108</v>
      </c>
      <c r="T53" s="4">
        <v>22.132897651852822</v>
      </c>
      <c r="U53" s="4">
        <f t="shared" si="1"/>
        <v>107.31835250183777</v>
      </c>
      <c r="V53" s="4">
        <f t="shared" si="2"/>
        <v>109.19220643275587</v>
      </c>
      <c r="W53" s="4" t="e">
        <f>V53-#REF!</f>
        <v>#REF!</v>
      </c>
    </row>
    <row r="54" spans="1:23" s="4" customFormat="1" x14ac:dyDescent="0.35">
      <c r="A54" s="4" t="s">
        <v>119</v>
      </c>
      <c r="B54" s="4">
        <v>404.8579532827726</v>
      </c>
      <c r="C54" s="4">
        <v>4710.2471089328046</v>
      </c>
      <c r="D54" s="4">
        <v>4.2905342107820656</v>
      </c>
      <c r="E54" s="4">
        <v>15.459573328456509</v>
      </c>
      <c r="F54" s="4">
        <v>3.5263561800148033</v>
      </c>
      <c r="G54" s="4">
        <v>0.14530112283905719</v>
      </c>
      <c r="H54" s="4">
        <v>5.2782832035152811</v>
      </c>
      <c r="I54" s="4">
        <v>1.6202074644484244E-2</v>
      </c>
      <c r="J54" s="4">
        <v>1.5196050582741418</v>
      </c>
      <c r="K54" s="4">
        <v>0.28803248464898162</v>
      </c>
      <c r="L54" s="4">
        <v>109.94871315217665</v>
      </c>
      <c r="M54" s="4">
        <v>1.6577087753094943</v>
      </c>
      <c r="N54" s="4">
        <v>138.64075105008683</v>
      </c>
      <c r="O54" s="4">
        <v>6.8416426195365148</v>
      </c>
      <c r="P54" s="4">
        <v>664.08929048718687</v>
      </c>
      <c r="Q54" s="4">
        <v>108.35949241921458</v>
      </c>
      <c r="R54" s="4">
        <v>109.94871315217665</v>
      </c>
      <c r="S54" s="4">
        <v>1.6577087753094943</v>
      </c>
      <c r="T54" s="4">
        <v>16.556314749710307</v>
      </c>
      <c r="U54" s="4">
        <f t="shared" si="1"/>
        <v>108.29100437686716</v>
      </c>
      <c r="V54" s="4">
        <f t="shared" si="2"/>
        <v>111.60642192748614</v>
      </c>
      <c r="W54" s="4">
        <f t="shared" si="3"/>
        <v>3.4232679971546531</v>
      </c>
    </row>
    <row r="55" spans="1:23" s="4" customFormat="1" x14ac:dyDescent="0.35">
      <c r="A55" s="4" t="s">
        <v>120</v>
      </c>
      <c r="B55" s="4">
        <v>96.225371855484426</v>
      </c>
      <c r="C55" s="4">
        <v>1083.2476675576972</v>
      </c>
      <c r="D55" s="4">
        <v>3.7248048774525899</v>
      </c>
      <c r="E55" s="4">
        <v>9.8888713721206898</v>
      </c>
      <c r="F55" s="4">
        <v>8.6775441131000566</v>
      </c>
      <c r="G55" s="4">
        <v>0.2100861545749701</v>
      </c>
      <c r="H55" s="4">
        <v>9.6034657348943302</v>
      </c>
      <c r="I55" s="4">
        <v>1.6338490614637022E-2</v>
      </c>
      <c r="J55" s="4">
        <v>2.3928426043581665</v>
      </c>
      <c r="K55" s="4">
        <v>0.24924266174025805</v>
      </c>
      <c r="L55" s="4">
        <v>110.8131774553148</v>
      </c>
      <c r="M55" s="4">
        <v>2.6300235249833079</v>
      </c>
      <c r="N55" s="4">
        <v>194.46373089538579</v>
      </c>
      <c r="O55" s="4">
        <v>16.999196880289801</v>
      </c>
      <c r="P55" s="4">
        <v>1389.777322503355</v>
      </c>
      <c r="Q55" s="4">
        <v>178.89114240133529</v>
      </c>
      <c r="R55" s="4">
        <v>110.8131774553148</v>
      </c>
      <c r="S55" s="4">
        <v>2.6300235249833079</v>
      </c>
      <c r="T55" s="4">
        <v>7.9734483834943486</v>
      </c>
      <c r="U55" s="4">
        <f t="shared" si="1"/>
        <v>108.18315393033149</v>
      </c>
      <c r="V55" s="4">
        <f t="shared" si="2"/>
        <v>113.44320098029812</v>
      </c>
      <c r="W55" s="4" t="e">
        <f>V55-#REF!</f>
        <v>#REF!</v>
      </c>
    </row>
    <row r="56" spans="1:23" s="4" customFormat="1" x14ac:dyDescent="0.35">
      <c r="A56" s="4" t="s">
        <v>121</v>
      </c>
      <c r="B56" s="4">
        <v>674.77921706976792</v>
      </c>
      <c r="C56" s="4">
        <v>6740.9780727382577</v>
      </c>
      <c r="D56" s="4">
        <v>3.163035678680286</v>
      </c>
      <c r="E56" s="4">
        <v>17.20627771135203</v>
      </c>
      <c r="F56" s="4">
        <v>4.8341377834496182</v>
      </c>
      <c r="G56" s="4">
        <v>0.13328656718997012</v>
      </c>
      <c r="H56" s="4">
        <v>5.2402510839530168</v>
      </c>
      <c r="I56" s="4">
        <v>1.6418236894550148E-2</v>
      </c>
      <c r="J56" s="4">
        <v>0.86482450749421047</v>
      </c>
      <c r="K56" s="4">
        <v>0.16519424344028913</v>
      </c>
      <c r="L56" s="4">
        <v>111.31847378201152</v>
      </c>
      <c r="M56" s="4">
        <v>0.95554855056777654</v>
      </c>
      <c r="N56" s="4">
        <v>127.94220250205858</v>
      </c>
      <c r="O56" s="4">
        <v>6.3005756854382966</v>
      </c>
      <c r="P56" s="4">
        <v>449.9341917448433</v>
      </c>
      <c r="Q56" s="4">
        <v>114.90476685023543</v>
      </c>
      <c r="R56" s="4">
        <v>111.31847378201152</v>
      </c>
      <c r="S56" s="4">
        <v>0.95554855056777654</v>
      </c>
      <c r="T56" s="4">
        <v>24.741056764394557</v>
      </c>
      <c r="U56" s="4">
        <f t="shared" si="1"/>
        <v>110.36292523144374</v>
      </c>
      <c r="V56" s="4">
        <f t="shared" si="2"/>
        <v>112.27402233257931</v>
      </c>
      <c r="W56" s="4">
        <f t="shared" si="3"/>
        <v>10.716017406603896</v>
      </c>
    </row>
    <row r="57" spans="1:23" s="4" customFormat="1" x14ac:dyDescent="0.35">
      <c r="A57" s="4" t="s">
        <v>122</v>
      </c>
      <c r="B57" s="4">
        <v>27.319560095717698</v>
      </c>
      <c r="C57" s="4">
        <v>285.42523933160385</v>
      </c>
      <c r="D57" s="4">
        <v>3.4698241903535312</v>
      </c>
      <c r="E57" s="4">
        <v>4.8854982307122032</v>
      </c>
      <c r="F57" s="4">
        <v>23.054194047941291</v>
      </c>
      <c r="G57" s="4">
        <v>0.38789321259711618</v>
      </c>
      <c r="H57" s="4">
        <v>25.351041896017524</v>
      </c>
      <c r="I57" s="4">
        <v>1.6442067661647467E-2</v>
      </c>
      <c r="J57" s="4">
        <v>8.9677271200975337</v>
      </c>
      <c r="K57" s="4">
        <v>0.35376744630208296</v>
      </c>
      <c r="L57" s="4">
        <v>111.46946497747646</v>
      </c>
      <c r="M57" s="4">
        <v>9.9114600515010522</v>
      </c>
      <c r="N57" s="4">
        <v>333.56062348287986</v>
      </c>
      <c r="O57" s="4">
        <v>72.199707464081143</v>
      </c>
      <c r="P57" s="4">
        <v>2474.3152400961553</v>
      </c>
      <c r="Q57" s="4">
        <v>406.53362983451689</v>
      </c>
      <c r="R57" s="4">
        <v>111.46946497747646</v>
      </c>
      <c r="S57" s="4">
        <v>9.9114600515010522</v>
      </c>
      <c r="T57" s="4">
        <v>4.5050631856086616</v>
      </c>
      <c r="U57" s="4">
        <f t="shared" si="1"/>
        <v>101.55800492597541</v>
      </c>
      <c r="V57" s="4">
        <f t="shared" si="2"/>
        <v>121.38092502897752</v>
      </c>
      <c r="W57" s="4" t="e">
        <f>V57-#REF!</f>
        <v>#REF!</v>
      </c>
    </row>
    <row r="58" spans="1:23" s="4" customFormat="1" x14ac:dyDescent="0.35">
      <c r="A58" s="4" t="s">
        <v>123</v>
      </c>
      <c r="B58" s="4">
        <v>130.3835965199892</v>
      </c>
      <c r="C58" s="4">
        <v>2550.1067188083061</v>
      </c>
      <c r="D58" s="4">
        <v>4.0010748135611749</v>
      </c>
      <c r="E58" s="4">
        <v>11.377185923557226</v>
      </c>
      <c r="F58" s="4">
        <v>15.130244649140637</v>
      </c>
      <c r="G58" s="4">
        <v>0.19859292638767115</v>
      </c>
      <c r="H58" s="4">
        <v>15.832551545315242</v>
      </c>
      <c r="I58" s="4">
        <v>1.6513722276484323E-2</v>
      </c>
      <c r="J58" s="4">
        <v>3.0215065363263678</v>
      </c>
      <c r="K58" s="4">
        <v>0.19089251881841032</v>
      </c>
      <c r="L58" s="4">
        <v>111.92344567599775</v>
      </c>
      <c r="M58" s="4">
        <v>3.3536958783707007</v>
      </c>
      <c r="N58" s="4">
        <v>184.78171420301933</v>
      </c>
      <c r="O58" s="4">
        <v>26.755926983713564</v>
      </c>
      <c r="P58" s="4">
        <v>1261.8959197120698</v>
      </c>
      <c r="Q58" s="4">
        <v>305.4971673832664</v>
      </c>
      <c r="R58" s="4">
        <v>111.92344567599775</v>
      </c>
      <c r="S58" s="4">
        <v>3.3536958783707007</v>
      </c>
      <c r="T58" s="4">
        <v>8.8694672775814691</v>
      </c>
      <c r="U58" s="4">
        <f t="shared" si="1"/>
        <v>108.56974979762705</v>
      </c>
      <c r="V58" s="4">
        <f t="shared" si="2"/>
        <v>115.27714155436846</v>
      </c>
      <c r="W58" s="4" t="e">
        <f>V58-#REF!</f>
        <v>#REF!</v>
      </c>
    </row>
    <row r="59" spans="1:23" s="4" customFormat="1" x14ac:dyDescent="0.35">
      <c r="A59" s="4" t="s">
        <v>124</v>
      </c>
      <c r="B59" s="4">
        <v>1427.9126679266535</v>
      </c>
      <c r="C59" s="4">
        <v>22245.315045432977</v>
      </c>
      <c r="D59" s="4">
        <v>6.0606245261147693</v>
      </c>
      <c r="E59" s="4">
        <v>18.720012288279648</v>
      </c>
      <c r="F59" s="4">
        <v>2.8957539016284395</v>
      </c>
      <c r="G59" s="4">
        <v>0.12735107477330448</v>
      </c>
      <c r="H59" s="4">
        <v>3.2292998915147351</v>
      </c>
      <c r="I59" s="4">
        <v>1.6540952153691269E-2</v>
      </c>
      <c r="J59" s="4">
        <v>0.88598791040761937</v>
      </c>
      <c r="K59" s="4">
        <v>0.27458376627431286</v>
      </c>
      <c r="L59" s="4">
        <v>112.09595707711209</v>
      </c>
      <c r="M59" s="4">
        <v>0.98568279562960015</v>
      </c>
      <c r="N59" s="4">
        <v>122.61495776310213</v>
      </c>
      <c r="O59" s="4">
        <v>3.7310405659288151</v>
      </c>
      <c r="P59" s="4">
        <v>332.77450465760552</v>
      </c>
      <c r="Q59" s="4">
        <v>70.433554380138048</v>
      </c>
      <c r="R59" s="4">
        <v>112.09595707711209</v>
      </c>
      <c r="S59" s="4">
        <v>0.98568279562960015</v>
      </c>
      <c r="T59" s="4">
        <v>33.685259990830296</v>
      </c>
      <c r="U59" s="4">
        <f t="shared" si="1"/>
        <v>111.11027428148249</v>
      </c>
      <c r="V59" s="4">
        <f t="shared" si="2"/>
        <v>113.08163987274169</v>
      </c>
      <c r="W59" s="4">
        <f t="shared" si="3"/>
        <v>2.9962351715290936</v>
      </c>
    </row>
    <row r="60" spans="1:23" s="4" customFormat="1" x14ac:dyDescent="0.35">
      <c r="A60" s="4" t="s">
        <v>125</v>
      </c>
      <c r="B60" s="4">
        <v>224.68602099520217</v>
      </c>
      <c r="C60" s="4">
        <v>2691.7912745958679</v>
      </c>
      <c r="D60" s="4">
        <v>3.6532618160900077</v>
      </c>
      <c r="E60" s="4">
        <v>13.97945380759648</v>
      </c>
      <c r="F60" s="4">
        <v>9.1202073759747666</v>
      </c>
      <c r="G60" s="4">
        <v>0.15999164842292959</v>
      </c>
      <c r="H60" s="4">
        <v>9.4942455727589419</v>
      </c>
      <c r="I60" s="4">
        <v>1.6578054084840987E-2</v>
      </c>
      <c r="J60" s="4">
        <v>2.0155593658321811</v>
      </c>
      <c r="K60" s="4">
        <v>0.21237569374904011</v>
      </c>
      <c r="L60" s="4">
        <v>112.33100418191503</v>
      </c>
      <c r="M60" s="4">
        <v>2.2455994807024382</v>
      </c>
      <c r="N60" s="4">
        <v>151.57080698148192</v>
      </c>
      <c r="O60" s="4">
        <v>13.37012484582749</v>
      </c>
      <c r="P60" s="4">
        <v>820.72446238649354</v>
      </c>
      <c r="Q60" s="4">
        <v>194.14162381882329</v>
      </c>
      <c r="R60" s="4">
        <v>112.33100418191503</v>
      </c>
      <c r="S60" s="4">
        <v>2.2455994807024382</v>
      </c>
      <c r="T60" s="4">
        <v>13.686810778769793</v>
      </c>
      <c r="U60" s="4">
        <f t="shared" si="1"/>
        <v>110.0854047012126</v>
      </c>
      <c r="V60" s="4">
        <f t="shared" si="2"/>
        <v>114.57660366261747</v>
      </c>
      <c r="W60" s="4">
        <f t="shared" si="3"/>
        <v>12.606821792510104</v>
      </c>
    </row>
    <row r="61" spans="1:23" s="4" customFormat="1" x14ac:dyDescent="0.35">
      <c r="A61" s="4" t="s">
        <v>126</v>
      </c>
      <c r="B61" s="4">
        <v>29.084838763049728</v>
      </c>
      <c r="C61" s="4">
        <v>545.36944656317314</v>
      </c>
      <c r="D61" s="4">
        <v>3.4094959558362401</v>
      </c>
      <c r="E61" s="4">
        <v>3.0446001659931121</v>
      </c>
      <c r="F61" s="4">
        <v>11.705852532792786</v>
      </c>
      <c r="G61" s="4">
        <v>0.75156171421086249</v>
      </c>
      <c r="H61" s="4">
        <v>15.69630465201492</v>
      </c>
      <c r="I61" s="4">
        <v>1.6591485406716552E-2</v>
      </c>
      <c r="J61" s="4">
        <v>9.3727911489300464</v>
      </c>
      <c r="K61" s="4">
        <v>0.5971592803180269</v>
      </c>
      <c r="L61" s="4">
        <v>112.41609179957484</v>
      </c>
      <c r="M61" s="4">
        <v>10.446309929467468</v>
      </c>
      <c r="N61" s="4">
        <v>569.70965554434247</v>
      </c>
      <c r="O61" s="4">
        <v>68.546112832435711</v>
      </c>
      <c r="P61" s="4">
        <v>3522.9280854774215</v>
      </c>
      <c r="Q61" s="4">
        <v>195.2077073798464</v>
      </c>
      <c r="R61" s="4">
        <v>112.41609179957484</v>
      </c>
      <c r="S61" s="4">
        <v>10.446309929467468</v>
      </c>
      <c r="T61" s="4">
        <v>3.1909845751035366</v>
      </c>
      <c r="U61" s="4">
        <f t="shared" si="1"/>
        <v>101.96978187010737</v>
      </c>
      <c r="V61" s="4">
        <f t="shared" si="2"/>
        <v>122.86240172904232</v>
      </c>
      <c r="W61" s="4" t="e">
        <f>V61-#REF!</f>
        <v>#REF!</v>
      </c>
    </row>
    <row r="62" spans="1:23" s="4" customFormat="1" x14ac:dyDescent="0.35">
      <c r="A62" s="4" t="s">
        <v>127</v>
      </c>
      <c r="B62" s="4">
        <v>471.79963283413554</v>
      </c>
      <c r="C62" s="4">
        <v>7413.6451786405396</v>
      </c>
      <c r="D62" s="4">
        <v>2.8108133751078261</v>
      </c>
      <c r="E62" s="4">
        <v>16.229832992553163</v>
      </c>
      <c r="F62" s="4">
        <v>5.4371516316361648</v>
      </c>
      <c r="G62" s="4">
        <v>0.14531620306071663</v>
      </c>
      <c r="H62" s="4">
        <v>6.4485945545109002</v>
      </c>
      <c r="I62" s="4">
        <v>1.6660714908264571E-2</v>
      </c>
      <c r="J62" s="4">
        <v>1.5549674621448399</v>
      </c>
      <c r="K62" s="4">
        <v>0.24125043039435384</v>
      </c>
      <c r="L62" s="4">
        <v>112.85464387749728</v>
      </c>
      <c r="M62" s="4">
        <v>1.7407002722868654</v>
      </c>
      <c r="N62" s="4">
        <v>138.65410888468011</v>
      </c>
      <c r="O62" s="4">
        <v>8.3591116763259521</v>
      </c>
      <c r="P62" s="4">
        <v>607.64195488408564</v>
      </c>
      <c r="Q62" s="4">
        <v>135.45017780517341</v>
      </c>
      <c r="R62" s="4">
        <v>112.85464387749728</v>
      </c>
      <c r="S62" s="4">
        <v>1.7407002722868654</v>
      </c>
      <c r="T62" s="4">
        <v>18.572556251324933</v>
      </c>
      <c r="U62" s="4">
        <f t="shared" si="1"/>
        <v>111.11394360521041</v>
      </c>
      <c r="V62" s="4">
        <f t="shared" si="2"/>
        <v>114.59534414978415</v>
      </c>
      <c r="W62" s="4" t="e">
        <f>V62-#REF!</f>
        <v>#REF!</v>
      </c>
    </row>
    <row r="63" spans="1:23" s="4" customFormat="1" x14ac:dyDescent="0.35">
      <c r="A63" s="4" t="s">
        <v>128</v>
      </c>
      <c r="B63" s="4">
        <v>50.733403301524326</v>
      </c>
      <c r="C63" s="4">
        <v>612.92392456947516</v>
      </c>
      <c r="D63" s="4">
        <v>4.5686956614641172</v>
      </c>
      <c r="E63" s="4">
        <v>7.0525835185277019</v>
      </c>
      <c r="F63" s="4">
        <v>5.1314976974204347</v>
      </c>
      <c r="G63" s="4">
        <v>0.29249504528031067</v>
      </c>
      <c r="H63" s="4">
        <v>16.490967672387342</v>
      </c>
      <c r="I63" s="4">
        <v>1.6671841938875092E-2</v>
      </c>
      <c r="J63" s="4">
        <v>8.174860229560057</v>
      </c>
      <c r="K63" s="4">
        <v>0.49574801454704381</v>
      </c>
      <c r="L63" s="4">
        <v>112.92512813098347</v>
      </c>
      <c r="M63" s="4">
        <v>9.1522108301059646</v>
      </c>
      <c r="N63" s="4">
        <v>261.30668849205102</v>
      </c>
      <c r="O63" s="4">
        <v>38.013794746281235</v>
      </c>
      <c r="P63" s="4">
        <v>1963.701540495382</v>
      </c>
      <c r="Q63" s="4">
        <v>256.89355042350371</v>
      </c>
      <c r="R63" s="4">
        <v>112.92512813098347</v>
      </c>
      <c r="S63" s="4">
        <v>9.1522108301059646</v>
      </c>
      <c r="T63" s="4">
        <v>5.7506258360675275</v>
      </c>
      <c r="U63" s="4">
        <f t="shared" si="1"/>
        <v>103.77291730087751</v>
      </c>
      <c r="V63" s="4">
        <f t="shared" si="2"/>
        <v>122.07733896108942</v>
      </c>
      <c r="W63" s="4">
        <f t="shared" si="3"/>
        <v>10.198102320319194</v>
      </c>
    </row>
    <row r="64" spans="1:23" s="4" customFormat="1" x14ac:dyDescent="0.35">
      <c r="A64" s="4" t="s">
        <v>129</v>
      </c>
      <c r="B64" s="4">
        <v>564.42513344045881</v>
      </c>
      <c r="C64" s="4">
        <v>14038.974586351223</v>
      </c>
      <c r="D64" s="4">
        <v>3.6655822421209399</v>
      </c>
      <c r="E64" s="4">
        <v>16.726937553059869</v>
      </c>
      <c r="F64" s="4">
        <v>3.0791246161680057</v>
      </c>
      <c r="G64" s="4">
        <v>0.14322456850113693</v>
      </c>
      <c r="H64" s="4">
        <v>3.4642413354606214</v>
      </c>
      <c r="I64" s="4">
        <v>1.6681922261311266E-2</v>
      </c>
      <c r="J64" s="4">
        <v>0.98980331762099616</v>
      </c>
      <c r="K64" s="4">
        <v>0.28592620879875685</v>
      </c>
      <c r="L64" s="4">
        <v>112.98898133887023</v>
      </c>
      <c r="M64" s="4">
        <v>1.1097446981000019</v>
      </c>
      <c r="N64" s="4">
        <v>136.79969013597648</v>
      </c>
      <c r="O64" s="4">
        <v>4.4350052524824122</v>
      </c>
      <c r="P64" s="4">
        <v>573.8572072593264</v>
      </c>
      <c r="Q64" s="4">
        <v>72.236254448494492</v>
      </c>
      <c r="R64" s="4">
        <v>112.98898133887023</v>
      </c>
      <c r="S64" s="4">
        <v>1.1097446981000019</v>
      </c>
      <c r="T64" s="4">
        <v>19.689389609392922</v>
      </c>
      <c r="U64" s="4">
        <f t="shared" si="1"/>
        <v>111.87923664077023</v>
      </c>
      <c r="V64" s="4">
        <f t="shared" si="2"/>
        <v>114.09872603697023</v>
      </c>
      <c r="W64" s="4" t="e">
        <f>V64-#REF!</f>
        <v>#REF!</v>
      </c>
    </row>
    <row r="65" spans="1:23" s="4" customFormat="1" x14ac:dyDescent="0.35">
      <c r="A65" s="4" t="s">
        <v>130</v>
      </c>
      <c r="B65" s="4">
        <v>88.082493836853871</v>
      </c>
      <c r="C65" s="4">
        <v>1576.0154653242973</v>
      </c>
      <c r="D65" s="4">
        <v>4.1593512270109718</v>
      </c>
      <c r="E65" s="4">
        <v>8.0364495094272694</v>
      </c>
      <c r="F65" s="4">
        <v>8.4959142808176917</v>
      </c>
      <c r="G65" s="4">
        <v>0.28454775816659744</v>
      </c>
      <c r="H65" s="4">
        <v>11.414157099409968</v>
      </c>
      <c r="I65" s="4">
        <v>1.676818420029216E-2</v>
      </c>
      <c r="J65" s="4">
        <v>3.9403390954062592</v>
      </c>
      <c r="K65" s="4">
        <v>0.34527243568202665</v>
      </c>
      <c r="L65" s="4">
        <v>113.53537664022359</v>
      </c>
      <c r="M65" s="4">
        <v>4.4356396051702518</v>
      </c>
      <c r="N65" s="4">
        <v>255.04888913672346</v>
      </c>
      <c r="O65" s="4">
        <v>25.751079439948157</v>
      </c>
      <c r="P65" s="4">
        <v>1904.8291170150494</v>
      </c>
      <c r="Q65" s="4">
        <v>193.02856873916141</v>
      </c>
      <c r="R65" s="4">
        <v>113.53537664022359</v>
      </c>
      <c r="S65" s="4">
        <v>4.4356396051702518</v>
      </c>
      <c r="T65" s="4">
        <v>5.9603969524646123</v>
      </c>
      <c r="U65" s="4">
        <f t="shared" si="1"/>
        <v>109.09973703505334</v>
      </c>
      <c r="V65" s="4">
        <f t="shared" si="2"/>
        <v>117.97101624539384</v>
      </c>
      <c r="W65" s="4" t="e">
        <f>V65-#REF!</f>
        <v>#REF!</v>
      </c>
    </row>
    <row r="66" spans="1:23" s="4" customFormat="1" x14ac:dyDescent="0.35">
      <c r="A66" s="4" t="s">
        <v>131</v>
      </c>
      <c r="B66" s="4">
        <v>322.52392856206376</v>
      </c>
      <c r="C66" s="4">
        <v>5669.609365054811</v>
      </c>
      <c r="D66" s="4">
        <v>2.7042374993008291</v>
      </c>
      <c r="E66" s="4">
        <v>15.877383290104417</v>
      </c>
      <c r="F66" s="4">
        <v>7.0802981023315263</v>
      </c>
      <c r="G66" s="4">
        <v>0.14753476997775225</v>
      </c>
      <c r="H66" s="4">
        <v>8.0553231774186678</v>
      </c>
      <c r="I66" s="4">
        <v>1.685275547743563E-2</v>
      </c>
      <c r="J66" s="4">
        <v>1.611468773888642</v>
      </c>
      <c r="K66" s="4">
        <v>0.20014946500759542</v>
      </c>
      <c r="L66" s="4">
        <v>114.0710180949411</v>
      </c>
      <c r="M66" s="4">
        <v>1.8231811842469554</v>
      </c>
      <c r="N66" s="4">
        <v>140.61737009714855</v>
      </c>
      <c r="O66" s="4">
        <v>10.579532727829857</v>
      </c>
      <c r="P66" s="4">
        <v>616.7897664735932</v>
      </c>
      <c r="Q66" s="4">
        <v>170.65818767360508</v>
      </c>
      <c r="R66" s="4">
        <v>114.0710180949411</v>
      </c>
      <c r="S66" s="4">
        <v>1.8231811842469554</v>
      </c>
      <c r="T66" s="4">
        <v>18.494311075737482</v>
      </c>
      <c r="U66" s="4">
        <f t="shared" si="1"/>
        <v>112.24783691069413</v>
      </c>
      <c r="V66" s="4">
        <f t="shared" si="2"/>
        <v>115.89419927918806</v>
      </c>
      <c r="W66" s="4">
        <f t="shared" si="3"/>
        <v>3.3547804262856715</v>
      </c>
    </row>
    <row r="67" spans="1:23" s="4" customFormat="1" x14ac:dyDescent="0.35">
      <c r="A67" s="4" t="s">
        <v>132</v>
      </c>
      <c r="B67" s="4">
        <v>424.98447341797674</v>
      </c>
      <c r="C67" s="4">
        <v>8084.2311731673371</v>
      </c>
      <c r="D67" s="4">
        <v>2.4217041502519603</v>
      </c>
      <c r="E67" s="4">
        <v>16.896317126364295</v>
      </c>
      <c r="F67" s="4">
        <v>3.7360887825570575</v>
      </c>
      <c r="G67" s="4">
        <v>0.14156039710004953</v>
      </c>
      <c r="H67" s="4">
        <v>4.7543342628223009</v>
      </c>
      <c r="I67" s="4">
        <v>1.6861140400115531E-2</v>
      </c>
      <c r="J67" s="4">
        <v>1.3999066353888237</v>
      </c>
      <c r="K67" s="4">
        <v>0.29459687962237635</v>
      </c>
      <c r="L67" s="4">
        <v>114.12412249687922</v>
      </c>
      <c r="M67" s="4">
        <v>1.5847036439768374</v>
      </c>
      <c r="N67" s="4">
        <v>135.32183212825254</v>
      </c>
      <c r="O67" s="4">
        <v>6.0247050045487356</v>
      </c>
      <c r="P67" s="4">
        <v>526.4997926863241</v>
      </c>
      <c r="Q67" s="4">
        <v>99.664367635441977</v>
      </c>
      <c r="R67" s="4">
        <v>114.12412249687922</v>
      </c>
      <c r="S67" s="4">
        <v>1.5847036439768374</v>
      </c>
      <c r="T67" s="4">
        <v>21.676005210674724</v>
      </c>
      <c r="U67" s="4">
        <f t="shared" si="1"/>
        <v>112.53941885290239</v>
      </c>
      <c r="V67" s="4">
        <f t="shared" si="2"/>
        <v>115.70882614085606</v>
      </c>
      <c r="W67" s="4" t="e">
        <f>V67-#REF!</f>
        <v>#REF!</v>
      </c>
    </row>
    <row r="68" spans="1:23" s="4" customFormat="1" x14ac:dyDescent="0.35">
      <c r="A68" s="4" t="s">
        <v>133</v>
      </c>
      <c r="B68" s="4">
        <v>754.85795429546124</v>
      </c>
      <c r="C68" s="4">
        <v>9920.0411175729587</v>
      </c>
      <c r="D68" s="4">
        <v>19.93450923133668</v>
      </c>
      <c r="E68" s="4">
        <v>17.59977221736218</v>
      </c>
      <c r="F68" s="4">
        <v>4.1249427534193313</v>
      </c>
      <c r="G68" s="4">
        <v>0.13639920664272967</v>
      </c>
      <c r="H68" s="4">
        <v>4.4281471411222535</v>
      </c>
      <c r="I68" s="4">
        <v>1.6939084509040046E-2</v>
      </c>
      <c r="J68" s="4">
        <v>0.87543272764576507</v>
      </c>
      <c r="K68" s="4">
        <v>0.19787844018740264</v>
      </c>
      <c r="L68" s="4">
        <v>114.61774657971588</v>
      </c>
      <c r="M68" s="4">
        <v>0.99566967841442278</v>
      </c>
      <c r="N68" s="4">
        <v>130.72473815510759</v>
      </c>
      <c r="O68" s="4">
        <v>5.4328218909040018</v>
      </c>
      <c r="P68" s="4">
        <v>435.36826689273727</v>
      </c>
      <c r="Q68" s="4">
        <v>96.709902847048909</v>
      </c>
      <c r="R68" s="4">
        <v>114.61774657971588</v>
      </c>
      <c r="S68" s="4">
        <v>0.99566967841442278</v>
      </c>
      <c r="T68" s="4">
        <v>26.326619392302781</v>
      </c>
      <c r="U68" s="4">
        <f t="shared" si="1"/>
        <v>113.62207690130145</v>
      </c>
      <c r="V68" s="4">
        <f t="shared" si="2"/>
        <v>115.61341625813031</v>
      </c>
      <c r="W68" s="4" t="e">
        <f>V68-#REF!</f>
        <v>#REF!</v>
      </c>
    </row>
    <row r="69" spans="1:23" s="4" customFormat="1" x14ac:dyDescent="0.35">
      <c r="A69" s="4" t="s">
        <v>134</v>
      </c>
      <c r="B69" s="4">
        <v>327.37590401746036</v>
      </c>
      <c r="C69" s="4">
        <v>9410.7057560718949</v>
      </c>
      <c r="D69" s="4">
        <v>3.3445045737444916</v>
      </c>
      <c r="E69" s="4">
        <v>15.819882895181436</v>
      </c>
      <c r="F69" s="4">
        <v>5.4256687705621962</v>
      </c>
      <c r="G69" s="4">
        <v>0.1521565993730726</v>
      </c>
      <c r="H69" s="4">
        <v>5.7568072973347091</v>
      </c>
      <c r="I69" s="4">
        <v>1.6993877654873576E-2</v>
      </c>
      <c r="J69" s="4">
        <v>1.2879724698029169</v>
      </c>
      <c r="K69" s="4">
        <v>0.22386516311505941</v>
      </c>
      <c r="L69" s="4">
        <v>114.96473178898636</v>
      </c>
      <c r="M69" s="4">
        <v>1.468728261973169</v>
      </c>
      <c r="N69" s="4">
        <v>144.69518314632055</v>
      </c>
      <c r="O69" s="4">
        <v>7.7650262598212834</v>
      </c>
      <c r="P69" s="4">
        <v>665.75691251470528</v>
      </c>
      <c r="Q69" s="4">
        <v>120.26235838468676</v>
      </c>
      <c r="R69" s="4">
        <v>114.96473178898636</v>
      </c>
      <c r="S69" s="4">
        <v>1.468728261973169</v>
      </c>
      <c r="T69" s="4">
        <v>17.268274595113123</v>
      </c>
      <c r="U69" s="4">
        <f t="shared" si="1"/>
        <v>113.49600352701319</v>
      </c>
      <c r="V69" s="4">
        <f t="shared" si="2"/>
        <v>116.43346005095952</v>
      </c>
      <c r="W69" s="4" t="e">
        <f>V69-#REF!</f>
        <v>#REF!</v>
      </c>
    </row>
    <row r="70" spans="1:23" s="4" customFormat="1" x14ac:dyDescent="0.35">
      <c r="A70" s="4" t="s">
        <v>135</v>
      </c>
      <c r="B70" s="4">
        <v>181.79948908611556</v>
      </c>
      <c r="C70" s="4">
        <v>1771.2372944665119</v>
      </c>
      <c r="D70" s="4">
        <v>3.5138143065848735</v>
      </c>
      <c r="E70" s="4">
        <v>10.24689583274159</v>
      </c>
      <c r="F70" s="4">
        <v>15.145121527622788</v>
      </c>
      <c r="G70" s="4">
        <v>0.22360953503866626</v>
      </c>
      <c r="H70" s="4">
        <v>15.322290639163313</v>
      </c>
      <c r="I70" s="4">
        <v>1.7152911771427928E-2</v>
      </c>
      <c r="J70" s="4">
        <v>1.8147561378185844</v>
      </c>
      <c r="K70" s="4">
        <v>0.11849648881408385</v>
      </c>
      <c r="L70" s="4">
        <v>115.97173166915564</v>
      </c>
      <c r="M70" s="4">
        <v>2.0869355195314299</v>
      </c>
      <c r="N70" s="4">
        <v>205.73899200780451</v>
      </c>
      <c r="O70" s="4">
        <v>28.544792413035125</v>
      </c>
      <c r="P70" s="4">
        <v>1420.7918679363843</v>
      </c>
      <c r="Q70" s="4">
        <v>292.46485176239707</v>
      </c>
      <c r="R70" s="4">
        <v>115.97173166915564</v>
      </c>
      <c r="S70" s="4">
        <v>2.0869355195314299</v>
      </c>
      <c r="T70" s="4">
        <v>8.1624715263606973</v>
      </c>
      <c r="U70" s="4">
        <f t="shared" si="1"/>
        <v>113.88479614962421</v>
      </c>
      <c r="V70" s="4">
        <f t="shared" si="2"/>
        <v>118.05866718868708</v>
      </c>
      <c r="W70" s="4" t="e">
        <f>V70-#REF!</f>
        <v>#REF!</v>
      </c>
    </row>
    <row r="71" spans="1:23" s="4" customFormat="1" x14ac:dyDescent="0.35">
      <c r="A71" s="4" t="s">
        <v>136</v>
      </c>
      <c r="B71" s="4">
        <v>484.65673165843185</v>
      </c>
      <c r="C71" s="4">
        <v>6646.7476476174061</v>
      </c>
      <c r="D71" s="4">
        <v>4.27383692455932</v>
      </c>
      <c r="E71" s="4">
        <v>17.172478540235861</v>
      </c>
      <c r="F71" s="4">
        <v>2.5954872627065777</v>
      </c>
      <c r="G71" s="4">
        <v>0.14098785345059608</v>
      </c>
      <c r="H71" s="4">
        <v>3.5361958747858266</v>
      </c>
      <c r="I71" s="4">
        <v>1.7282465234620736E-2</v>
      </c>
      <c r="J71" s="4">
        <v>0.95840097774498501</v>
      </c>
      <c r="K71" s="4">
        <v>0.27123207526726945</v>
      </c>
      <c r="L71" s="4">
        <v>116.79194456962362</v>
      </c>
      <c r="M71" s="4">
        <v>1.1104138178928054</v>
      </c>
      <c r="N71" s="4">
        <v>134.81289025675915</v>
      </c>
      <c r="O71" s="4">
        <v>4.4656175881964799</v>
      </c>
      <c r="P71" s="4">
        <v>466.23199064606064</v>
      </c>
      <c r="Q71" s="4">
        <v>75.446534916666423</v>
      </c>
      <c r="R71" s="4">
        <v>116.79194456962362</v>
      </c>
      <c r="S71" s="4">
        <v>1.1104138178928054</v>
      </c>
      <c r="T71" s="4">
        <v>25.050178218741337</v>
      </c>
      <c r="U71" s="4">
        <f t="shared" si="1"/>
        <v>115.68153075173082</v>
      </c>
      <c r="V71" s="4">
        <f t="shared" si="2"/>
        <v>117.90235838751643</v>
      </c>
      <c r="W71" s="4" t="e">
        <f>V71-#REF!</f>
        <v>#REF!</v>
      </c>
    </row>
    <row r="72" spans="1:23" s="4" customFormat="1" x14ac:dyDescent="0.35">
      <c r="A72" s="4" t="s">
        <v>137</v>
      </c>
      <c r="B72" s="4">
        <v>221.10235360242834</v>
      </c>
      <c r="C72" s="4">
        <v>2510.7277267671998</v>
      </c>
      <c r="D72" s="4">
        <v>3.597846330948804</v>
      </c>
      <c r="E72" s="4">
        <v>13.555638461710199</v>
      </c>
      <c r="F72" s="4">
        <v>8.2426212227006044</v>
      </c>
      <c r="G72" s="4">
        <v>0.17185084992614591</v>
      </c>
      <c r="H72" s="4">
        <v>9.9320972109810963</v>
      </c>
      <c r="I72" s="4">
        <v>1.7389068402678148E-2</v>
      </c>
      <c r="J72" s="4">
        <v>1.8169199664820188</v>
      </c>
      <c r="K72" s="4">
        <v>0.18301642759242312</v>
      </c>
      <c r="L72" s="4">
        <v>117.46677913543479</v>
      </c>
      <c r="M72" s="4">
        <v>2.1161136084235039</v>
      </c>
      <c r="N72" s="4">
        <v>161.89004307622579</v>
      </c>
      <c r="O72" s="4">
        <v>14.865323174334236</v>
      </c>
      <c r="P72" s="4">
        <v>874.68945080743185</v>
      </c>
      <c r="Q72" s="4">
        <v>202.65476390084655</v>
      </c>
      <c r="R72" s="4">
        <v>117.46677913543479</v>
      </c>
      <c r="S72" s="4">
        <v>2.1161136084235039</v>
      </c>
      <c r="T72" s="4">
        <v>13.429541081923462</v>
      </c>
      <c r="U72" s="4">
        <f t="shared" si="1"/>
        <v>115.35066552701129</v>
      </c>
      <c r="V72" s="4">
        <f t="shared" si="2"/>
        <v>119.5828927438583</v>
      </c>
      <c r="W72" s="4">
        <f t="shared" si="3"/>
        <v>3.2077049016725425</v>
      </c>
    </row>
    <row r="73" spans="1:23" s="4" customFormat="1" x14ac:dyDescent="0.35">
      <c r="A73" s="4" t="s">
        <v>138</v>
      </c>
      <c r="B73" s="4">
        <v>390.63634186780553</v>
      </c>
      <c r="C73" s="4">
        <v>3419.1821257637439</v>
      </c>
      <c r="D73" s="4">
        <v>4.4301563299165094</v>
      </c>
      <c r="E73" s="4">
        <v>15.781376374454661</v>
      </c>
      <c r="F73" s="4">
        <v>6.6013327518614675</v>
      </c>
      <c r="G73" s="4">
        <v>0.14982901239467644</v>
      </c>
      <c r="H73" s="4">
        <v>7.1351228997925604</v>
      </c>
      <c r="I73" s="4">
        <v>1.7402383712383014E-2</v>
      </c>
      <c r="J73" s="4">
        <v>1.0084595875762201</v>
      </c>
      <c r="K73" s="4">
        <v>0.14145770774289318</v>
      </c>
      <c r="L73" s="4">
        <v>117.55106464363693</v>
      </c>
      <c r="M73" s="4">
        <v>1.1758768014511816</v>
      </c>
      <c r="N73" s="4">
        <v>142.64361375735035</v>
      </c>
      <c r="O73" s="4">
        <v>9.4968369254858658</v>
      </c>
      <c r="P73" s="4">
        <v>584.32797117766142</v>
      </c>
      <c r="Q73" s="4">
        <v>153.52500449642619</v>
      </c>
      <c r="R73" s="4">
        <v>117.55106464363693</v>
      </c>
      <c r="S73" s="4">
        <v>1.1758768014511816</v>
      </c>
      <c r="T73" s="4">
        <v>20.117309189687283</v>
      </c>
      <c r="U73" s="4">
        <f t="shared" si="1"/>
        <v>116.37518784218575</v>
      </c>
      <c r="V73" s="4">
        <f t="shared" si="2"/>
        <v>118.72694144508812</v>
      </c>
      <c r="W73" s="4" t="e">
        <f>V73-#REF!</f>
        <v>#REF!</v>
      </c>
    </row>
    <row r="74" spans="1:23" s="4" customFormat="1" x14ac:dyDescent="0.35">
      <c r="A74" s="4" t="s">
        <v>139</v>
      </c>
      <c r="B74" s="4">
        <v>151.02890558381421</v>
      </c>
      <c r="C74" s="4">
        <v>2439.9206440928256</v>
      </c>
      <c r="D74" s="4">
        <v>2.8705478190167515</v>
      </c>
      <c r="E74" s="4">
        <v>12.800568118836164</v>
      </c>
      <c r="F74" s="4">
        <v>12.557908898313594</v>
      </c>
      <c r="G74" s="4">
        <v>0.18306109770855683</v>
      </c>
      <c r="H74" s="4">
        <v>13.60992928189342</v>
      </c>
      <c r="I74" s="4">
        <v>1.7488469946767626E-2</v>
      </c>
      <c r="J74" s="4">
        <v>3.0519894592885253</v>
      </c>
      <c r="K74" s="4">
        <v>0.22430426285072988</v>
      </c>
      <c r="L74" s="4">
        <v>118.0959613145161</v>
      </c>
      <c r="M74" s="4">
        <v>3.5726330347539843</v>
      </c>
      <c r="N74" s="4">
        <v>171.549106894273</v>
      </c>
      <c r="O74" s="4">
        <v>21.486733726153844</v>
      </c>
      <c r="P74" s="4">
        <v>992.58464690971527</v>
      </c>
      <c r="Q74" s="4">
        <v>270.79090625476368</v>
      </c>
      <c r="R74" s="4">
        <v>118.0959613145161</v>
      </c>
      <c r="S74" s="4">
        <v>3.5726330347539843</v>
      </c>
      <c r="T74" s="4">
        <v>11.897822687686405</v>
      </c>
      <c r="U74" s="4">
        <f t="shared" si="1"/>
        <v>114.52332827976213</v>
      </c>
      <c r="V74" s="4">
        <f t="shared" si="2"/>
        <v>121.66859434927008</v>
      </c>
      <c r="W74" s="4" t="e">
        <f>V74-#REF!</f>
        <v>#REF!</v>
      </c>
    </row>
    <row r="75" spans="1:23" s="4" customFormat="1" x14ac:dyDescent="0.35">
      <c r="A75" s="4" t="s">
        <v>140</v>
      </c>
      <c r="B75" s="4">
        <v>311.9364447367588</v>
      </c>
      <c r="C75" s="4">
        <v>2984.434987853107</v>
      </c>
      <c r="D75" s="4">
        <v>3.5757084759873745</v>
      </c>
      <c r="E75" s="4">
        <v>12.607904335008369</v>
      </c>
      <c r="F75" s="4">
        <v>13.741954737862104</v>
      </c>
      <c r="G75" s="4">
        <v>0.19869764018350652</v>
      </c>
      <c r="H75" s="4">
        <v>14.037417950273076</v>
      </c>
      <c r="I75" s="4">
        <v>1.8240062681710169E-2</v>
      </c>
      <c r="J75" s="4">
        <v>1.3477485568459704</v>
      </c>
      <c r="K75" s="4">
        <v>9.6075537971837488E-2</v>
      </c>
      <c r="L75" s="4">
        <v>122.85133300199729</v>
      </c>
      <c r="M75" s="4">
        <v>1.6412668756216391</v>
      </c>
      <c r="N75" s="4">
        <v>184.87034424665154</v>
      </c>
      <c r="O75" s="4">
        <v>23.731668639162038</v>
      </c>
      <c r="P75" s="4">
        <v>1076.8118877791794</v>
      </c>
      <c r="Q75" s="4">
        <v>281.83188794913951</v>
      </c>
      <c r="R75" s="4">
        <v>122.85133300199729</v>
      </c>
      <c r="S75" s="4">
        <v>1.6412668756216391</v>
      </c>
      <c r="T75" s="4">
        <v>11.408801704015946</v>
      </c>
      <c r="U75" s="4">
        <f t="shared" si="1"/>
        <v>121.21006612637565</v>
      </c>
      <c r="V75" s="4">
        <f t="shared" si="2"/>
        <v>124.49259987761893</v>
      </c>
      <c r="W75" s="4">
        <f t="shared" si="3"/>
        <v>1.7206858385146262</v>
      </c>
    </row>
    <row r="76" spans="1:23" s="4" customFormat="1" x14ac:dyDescent="0.35">
      <c r="A76" s="4" t="s">
        <v>141</v>
      </c>
      <c r="B76" s="4">
        <v>395.0018425948054</v>
      </c>
      <c r="C76" s="4">
        <v>5361.1010675558409</v>
      </c>
      <c r="D76" s="4">
        <v>3.5009696627004976</v>
      </c>
      <c r="E76" s="4">
        <v>14.66250104802528</v>
      </c>
      <c r="F76" s="4">
        <v>6.2334919681538024</v>
      </c>
      <c r="G76" s="4">
        <v>0.17476610560174397</v>
      </c>
      <c r="H76" s="4">
        <v>6.5672330996099459</v>
      </c>
      <c r="I76" s="4">
        <v>1.8380298720121622E-2</v>
      </c>
      <c r="J76" s="4">
        <v>0.78745179736851878</v>
      </c>
      <c r="K76" s="4">
        <v>0.12004016687765585</v>
      </c>
      <c r="L76" s="4">
        <v>123.73822651625945</v>
      </c>
      <c r="M76" s="4">
        <v>0.96631247715513524</v>
      </c>
      <c r="N76" s="4">
        <v>164.41076295964018</v>
      </c>
      <c r="O76" s="4">
        <v>9.9702631072781571</v>
      </c>
      <c r="P76" s="4">
        <v>800.17602401140493</v>
      </c>
      <c r="Q76" s="4">
        <v>136.7532147815898</v>
      </c>
      <c r="R76" s="4">
        <v>123.73822651625945</v>
      </c>
      <c r="S76" s="4">
        <v>0.96631247715513524</v>
      </c>
      <c r="T76" s="4">
        <v>15.463875797720203</v>
      </c>
      <c r="U76" s="4">
        <f t="shared" si="1"/>
        <v>122.7719140391043</v>
      </c>
      <c r="V76" s="4">
        <f t="shared" si="2"/>
        <v>124.70453899341459</v>
      </c>
      <c r="W76" s="4">
        <f t="shared" si="3"/>
        <v>124.70453899341459</v>
      </c>
    </row>
    <row r="78" spans="1:23" x14ac:dyDescent="0.35">
      <c r="A78" s="1"/>
    </row>
  </sheetData>
  <mergeCells count="2">
    <mergeCell ref="E16:K16"/>
    <mergeCell ref="L16:Q16"/>
  </mergeCell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zoomScale="80" zoomScaleNormal="80" workbookViewId="0">
      <selection activeCell="AE40" sqref="AE40"/>
    </sheetView>
  </sheetViews>
  <sheetFormatPr defaultColWidth="11" defaultRowHeight="15.5" x14ac:dyDescent="0.35"/>
  <cols>
    <col min="1" max="1" width="38.5" style="3" bestFit="1" customWidth="1"/>
    <col min="2" max="20" width="11" style="3" customWidth="1"/>
    <col min="21" max="16384" width="11" style="3"/>
  </cols>
  <sheetData>
    <row r="1" spans="1:20" x14ac:dyDescent="0.35">
      <c r="A1" s="3" t="s">
        <v>33</v>
      </c>
      <c r="B1" s="5" t="s">
        <v>64</v>
      </c>
    </row>
    <row r="2" spans="1:20" x14ac:dyDescent="0.35">
      <c r="A2" s="3" t="s">
        <v>35</v>
      </c>
      <c r="B2" s="5" t="s">
        <v>65</v>
      </c>
    </row>
    <row r="3" spans="1:20" x14ac:dyDescent="0.35">
      <c r="A3" s="3" t="s">
        <v>37</v>
      </c>
      <c r="B3" s="5" t="s">
        <v>38</v>
      </c>
    </row>
    <row r="4" spans="1:20" x14ac:dyDescent="0.35">
      <c r="A4" s="3" t="s">
        <v>39</v>
      </c>
      <c r="B4" s="5" t="s">
        <v>40</v>
      </c>
    </row>
    <row r="5" spans="1:20" x14ac:dyDescent="0.35">
      <c r="A5" s="3" t="s">
        <v>41</v>
      </c>
      <c r="B5" s="5" t="s">
        <v>42</v>
      </c>
    </row>
    <row r="6" spans="1:20" x14ac:dyDescent="0.35">
      <c r="A6" s="3" t="s">
        <v>43</v>
      </c>
      <c r="B6" s="5" t="s">
        <v>44</v>
      </c>
    </row>
    <row r="7" spans="1:20" x14ac:dyDescent="0.35">
      <c r="A7" s="3" t="s">
        <v>45</v>
      </c>
      <c r="B7" s="5">
        <v>45.46913</v>
      </c>
    </row>
    <row r="8" spans="1:20" x14ac:dyDescent="0.35">
      <c r="A8" s="3" t="s">
        <v>46</v>
      </c>
      <c r="B8" s="5">
        <v>-112.57966</v>
      </c>
    </row>
    <row r="9" spans="1:20" x14ac:dyDescent="0.35">
      <c r="A9" s="3" t="s">
        <v>47</v>
      </c>
      <c r="B9" s="5" t="s">
        <v>48</v>
      </c>
    </row>
    <row r="10" spans="1:20" x14ac:dyDescent="0.35">
      <c r="A10" s="3" t="s">
        <v>49</v>
      </c>
      <c r="B10" s="5">
        <v>1.0289491908979893</v>
      </c>
    </row>
    <row r="11" spans="1:20" x14ac:dyDescent="0.35">
      <c r="A11" s="3" t="s">
        <v>50</v>
      </c>
      <c r="B11" s="5">
        <v>1.4696238960376125</v>
      </c>
    </row>
    <row r="12" spans="1:20" x14ac:dyDescent="0.35">
      <c r="A12" s="3" t="s">
        <v>51</v>
      </c>
      <c r="B12" s="5" t="s">
        <v>52</v>
      </c>
    </row>
    <row r="13" spans="1:20" x14ac:dyDescent="0.35">
      <c r="A13" s="3" t="s">
        <v>53</v>
      </c>
      <c r="B13" s="3" t="s">
        <v>54</v>
      </c>
    </row>
    <row r="14" spans="1:20" x14ac:dyDescent="0.35">
      <c r="A14" s="3" t="s">
        <v>55</v>
      </c>
      <c r="B14" s="3" t="s">
        <v>56</v>
      </c>
    </row>
    <row r="15" spans="1:20" x14ac:dyDescent="0.35">
      <c r="A15" s="3" t="s">
        <v>57</v>
      </c>
      <c r="B15" s="3" t="s">
        <v>58</v>
      </c>
    </row>
    <row r="16" spans="1:20" x14ac:dyDescent="0.35">
      <c r="A16" s="1"/>
      <c r="B16" s="1"/>
      <c r="C16" s="1"/>
      <c r="D16" s="1"/>
      <c r="E16" s="9" t="s">
        <v>0</v>
      </c>
      <c r="F16" s="9"/>
      <c r="G16" s="9"/>
      <c r="H16" s="9"/>
      <c r="I16" s="9"/>
      <c r="J16" s="9"/>
      <c r="K16" s="9"/>
      <c r="L16" s="9" t="s">
        <v>1</v>
      </c>
      <c r="M16" s="9"/>
      <c r="N16" s="9"/>
      <c r="O16" s="9"/>
      <c r="P16" s="9"/>
      <c r="Q16" s="9"/>
      <c r="R16" s="1"/>
      <c r="S16" s="1"/>
      <c r="T16" s="1"/>
    </row>
    <row r="17" spans="1:23" x14ac:dyDescent="0.35">
      <c r="A17" s="1" t="s">
        <v>2</v>
      </c>
      <c r="B17" s="1" t="s">
        <v>3</v>
      </c>
      <c r="C17" s="1" t="s">
        <v>4</v>
      </c>
      <c r="D17" s="1" t="s">
        <v>5</v>
      </c>
      <c r="E17" s="1" t="s">
        <v>6</v>
      </c>
      <c r="F17" s="1" t="s">
        <v>7</v>
      </c>
      <c r="G17" s="1" t="s">
        <v>8</v>
      </c>
      <c r="H17" s="1" t="s">
        <v>7</v>
      </c>
      <c r="I17" s="1" t="s">
        <v>6</v>
      </c>
      <c r="J17" s="1" t="s">
        <v>7</v>
      </c>
      <c r="K17" s="1" t="s">
        <v>9</v>
      </c>
      <c r="L17" s="1" t="s">
        <v>6</v>
      </c>
      <c r="M17" s="1" t="s">
        <v>7</v>
      </c>
      <c r="N17" s="1" t="s">
        <v>8</v>
      </c>
      <c r="O17" s="1" t="s">
        <v>7</v>
      </c>
      <c r="P17" s="1" t="s">
        <v>6</v>
      </c>
      <c r="Q17" s="1" t="s">
        <v>7</v>
      </c>
      <c r="R17" s="1" t="s">
        <v>10</v>
      </c>
      <c r="S17" s="1" t="s">
        <v>7</v>
      </c>
      <c r="T17" s="1" t="s">
        <v>11</v>
      </c>
      <c r="U17" s="1" t="s">
        <v>107</v>
      </c>
      <c r="V17" s="1" t="s">
        <v>108</v>
      </c>
      <c r="W17" s="1" t="s">
        <v>109</v>
      </c>
    </row>
    <row r="18" spans="1:23" x14ac:dyDescent="0.35">
      <c r="A18" s="1"/>
      <c r="B18" s="1" t="s">
        <v>12</v>
      </c>
      <c r="C18" s="1" t="s">
        <v>13</v>
      </c>
      <c r="D18" s="1" t="s">
        <v>14</v>
      </c>
      <c r="E18" s="1" t="s">
        <v>8</v>
      </c>
      <c r="F18" s="1" t="s">
        <v>15</v>
      </c>
      <c r="G18" s="1" t="s">
        <v>16</v>
      </c>
      <c r="H18" s="1" t="s">
        <v>15</v>
      </c>
      <c r="I18" s="1" t="s">
        <v>17</v>
      </c>
      <c r="J18" s="1" t="s">
        <v>15</v>
      </c>
      <c r="K18" s="1" t="s">
        <v>18</v>
      </c>
      <c r="L18" s="1" t="s">
        <v>17</v>
      </c>
      <c r="M18" s="1" t="s">
        <v>19</v>
      </c>
      <c r="N18" s="1" t="s">
        <v>16</v>
      </c>
      <c r="O18" s="1" t="s">
        <v>19</v>
      </c>
      <c r="P18" s="1" t="s">
        <v>8</v>
      </c>
      <c r="Q18" s="1" t="s">
        <v>19</v>
      </c>
      <c r="R18" s="1" t="s">
        <v>19</v>
      </c>
      <c r="S18" s="1" t="s">
        <v>19</v>
      </c>
      <c r="T18" s="1" t="s">
        <v>15</v>
      </c>
    </row>
    <row r="19" spans="1:23" x14ac:dyDescent="0.35">
      <c r="A19" s="1" t="s">
        <v>110</v>
      </c>
    </row>
    <row r="20" spans="1:23" x14ac:dyDescent="0.35">
      <c r="A20" s="4" t="s">
        <v>149</v>
      </c>
      <c r="B20" s="3">
        <v>783.36200513156587</v>
      </c>
      <c r="C20" s="3">
        <v>4954.0198648114338</v>
      </c>
      <c r="D20" s="3">
        <v>1.6989604380053396</v>
      </c>
      <c r="E20" s="3">
        <v>27.475188272519713</v>
      </c>
      <c r="F20" s="3">
        <v>19.656816611017597</v>
      </c>
      <c r="G20" s="3">
        <v>7.7329676824210714E-2</v>
      </c>
      <c r="H20" s="3">
        <v>20.355302181350172</v>
      </c>
      <c r="I20" s="3">
        <v>1.6494466065516501E-2</v>
      </c>
      <c r="J20" s="3">
        <v>4.4674292583867103</v>
      </c>
      <c r="K20" s="3">
        <v>0.21947250984462563</v>
      </c>
      <c r="L20" s="3">
        <v>105.46275561464887</v>
      </c>
      <c r="M20" s="3">
        <v>4.673144485993987</v>
      </c>
      <c r="N20" s="3">
        <v>75.631271714521318</v>
      </c>
      <c r="O20" s="3">
        <v>14.836653130573755</v>
      </c>
      <c r="P20" s="3" t="s">
        <v>22</v>
      </c>
      <c r="Q20" s="3" t="s">
        <v>22</v>
      </c>
      <c r="R20" s="3">
        <v>105.46275561464887</v>
      </c>
      <c r="S20" s="3">
        <v>4.673144485993987</v>
      </c>
      <c r="U20" s="3">
        <v>7.5999999999999998E-2</v>
      </c>
      <c r="V20" s="3">
        <v>0.04</v>
      </c>
      <c r="W20" s="6">
        <f>V20/U20</f>
        <v>0.52631578947368418</v>
      </c>
    </row>
    <row r="21" spans="1:23" x14ac:dyDescent="0.35">
      <c r="A21" s="4" t="s">
        <v>101</v>
      </c>
      <c r="B21" s="3">
        <v>299.31658844700144</v>
      </c>
      <c r="C21" s="3">
        <v>15302.386698253347</v>
      </c>
      <c r="D21" s="3">
        <v>3.6083994554785028</v>
      </c>
      <c r="E21" s="3">
        <v>20.57680962401362</v>
      </c>
      <c r="F21" s="3">
        <v>18.278282905466039</v>
      </c>
      <c r="G21" s="3">
        <v>0.11068488193319585</v>
      </c>
      <c r="H21" s="3">
        <v>20.693308585055444</v>
      </c>
      <c r="I21" s="3">
        <v>1.6671629643430871E-2</v>
      </c>
      <c r="J21" s="3">
        <v>9.6271231443252088</v>
      </c>
      <c r="K21" s="3">
        <v>0.46522880112452586</v>
      </c>
      <c r="L21" s="3">
        <v>106.58619536364128</v>
      </c>
      <c r="M21" s="3">
        <v>10.176828190868683</v>
      </c>
      <c r="N21" s="3">
        <v>106.59170005787617</v>
      </c>
      <c r="O21" s="3">
        <v>20.942034204358691</v>
      </c>
      <c r="P21" s="3">
        <v>106.7379634228686</v>
      </c>
      <c r="Q21" s="3" t="s">
        <v>22</v>
      </c>
      <c r="R21" s="3">
        <v>106.58619536364128</v>
      </c>
      <c r="S21" s="3">
        <v>10.176828190868683</v>
      </c>
      <c r="T21" s="3">
        <v>99.85781248361836</v>
      </c>
      <c r="U21" s="3">
        <v>0.10199999999999999</v>
      </c>
      <c r="V21" s="3">
        <v>2.5999999999999999E-2</v>
      </c>
      <c r="W21" s="6">
        <f t="shared" ref="W21:W29" si="0">V21/U21</f>
        <v>0.25490196078431371</v>
      </c>
    </row>
    <row r="22" spans="1:23" x14ac:dyDescent="0.35">
      <c r="A22" s="4" t="s">
        <v>142</v>
      </c>
      <c r="B22" s="3">
        <v>322.90116183394963</v>
      </c>
      <c r="C22" s="3">
        <v>10479.014427610347</v>
      </c>
      <c r="D22" s="3">
        <v>4.3685017025675359</v>
      </c>
      <c r="E22" s="3">
        <v>21.841745160487282</v>
      </c>
      <c r="F22" s="3">
        <v>22.566082345234584</v>
      </c>
      <c r="G22" s="3">
        <v>0.10413496741696791</v>
      </c>
      <c r="H22" s="3">
        <v>23.478238429676445</v>
      </c>
      <c r="I22" s="3">
        <v>1.6880251039832258E-2</v>
      </c>
      <c r="J22" s="3">
        <v>6.2502529553191701</v>
      </c>
      <c r="K22" s="3">
        <v>0.26621473216742136</v>
      </c>
      <c r="L22" s="3">
        <v>107.90886624894982</v>
      </c>
      <c r="M22" s="3">
        <v>6.6884432050935558</v>
      </c>
      <c r="N22" s="3">
        <v>100.58607247568918</v>
      </c>
      <c r="O22" s="3">
        <v>22.487482437587566</v>
      </c>
      <c r="P22" s="3" t="s">
        <v>22</v>
      </c>
      <c r="Q22" s="3" t="s">
        <v>22</v>
      </c>
      <c r="R22" s="3">
        <v>107.90886624894982</v>
      </c>
      <c r="S22" s="3">
        <v>6.6884432050935558</v>
      </c>
      <c r="U22" s="3">
        <v>7.0000000000000007E-2</v>
      </c>
      <c r="V22" s="3">
        <v>0.04</v>
      </c>
      <c r="W22" s="6">
        <f t="shared" si="0"/>
        <v>0.5714285714285714</v>
      </c>
    </row>
    <row r="23" spans="1:23" x14ac:dyDescent="0.35">
      <c r="A23" s="4" t="s">
        <v>143</v>
      </c>
      <c r="B23" s="3">
        <v>276.81179179597189</v>
      </c>
      <c r="C23" s="3">
        <v>3816.8897181212005</v>
      </c>
      <c r="D23" s="3">
        <v>1.5724879854769673</v>
      </c>
      <c r="E23" s="3">
        <v>27.330639178550328</v>
      </c>
      <c r="F23" s="3">
        <v>23.92108869366006</v>
      </c>
      <c r="G23" s="3">
        <v>7.6601684864042008E-2</v>
      </c>
      <c r="H23" s="3">
        <v>24.456901364198632</v>
      </c>
      <c r="I23" s="3">
        <v>1.6934676993983898E-2</v>
      </c>
      <c r="J23" s="3">
        <v>3.1235308678935332</v>
      </c>
      <c r="K23" s="3">
        <v>0.12771572413772475</v>
      </c>
      <c r="L23" s="3">
        <v>108.25388509797713</v>
      </c>
      <c r="M23" s="3">
        <v>3.3531108232562232</v>
      </c>
      <c r="N23" s="3">
        <v>74.944907477891647</v>
      </c>
      <c r="O23" s="3">
        <v>17.670891147789124</v>
      </c>
      <c r="P23" s="3" t="s">
        <v>22</v>
      </c>
      <c r="Q23" s="3" t="s">
        <v>22</v>
      </c>
      <c r="R23" s="3">
        <v>108.25388509797713</v>
      </c>
      <c r="S23" s="3">
        <v>3.3531108232562232</v>
      </c>
      <c r="U23" s="3">
        <v>9.0999999999999998E-2</v>
      </c>
      <c r="V23" s="3">
        <v>3.5000000000000003E-2</v>
      </c>
      <c r="W23" s="6">
        <f t="shared" si="0"/>
        <v>0.38461538461538464</v>
      </c>
    </row>
    <row r="24" spans="1:23" x14ac:dyDescent="0.35">
      <c r="A24" s="4" t="s">
        <v>144</v>
      </c>
      <c r="B24" s="3">
        <v>186.33805914059297</v>
      </c>
      <c r="C24" s="3">
        <v>4510.0007267702895</v>
      </c>
      <c r="D24" s="3">
        <v>2.2445731761328784</v>
      </c>
      <c r="E24" s="3">
        <v>22.661806703701007</v>
      </c>
      <c r="F24" s="3">
        <v>46.223793652734408</v>
      </c>
      <c r="G24" s="3">
        <v>9.6902698152731018E-2</v>
      </c>
      <c r="H24" s="3">
        <v>46.667222523061888</v>
      </c>
      <c r="I24" s="3">
        <v>1.7041579654199612E-2</v>
      </c>
      <c r="J24" s="3">
        <v>5.8581321887466338</v>
      </c>
      <c r="K24" s="3">
        <v>0.12552990883165824</v>
      </c>
      <c r="L24" s="3">
        <v>108.93151230557255</v>
      </c>
      <c r="M24" s="3">
        <v>6.3277403852409364</v>
      </c>
      <c r="N24" s="3">
        <v>93.91326519815604</v>
      </c>
      <c r="O24" s="3">
        <v>41.884743529529857</v>
      </c>
      <c r="P24" s="3" t="s">
        <v>22</v>
      </c>
      <c r="Q24" s="3" t="s">
        <v>22</v>
      </c>
      <c r="R24" s="3">
        <v>108.93151230557255</v>
      </c>
      <c r="S24" s="3">
        <v>6.3277403852409364</v>
      </c>
      <c r="U24" s="3">
        <v>0.107</v>
      </c>
      <c r="V24" s="3">
        <v>5.7000000000000002E-2</v>
      </c>
      <c r="W24" s="6">
        <f t="shared" si="0"/>
        <v>0.53271028037383183</v>
      </c>
    </row>
    <row r="25" spans="1:23" x14ac:dyDescent="0.35">
      <c r="A25" s="4" t="s">
        <v>145</v>
      </c>
      <c r="B25" s="3">
        <v>208.00807246021196</v>
      </c>
      <c r="C25" s="3">
        <v>2478.2850010492402</v>
      </c>
      <c r="D25" s="3">
        <v>2.0421414924354151</v>
      </c>
      <c r="E25" s="3">
        <v>13.621448621915464</v>
      </c>
      <c r="F25" s="3">
        <v>25.98874843940175</v>
      </c>
      <c r="G25" s="3">
        <v>0.16318431174783296</v>
      </c>
      <c r="H25" s="3">
        <v>26.968636437837716</v>
      </c>
      <c r="I25" s="3">
        <v>1.7363595655904854E-2</v>
      </c>
      <c r="J25" s="3">
        <v>6.4511565263287354</v>
      </c>
      <c r="K25" s="3">
        <v>0.23920959226835792</v>
      </c>
      <c r="L25" s="3">
        <v>110.97225479166963</v>
      </c>
      <c r="M25" s="3">
        <v>7.0977292894019328</v>
      </c>
      <c r="N25" s="3">
        <v>153.48666350893873</v>
      </c>
      <c r="O25" s="3">
        <v>38.434932298731241</v>
      </c>
      <c r="P25" s="3">
        <v>873.44126818607094</v>
      </c>
      <c r="Q25" s="3">
        <v>551.3399973303309</v>
      </c>
      <c r="R25" s="3">
        <v>110.97225479166963</v>
      </c>
      <c r="S25" s="3">
        <v>7.0977292894019328</v>
      </c>
      <c r="T25" s="3">
        <v>12.705176505128101</v>
      </c>
      <c r="U25" s="3">
        <v>0.09</v>
      </c>
      <c r="V25" s="3">
        <v>2.1999999999999999E-2</v>
      </c>
      <c r="W25" s="6">
        <f t="shared" si="0"/>
        <v>0.24444444444444444</v>
      </c>
    </row>
    <row r="26" spans="1:23" x14ac:dyDescent="0.35">
      <c r="A26" s="4" t="s">
        <v>146</v>
      </c>
      <c r="B26" s="3">
        <v>528.41293544834684</v>
      </c>
      <c r="C26" s="3">
        <v>8682.4479484030271</v>
      </c>
      <c r="D26" s="3">
        <v>2.1730499759119821</v>
      </c>
      <c r="E26" s="3">
        <v>17.126734832104098</v>
      </c>
      <c r="F26" s="3">
        <v>12.358634626198995</v>
      </c>
      <c r="G26" s="3">
        <v>0.13818841239339663</v>
      </c>
      <c r="H26" s="3">
        <v>14.022725253959029</v>
      </c>
      <c r="I26" s="3">
        <v>1.7587396108009259E-2</v>
      </c>
      <c r="J26" s="3">
        <v>6.4997433512428557</v>
      </c>
      <c r="K26" s="3">
        <v>0.46351498967062665</v>
      </c>
      <c r="L26" s="3">
        <v>112.39018615224276</v>
      </c>
      <c r="M26" s="3">
        <v>7.2417649149555388</v>
      </c>
      <c r="N26" s="3">
        <v>131.42903639454721</v>
      </c>
      <c r="O26" s="3">
        <v>17.288677347170129</v>
      </c>
      <c r="P26" s="3">
        <v>490.97433160067368</v>
      </c>
      <c r="Q26" s="3">
        <v>274.99200191751618</v>
      </c>
      <c r="R26" s="3">
        <v>112.39018615224276</v>
      </c>
      <c r="S26" s="3">
        <v>7.2417649149555388</v>
      </c>
      <c r="T26" s="3">
        <v>22.89125498390689</v>
      </c>
      <c r="U26" s="3">
        <v>0.106</v>
      </c>
      <c r="V26" s="3">
        <v>4.7E-2</v>
      </c>
      <c r="W26" s="6">
        <f t="shared" si="0"/>
        <v>0.44339622641509435</v>
      </c>
    </row>
    <row r="27" spans="1:23" x14ac:dyDescent="0.35">
      <c r="A27" s="4" t="s">
        <v>150</v>
      </c>
      <c r="B27" s="3">
        <v>966.21021375090754</v>
      </c>
      <c r="C27" s="3">
        <v>9622.6056859501077</v>
      </c>
      <c r="D27" s="3">
        <v>8.6350813988098203</v>
      </c>
      <c r="E27" s="3">
        <v>22.872755357216839</v>
      </c>
      <c r="F27" s="3">
        <v>29.652573612375594</v>
      </c>
      <c r="G27" s="3">
        <v>0.10464656100973151</v>
      </c>
      <c r="H27" s="3">
        <v>29.957952463476218</v>
      </c>
      <c r="I27" s="3">
        <v>1.7707137207546547E-2</v>
      </c>
      <c r="J27" s="3">
        <v>3.7947325865244421</v>
      </c>
      <c r="K27" s="3">
        <v>0.12666862300255205</v>
      </c>
      <c r="L27" s="3">
        <v>113.1487011587876</v>
      </c>
      <c r="M27" s="3">
        <v>4.2562289130769955</v>
      </c>
      <c r="N27" s="3">
        <v>101.05643449823498</v>
      </c>
      <c r="O27" s="3">
        <v>28.824401101426531</v>
      </c>
      <c r="P27" s="3" t="s">
        <v>22</v>
      </c>
      <c r="Q27" s="3" t="s">
        <v>22</v>
      </c>
      <c r="R27" s="3">
        <v>113.1487011587876</v>
      </c>
      <c r="S27" s="3">
        <v>4.2562289130769955</v>
      </c>
      <c r="U27" s="3">
        <v>9.9000000000000005E-2</v>
      </c>
      <c r="V27" s="3">
        <v>5.7000000000000002E-2</v>
      </c>
      <c r="W27" s="6">
        <f t="shared" si="0"/>
        <v>0.5757575757575758</v>
      </c>
    </row>
    <row r="28" spans="1:23" x14ac:dyDescent="0.35">
      <c r="A28" s="4" t="s">
        <v>147</v>
      </c>
      <c r="B28" s="3">
        <v>299.55267881322328</v>
      </c>
      <c r="C28" s="3">
        <v>2165.9857375959423</v>
      </c>
      <c r="D28" s="3">
        <v>2.6362549953639176</v>
      </c>
      <c r="E28" s="3">
        <v>23.399209143122437</v>
      </c>
      <c r="F28" s="3">
        <v>30.16512489041784</v>
      </c>
      <c r="G28" s="3">
        <v>8.9018193594622347E-2</v>
      </c>
      <c r="H28" s="3">
        <v>31.646585268816271</v>
      </c>
      <c r="I28" s="3">
        <v>1.7906116876876009E-2</v>
      </c>
      <c r="J28" s="3">
        <v>4.5177048148838637</v>
      </c>
      <c r="K28" s="3">
        <v>0.14275489050426812</v>
      </c>
      <c r="L28" s="3">
        <v>114.40896546864923</v>
      </c>
      <c r="M28" s="3">
        <v>5.1230646745202435</v>
      </c>
      <c r="N28" s="3">
        <v>86.588364227778413</v>
      </c>
      <c r="O28" s="3">
        <v>26.272252507357692</v>
      </c>
      <c r="P28" s="3" t="s">
        <v>22</v>
      </c>
      <c r="Q28" s="3" t="s">
        <v>22</v>
      </c>
      <c r="R28" s="3">
        <v>114.40896546864923</v>
      </c>
      <c r="S28" s="3">
        <v>5.1230646745202435</v>
      </c>
      <c r="U28" s="3">
        <v>9.5000000000000001E-2</v>
      </c>
      <c r="V28" s="3">
        <v>3.5999999999999997E-2</v>
      </c>
      <c r="W28" s="6">
        <f t="shared" si="0"/>
        <v>0.37894736842105259</v>
      </c>
    </row>
    <row r="29" spans="1:23" x14ac:dyDescent="0.35">
      <c r="A29" s="4" t="s">
        <v>148</v>
      </c>
      <c r="B29" s="3">
        <v>460.9174035534258</v>
      </c>
      <c r="C29" s="3">
        <v>20133.994278956805</v>
      </c>
      <c r="D29" s="3">
        <v>2.6341593253761104</v>
      </c>
      <c r="E29" s="3">
        <v>22.525240695933139</v>
      </c>
      <c r="F29" s="3">
        <v>12.091992523448285</v>
      </c>
      <c r="G29" s="3">
        <v>0.11138063274529048</v>
      </c>
      <c r="H29" s="3">
        <v>12.422524246266425</v>
      </c>
      <c r="I29" s="3">
        <v>1.8368630702590354E-2</v>
      </c>
      <c r="J29" s="3">
        <v>2.7651691558014391</v>
      </c>
      <c r="K29" s="3">
        <v>0.22259317840595105</v>
      </c>
      <c r="L29" s="3">
        <v>117.33740696734782</v>
      </c>
      <c r="M29" s="3">
        <v>3.2152275549249012</v>
      </c>
      <c r="N29" s="3">
        <v>107.22755314349428</v>
      </c>
      <c r="O29" s="3">
        <v>12.641804193134213</v>
      </c>
      <c r="P29" s="3" t="s">
        <v>22</v>
      </c>
      <c r="Q29" s="3" t="s">
        <v>22</v>
      </c>
      <c r="R29" s="3">
        <v>117.33740696734782</v>
      </c>
      <c r="S29" s="3">
        <v>3.2152275549249012</v>
      </c>
      <c r="U29" s="3">
        <v>0.13</v>
      </c>
      <c r="V29" s="3">
        <v>5.8999999999999997E-2</v>
      </c>
      <c r="W29" s="6">
        <f t="shared" si="0"/>
        <v>0.45384615384615379</v>
      </c>
    </row>
    <row r="30" spans="1:23" x14ac:dyDescent="0.35">
      <c r="W30" s="2">
        <f>AVERAGE(W20:W29)</f>
        <v>0.43663637555601065</v>
      </c>
    </row>
    <row r="31" spans="1:23" x14ac:dyDescent="0.35">
      <c r="A31" s="1" t="s">
        <v>112</v>
      </c>
    </row>
    <row r="32" spans="1:23" x14ac:dyDescent="0.35">
      <c r="A32" s="4" t="s">
        <v>96</v>
      </c>
      <c r="B32" s="4">
        <v>760.68349101835122</v>
      </c>
      <c r="C32" s="4">
        <v>8258.9742810139614</v>
      </c>
      <c r="D32" s="4">
        <v>3.9944270961320045</v>
      </c>
      <c r="E32" s="4">
        <v>25.405237478762942</v>
      </c>
      <c r="F32" s="4">
        <v>23.185001362986213</v>
      </c>
      <c r="G32" s="4">
        <v>4.3826339367324524E-2</v>
      </c>
      <c r="H32" s="4">
        <v>24.934586767658651</v>
      </c>
      <c r="I32" s="4">
        <v>8.379841453459054E-3</v>
      </c>
      <c r="J32" s="4">
        <v>8.8897466416165312</v>
      </c>
      <c r="K32" s="4">
        <v>0.35652271779963685</v>
      </c>
      <c r="L32" s="4">
        <v>53.794846133917595</v>
      </c>
      <c r="M32" s="4">
        <v>4.7623281243527735</v>
      </c>
      <c r="N32" s="4">
        <v>43.552961386981558</v>
      </c>
      <c r="O32" s="4">
        <v>10.630529552590822</v>
      </c>
      <c r="P32" s="4" t="s">
        <v>22</v>
      </c>
      <c r="Q32" s="4" t="s">
        <v>22</v>
      </c>
      <c r="R32" s="4">
        <v>53.794846133917595</v>
      </c>
      <c r="S32" s="4">
        <v>4.7623281243527735</v>
      </c>
      <c r="T32" s="4" t="s">
        <v>22</v>
      </c>
    </row>
    <row r="33" spans="1:23" x14ac:dyDescent="0.35">
      <c r="A33" s="4" t="s">
        <v>97</v>
      </c>
      <c r="B33" s="4">
        <v>1476.1197055913281</v>
      </c>
      <c r="C33" s="4">
        <v>28810.116560268911</v>
      </c>
      <c r="D33" s="4">
        <v>3.2734840312627642</v>
      </c>
      <c r="E33" s="4">
        <v>21.20334966298169</v>
      </c>
      <c r="F33" s="4">
        <v>6.6280531363832589</v>
      </c>
      <c r="G33" s="4">
        <v>6.9214122273566256E-2</v>
      </c>
      <c r="H33" s="4">
        <v>7.7380165174520554</v>
      </c>
      <c r="I33" s="4">
        <v>1.0667898502502363E-2</v>
      </c>
      <c r="J33" s="4">
        <v>3.9581165514628216</v>
      </c>
      <c r="K33" s="4">
        <v>0.51151565036541646</v>
      </c>
      <c r="L33" s="4">
        <v>68.405466212425807</v>
      </c>
      <c r="M33" s="4">
        <v>2.6932533740891245</v>
      </c>
      <c r="N33" s="4">
        <v>67.953407582114082</v>
      </c>
      <c r="O33" s="4">
        <v>5.0861975581907402</v>
      </c>
      <c r="P33" s="4">
        <v>52.068505425264334</v>
      </c>
      <c r="Q33" s="4" t="s">
        <v>22</v>
      </c>
      <c r="R33" s="4">
        <v>68.405466212425807</v>
      </c>
      <c r="S33" s="4">
        <v>2.6932533740891245</v>
      </c>
      <c r="T33" s="4">
        <v>131.37589729862796</v>
      </c>
    </row>
    <row r="34" spans="1:23" x14ac:dyDescent="0.35">
      <c r="A34" s="4" t="s">
        <v>151</v>
      </c>
      <c r="B34" s="4">
        <v>637.18716401587199</v>
      </c>
      <c r="C34" s="4">
        <v>3761.0460284121104</v>
      </c>
      <c r="D34" s="4">
        <v>1.8061234786013884</v>
      </c>
      <c r="E34" s="4">
        <v>18.116039905067638</v>
      </c>
      <c r="F34" s="4">
        <v>35.182006766559503</v>
      </c>
      <c r="G34" s="4">
        <v>7.694378715279715E-2</v>
      </c>
      <c r="H34" s="4">
        <v>36.509730628138058</v>
      </c>
      <c r="I34" s="4">
        <v>1.077058368786603E-2</v>
      </c>
      <c r="J34" s="4">
        <v>9.529371698313378</v>
      </c>
      <c r="K34" s="4">
        <v>0.26100909358583629</v>
      </c>
      <c r="L34" s="4">
        <v>69.060397086278329</v>
      </c>
      <c r="M34" s="4">
        <v>6.5458985055727759</v>
      </c>
      <c r="N34" s="4">
        <v>75.26750560634342</v>
      </c>
      <c r="O34" s="4">
        <v>26.492173635938965</v>
      </c>
      <c r="P34" s="4">
        <v>277.15768535579315</v>
      </c>
      <c r="Q34" s="4" t="s">
        <v>22</v>
      </c>
      <c r="R34" s="4">
        <v>69.060397086278329</v>
      </c>
      <c r="S34" s="4">
        <v>6.5458985055727759</v>
      </c>
      <c r="T34" s="4">
        <v>24.917366804252257</v>
      </c>
    </row>
    <row r="35" spans="1:23" x14ac:dyDescent="0.35">
      <c r="A35" s="4" t="s">
        <v>152</v>
      </c>
      <c r="B35" s="4">
        <v>1001.4251644479095</v>
      </c>
      <c r="C35" s="4">
        <v>10151.276095867071</v>
      </c>
      <c r="D35" s="4">
        <v>1.0604306856677272</v>
      </c>
      <c r="E35" s="4">
        <v>17.685749881656239</v>
      </c>
      <c r="F35" s="4">
        <v>26.678079603187417</v>
      </c>
      <c r="G35" s="4">
        <v>8.6258280182886338E-2</v>
      </c>
      <c r="H35" s="4">
        <v>28.287365759483524</v>
      </c>
      <c r="I35" s="4">
        <v>1.1239652283690891E-2</v>
      </c>
      <c r="J35" s="4">
        <v>9.2824440298677207</v>
      </c>
      <c r="K35" s="4">
        <v>0.32814805410983611</v>
      </c>
      <c r="L35" s="4">
        <v>72.051292432856869</v>
      </c>
      <c r="M35" s="4">
        <v>6.6508856970697252</v>
      </c>
      <c r="N35" s="4">
        <v>84.011799046999428</v>
      </c>
      <c r="O35" s="4">
        <v>22.811989946317279</v>
      </c>
      <c r="P35" s="4">
        <v>438.82739710957844</v>
      </c>
      <c r="Q35" s="4" t="s">
        <v>22</v>
      </c>
      <c r="R35" s="4">
        <v>72.051292432856869</v>
      </c>
      <c r="S35" s="4">
        <v>6.6508856970697252</v>
      </c>
      <c r="T35" s="4">
        <v>16.419050612481499</v>
      </c>
    </row>
    <row r="36" spans="1:23" x14ac:dyDescent="0.35">
      <c r="A36" s="4" t="s">
        <v>98</v>
      </c>
      <c r="B36" s="4">
        <v>2345.4177221197115</v>
      </c>
      <c r="C36" s="4">
        <v>70736.89173404481</v>
      </c>
      <c r="D36" s="4">
        <v>1.3986475982587456</v>
      </c>
      <c r="E36" s="4">
        <v>20.738735913476333</v>
      </c>
      <c r="F36" s="4">
        <v>3.1094839358498811</v>
      </c>
      <c r="G36" s="4">
        <v>7.7500545961427497E-2</v>
      </c>
      <c r="H36" s="4">
        <v>3.4761325117746731</v>
      </c>
      <c r="I36" s="4">
        <v>1.165054810325343E-2</v>
      </c>
      <c r="J36" s="4">
        <v>1.539134912493189</v>
      </c>
      <c r="K36" s="4">
        <v>0.44277222093222596</v>
      </c>
      <c r="L36" s="4">
        <v>74.670124314607634</v>
      </c>
      <c r="M36" s="4">
        <v>1.1426434532729814</v>
      </c>
      <c r="N36" s="4">
        <v>75.792303080040199</v>
      </c>
      <c r="O36" s="4">
        <v>2.5387176500005779</v>
      </c>
      <c r="P36" s="4">
        <v>111.34919006093034</v>
      </c>
      <c r="Q36" s="4">
        <v>73.588571312473903</v>
      </c>
      <c r="R36" s="4">
        <v>74.670124314607634</v>
      </c>
      <c r="S36" s="4">
        <v>1.1426434532729814</v>
      </c>
      <c r="T36" s="4">
        <v>67.059422950223606</v>
      </c>
    </row>
    <row r="37" spans="1:23" x14ac:dyDescent="0.35">
      <c r="A37" s="4" t="s">
        <v>99</v>
      </c>
      <c r="B37" s="4">
        <v>1051.4211782960392</v>
      </c>
      <c r="C37" s="4">
        <v>37286.510353367856</v>
      </c>
      <c r="D37" s="4">
        <v>1.9855735358617814</v>
      </c>
      <c r="E37" s="4">
        <v>21.721876007431288</v>
      </c>
      <c r="F37" s="4">
        <v>10.00876201427009</v>
      </c>
      <c r="G37" s="4">
        <v>7.4914518940180988E-2</v>
      </c>
      <c r="H37" s="4">
        <v>10.340692718400568</v>
      </c>
      <c r="I37" s="4">
        <v>1.1775146367976145E-2</v>
      </c>
      <c r="J37" s="4">
        <v>2.5514830598519067</v>
      </c>
      <c r="K37" s="4">
        <v>0.24674198618354801</v>
      </c>
      <c r="L37" s="4">
        <v>75.464037354245832</v>
      </c>
      <c r="M37" s="4">
        <v>1.9142260174535437</v>
      </c>
      <c r="N37" s="4">
        <v>73.352430474704647</v>
      </c>
      <c r="O37" s="4">
        <v>7.317776291140639</v>
      </c>
      <c r="P37" s="4">
        <v>5.0494084645511954</v>
      </c>
      <c r="Q37" s="4" t="s">
        <v>22</v>
      </c>
      <c r="R37" s="4">
        <v>75.464037354245832</v>
      </c>
      <c r="S37" s="4">
        <v>1.9142260174535437</v>
      </c>
      <c r="T37" s="4">
        <v>1494.5124341600135</v>
      </c>
    </row>
    <row r="38" spans="1:23" x14ac:dyDescent="0.35">
      <c r="A38" s="4" t="s">
        <v>100</v>
      </c>
      <c r="B38" s="4">
        <v>1194.3199279962571</v>
      </c>
      <c r="C38" s="4">
        <v>12160.187470650133</v>
      </c>
      <c r="D38" s="4">
        <v>0.94212097423753438</v>
      </c>
      <c r="E38" s="4">
        <v>21.618654109266426</v>
      </c>
      <c r="F38" s="4">
        <v>7.9299030812481952</v>
      </c>
      <c r="G38" s="4">
        <v>7.9832111639767889E-2</v>
      </c>
      <c r="H38" s="4">
        <v>9.4041620245983921</v>
      </c>
      <c r="I38" s="4">
        <v>1.2744492602642829E-2</v>
      </c>
      <c r="J38" s="4">
        <v>4.9196894401795408</v>
      </c>
      <c r="K38" s="4">
        <v>0.52313958727116239</v>
      </c>
      <c r="L38" s="4">
        <v>81.637163731253366</v>
      </c>
      <c r="M38" s="4">
        <v>3.9909713378961342</v>
      </c>
      <c r="N38" s="4">
        <v>77.987081146148967</v>
      </c>
      <c r="O38" s="4">
        <v>7.0595722967966452</v>
      </c>
      <c r="P38" s="4" t="s">
        <v>22</v>
      </c>
      <c r="Q38" s="4" t="s">
        <v>22</v>
      </c>
      <c r="R38" s="4">
        <v>81.637163731253366</v>
      </c>
      <c r="S38" s="4">
        <v>3.9909713378961342</v>
      </c>
      <c r="T38" s="4" t="s">
        <v>22</v>
      </c>
    </row>
    <row r="40" spans="1:23" x14ac:dyDescent="0.35">
      <c r="A40" s="1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x14ac:dyDescent="0.3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x14ac:dyDescent="0.3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x14ac:dyDescent="0.3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x14ac:dyDescent="0.3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x14ac:dyDescent="0.3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x14ac:dyDescent="0.3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x14ac:dyDescent="0.3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x14ac:dyDescent="0.3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x14ac:dyDescent="0.3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x14ac:dyDescent="0.3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x14ac:dyDescent="0.3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x14ac:dyDescent="0.3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x14ac:dyDescent="0.3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</sheetData>
  <mergeCells count="2">
    <mergeCell ref="E16:K16"/>
    <mergeCell ref="L16:Q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5" x14ac:dyDescent="0.35"/>
  <sheetData>
    <row r="1" spans="1:1" x14ac:dyDescent="0.35">
      <c r="A1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ZG-15m</vt:lpstr>
      <vt:lpstr>ZG-150m</vt:lpstr>
      <vt:lpstr>ZG-186m</vt:lpstr>
      <vt:lpstr>ZG-271m</vt:lpstr>
      <vt:lpstr>G48070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Jennifer Olivarez</cp:lastModifiedBy>
  <dcterms:created xsi:type="dcterms:W3CDTF">2020-06-27T01:11:38Z</dcterms:created>
  <dcterms:modified xsi:type="dcterms:W3CDTF">2020-10-09T21:08:22Z</dcterms:modified>
</cp:coreProperties>
</file>