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0" windowWidth="13110" windowHeight="11910" activeTab="1"/>
  </bookViews>
  <sheets>
    <sheet name="Sheet1" sheetId="1" r:id="rId1"/>
    <sheet name="Sheet2" sheetId="2" r:id="rId2"/>
    <sheet name="Sheet3" sheetId="3" r:id="rId3"/>
  </sheets>
  <definedNames>
    <definedName name="OLE_LINK4" localSheetId="0">'Sheet1'!$A$1</definedName>
  </definedNames>
  <calcPr fullCalcOnLoad="1"/>
</workbook>
</file>

<file path=xl/sharedStrings.xml><?xml version="1.0" encoding="utf-8"?>
<sst xmlns="http://schemas.openxmlformats.org/spreadsheetml/2006/main" count="114" uniqueCount="105">
  <si>
    <t>Total</t>
  </si>
  <si>
    <t>Sample</t>
  </si>
  <si>
    <t>Qm</t>
  </si>
  <si>
    <t>Qp</t>
  </si>
  <si>
    <t>Pl</t>
  </si>
  <si>
    <t>KF</t>
  </si>
  <si>
    <t>Lc</t>
  </si>
  <si>
    <t>Lp</t>
  </si>
  <si>
    <t>Lv</t>
  </si>
  <si>
    <t>Lm</t>
  </si>
  <si>
    <t>Note. Qm, monocrystalline quartz; Qp, polycrystalline quartz; Pl, plagioclase; KF, K-feldspar; Lc, Carbonate rock fragment; Lp, shale and siltstone fragments; Lch, chert fragment; Lv, volcanic rock fragment; Lu, ultramafic rock fragment; Lm, metamorphic rock fragment; Acc, accessory mineral.</t>
  </si>
  <si>
    <t>Appendix Table A1. Model results of sandstones.</t>
  </si>
  <si>
    <t>13LZ06</t>
  </si>
  <si>
    <t>13LZ08</t>
  </si>
  <si>
    <t>13LZ29</t>
  </si>
  <si>
    <t>13LZ32</t>
  </si>
  <si>
    <t>13LZ40</t>
  </si>
  <si>
    <t>13LZ44</t>
  </si>
  <si>
    <t>13LZ45</t>
  </si>
  <si>
    <t>13LZ46</t>
  </si>
  <si>
    <t>13LZ47</t>
  </si>
  <si>
    <t>13LZ49</t>
  </si>
  <si>
    <t>13LZ51</t>
  </si>
  <si>
    <t>13LZ54</t>
  </si>
  <si>
    <t>13LZ55</t>
  </si>
  <si>
    <t>13MQ13</t>
  </si>
  <si>
    <t>13MQ15</t>
  </si>
  <si>
    <t>Shexing Fm</t>
  </si>
  <si>
    <t>Cement</t>
  </si>
  <si>
    <t>Qm(%)</t>
  </si>
  <si>
    <t>F(%)</t>
  </si>
  <si>
    <t>L(%)</t>
  </si>
  <si>
    <t>Lt(%)</t>
  </si>
  <si>
    <t>Q(%)</t>
  </si>
  <si>
    <t>Lm(%)</t>
  </si>
  <si>
    <t>Lv(%)</t>
  </si>
  <si>
    <t>Ls(%)</t>
  </si>
  <si>
    <t>Qp(%)</t>
  </si>
  <si>
    <t>Ls+Lm(%)</t>
  </si>
  <si>
    <t>Ls</t>
  </si>
  <si>
    <t>Qm</t>
  </si>
  <si>
    <t>Qp</t>
  </si>
  <si>
    <t>Pl</t>
  </si>
  <si>
    <t>KF</t>
  </si>
  <si>
    <t>Lv</t>
  </si>
  <si>
    <t>Lu</t>
  </si>
  <si>
    <t>Lm</t>
  </si>
  <si>
    <t>Matrix</t>
  </si>
  <si>
    <t>Total</t>
  </si>
  <si>
    <t>13LZ39</t>
  </si>
  <si>
    <t>13LZ38</t>
  </si>
  <si>
    <t>13LZ41</t>
  </si>
  <si>
    <t>13MQ04</t>
  </si>
  <si>
    <t>13MQ05</t>
  </si>
  <si>
    <t>13MQ06</t>
  </si>
  <si>
    <t>13MQ08</t>
  </si>
  <si>
    <t>13MQ09</t>
  </si>
  <si>
    <t>13MQ10</t>
  </si>
  <si>
    <t>13MQ11</t>
  </si>
  <si>
    <t>13MQ14</t>
  </si>
  <si>
    <t>13MQ16</t>
  </si>
  <si>
    <t>13MQ18</t>
  </si>
  <si>
    <t>13MQ19</t>
  </si>
  <si>
    <t>13MQ20</t>
  </si>
  <si>
    <t>14LZ01</t>
  </si>
  <si>
    <t>14LZ02</t>
  </si>
  <si>
    <t>14LZ03</t>
  </si>
  <si>
    <t>14LZ04</t>
  </si>
  <si>
    <t>14MQ-A</t>
  </si>
  <si>
    <t>17LZ-A</t>
  </si>
  <si>
    <t>13MQ13</t>
  </si>
  <si>
    <t>13MQ15</t>
  </si>
  <si>
    <t>13LZ54</t>
  </si>
  <si>
    <t>13LZ51</t>
  </si>
  <si>
    <t>13LZ49</t>
  </si>
  <si>
    <t>13LZ44</t>
  </si>
  <si>
    <t>13LZ32</t>
  </si>
  <si>
    <t>13LZ40</t>
  </si>
  <si>
    <t>13LZ08</t>
  </si>
  <si>
    <t>Q(%)</t>
  </si>
  <si>
    <t>F(%)</t>
  </si>
  <si>
    <t>L(%)</t>
  </si>
  <si>
    <t>Lm(%)</t>
  </si>
  <si>
    <t>Lv(%)</t>
  </si>
  <si>
    <t>Ls(%)</t>
  </si>
  <si>
    <t>AM</t>
  </si>
  <si>
    <t>18LZ07</t>
  </si>
  <si>
    <t>18LZ08</t>
  </si>
  <si>
    <t>18LZ09</t>
  </si>
  <si>
    <t>18LZ11</t>
  </si>
  <si>
    <t>18LZ13</t>
  </si>
  <si>
    <t>18LZ02</t>
  </si>
  <si>
    <t>18LZ14</t>
  </si>
  <si>
    <t>18LZ15</t>
  </si>
  <si>
    <t>18LZ16</t>
  </si>
  <si>
    <t>18LZ05</t>
  </si>
  <si>
    <t>18LZ03</t>
  </si>
  <si>
    <t>Point-counting</t>
  </si>
  <si>
    <t xml:space="preserve">Ratios of </t>
  </si>
  <si>
    <t>Number</t>
  </si>
  <si>
    <t xml:space="preserve">Uppermost Shexing </t>
  </si>
  <si>
    <t xml:space="preserve">Upper Shexing </t>
  </si>
  <si>
    <t xml:space="preserve">Middle Shexing </t>
  </si>
  <si>
    <t xml:space="preserve">Lower Shexing </t>
  </si>
  <si>
    <t>Table DR3. Petrographic composition of sandstones from the Shexing Formation.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</si>
</sst>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000"/>
    <numFmt numFmtId="191" formatCode="0.0000"/>
    <numFmt numFmtId="192" formatCode="0.000"/>
    <numFmt numFmtId="193" formatCode="0.0"/>
  </numFmts>
  <fonts count="43">
    <font>
      <sz val="12"/>
      <name val="宋体"/>
      <family val="0"/>
    </font>
    <font>
      <sz val="9"/>
      <name val="宋体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宋体"/>
      <family val="0"/>
    </font>
    <font>
      <sz val="8"/>
      <color indexed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88" fontId="3" fillId="33" borderId="0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>
      <alignment horizontal="center" vertical="center"/>
    </xf>
    <xf numFmtId="188" fontId="3" fillId="33" borderId="0" xfId="0" applyNumberFormat="1" applyFont="1" applyFill="1" applyAlignment="1">
      <alignment horizontal="center" vertical="center"/>
    </xf>
    <xf numFmtId="189" fontId="3" fillId="33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88" fontId="3" fillId="34" borderId="0" xfId="0" applyNumberFormat="1" applyFont="1" applyFill="1" applyBorder="1" applyAlignment="1">
      <alignment horizontal="center" vertical="center"/>
    </xf>
    <xf numFmtId="188" fontId="5" fillId="34" borderId="0" xfId="0" applyNumberFormat="1" applyFont="1" applyFill="1" applyBorder="1" applyAlignment="1">
      <alignment horizontal="center" vertical="center"/>
    </xf>
    <xf numFmtId="188" fontId="3" fillId="34" borderId="0" xfId="0" applyNumberFormat="1" applyFont="1" applyFill="1" applyAlignment="1">
      <alignment horizontal="center" vertical="center"/>
    </xf>
    <xf numFmtId="189" fontId="3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35" borderId="0" xfId="0" applyFont="1" applyFill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41"/>
  <sheetViews>
    <sheetView zoomScale="145" zoomScaleNormal="145" zoomScalePageLayoutView="0" workbookViewId="0" topLeftCell="I1">
      <selection activeCell="M32" sqref="M32"/>
    </sheetView>
  </sheetViews>
  <sheetFormatPr defaultColWidth="4.625" defaultRowHeight="14.25"/>
  <cols>
    <col min="1" max="1" width="7.125" style="6" customWidth="1"/>
    <col min="2" max="11" width="5.625" style="4" customWidth="1"/>
    <col min="12" max="12" width="2.25390625" style="1" customWidth="1"/>
    <col min="13" max="13" width="4.625" style="1" customWidth="1"/>
    <col min="14" max="14" width="4.50390625" style="1" bestFit="1" customWidth="1"/>
    <col min="15" max="15" width="4.50390625" style="4" bestFit="1" customWidth="1"/>
    <col min="16" max="16" width="2.125" style="4" customWidth="1"/>
    <col min="17" max="17" width="5.75390625" style="4" bestFit="1" customWidth="1"/>
    <col min="18" max="18" width="4.75390625" style="4" bestFit="1" customWidth="1"/>
    <col min="19" max="19" width="5.75390625" style="4" bestFit="1" customWidth="1"/>
    <col min="20" max="20" width="4.625" style="4" customWidth="1"/>
    <col min="21" max="23" width="5.75390625" style="4" bestFit="1" customWidth="1"/>
    <col min="24" max="16384" width="4.625" style="4" customWidth="1"/>
  </cols>
  <sheetData>
    <row r="1" spans="1:14" s="14" customFormat="1" ht="12">
      <c r="A1" s="13" t="s">
        <v>11</v>
      </c>
      <c r="L1" s="15"/>
      <c r="M1" s="15"/>
      <c r="N1" s="15"/>
    </row>
    <row r="2" spans="1:27" ht="11.2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28</v>
      </c>
      <c r="K2" s="12" t="s">
        <v>0</v>
      </c>
      <c r="M2" s="1" t="s">
        <v>29</v>
      </c>
      <c r="N2" s="1" t="s">
        <v>30</v>
      </c>
      <c r="O2" s="4" t="s">
        <v>32</v>
      </c>
      <c r="Q2" s="1" t="s">
        <v>33</v>
      </c>
      <c r="R2" s="1" t="s">
        <v>30</v>
      </c>
      <c r="S2" s="4" t="s">
        <v>31</v>
      </c>
      <c r="U2" s="4" t="s">
        <v>34</v>
      </c>
      <c r="V2" s="4" t="s">
        <v>35</v>
      </c>
      <c r="W2" s="4" t="s">
        <v>36</v>
      </c>
      <c r="Y2" s="4" t="s">
        <v>37</v>
      </c>
      <c r="Z2" s="4" t="s">
        <v>35</v>
      </c>
      <c r="AA2" s="4" t="s">
        <v>38</v>
      </c>
    </row>
    <row r="3" spans="1:23" ht="11.25">
      <c r="A3" s="10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M3" s="16"/>
      <c r="N3" s="17"/>
      <c r="O3" s="18"/>
      <c r="Q3" s="19"/>
      <c r="R3" s="19"/>
      <c r="S3" s="19"/>
      <c r="U3" s="18"/>
      <c r="V3" s="18"/>
      <c r="W3" s="18"/>
    </row>
    <row r="4" spans="1:239" ht="11.25">
      <c r="A4" s="6" t="s">
        <v>25</v>
      </c>
      <c r="B4" s="4">
        <v>157</v>
      </c>
      <c r="C4" s="4">
        <v>26</v>
      </c>
      <c r="D4" s="4">
        <v>38</v>
      </c>
      <c r="E4" s="4">
        <v>1</v>
      </c>
      <c r="F4" s="4">
        <v>0</v>
      </c>
      <c r="G4" s="4">
        <v>6</v>
      </c>
      <c r="H4" s="4">
        <v>139</v>
      </c>
      <c r="I4" s="4">
        <v>8</v>
      </c>
      <c r="J4" s="4">
        <v>45</v>
      </c>
      <c r="K4" s="4">
        <v>420</v>
      </c>
      <c r="M4" s="16">
        <f aca="true" t="shared" si="0" ref="M4:M15">B4*100/(B4+C4+D4+E4+F4+G4+H4+I4)</f>
        <v>41.86666666666667</v>
      </c>
      <c r="N4" s="17">
        <f aca="true" t="shared" si="1" ref="N4:N15">(D4+E4)*100/(K4-J4)</f>
        <v>10.4</v>
      </c>
      <c r="O4" s="18">
        <f aca="true" t="shared" si="2" ref="O4:O15">(C4+F4+G4+H4+I4)*100/(K4-J4)</f>
        <v>47.733333333333334</v>
      </c>
      <c r="Q4" s="19">
        <f aca="true" t="shared" si="3" ref="Q4:Q15">(B4+C4)*100/(K4-J4)</f>
        <v>48.8</v>
      </c>
      <c r="R4" s="19">
        <f aca="true" t="shared" si="4" ref="R4:R15">N4</f>
        <v>10.4</v>
      </c>
      <c r="S4" s="19">
        <f aca="true" t="shared" si="5" ref="S4:S15">(F4+G4+H4+I4)*100/(K4-J4)</f>
        <v>40.8</v>
      </c>
      <c r="U4" s="18">
        <f aca="true" t="shared" si="6" ref="U4:U15">(F4+G4)*100/(F4+G4+H4+I4)</f>
        <v>3.9215686274509802</v>
      </c>
      <c r="V4" s="18">
        <f aca="true" t="shared" si="7" ref="V4:V15">H4*100/(F4+G4+H4+I4)</f>
        <v>90.84967320261438</v>
      </c>
      <c r="W4" s="18">
        <f aca="true" t="shared" si="8" ref="W4:W15">I4*100/(F4+G4+H4+I4)</f>
        <v>5.228758169934641</v>
      </c>
      <c r="Y4" s="5">
        <v>26</v>
      </c>
      <c r="Z4" s="5">
        <v>139</v>
      </c>
      <c r="AA4" s="4">
        <f aca="true" t="shared" si="9" ref="AA4:AA15">F4+G4+I4</f>
        <v>14</v>
      </c>
      <c r="AB4" s="5"/>
      <c r="AC4" s="5"/>
      <c r="AD4" s="6"/>
      <c r="AR4" s="5"/>
      <c r="AS4" s="5"/>
      <c r="AT4" s="5"/>
      <c r="AU4" s="5"/>
      <c r="AV4" s="5"/>
      <c r="AW4" s="6"/>
      <c r="BK4" s="5"/>
      <c r="BL4" s="5"/>
      <c r="BM4" s="5"/>
      <c r="BN4" s="5"/>
      <c r="BO4" s="5"/>
      <c r="BP4" s="6"/>
      <c r="CD4" s="5"/>
      <c r="CE4" s="5"/>
      <c r="CF4" s="5"/>
      <c r="CG4" s="5"/>
      <c r="CH4" s="5"/>
      <c r="CI4" s="6"/>
      <c r="CW4" s="5"/>
      <c r="CX4" s="5"/>
      <c r="CY4" s="5"/>
      <c r="CZ4" s="5"/>
      <c r="DA4" s="5"/>
      <c r="DB4" s="6"/>
      <c r="DP4" s="5"/>
      <c r="DQ4" s="5"/>
      <c r="DR4" s="5"/>
      <c r="DS4" s="5"/>
      <c r="DT4" s="5"/>
      <c r="DU4" s="6"/>
      <c r="EI4" s="5"/>
      <c r="EJ4" s="5"/>
      <c r="EK4" s="5"/>
      <c r="EL4" s="5"/>
      <c r="EM4" s="5"/>
      <c r="EN4" s="6"/>
      <c r="FB4" s="5"/>
      <c r="FC4" s="5"/>
      <c r="FD4" s="5"/>
      <c r="FE4" s="5"/>
      <c r="FF4" s="5"/>
      <c r="FG4" s="6"/>
      <c r="FU4" s="5"/>
      <c r="FV4" s="5"/>
      <c r="FW4" s="5"/>
      <c r="FX4" s="5"/>
      <c r="FY4" s="5"/>
      <c r="FZ4" s="6"/>
      <c r="GN4" s="5"/>
      <c r="GO4" s="5"/>
      <c r="GP4" s="5"/>
      <c r="GQ4" s="5"/>
      <c r="GR4" s="5"/>
      <c r="GS4" s="6"/>
      <c r="HG4" s="5"/>
      <c r="HH4" s="5"/>
      <c r="HI4" s="5"/>
      <c r="HJ4" s="5"/>
      <c r="HK4" s="5"/>
      <c r="HL4" s="6"/>
      <c r="HZ4" s="5"/>
      <c r="IA4" s="5"/>
      <c r="IB4" s="5"/>
      <c r="IC4" s="5"/>
      <c r="ID4" s="5"/>
      <c r="IE4" s="6"/>
    </row>
    <row r="5" spans="1:239" ht="11.25">
      <c r="A5" s="6" t="s">
        <v>26</v>
      </c>
      <c r="B5" s="4">
        <v>160</v>
      </c>
      <c r="C5" s="4">
        <v>7</v>
      </c>
      <c r="D5" s="4">
        <v>102</v>
      </c>
      <c r="E5" s="4">
        <v>0</v>
      </c>
      <c r="F5" s="4">
        <v>0</v>
      </c>
      <c r="G5" s="4">
        <v>2</v>
      </c>
      <c r="H5" s="4">
        <v>113</v>
      </c>
      <c r="I5" s="4">
        <v>6</v>
      </c>
      <c r="J5" s="4">
        <v>30</v>
      </c>
      <c r="K5" s="4">
        <v>420</v>
      </c>
      <c r="M5" s="16">
        <f t="shared" si="0"/>
        <v>41.02564102564103</v>
      </c>
      <c r="N5" s="17">
        <f t="shared" si="1"/>
        <v>26.153846153846153</v>
      </c>
      <c r="O5" s="18">
        <f t="shared" si="2"/>
        <v>32.82051282051282</v>
      </c>
      <c r="Q5" s="19">
        <f t="shared" si="3"/>
        <v>42.82051282051282</v>
      </c>
      <c r="R5" s="19">
        <f t="shared" si="4"/>
        <v>26.153846153846153</v>
      </c>
      <c r="S5" s="19">
        <f t="shared" si="5"/>
        <v>31.025641025641026</v>
      </c>
      <c r="U5" s="18">
        <f t="shared" si="6"/>
        <v>1.6528925619834711</v>
      </c>
      <c r="V5" s="18">
        <f t="shared" si="7"/>
        <v>93.38842975206612</v>
      </c>
      <c r="W5" s="18">
        <f t="shared" si="8"/>
        <v>4.958677685950414</v>
      </c>
      <c r="Y5" s="5">
        <v>7</v>
      </c>
      <c r="Z5" s="5">
        <v>113</v>
      </c>
      <c r="AA5" s="4">
        <f t="shared" si="9"/>
        <v>8</v>
      </c>
      <c r="AB5" s="5"/>
      <c r="AC5" s="5"/>
      <c r="AD5" s="6"/>
      <c r="AR5" s="5"/>
      <c r="AS5" s="5"/>
      <c r="AT5" s="5"/>
      <c r="AU5" s="5"/>
      <c r="AV5" s="5"/>
      <c r="AW5" s="6"/>
      <c r="BK5" s="5"/>
      <c r="BL5" s="5"/>
      <c r="BM5" s="5"/>
      <c r="BN5" s="5"/>
      <c r="BO5" s="5"/>
      <c r="BP5" s="6"/>
      <c r="CD5" s="5"/>
      <c r="CE5" s="5"/>
      <c r="CF5" s="5"/>
      <c r="CG5" s="5"/>
      <c r="CH5" s="5"/>
      <c r="CI5" s="6"/>
      <c r="CW5" s="5"/>
      <c r="CX5" s="5"/>
      <c r="CY5" s="5"/>
      <c r="CZ5" s="5"/>
      <c r="DA5" s="5"/>
      <c r="DB5" s="6"/>
      <c r="DP5" s="5"/>
      <c r="DQ5" s="5"/>
      <c r="DR5" s="5"/>
      <c r="DS5" s="5"/>
      <c r="DT5" s="5"/>
      <c r="DU5" s="6"/>
      <c r="EI5" s="5"/>
      <c r="EJ5" s="5"/>
      <c r="EK5" s="5"/>
      <c r="EL5" s="5"/>
      <c r="EM5" s="5"/>
      <c r="EN5" s="6"/>
      <c r="FB5" s="5"/>
      <c r="FC5" s="5"/>
      <c r="FD5" s="5"/>
      <c r="FE5" s="5"/>
      <c r="FF5" s="5"/>
      <c r="FG5" s="6"/>
      <c r="FU5" s="5"/>
      <c r="FV5" s="5"/>
      <c r="FW5" s="5"/>
      <c r="FX5" s="5"/>
      <c r="FY5" s="5"/>
      <c r="FZ5" s="6"/>
      <c r="GN5" s="5"/>
      <c r="GO5" s="5"/>
      <c r="GP5" s="5"/>
      <c r="GQ5" s="5"/>
      <c r="GR5" s="5"/>
      <c r="GS5" s="6"/>
      <c r="HG5" s="5"/>
      <c r="HH5" s="5"/>
      <c r="HI5" s="5"/>
      <c r="HJ5" s="5"/>
      <c r="HK5" s="5"/>
      <c r="HL5" s="6"/>
      <c r="HZ5" s="5"/>
      <c r="IA5" s="5"/>
      <c r="IB5" s="5"/>
      <c r="IC5" s="5"/>
      <c r="ID5" s="5"/>
      <c r="IE5" s="6"/>
    </row>
    <row r="6" spans="1:27" ht="11.25">
      <c r="A6" s="6" t="s">
        <v>24</v>
      </c>
      <c r="B6" s="4">
        <v>64</v>
      </c>
      <c r="C6" s="4">
        <v>5</v>
      </c>
      <c r="D6" s="4">
        <v>62</v>
      </c>
      <c r="E6" s="4">
        <v>0</v>
      </c>
      <c r="F6" s="4">
        <v>0</v>
      </c>
      <c r="G6" s="4">
        <v>4</v>
      </c>
      <c r="H6" s="4">
        <v>238</v>
      </c>
      <c r="I6" s="4">
        <v>0</v>
      </c>
      <c r="J6" s="4">
        <v>47</v>
      </c>
      <c r="K6" s="4">
        <v>420</v>
      </c>
      <c r="M6" s="16">
        <f t="shared" si="0"/>
        <v>17.158176943699733</v>
      </c>
      <c r="N6" s="17">
        <f t="shared" si="1"/>
        <v>16.621983914209114</v>
      </c>
      <c r="O6" s="18">
        <f t="shared" si="2"/>
        <v>66.21983914209115</v>
      </c>
      <c r="Q6" s="19">
        <f t="shared" si="3"/>
        <v>18.498659517426272</v>
      </c>
      <c r="R6" s="19">
        <f t="shared" si="4"/>
        <v>16.621983914209114</v>
      </c>
      <c r="S6" s="19">
        <f t="shared" si="5"/>
        <v>64.87935656836461</v>
      </c>
      <c r="U6" s="18">
        <f t="shared" si="6"/>
        <v>1.6528925619834711</v>
      </c>
      <c r="V6" s="18">
        <f t="shared" si="7"/>
        <v>98.34710743801652</v>
      </c>
      <c r="W6" s="18">
        <f t="shared" si="8"/>
        <v>0</v>
      </c>
      <c r="Y6" s="4">
        <v>5</v>
      </c>
      <c r="Z6" s="4">
        <v>238</v>
      </c>
      <c r="AA6" s="4">
        <f t="shared" si="9"/>
        <v>4</v>
      </c>
    </row>
    <row r="7" spans="1:27" ht="11.25">
      <c r="A7" s="6" t="s">
        <v>23</v>
      </c>
      <c r="B7" s="4">
        <v>113</v>
      </c>
      <c r="C7" s="4">
        <v>11</v>
      </c>
      <c r="D7" s="4">
        <v>60</v>
      </c>
      <c r="E7" s="4">
        <v>0</v>
      </c>
      <c r="F7" s="4">
        <v>0</v>
      </c>
      <c r="G7" s="4">
        <v>6</v>
      </c>
      <c r="H7" s="4">
        <v>186</v>
      </c>
      <c r="I7" s="4">
        <v>0</v>
      </c>
      <c r="J7" s="4">
        <v>44</v>
      </c>
      <c r="K7" s="4">
        <v>420</v>
      </c>
      <c r="M7" s="16">
        <f t="shared" si="0"/>
        <v>30.0531914893617</v>
      </c>
      <c r="N7" s="17">
        <f t="shared" si="1"/>
        <v>15.957446808510639</v>
      </c>
      <c r="O7" s="18">
        <f t="shared" si="2"/>
        <v>53.98936170212766</v>
      </c>
      <c r="Q7" s="19">
        <f t="shared" si="3"/>
        <v>32.97872340425532</v>
      </c>
      <c r="R7" s="19">
        <f t="shared" si="4"/>
        <v>15.957446808510639</v>
      </c>
      <c r="S7" s="19">
        <f t="shared" si="5"/>
        <v>51.06382978723404</v>
      </c>
      <c r="U7" s="18">
        <f t="shared" si="6"/>
        <v>3.125</v>
      </c>
      <c r="V7" s="18">
        <f t="shared" si="7"/>
        <v>96.875</v>
      </c>
      <c r="W7" s="18">
        <f t="shared" si="8"/>
        <v>0</v>
      </c>
      <c r="Y7" s="4">
        <v>11</v>
      </c>
      <c r="Z7" s="4">
        <v>186</v>
      </c>
      <c r="AA7" s="4">
        <f t="shared" si="9"/>
        <v>6</v>
      </c>
    </row>
    <row r="8" spans="1:27" ht="11.25">
      <c r="A8" s="6" t="s">
        <v>22</v>
      </c>
      <c r="B8" s="4">
        <v>137</v>
      </c>
      <c r="C8" s="4">
        <v>10</v>
      </c>
      <c r="D8" s="4">
        <v>67</v>
      </c>
      <c r="E8" s="4">
        <v>0</v>
      </c>
      <c r="F8" s="4">
        <v>0</v>
      </c>
      <c r="G8" s="4">
        <v>9</v>
      </c>
      <c r="H8" s="4">
        <v>157</v>
      </c>
      <c r="I8" s="4">
        <v>0</v>
      </c>
      <c r="J8" s="4">
        <v>40</v>
      </c>
      <c r="K8" s="4">
        <v>420</v>
      </c>
      <c r="M8" s="16">
        <f t="shared" si="0"/>
        <v>36.05263157894737</v>
      </c>
      <c r="N8" s="17">
        <f t="shared" si="1"/>
        <v>17.63157894736842</v>
      </c>
      <c r="O8" s="18">
        <f t="shared" si="2"/>
        <v>46.31578947368421</v>
      </c>
      <c r="Q8" s="19">
        <f t="shared" si="3"/>
        <v>38.68421052631579</v>
      </c>
      <c r="R8" s="19">
        <f t="shared" si="4"/>
        <v>17.63157894736842</v>
      </c>
      <c r="S8" s="19">
        <f t="shared" si="5"/>
        <v>43.68421052631579</v>
      </c>
      <c r="U8" s="18">
        <f t="shared" si="6"/>
        <v>5.421686746987952</v>
      </c>
      <c r="V8" s="18">
        <f t="shared" si="7"/>
        <v>94.57831325301204</v>
      </c>
      <c r="W8" s="18">
        <f t="shared" si="8"/>
        <v>0</v>
      </c>
      <c r="Y8" s="4">
        <v>10</v>
      </c>
      <c r="Z8" s="4">
        <v>157</v>
      </c>
      <c r="AA8" s="4">
        <f t="shared" si="9"/>
        <v>9</v>
      </c>
    </row>
    <row r="9" spans="1:27" s="28" customFormat="1" ht="11.25">
      <c r="A9" s="27" t="s">
        <v>21</v>
      </c>
      <c r="B9" s="28">
        <v>258</v>
      </c>
      <c r="C9" s="28">
        <v>19</v>
      </c>
      <c r="D9" s="28">
        <v>52</v>
      </c>
      <c r="E9" s="28">
        <v>0</v>
      </c>
      <c r="F9" s="28">
        <v>1</v>
      </c>
      <c r="G9" s="28">
        <v>2</v>
      </c>
      <c r="H9" s="28">
        <v>55</v>
      </c>
      <c r="I9" s="28">
        <v>5</v>
      </c>
      <c r="J9" s="28">
        <v>28</v>
      </c>
      <c r="K9" s="28">
        <v>420</v>
      </c>
      <c r="L9" s="29"/>
      <c r="M9" s="30">
        <f t="shared" si="0"/>
        <v>65.81632653061224</v>
      </c>
      <c r="N9" s="31">
        <f t="shared" si="1"/>
        <v>13.26530612244898</v>
      </c>
      <c r="O9" s="32">
        <f t="shared" si="2"/>
        <v>20.918367346938776</v>
      </c>
      <c r="Q9" s="33">
        <f t="shared" si="3"/>
        <v>70.66326530612245</v>
      </c>
      <c r="R9" s="33">
        <f t="shared" si="4"/>
        <v>13.26530612244898</v>
      </c>
      <c r="S9" s="33">
        <f t="shared" si="5"/>
        <v>16.071428571428573</v>
      </c>
      <c r="U9" s="32">
        <f t="shared" si="6"/>
        <v>4.761904761904762</v>
      </c>
      <c r="V9" s="32">
        <f t="shared" si="7"/>
        <v>87.3015873015873</v>
      </c>
      <c r="W9" s="32">
        <f t="shared" si="8"/>
        <v>7.936507936507937</v>
      </c>
      <c r="Y9" s="28">
        <v>19</v>
      </c>
      <c r="Z9" s="28">
        <v>55</v>
      </c>
      <c r="AA9" s="28">
        <f t="shared" si="9"/>
        <v>8</v>
      </c>
    </row>
    <row r="10" spans="1:27" s="28" customFormat="1" ht="11.25">
      <c r="A10" s="27" t="s">
        <v>20</v>
      </c>
      <c r="B10" s="28">
        <v>249</v>
      </c>
      <c r="C10" s="28">
        <v>21</v>
      </c>
      <c r="D10" s="28">
        <v>42</v>
      </c>
      <c r="E10" s="28">
        <v>0</v>
      </c>
      <c r="F10" s="28">
        <v>0</v>
      </c>
      <c r="G10" s="28">
        <v>2</v>
      </c>
      <c r="H10" s="28">
        <v>68</v>
      </c>
      <c r="I10" s="28">
        <v>6</v>
      </c>
      <c r="J10" s="28">
        <v>32</v>
      </c>
      <c r="K10" s="28">
        <v>420</v>
      </c>
      <c r="L10" s="29"/>
      <c r="M10" s="30">
        <f t="shared" si="0"/>
        <v>64.17525773195877</v>
      </c>
      <c r="N10" s="31">
        <f t="shared" si="1"/>
        <v>10.824742268041238</v>
      </c>
      <c r="O10" s="32">
        <f t="shared" si="2"/>
        <v>25</v>
      </c>
      <c r="Q10" s="33">
        <f t="shared" si="3"/>
        <v>69.58762886597938</v>
      </c>
      <c r="R10" s="33">
        <f t="shared" si="4"/>
        <v>10.824742268041238</v>
      </c>
      <c r="S10" s="33">
        <f t="shared" si="5"/>
        <v>19.587628865979383</v>
      </c>
      <c r="U10" s="32">
        <f t="shared" si="6"/>
        <v>2.6315789473684212</v>
      </c>
      <c r="V10" s="32">
        <f t="shared" si="7"/>
        <v>89.47368421052632</v>
      </c>
      <c r="W10" s="32">
        <f t="shared" si="8"/>
        <v>7.894736842105263</v>
      </c>
      <c r="Y10" s="28">
        <v>21</v>
      </c>
      <c r="Z10" s="28">
        <v>68</v>
      </c>
      <c r="AA10" s="28">
        <f t="shared" si="9"/>
        <v>8</v>
      </c>
    </row>
    <row r="11" spans="1:27" s="28" customFormat="1" ht="11.25">
      <c r="A11" s="27" t="s">
        <v>19</v>
      </c>
      <c r="B11" s="28">
        <v>277</v>
      </c>
      <c r="C11" s="28">
        <v>15</v>
      </c>
      <c r="D11" s="28">
        <v>36</v>
      </c>
      <c r="E11" s="28">
        <v>2</v>
      </c>
      <c r="F11" s="28">
        <v>0</v>
      </c>
      <c r="G11" s="28">
        <v>0</v>
      </c>
      <c r="H11" s="28">
        <v>45</v>
      </c>
      <c r="I11" s="28">
        <v>15</v>
      </c>
      <c r="J11" s="28">
        <v>30</v>
      </c>
      <c r="K11" s="28">
        <v>420</v>
      </c>
      <c r="L11" s="29"/>
      <c r="M11" s="30">
        <f t="shared" si="0"/>
        <v>71.02564102564102</v>
      </c>
      <c r="N11" s="31">
        <f t="shared" si="1"/>
        <v>9.743589743589743</v>
      </c>
      <c r="O11" s="32">
        <f t="shared" si="2"/>
        <v>19.23076923076923</v>
      </c>
      <c r="Q11" s="33">
        <f t="shared" si="3"/>
        <v>74.87179487179488</v>
      </c>
      <c r="R11" s="33">
        <f t="shared" si="4"/>
        <v>9.743589743589743</v>
      </c>
      <c r="S11" s="33">
        <f t="shared" si="5"/>
        <v>15.384615384615385</v>
      </c>
      <c r="U11" s="32">
        <f t="shared" si="6"/>
        <v>0</v>
      </c>
      <c r="V11" s="32">
        <f t="shared" si="7"/>
        <v>75</v>
      </c>
      <c r="W11" s="32">
        <f t="shared" si="8"/>
        <v>25</v>
      </c>
      <c r="Y11" s="28">
        <v>15</v>
      </c>
      <c r="Z11" s="28">
        <v>45</v>
      </c>
      <c r="AA11" s="28">
        <f t="shared" si="9"/>
        <v>15</v>
      </c>
    </row>
    <row r="12" spans="1:27" s="28" customFormat="1" ht="11.25">
      <c r="A12" s="27" t="s">
        <v>18</v>
      </c>
      <c r="B12" s="28">
        <v>254</v>
      </c>
      <c r="C12" s="28">
        <v>21</v>
      </c>
      <c r="D12" s="28">
        <v>43</v>
      </c>
      <c r="E12" s="28">
        <v>0</v>
      </c>
      <c r="F12" s="28">
        <v>0</v>
      </c>
      <c r="G12" s="28">
        <v>4</v>
      </c>
      <c r="H12" s="28">
        <v>57</v>
      </c>
      <c r="I12" s="28">
        <v>4</v>
      </c>
      <c r="J12" s="28">
        <v>37</v>
      </c>
      <c r="K12" s="28">
        <v>420</v>
      </c>
      <c r="L12" s="29"/>
      <c r="M12" s="30">
        <f t="shared" si="0"/>
        <v>66.31853785900783</v>
      </c>
      <c r="N12" s="31">
        <f t="shared" si="1"/>
        <v>11.22715404699739</v>
      </c>
      <c r="O12" s="32">
        <f t="shared" si="2"/>
        <v>22.45430809399478</v>
      </c>
      <c r="Q12" s="33">
        <f t="shared" si="3"/>
        <v>71.80156657963447</v>
      </c>
      <c r="R12" s="33">
        <f t="shared" si="4"/>
        <v>11.22715404699739</v>
      </c>
      <c r="S12" s="33">
        <f t="shared" si="5"/>
        <v>16.971279373368148</v>
      </c>
      <c r="U12" s="32">
        <f t="shared" si="6"/>
        <v>6.153846153846154</v>
      </c>
      <c r="V12" s="32">
        <f t="shared" si="7"/>
        <v>87.6923076923077</v>
      </c>
      <c r="W12" s="32">
        <f t="shared" si="8"/>
        <v>6.153846153846154</v>
      </c>
      <c r="Y12" s="28">
        <v>21</v>
      </c>
      <c r="Z12" s="28">
        <v>57</v>
      </c>
      <c r="AA12" s="28">
        <f t="shared" si="9"/>
        <v>8</v>
      </c>
    </row>
    <row r="13" spans="1:27" s="21" customFormat="1" ht="11.25">
      <c r="A13" s="20" t="s">
        <v>17</v>
      </c>
      <c r="B13" s="21">
        <v>144</v>
      </c>
      <c r="C13" s="21">
        <v>11</v>
      </c>
      <c r="D13" s="21">
        <v>101</v>
      </c>
      <c r="E13" s="21">
        <v>0</v>
      </c>
      <c r="F13" s="21">
        <v>1</v>
      </c>
      <c r="G13" s="21">
        <v>11</v>
      </c>
      <c r="H13" s="21">
        <v>97</v>
      </c>
      <c r="I13" s="21">
        <v>3</v>
      </c>
      <c r="J13" s="21">
        <v>52</v>
      </c>
      <c r="K13" s="21">
        <v>420</v>
      </c>
      <c r="L13" s="22"/>
      <c r="M13" s="23">
        <f t="shared" si="0"/>
        <v>39.130434782608695</v>
      </c>
      <c r="N13" s="24">
        <f t="shared" si="1"/>
        <v>27.445652173913043</v>
      </c>
      <c r="O13" s="25">
        <f t="shared" si="2"/>
        <v>33.42391304347826</v>
      </c>
      <c r="Q13" s="26">
        <f t="shared" si="3"/>
        <v>42.119565217391305</v>
      </c>
      <c r="R13" s="26">
        <f t="shared" si="4"/>
        <v>27.445652173913043</v>
      </c>
      <c r="S13" s="26">
        <f t="shared" si="5"/>
        <v>30.434782608695652</v>
      </c>
      <c r="U13" s="25">
        <f t="shared" si="6"/>
        <v>10.714285714285714</v>
      </c>
      <c r="V13" s="25">
        <f t="shared" si="7"/>
        <v>86.60714285714286</v>
      </c>
      <c r="W13" s="25">
        <f t="shared" si="8"/>
        <v>2.6785714285714284</v>
      </c>
      <c r="Y13" s="21">
        <v>11</v>
      </c>
      <c r="Z13" s="21">
        <v>97</v>
      </c>
      <c r="AA13" s="21">
        <f t="shared" si="9"/>
        <v>15</v>
      </c>
    </row>
    <row r="14" spans="1:27" s="21" customFormat="1" ht="11.25">
      <c r="A14" s="20" t="s">
        <v>14</v>
      </c>
      <c r="B14" s="21">
        <v>142</v>
      </c>
      <c r="C14" s="21">
        <v>12</v>
      </c>
      <c r="D14" s="21">
        <v>84</v>
      </c>
      <c r="E14" s="21">
        <v>0</v>
      </c>
      <c r="F14" s="21">
        <v>12</v>
      </c>
      <c r="G14" s="21">
        <v>13</v>
      </c>
      <c r="H14" s="21">
        <v>111</v>
      </c>
      <c r="I14" s="21">
        <v>2</v>
      </c>
      <c r="J14" s="21">
        <v>44</v>
      </c>
      <c r="K14" s="21">
        <v>420</v>
      </c>
      <c r="L14" s="22"/>
      <c r="M14" s="23">
        <f t="shared" si="0"/>
        <v>37.765957446808514</v>
      </c>
      <c r="N14" s="24">
        <f t="shared" si="1"/>
        <v>22.340425531914892</v>
      </c>
      <c r="O14" s="25">
        <f t="shared" si="2"/>
        <v>39.8936170212766</v>
      </c>
      <c r="Q14" s="26">
        <f t="shared" si="3"/>
        <v>40.95744680851064</v>
      </c>
      <c r="R14" s="26">
        <f t="shared" si="4"/>
        <v>22.340425531914892</v>
      </c>
      <c r="S14" s="26">
        <f t="shared" si="5"/>
        <v>36.702127659574465</v>
      </c>
      <c r="U14" s="25">
        <f t="shared" si="6"/>
        <v>18.115942028985508</v>
      </c>
      <c r="V14" s="25">
        <f t="shared" si="7"/>
        <v>80.43478260869566</v>
      </c>
      <c r="W14" s="25">
        <f t="shared" si="8"/>
        <v>1.4492753623188406</v>
      </c>
      <c r="Y14" s="21">
        <v>12</v>
      </c>
      <c r="Z14" s="21">
        <v>111</v>
      </c>
      <c r="AA14" s="21">
        <f t="shared" si="9"/>
        <v>27</v>
      </c>
    </row>
    <row r="15" spans="1:27" s="21" customFormat="1" ht="11.25">
      <c r="A15" s="20" t="s">
        <v>15</v>
      </c>
      <c r="B15" s="21">
        <v>170</v>
      </c>
      <c r="C15" s="21">
        <v>11</v>
      </c>
      <c r="D15" s="21">
        <v>80</v>
      </c>
      <c r="E15" s="21">
        <v>3</v>
      </c>
      <c r="F15" s="21">
        <v>4</v>
      </c>
      <c r="G15" s="21">
        <v>20</v>
      </c>
      <c r="H15" s="21">
        <v>74</v>
      </c>
      <c r="I15" s="21">
        <v>7</v>
      </c>
      <c r="J15" s="21">
        <v>51</v>
      </c>
      <c r="K15" s="21">
        <v>420</v>
      </c>
      <c r="L15" s="22"/>
      <c r="M15" s="23">
        <f t="shared" si="0"/>
        <v>46.070460704607044</v>
      </c>
      <c r="N15" s="24">
        <f t="shared" si="1"/>
        <v>22.493224932249323</v>
      </c>
      <c r="O15" s="25">
        <f t="shared" si="2"/>
        <v>31.43631436314363</v>
      </c>
      <c r="Q15" s="26">
        <f t="shared" si="3"/>
        <v>49.05149051490515</v>
      </c>
      <c r="R15" s="26">
        <f t="shared" si="4"/>
        <v>22.493224932249323</v>
      </c>
      <c r="S15" s="26">
        <f t="shared" si="5"/>
        <v>28.45528455284553</v>
      </c>
      <c r="U15" s="25">
        <f t="shared" si="6"/>
        <v>22.857142857142858</v>
      </c>
      <c r="V15" s="25">
        <f t="shared" si="7"/>
        <v>70.47619047619048</v>
      </c>
      <c r="W15" s="25">
        <f t="shared" si="8"/>
        <v>6.666666666666667</v>
      </c>
      <c r="Y15" s="21">
        <v>11</v>
      </c>
      <c r="Z15" s="21">
        <v>74</v>
      </c>
      <c r="AA15" s="21">
        <f t="shared" si="9"/>
        <v>31</v>
      </c>
    </row>
    <row r="16" spans="13:23" ht="11.25">
      <c r="M16" s="16"/>
      <c r="N16" s="17"/>
      <c r="O16" s="18"/>
      <c r="Q16" s="19"/>
      <c r="R16" s="19"/>
      <c r="S16" s="19"/>
      <c r="U16" s="18"/>
      <c r="V16" s="18"/>
      <c r="W16" s="18"/>
    </row>
    <row r="17" spans="13:239" ht="11.25">
      <c r="M17" s="16"/>
      <c r="N17" s="17"/>
      <c r="O17" s="18"/>
      <c r="Q17" s="19"/>
      <c r="R17" s="19"/>
      <c r="S17" s="19"/>
      <c r="U17" s="18"/>
      <c r="V17" s="18"/>
      <c r="W17" s="18"/>
      <c r="Y17" s="5"/>
      <c r="Z17" s="5"/>
      <c r="AB17" s="5"/>
      <c r="AC17" s="5"/>
      <c r="AD17" s="6"/>
      <c r="AR17" s="5"/>
      <c r="AS17" s="5"/>
      <c r="AT17" s="5"/>
      <c r="AU17" s="5"/>
      <c r="AV17" s="5"/>
      <c r="AW17" s="6"/>
      <c r="BK17" s="5"/>
      <c r="BL17" s="5"/>
      <c r="BM17" s="5"/>
      <c r="BN17" s="5"/>
      <c r="BO17" s="5"/>
      <c r="BP17" s="6"/>
      <c r="CD17" s="5"/>
      <c r="CE17" s="5"/>
      <c r="CF17" s="5"/>
      <c r="CG17" s="5"/>
      <c r="CH17" s="5"/>
      <c r="CI17" s="6"/>
      <c r="CW17" s="5"/>
      <c r="CX17" s="5"/>
      <c r="CY17" s="5"/>
      <c r="CZ17" s="5"/>
      <c r="DA17" s="5"/>
      <c r="DB17" s="6"/>
      <c r="DP17" s="5"/>
      <c r="DQ17" s="5"/>
      <c r="DR17" s="5"/>
      <c r="DS17" s="5"/>
      <c r="DT17" s="5"/>
      <c r="DU17" s="6"/>
      <c r="EI17" s="5"/>
      <c r="EJ17" s="5"/>
      <c r="EK17" s="5"/>
      <c r="EL17" s="5"/>
      <c r="EM17" s="5"/>
      <c r="EN17" s="6"/>
      <c r="FB17" s="5"/>
      <c r="FC17" s="5"/>
      <c r="FD17" s="5"/>
      <c r="FE17" s="5"/>
      <c r="FF17" s="5"/>
      <c r="FG17" s="6"/>
      <c r="FU17" s="5"/>
      <c r="FV17" s="5"/>
      <c r="FW17" s="5"/>
      <c r="FX17" s="5"/>
      <c r="FY17" s="5"/>
      <c r="FZ17" s="6"/>
      <c r="GN17" s="5"/>
      <c r="GO17" s="5"/>
      <c r="GP17" s="5"/>
      <c r="GQ17" s="5"/>
      <c r="GR17" s="5"/>
      <c r="GS17" s="6"/>
      <c r="HG17" s="5"/>
      <c r="HH17" s="5"/>
      <c r="HI17" s="5"/>
      <c r="HJ17" s="5"/>
      <c r="HK17" s="5"/>
      <c r="HL17" s="6"/>
      <c r="HZ17" s="5"/>
      <c r="IA17" s="5"/>
      <c r="IB17" s="5"/>
      <c r="IC17" s="5"/>
      <c r="ID17" s="5"/>
      <c r="IE17" s="6"/>
    </row>
    <row r="18" spans="1:27" ht="11.25">
      <c r="A18" s="6" t="s">
        <v>16</v>
      </c>
      <c r="B18" s="4">
        <v>277</v>
      </c>
      <c r="C18" s="4">
        <v>40</v>
      </c>
      <c r="D18" s="4">
        <v>23</v>
      </c>
      <c r="E18" s="4">
        <v>1</v>
      </c>
      <c r="F18" s="4">
        <v>1</v>
      </c>
      <c r="G18" s="4">
        <v>6</v>
      </c>
      <c r="H18" s="4">
        <v>23</v>
      </c>
      <c r="I18" s="4">
        <v>13</v>
      </c>
      <c r="J18" s="4">
        <v>36</v>
      </c>
      <c r="K18" s="4">
        <v>420</v>
      </c>
      <c r="M18" s="16">
        <f>B18*100/(B18+C18+D18+E18+F18+G18+H18+I18)</f>
        <v>72.13541666666667</v>
      </c>
      <c r="N18" s="17">
        <f>(D18+E18)*100/(K18-J18)</f>
        <v>6.25</v>
      </c>
      <c r="O18" s="18">
        <f>(C18+F18+G18+H18+I18)*100/(K18-J18)</f>
        <v>21.614583333333332</v>
      </c>
      <c r="Q18" s="19">
        <f>(B18+C18)*100/(K18-J18)</f>
        <v>82.55208333333333</v>
      </c>
      <c r="R18" s="19">
        <f>N18</f>
        <v>6.25</v>
      </c>
      <c r="S18" s="19">
        <f>(F18+G18+H18+I18)*100/(K18-J18)</f>
        <v>11.197916666666666</v>
      </c>
      <c r="U18" s="18">
        <f>(F18+G18)*100/(F18+G18+H18+I18)</f>
        <v>16.27906976744186</v>
      </c>
      <c r="V18" s="18">
        <f>H18*100/(F18+G18+H18+I18)</f>
        <v>53.48837209302326</v>
      </c>
      <c r="W18" s="18">
        <f>I18*100/(F18+G18+H18+I18)</f>
        <v>30.232558139534884</v>
      </c>
      <c r="Y18" s="4">
        <v>40</v>
      </c>
      <c r="Z18" s="4">
        <v>23</v>
      </c>
      <c r="AA18" s="4">
        <f>F18+G18+I18</f>
        <v>20</v>
      </c>
    </row>
    <row r="19" spans="13:239" ht="11.25">
      <c r="M19" s="16"/>
      <c r="N19" s="17"/>
      <c r="O19" s="18"/>
      <c r="Q19" s="19"/>
      <c r="R19" s="19"/>
      <c r="S19" s="19"/>
      <c r="U19" s="18"/>
      <c r="V19" s="18"/>
      <c r="W19" s="18"/>
      <c r="Y19" s="5"/>
      <c r="Z19" s="5"/>
      <c r="AA19" s="4">
        <f>F19+G19+I19</f>
        <v>0</v>
      </c>
      <c r="AB19" s="5"/>
      <c r="AC19" s="5"/>
      <c r="AD19" s="6"/>
      <c r="AR19" s="5"/>
      <c r="AS19" s="5"/>
      <c r="AT19" s="5"/>
      <c r="AU19" s="5"/>
      <c r="AV19" s="5"/>
      <c r="AW19" s="6"/>
      <c r="BK19" s="5"/>
      <c r="BL19" s="5"/>
      <c r="BM19" s="5"/>
      <c r="BN19" s="5"/>
      <c r="BO19" s="5"/>
      <c r="BP19" s="6"/>
      <c r="CD19" s="5"/>
      <c r="CE19" s="5"/>
      <c r="CF19" s="5"/>
      <c r="CG19" s="5"/>
      <c r="CH19" s="5"/>
      <c r="CI19" s="6"/>
      <c r="CW19" s="5"/>
      <c r="CX19" s="5"/>
      <c r="CY19" s="5"/>
      <c r="CZ19" s="5"/>
      <c r="DA19" s="5"/>
      <c r="DB19" s="6"/>
      <c r="DP19" s="5"/>
      <c r="DQ19" s="5"/>
      <c r="DR19" s="5"/>
      <c r="DS19" s="5"/>
      <c r="DT19" s="5"/>
      <c r="DU19" s="6"/>
      <c r="EI19" s="5"/>
      <c r="EJ19" s="5"/>
      <c r="EK19" s="5"/>
      <c r="EL19" s="5"/>
      <c r="EM19" s="5"/>
      <c r="EN19" s="6"/>
      <c r="FB19" s="5"/>
      <c r="FC19" s="5"/>
      <c r="FD19" s="5"/>
      <c r="FE19" s="5"/>
      <c r="FF19" s="5"/>
      <c r="FG19" s="6"/>
      <c r="FU19" s="5"/>
      <c r="FV19" s="5"/>
      <c r="FW19" s="5"/>
      <c r="FX19" s="5"/>
      <c r="FY19" s="5"/>
      <c r="FZ19" s="6"/>
      <c r="GN19" s="5"/>
      <c r="GO19" s="5"/>
      <c r="GP19" s="5"/>
      <c r="GQ19" s="5"/>
      <c r="GR19" s="5"/>
      <c r="GS19" s="6"/>
      <c r="HG19" s="5"/>
      <c r="HH19" s="5"/>
      <c r="HI19" s="5"/>
      <c r="HJ19" s="5"/>
      <c r="HK19" s="5"/>
      <c r="HL19" s="6"/>
      <c r="HZ19" s="5"/>
      <c r="IA19" s="5"/>
      <c r="IB19" s="5"/>
      <c r="IC19" s="5"/>
      <c r="ID19" s="5"/>
      <c r="IE19" s="6"/>
    </row>
    <row r="20" spans="1:27" ht="11.25">
      <c r="A20" s="6" t="s">
        <v>12</v>
      </c>
      <c r="B20" s="4">
        <v>246</v>
      </c>
      <c r="C20" s="4">
        <v>50</v>
      </c>
      <c r="D20" s="4">
        <v>42</v>
      </c>
      <c r="E20" s="4">
        <v>10</v>
      </c>
      <c r="F20" s="4">
        <v>0</v>
      </c>
      <c r="G20" s="4">
        <v>0</v>
      </c>
      <c r="H20" s="4">
        <v>34</v>
      </c>
      <c r="I20" s="4">
        <v>14</v>
      </c>
      <c r="J20" s="4">
        <v>24</v>
      </c>
      <c r="K20" s="4">
        <v>420</v>
      </c>
      <c r="M20" s="16">
        <f>B20*100/(B20+C20+D20+E20+F20+G20+H20+I20)</f>
        <v>62.121212121212125</v>
      </c>
      <c r="N20" s="17">
        <f>(D20+E20)*100/(K20-J20)</f>
        <v>13.131313131313131</v>
      </c>
      <c r="O20" s="18">
        <f>(C20+F20+G20+H20+I20)*100/(K20-J20)</f>
        <v>24.747474747474747</v>
      </c>
      <c r="Q20" s="19">
        <f>(B20+C20)*100/(K20-J20)</f>
        <v>74.74747474747475</v>
      </c>
      <c r="R20" s="19">
        <f>N20</f>
        <v>13.131313131313131</v>
      </c>
      <c r="S20" s="19">
        <f>(F20+G20+H20+I20)*100/(K20-J20)</f>
        <v>12.121212121212121</v>
      </c>
      <c r="U20" s="18">
        <f>(F20+G20)*100/(F20+G20+H20+I20)</f>
        <v>0</v>
      </c>
      <c r="V20" s="18">
        <f>H20*100/(F20+G20+H20+I20)</f>
        <v>70.83333333333333</v>
      </c>
      <c r="W20" s="18">
        <f>I20*100/(F20+G20+H20+I20)</f>
        <v>29.166666666666668</v>
      </c>
      <c r="Y20" s="4">
        <v>50</v>
      </c>
      <c r="Z20" s="4">
        <v>34</v>
      </c>
      <c r="AA20" s="4">
        <f>F20+G20+I20</f>
        <v>14</v>
      </c>
    </row>
    <row r="21" spans="1:27" ht="11.25">
      <c r="A21" s="6" t="s">
        <v>13</v>
      </c>
      <c r="B21" s="4">
        <v>131</v>
      </c>
      <c r="C21" s="4">
        <v>24</v>
      </c>
      <c r="D21" s="4">
        <v>21</v>
      </c>
      <c r="E21" s="4">
        <v>2</v>
      </c>
      <c r="F21" s="4">
        <v>0</v>
      </c>
      <c r="G21" s="4">
        <v>4</v>
      </c>
      <c r="H21" s="4">
        <v>144</v>
      </c>
      <c r="I21" s="4">
        <v>33</v>
      </c>
      <c r="J21" s="4">
        <v>61</v>
      </c>
      <c r="K21" s="4">
        <v>420</v>
      </c>
      <c r="M21" s="16">
        <f>B21*100/(B21+C21+D21+E21+F21+G21+H21+I21)</f>
        <v>36.49025069637883</v>
      </c>
      <c r="N21" s="17">
        <f>(D21+E21)*100/(K21-J21)</f>
        <v>6.406685236768802</v>
      </c>
      <c r="O21" s="18">
        <f>(C21+F21+G21+H21+I21)*100/(K21-J21)</f>
        <v>57.10306406685237</v>
      </c>
      <c r="Q21" s="19">
        <f>(B21+C21)*100/(K21-J21)</f>
        <v>43.17548746518106</v>
      </c>
      <c r="R21" s="19">
        <f>N21</f>
        <v>6.406685236768802</v>
      </c>
      <c r="S21" s="19">
        <f>(F21+G21+H21+I21)*100/(K21-J21)</f>
        <v>50.41782729805014</v>
      </c>
      <c r="U21" s="18">
        <f>(F21+G21)*100/(F21+G21+H21+I21)</f>
        <v>2.2099447513812156</v>
      </c>
      <c r="V21" s="18">
        <f>H21*100/(F21+G21+H21+I21)</f>
        <v>79.55801104972376</v>
      </c>
      <c r="W21" s="18">
        <f>I21*100/(F21+G21+H21+I21)</f>
        <v>18.23204419889503</v>
      </c>
      <c r="Y21" s="4">
        <v>24</v>
      </c>
      <c r="Z21" s="4">
        <v>144</v>
      </c>
      <c r="AA21" s="4">
        <f>F21+G21+I21</f>
        <v>37</v>
      </c>
    </row>
    <row r="22" spans="1:11" ht="11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3:23" ht="11.25">
      <c r="M23" s="16"/>
      <c r="N23" s="17"/>
      <c r="O23" s="18"/>
      <c r="Q23" s="19"/>
      <c r="R23" s="19"/>
      <c r="S23" s="19"/>
      <c r="U23" s="18"/>
      <c r="V23" s="18"/>
      <c r="W23" s="18"/>
    </row>
    <row r="24" spans="13:23" ht="11.25">
      <c r="M24" s="16"/>
      <c r="N24" s="17"/>
      <c r="O24" s="18"/>
      <c r="Q24" s="19"/>
      <c r="R24" s="19"/>
      <c r="S24" s="19"/>
      <c r="U24" s="18"/>
      <c r="V24" s="18"/>
      <c r="W24" s="18"/>
    </row>
    <row r="25" spans="13:23" ht="11.25">
      <c r="M25" s="16"/>
      <c r="N25" s="17"/>
      <c r="O25" s="18"/>
      <c r="Q25" s="19"/>
      <c r="R25" s="19"/>
      <c r="S25" s="19"/>
      <c r="U25" s="18"/>
      <c r="V25" s="18"/>
      <c r="W25" s="18"/>
    </row>
    <row r="26" spans="13:23" ht="11.25">
      <c r="M26" s="16"/>
      <c r="N26" s="17"/>
      <c r="O26" s="18"/>
      <c r="Q26" s="19"/>
      <c r="R26" s="19"/>
      <c r="S26" s="19"/>
      <c r="U26" s="18"/>
      <c r="V26" s="18"/>
      <c r="W26" s="18"/>
    </row>
    <row r="27" spans="13:23" ht="11.25">
      <c r="M27" s="16"/>
      <c r="N27" s="17"/>
      <c r="O27" s="18"/>
      <c r="Q27" s="19"/>
      <c r="R27" s="19"/>
      <c r="S27" s="19"/>
      <c r="U27" s="18"/>
      <c r="V27" s="18"/>
      <c r="W27" s="18"/>
    </row>
    <row r="28" spans="1:23" ht="11.25">
      <c r="A28" s="9"/>
      <c r="M28" s="16"/>
      <c r="N28" s="17"/>
      <c r="O28" s="18"/>
      <c r="Q28" s="19"/>
      <c r="R28" s="19"/>
      <c r="S28" s="19"/>
      <c r="U28" s="18"/>
      <c r="V28" s="18"/>
      <c r="W28" s="18"/>
    </row>
    <row r="29" spans="1:27" s="5" customFormat="1" ht="11.25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3"/>
      <c r="M29" s="16"/>
      <c r="N29" s="17"/>
      <c r="O29" s="18"/>
      <c r="Q29" s="19"/>
      <c r="R29" s="19"/>
      <c r="S29" s="19"/>
      <c r="U29" s="18"/>
      <c r="V29" s="18"/>
      <c r="W29" s="18"/>
      <c r="AA29" s="4"/>
    </row>
    <row r="30" spans="1:23" ht="11.2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M30" s="16"/>
      <c r="N30" s="17"/>
      <c r="O30" s="18"/>
      <c r="Q30" s="19"/>
      <c r="R30" s="19"/>
      <c r="S30" s="19"/>
      <c r="U30" s="18"/>
      <c r="V30" s="18"/>
      <c r="W30" s="18"/>
    </row>
    <row r="31" ht="11.25">
      <c r="N31" s="3"/>
    </row>
    <row r="32" spans="1:14" ht="11.25">
      <c r="A32" s="2"/>
      <c r="N32" s="3"/>
    </row>
    <row r="33" ht="11.25">
      <c r="N33" s="3"/>
    </row>
    <row r="34" spans="1:14" ht="11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N34" s="3"/>
    </row>
    <row r="35" spans="1:11" ht="38.25" customHeight="1">
      <c r="A35" s="54" t="s">
        <v>10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</sheetData>
  <sheetProtection/>
  <mergeCells count="1">
    <mergeCell ref="A35:K35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5390625" defaultRowHeight="14.25"/>
  <cols>
    <col min="1" max="1" width="9.125" style="42" bestFit="1" customWidth="1"/>
    <col min="2" max="2" width="4.75390625" style="35" bestFit="1" customWidth="1"/>
    <col min="3" max="3" width="4.125" style="35" bestFit="1" customWidth="1"/>
    <col min="4" max="4" width="4.75390625" style="35" bestFit="1" customWidth="1"/>
    <col min="5" max="5" width="3.875" style="35" bestFit="1" customWidth="1"/>
    <col min="6" max="7" width="4.75390625" style="35" bestFit="1" customWidth="1"/>
    <col min="8" max="8" width="3.50390625" style="35" bestFit="1" customWidth="1"/>
    <col min="9" max="9" width="4.125" style="35" bestFit="1" customWidth="1"/>
    <col min="10" max="10" width="6.75390625" style="35" bestFit="1" customWidth="1"/>
    <col min="11" max="11" width="4.375" style="35" bestFit="1" customWidth="1"/>
    <col min="12" max="12" width="5.75390625" style="35" bestFit="1" customWidth="1"/>
    <col min="13" max="13" width="6.125" style="35" bestFit="1" customWidth="1"/>
    <col min="14" max="15" width="5.75390625" style="35" bestFit="1" customWidth="1"/>
    <col min="16" max="16" width="7.375" style="35" bestFit="1" customWidth="1"/>
    <col min="17" max="18" width="6.75390625" style="35" bestFit="1" customWidth="1"/>
    <col min="19" max="16384" width="8.75390625" style="36" customWidth="1"/>
  </cols>
  <sheetData>
    <row r="1" ht="15">
      <c r="A1" s="42" t="s">
        <v>104</v>
      </c>
    </row>
    <row r="2" spans="1:18" ht="15">
      <c r="A2" s="47" t="s">
        <v>1</v>
      </c>
      <c r="B2" s="56" t="s">
        <v>97</v>
      </c>
      <c r="C2" s="56"/>
      <c r="D2" s="56"/>
      <c r="E2" s="56"/>
      <c r="F2" s="56"/>
      <c r="G2" s="56"/>
      <c r="H2" s="56"/>
      <c r="I2" s="56"/>
      <c r="J2" s="56"/>
      <c r="K2" s="56"/>
      <c r="L2" s="57" t="s">
        <v>48</v>
      </c>
      <c r="M2" s="56" t="s">
        <v>98</v>
      </c>
      <c r="N2" s="56"/>
      <c r="O2" s="56"/>
      <c r="P2" s="48"/>
      <c r="Q2" s="48"/>
      <c r="R2" s="48"/>
    </row>
    <row r="3" spans="1:18" s="37" customFormat="1" ht="14.25">
      <c r="A3" s="49" t="s">
        <v>99</v>
      </c>
      <c r="B3" s="49" t="s">
        <v>40</v>
      </c>
      <c r="C3" s="49" t="s">
        <v>41</v>
      </c>
      <c r="D3" s="49" t="s">
        <v>42</v>
      </c>
      <c r="E3" s="49" t="s">
        <v>43</v>
      </c>
      <c r="F3" s="49" t="s">
        <v>39</v>
      </c>
      <c r="G3" s="49" t="s">
        <v>44</v>
      </c>
      <c r="H3" s="49" t="s">
        <v>45</v>
      </c>
      <c r="I3" s="49" t="s">
        <v>46</v>
      </c>
      <c r="J3" s="49" t="s">
        <v>47</v>
      </c>
      <c r="K3" s="49" t="s">
        <v>85</v>
      </c>
      <c r="L3" s="58"/>
      <c r="M3" s="49" t="s">
        <v>79</v>
      </c>
      <c r="N3" s="49" t="s">
        <v>80</v>
      </c>
      <c r="O3" s="49" t="s">
        <v>81</v>
      </c>
      <c r="P3" s="49" t="s">
        <v>82</v>
      </c>
      <c r="Q3" s="49" t="s">
        <v>83</v>
      </c>
      <c r="R3" s="49" t="s">
        <v>84</v>
      </c>
    </row>
    <row r="4" s="37" customFormat="1" ht="14.25">
      <c r="A4" s="34" t="s">
        <v>100</v>
      </c>
    </row>
    <row r="5" spans="1:18" s="39" customFormat="1" ht="15">
      <c r="A5" s="38" t="s">
        <v>94</v>
      </c>
      <c r="B5" s="39">
        <v>227</v>
      </c>
      <c r="C5" s="39">
        <v>6</v>
      </c>
      <c r="D5" s="39">
        <v>1</v>
      </c>
      <c r="E5" s="39">
        <v>0</v>
      </c>
      <c r="F5" s="39">
        <v>45</v>
      </c>
      <c r="G5" s="39">
        <v>63</v>
      </c>
      <c r="H5" s="39">
        <v>0</v>
      </c>
      <c r="I5" s="39">
        <v>11</v>
      </c>
      <c r="J5" s="39">
        <v>67</v>
      </c>
      <c r="K5" s="39">
        <v>0</v>
      </c>
      <c r="L5" s="39">
        <v>420</v>
      </c>
      <c r="M5" s="40">
        <f aca="true" t="shared" si="0" ref="M5:M11">(B5+C5)/(B5+C5+D5+E5+F5+G5+H5+I5)*100</f>
        <v>66.0056657223796</v>
      </c>
      <c r="N5" s="41">
        <f aca="true" t="shared" si="1" ref="N5:N11">(D5+E5)/(B5+C5+D5+E5+F5+G5+H5+I5)*100</f>
        <v>0.28328611898017</v>
      </c>
      <c r="O5" s="41">
        <f aca="true" t="shared" si="2" ref="O5:O11">(F5+G5+H5+I5)/(B5+C5+D5+E5+F5+G5+H5+I5)*100</f>
        <v>33.711048158640224</v>
      </c>
      <c r="P5" s="41">
        <f aca="true" t="shared" si="3" ref="P5:P11">I5/(F5+G5+H5+I5)*100</f>
        <v>9.243697478991598</v>
      </c>
      <c r="Q5" s="41">
        <f aca="true" t="shared" si="4" ref="Q5:Q11">(G5+H5)/(F5+G5+H5+I5)*100</f>
        <v>52.94117647058824</v>
      </c>
      <c r="R5" s="41">
        <f aca="true" t="shared" si="5" ref="R5:R11">F5/(F5+G5+H5+I5)*100</f>
        <v>37.81512605042017</v>
      </c>
    </row>
    <row r="6" spans="1:18" s="39" customFormat="1" ht="15">
      <c r="A6" s="38" t="s">
        <v>93</v>
      </c>
      <c r="B6" s="39">
        <v>238</v>
      </c>
      <c r="C6" s="39">
        <v>5</v>
      </c>
      <c r="D6" s="39">
        <v>6</v>
      </c>
      <c r="E6" s="39">
        <v>0</v>
      </c>
      <c r="F6" s="39">
        <v>8</v>
      </c>
      <c r="G6" s="39">
        <v>75</v>
      </c>
      <c r="H6" s="39">
        <v>0</v>
      </c>
      <c r="I6" s="39">
        <v>10</v>
      </c>
      <c r="J6" s="39">
        <v>77</v>
      </c>
      <c r="K6" s="39">
        <v>1</v>
      </c>
      <c r="L6" s="39">
        <v>420</v>
      </c>
      <c r="M6" s="40">
        <f t="shared" si="0"/>
        <v>71.05263157894737</v>
      </c>
      <c r="N6" s="41">
        <f t="shared" si="1"/>
        <v>1.7543859649122806</v>
      </c>
      <c r="O6" s="41">
        <f t="shared" si="2"/>
        <v>27.192982456140353</v>
      </c>
      <c r="P6" s="41">
        <f t="shared" si="3"/>
        <v>10.75268817204301</v>
      </c>
      <c r="Q6" s="41">
        <f t="shared" si="4"/>
        <v>80.64516129032258</v>
      </c>
      <c r="R6" s="41">
        <f t="shared" si="5"/>
        <v>8.60215053763441</v>
      </c>
    </row>
    <row r="7" spans="1:18" s="39" customFormat="1" ht="15">
      <c r="A7" s="38" t="s">
        <v>92</v>
      </c>
      <c r="B7" s="39">
        <v>180</v>
      </c>
      <c r="C7" s="39">
        <v>1</v>
      </c>
      <c r="D7" s="39">
        <v>5</v>
      </c>
      <c r="E7" s="39">
        <v>0</v>
      </c>
      <c r="F7" s="39">
        <v>42</v>
      </c>
      <c r="G7" s="39">
        <v>97</v>
      </c>
      <c r="H7" s="39">
        <v>0</v>
      </c>
      <c r="I7" s="39">
        <v>28</v>
      </c>
      <c r="J7" s="39">
        <v>67</v>
      </c>
      <c r="K7" s="39">
        <v>0</v>
      </c>
      <c r="L7" s="39">
        <v>420</v>
      </c>
      <c r="M7" s="40">
        <f t="shared" si="0"/>
        <v>51.27478753541076</v>
      </c>
      <c r="N7" s="41">
        <f t="shared" si="1"/>
        <v>1.41643059490085</v>
      </c>
      <c r="O7" s="41">
        <f t="shared" si="2"/>
        <v>47.30878186968839</v>
      </c>
      <c r="P7" s="41">
        <f t="shared" si="3"/>
        <v>16.766467065868262</v>
      </c>
      <c r="Q7" s="41">
        <f t="shared" si="4"/>
        <v>58.08383233532935</v>
      </c>
      <c r="R7" s="41">
        <f t="shared" si="5"/>
        <v>25.149700598802394</v>
      </c>
    </row>
    <row r="8" spans="1:18" ht="15">
      <c r="A8" s="42" t="s">
        <v>63</v>
      </c>
      <c r="B8" s="35">
        <v>204</v>
      </c>
      <c r="C8" s="35">
        <v>1</v>
      </c>
      <c r="D8" s="35">
        <v>12</v>
      </c>
      <c r="E8" s="35">
        <v>0</v>
      </c>
      <c r="F8" s="35">
        <v>79</v>
      </c>
      <c r="G8" s="35">
        <v>49</v>
      </c>
      <c r="H8" s="35">
        <v>0</v>
      </c>
      <c r="I8" s="35">
        <v>23</v>
      </c>
      <c r="J8" s="35">
        <v>52</v>
      </c>
      <c r="K8" s="35">
        <v>0</v>
      </c>
      <c r="L8" s="35">
        <v>420</v>
      </c>
      <c r="M8" s="40">
        <f t="shared" si="0"/>
        <v>55.70652173913043</v>
      </c>
      <c r="N8" s="41">
        <f t="shared" si="1"/>
        <v>3.260869565217391</v>
      </c>
      <c r="O8" s="41">
        <f t="shared" si="2"/>
        <v>41.03260869565217</v>
      </c>
      <c r="P8" s="41">
        <f t="shared" si="3"/>
        <v>15.2317880794702</v>
      </c>
      <c r="Q8" s="41">
        <f t="shared" si="4"/>
        <v>32.450331125827816</v>
      </c>
      <c r="R8" s="41">
        <f t="shared" si="5"/>
        <v>52.317880794701985</v>
      </c>
    </row>
    <row r="9" spans="1:18" ht="15">
      <c r="A9" s="42" t="s">
        <v>62</v>
      </c>
      <c r="B9" s="35">
        <v>146</v>
      </c>
      <c r="C9" s="35">
        <v>3</v>
      </c>
      <c r="D9" s="35">
        <v>10</v>
      </c>
      <c r="E9" s="35">
        <v>0</v>
      </c>
      <c r="F9" s="35">
        <v>120</v>
      </c>
      <c r="G9" s="35">
        <v>32</v>
      </c>
      <c r="H9" s="35">
        <v>0</v>
      </c>
      <c r="I9" s="35">
        <v>20</v>
      </c>
      <c r="J9" s="35">
        <v>89</v>
      </c>
      <c r="K9" s="35">
        <v>0</v>
      </c>
      <c r="L9" s="35">
        <v>420</v>
      </c>
      <c r="M9" s="40">
        <f t="shared" si="0"/>
        <v>45.01510574018127</v>
      </c>
      <c r="N9" s="41">
        <f t="shared" si="1"/>
        <v>3.0211480362537766</v>
      </c>
      <c r="O9" s="41">
        <f t="shared" si="2"/>
        <v>51.963746223564954</v>
      </c>
      <c r="P9" s="41">
        <f t="shared" si="3"/>
        <v>11.627906976744185</v>
      </c>
      <c r="Q9" s="41">
        <f t="shared" si="4"/>
        <v>18.6046511627907</v>
      </c>
      <c r="R9" s="41">
        <f t="shared" si="5"/>
        <v>69.76744186046511</v>
      </c>
    </row>
    <row r="10" spans="1:18" ht="15">
      <c r="A10" s="42" t="s">
        <v>61</v>
      </c>
      <c r="B10" s="35">
        <v>198</v>
      </c>
      <c r="C10" s="35">
        <v>2</v>
      </c>
      <c r="D10" s="35">
        <v>35</v>
      </c>
      <c r="E10" s="35">
        <v>0</v>
      </c>
      <c r="F10" s="35">
        <v>74</v>
      </c>
      <c r="G10" s="35">
        <v>40</v>
      </c>
      <c r="H10" s="35">
        <v>0</v>
      </c>
      <c r="I10" s="35">
        <v>7</v>
      </c>
      <c r="J10" s="35">
        <v>64</v>
      </c>
      <c r="K10" s="35">
        <v>0</v>
      </c>
      <c r="L10" s="35">
        <v>420</v>
      </c>
      <c r="M10" s="40">
        <f t="shared" si="0"/>
        <v>56.17977528089888</v>
      </c>
      <c r="N10" s="41">
        <f t="shared" si="1"/>
        <v>9.831460674157304</v>
      </c>
      <c r="O10" s="41">
        <f t="shared" si="2"/>
        <v>33.98876404494382</v>
      </c>
      <c r="P10" s="41">
        <f t="shared" si="3"/>
        <v>5.785123966942149</v>
      </c>
      <c r="Q10" s="41">
        <f t="shared" si="4"/>
        <v>33.057851239669425</v>
      </c>
      <c r="R10" s="41">
        <f t="shared" si="5"/>
        <v>61.15702479338842</v>
      </c>
    </row>
    <row r="11" spans="1:18" ht="15">
      <c r="A11" s="42" t="s">
        <v>69</v>
      </c>
      <c r="B11" s="35">
        <v>261</v>
      </c>
      <c r="C11" s="35">
        <v>2</v>
      </c>
      <c r="D11" s="35">
        <v>3</v>
      </c>
      <c r="E11" s="35">
        <v>0</v>
      </c>
      <c r="F11" s="35">
        <v>50</v>
      </c>
      <c r="G11" s="35">
        <v>30</v>
      </c>
      <c r="H11" s="35">
        <v>0</v>
      </c>
      <c r="I11" s="35">
        <v>11</v>
      </c>
      <c r="J11" s="35">
        <v>62</v>
      </c>
      <c r="K11" s="35">
        <v>1</v>
      </c>
      <c r="L11" s="35">
        <v>420</v>
      </c>
      <c r="M11" s="40">
        <f t="shared" si="0"/>
        <v>73.66946778711485</v>
      </c>
      <c r="N11" s="41">
        <f t="shared" si="1"/>
        <v>0.8403361344537815</v>
      </c>
      <c r="O11" s="41">
        <f t="shared" si="2"/>
        <v>25.49019607843137</v>
      </c>
      <c r="P11" s="41">
        <f t="shared" si="3"/>
        <v>12.087912087912088</v>
      </c>
      <c r="Q11" s="41">
        <f t="shared" si="4"/>
        <v>32.967032967032964</v>
      </c>
      <c r="R11" s="41">
        <f t="shared" si="5"/>
        <v>54.94505494505495</v>
      </c>
    </row>
    <row r="12" spans="1:18" s="45" customFormat="1" ht="15">
      <c r="A12" s="43" t="s">
        <v>101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0"/>
      <c r="N12" s="41"/>
      <c r="O12" s="41"/>
      <c r="P12" s="41"/>
      <c r="Q12" s="41"/>
      <c r="R12" s="41"/>
    </row>
    <row r="13" spans="1:18" ht="15">
      <c r="A13" s="42" t="s">
        <v>90</v>
      </c>
      <c r="B13" s="35">
        <v>108</v>
      </c>
      <c r="C13" s="35">
        <v>4</v>
      </c>
      <c r="D13" s="35">
        <v>27</v>
      </c>
      <c r="E13" s="35">
        <v>0</v>
      </c>
      <c r="F13" s="35">
        <v>45</v>
      </c>
      <c r="G13" s="35">
        <v>136</v>
      </c>
      <c r="H13" s="35">
        <v>4</v>
      </c>
      <c r="I13" s="35">
        <v>13</v>
      </c>
      <c r="J13" s="35">
        <v>83</v>
      </c>
      <c r="K13" s="40">
        <v>0</v>
      </c>
      <c r="L13" s="41">
        <v>420</v>
      </c>
      <c r="M13" s="40">
        <f>(B13+C13)/(B13+C13+D13+E13+F13+G13+H13+I13)*100</f>
        <v>33.23442136498516</v>
      </c>
      <c r="N13" s="41">
        <f>(D13+E13)/(B13+C13+D13+E13+F13+G13+H13+I13)*100</f>
        <v>8.011869436201781</v>
      </c>
      <c r="O13" s="41">
        <f>(F13+G13+H13+I13)/(B13+C13+D13+E13+F13+G13+H13+I13)*100</f>
        <v>58.753709198813056</v>
      </c>
      <c r="P13" s="41">
        <f>I13/(F13+G13+H13+I13)*100</f>
        <v>6.565656565656567</v>
      </c>
      <c r="Q13" s="41">
        <f>(G13+H13)/(F13+G13+H13+I13)*100</f>
        <v>70.70707070707071</v>
      </c>
      <c r="R13" s="41">
        <f>F13/(F13+G13+H13+I13)*100</f>
        <v>22.727272727272727</v>
      </c>
    </row>
    <row r="14" spans="1:18" ht="15">
      <c r="A14" s="42" t="s">
        <v>89</v>
      </c>
      <c r="B14" s="35">
        <v>41</v>
      </c>
      <c r="C14" s="35">
        <v>0</v>
      </c>
      <c r="D14" s="35">
        <v>56</v>
      </c>
      <c r="E14" s="35">
        <v>0</v>
      </c>
      <c r="F14" s="35">
        <v>1</v>
      </c>
      <c r="G14" s="35">
        <v>219</v>
      </c>
      <c r="H14" s="35">
        <v>1</v>
      </c>
      <c r="I14" s="35">
        <v>4</v>
      </c>
      <c r="J14" s="35">
        <v>97</v>
      </c>
      <c r="K14" s="40">
        <v>1</v>
      </c>
      <c r="L14" s="41">
        <v>420</v>
      </c>
      <c r="M14" s="40">
        <f>(B14+C14)/(B14+C14+D14+E14+F14+G14+H14+I14)*100</f>
        <v>12.732919254658384</v>
      </c>
      <c r="N14" s="41">
        <f>(D14+E14)/(B14+C14+D14+E14+F14+G14+H14+I14)*100</f>
        <v>17.391304347826086</v>
      </c>
      <c r="O14" s="41">
        <f>(F14+G14+H14+I14)/(B14+C14+D14+E14+F14+G14+H14+I14)*100</f>
        <v>69.87577639751554</v>
      </c>
      <c r="P14" s="41">
        <f>I14/(F14+G14+H14+I14)*100</f>
        <v>1.7777777777777777</v>
      </c>
      <c r="Q14" s="41">
        <f>(G14+H14)/(F14+G14+H14+I14)*100</f>
        <v>97.77777777777777</v>
      </c>
      <c r="R14" s="41">
        <f>F14/(F14+G14+H14+I14)*100</f>
        <v>0.4444444444444444</v>
      </c>
    </row>
    <row r="15" spans="1:18" ht="15">
      <c r="A15" s="42" t="s">
        <v>88</v>
      </c>
      <c r="B15" s="35">
        <v>28</v>
      </c>
      <c r="C15" s="35">
        <v>1</v>
      </c>
      <c r="D15" s="35">
        <v>60</v>
      </c>
      <c r="E15" s="35">
        <v>0</v>
      </c>
      <c r="F15" s="35">
        <v>3</v>
      </c>
      <c r="G15" s="35">
        <v>209</v>
      </c>
      <c r="H15" s="35">
        <v>20</v>
      </c>
      <c r="I15" s="35">
        <v>3</v>
      </c>
      <c r="J15" s="35">
        <v>94</v>
      </c>
      <c r="K15" s="40">
        <v>2</v>
      </c>
      <c r="L15" s="41">
        <v>420</v>
      </c>
      <c r="M15" s="40">
        <f>(B15+C15)/(B15+C15+D15+E15+F15+G15+H15+I15)*100</f>
        <v>8.950617283950617</v>
      </c>
      <c r="N15" s="41">
        <f>(D15+E15)/(B15+C15+D15+E15+F15+G15+H15+I15)*100</f>
        <v>18.51851851851852</v>
      </c>
      <c r="O15" s="41">
        <f>(F15+G15+H15+I15)/(B15+C15+D15+E15+F15+G15+H15+I15)*100</f>
        <v>72.53086419753086</v>
      </c>
      <c r="P15" s="41">
        <f>I15/(F15+G15+H15+I15)*100</f>
        <v>1.276595744680851</v>
      </c>
      <c r="Q15" s="41">
        <f>(G15+H15)/(F15+G15+H15+I15)*100</f>
        <v>97.44680851063829</v>
      </c>
      <c r="R15" s="41">
        <f>F15/(F15+G15+H15+I15)*100</f>
        <v>1.276595744680851</v>
      </c>
    </row>
    <row r="16" spans="1:18" ht="15">
      <c r="A16" s="42" t="s">
        <v>87</v>
      </c>
      <c r="B16" s="35">
        <v>63</v>
      </c>
      <c r="C16" s="35">
        <v>0</v>
      </c>
      <c r="D16" s="35">
        <v>56</v>
      </c>
      <c r="E16" s="35">
        <v>0</v>
      </c>
      <c r="F16" s="35">
        <v>9</v>
      </c>
      <c r="G16" s="35">
        <v>180</v>
      </c>
      <c r="H16" s="35">
        <v>4</v>
      </c>
      <c r="I16" s="35">
        <v>2</v>
      </c>
      <c r="J16" s="35">
        <v>105</v>
      </c>
      <c r="K16" s="40">
        <v>1</v>
      </c>
      <c r="L16" s="41">
        <v>420</v>
      </c>
      <c r="M16" s="40">
        <f>(B16+C16)/(B16+C16+D16+E16+F16+G16+H16+I16)*100</f>
        <v>20.063694267515924</v>
      </c>
      <c r="N16" s="41">
        <f>(D16+E16)/(B16+C16+D16+E16+F16+G16+H16+I16)*100</f>
        <v>17.8343949044586</v>
      </c>
      <c r="O16" s="41">
        <f>(F16+G16+H16+I16)/(B16+C16+D16+E16+F16+G16+H16+I16)*100</f>
        <v>62.101910828025474</v>
      </c>
      <c r="P16" s="41">
        <f>I16/(F16+G16+H16+I16)*100</f>
        <v>1.0256410256410255</v>
      </c>
      <c r="Q16" s="41">
        <f>(G16+H16)/(F16+G16+H16+I16)*100</f>
        <v>94.35897435897435</v>
      </c>
      <c r="R16" s="41">
        <f>F16/(F16+G16+H16+I16)*100</f>
        <v>4.615384615384616</v>
      </c>
    </row>
    <row r="17" spans="1:18" ht="15">
      <c r="A17" s="42" t="s">
        <v>86</v>
      </c>
      <c r="B17" s="35">
        <v>60</v>
      </c>
      <c r="C17" s="35">
        <v>0</v>
      </c>
      <c r="D17" s="35">
        <v>55</v>
      </c>
      <c r="E17" s="35">
        <v>0</v>
      </c>
      <c r="F17" s="35">
        <v>5</v>
      </c>
      <c r="G17" s="35">
        <v>196</v>
      </c>
      <c r="H17" s="35">
        <v>4</v>
      </c>
      <c r="I17" s="35">
        <v>2</v>
      </c>
      <c r="J17" s="35">
        <v>98</v>
      </c>
      <c r="K17" s="40">
        <v>0</v>
      </c>
      <c r="L17" s="41">
        <v>420</v>
      </c>
      <c r="M17" s="40">
        <f>(B17+C17)/(B17+C17+D17+E17+F17+G17+H17+I17)*100</f>
        <v>18.633540372670808</v>
      </c>
      <c r="N17" s="41">
        <f>(D17+E17)/(B17+C17+D17+E17+F17+G17+H17+I17)*100</f>
        <v>17.080745341614907</v>
      </c>
      <c r="O17" s="41">
        <f>(F17+G17+H17+I17)/(B17+C17+D17+E17+F17+G17+H17+I17)*100</f>
        <v>64.28571428571429</v>
      </c>
      <c r="P17" s="41">
        <f>I17/(F17+G17+H17+I17)*100</f>
        <v>0.966183574879227</v>
      </c>
      <c r="Q17" s="41">
        <f>(G17+H17)/(F17+G17+H17+I17)*100</f>
        <v>96.61835748792271</v>
      </c>
      <c r="R17" s="41">
        <f>F17/(F17+G17+H17+I17)*100</f>
        <v>2.4154589371980677</v>
      </c>
    </row>
    <row r="18" spans="1:18" ht="15">
      <c r="A18" s="42" t="s">
        <v>60</v>
      </c>
      <c r="B18" s="35">
        <v>149</v>
      </c>
      <c r="C18" s="35">
        <v>3</v>
      </c>
      <c r="D18" s="35">
        <v>65</v>
      </c>
      <c r="E18" s="35">
        <v>0</v>
      </c>
      <c r="F18" s="35">
        <v>7</v>
      </c>
      <c r="G18" s="35">
        <v>105</v>
      </c>
      <c r="H18" s="35">
        <v>0</v>
      </c>
      <c r="I18" s="35">
        <v>13</v>
      </c>
      <c r="J18" s="35">
        <v>78</v>
      </c>
      <c r="K18" s="35">
        <v>0</v>
      </c>
      <c r="L18" s="35">
        <v>420</v>
      </c>
      <c r="M18" s="40">
        <f aca="true" t="shared" si="6" ref="M18:M36">(B18+C18)/(B18+C18+D18+E18+F18+G18+H18+I18)*100</f>
        <v>44.44444444444444</v>
      </c>
      <c r="N18" s="41">
        <f aca="true" t="shared" si="7" ref="N18:N36">(D18+E18)/(B18+C18+D18+E18+F18+G18+H18+I18)*100</f>
        <v>19.005847953216374</v>
      </c>
      <c r="O18" s="41">
        <f aca="true" t="shared" si="8" ref="O18:O36">(F18+G18+H18+I18)/(B18+C18+D18+E18+F18+G18+H18+I18)*100</f>
        <v>36.54970760233918</v>
      </c>
      <c r="P18" s="41">
        <f aca="true" t="shared" si="9" ref="P18:P36">I18/(F18+G18+H18+I18)*100</f>
        <v>10.4</v>
      </c>
      <c r="Q18" s="41">
        <f aca="true" t="shared" si="10" ref="Q18:Q36">(G18+H18)/(F18+G18+H18+I18)*100</f>
        <v>84</v>
      </c>
      <c r="R18" s="41">
        <f aca="true" t="shared" si="11" ref="R18:R36">F18/(F18+G18+H18+I18)*100</f>
        <v>5.6000000000000005</v>
      </c>
    </row>
    <row r="19" spans="1:18" ht="15">
      <c r="A19" s="42" t="s">
        <v>71</v>
      </c>
      <c r="B19" s="35">
        <v>160</v>
      </c>
      <c r="C19" s="35">
        <v>0</v>
      </c>
      <c r="D19" s="35">
        <v>102</v>
      </c>
      <c r="E19" s="35">
        <v>0</v>
      </c>
      <c r="F19" s="35">
        <v>2</v>
      </c>
      <c r="G19" s="35">
        <v>120</v>
      </c>
      <c r="H19" s="35">
        <v>0</v>
      </c>
      <c r="I19" s="35">
        <v>6</v>
      </c>
      <c r="J19" s="35">
        <v>30</v>
      </c>
      <c r="K19" s="35">
        <v>0</v>
      </c>
      <c r="L19" s="35">
        <v>420</v>
      </c>
      <c r="M19" s="40">
        <f t="shared" si="6"/>
        <v>41.02564102564102</v>
      </c>
      <c r="N19" s="41">
        <f t="shared" si="7"/>
        <v>26.153846153846157</v>
      </c>
      <c r="O19" s="41">
        <f t="shared" si="8"/>
        <v>32.82051282051282</v>
      </c>
      <c r="P19" s="41">
        <f t="shared" si="9"/>
        <v>4.6875</v>
      </c>
      <c r="Q19" s="41">
        <f t="shared" si="10"/>
        <v>93.75</v>
      </c>
      <c r="R19" s="41">
        <f t="shared" si="11"/>
        <v>1.5625</v>
      </c>
    </row>
    <row r="20" spans="1:18" ht="15">
      <c r="A20" s="42" t="s">
        <v>59</v>
      </c>
      <c r="B20" s="35">
        <v>125</v>
      </c>
      <c r="C20" s="35">
        <v>5</v>
      </c>
      <c r="D20" s="35">
        <v>97</v>
      </c>
      <c r="E20" s="35">
        <v>0</v>
      </c>
      <c r="F20" s="35">
        <v>2</v>
      </c>
      <c r="G20" s="35">
        <v>128</v>
      </c>
      <c r="H20" s="35">
        <v>0</v>
      </c>
      <c r="I20" s="35">
        <v>7</v>
      </c>
      <c r="J20" s="35">
        <v>56</v>
      </c>
      <c r="K20" s="35">
        <v>0</v>
      </c>
      <c r="L20" s="35">
        <v>420</v>
      </c>
      <c r="M20" s="40">
        <f t="shared" si="6"/>
        <v>35.714285714285715</v>
      </c>
      <c r="N20" s="41">
        <f t="shared" si="7"/>
        <v>26.64835164835165</v>
      </c>
      <c r="O20" s="41">
        <f t="shared" si="8"/>
        <v>37.637362637362635</v>
      </c>
      <c r="P20" s="41">
        <f t="shared" si="9"/>
        <v>5.109489051094891</v>
      </c>
      <c r="Q20" s="41">
        <f t="shared" si="10"/>
        <v>93.43065693430657</v>
      </c>
      <c r="R20" s="41">
        <f t="shared" si="11"/>
        <v>1.4598540145985401</v>
      </c>
    </row>
    <row r="21" spans="1:18" ht="15">
      <c r="A21" s="42" t="s">
        <v>70</v>
      </c>
      <c r="B21" s="35">
        <v>157</v>
      </c>
      <c r="C21" s="35">
        <v>1</v>
      </c>
      <c r="D21" s="35">
        <v>38</v>
      </c>
      <c r="E21" s="35">
        <v>1</v>
      </c>
      <c r="F21" s="35">
        <v>6</v>
      </c>
      <c r="G21" s="35">
        <v>164</v>
      </c>
      <c r="H21" s="35">
        <v>0</v>
      </c>
      <c r="I21" s="35">
        <v>8</v>
      </c>
      <c r="J21" s="35">
        <v>45</v>
      </c>
      <c r="K21" s="35">
        <v>0</v>
      </c>
      <c r="L21" s="35">
        <v>420</v>
      </c>
      <c r="M21" s="40">
        <f t="shared" si="6"/>
        <v>42.13333333333333</v>
      </c>
      <c r="N21" s="41">
        <f t="shared" si="7"/>
        <v>10.4</v>
      </c>
      <c r="O21" s="41">
        <f t="shared" si="8"/>
        <v>47.46666666666667</v>
      </c>
      <c r="P21" s="41">
        <f t="shared" si="9"/>
        <v>4.49438202247191</v>
      </c>
      <c r="Q21" s="41">
        <f t="shared" si="10"/>
        <v>92.13483146067416</v>
      </c>
      <c r="R21" s="41">
        <f t="shared" si="11"/>
        <v>3.3707865168539324</v>
      </c>
    </row>
    <row r="22" spans="1:18" ht="15">
      <c r="A22" s="42" t="s">
        <v>58</v>
      </c>
      <c r="B22" s="35">
        <v>136</v>
      </c>
      <c r="C22" s="35">
        <v>2</v>
      </c>
      <c r="D22" s="35">
        <v>86</v>
      </c>
      <c r="E22" s="35">
        <v>0</v>
      </c>
      <c r="F22" s="35">
        <v>2</v>
      </c>
      <c r="G22" s="35">
        <v>123</v>
      </c>
      <c r="H22" s="35">
        <v>0</v>
      </c>
      <c r="I22" s="35">
        <v>14</v>
      </c>
      <c r="J22" s="35">
        <v>57</v>
      </c>
      <c r="K22" s="35">
        <v>0</v>
      </c>
      <c r="L22" s="35">
        <v>420</v>
      </c>
      <c r="M22" s="40">
        <f t="shared" si="6"/>
        <v>38.01652892561984</v>
      </c>
      <c r="N22" s="41">
        <f t="shared" si="7"/>
        <v>23.69146005509642</v>
      </c>
      <c r="O22" s="41">
        <f t="shared" si="8"/>
        <v>38.29201101928375</v>
      </c>
      <c r="P22" s="41">
        <f t="shared" si="9"/>
        <v>10.071942446043165</v>
      </c>
      <c r="Q22" s="41">
        <f t="shared" si="10"/>
        <v>88.48920863309353</v>
      </c>
      <c r="R22" s="41">
        <f t="shared" si="11"/>
        <v>1.4388489208633095</v>
      </c>
    </row>
    <row r="23" spans="1:18" ht="15">
      <c r="A23" s="42" t="s">
        <v>57</v>
      </c>
      <c r="B23" s="35">
        <v>201</v>
      </c>
      <c r="C23" s="35">
        <v>3</v>
      </c>
      <c r="D23" s="35">
        <v>64</v>
      </c>
      <c r="E23" s="35">
        <v>0</v>
      </c>
      <c r="F23" s="35">
        <v>13</v>
      </c>
      <c r="G23" s="35">
        <v>62</v>
      </c>
      <c r="H23" s="35">
        <v>0</v>
      </c>
      <c r="I23" s="35">
        <v>21</v>
      </c>
      <c r="J23" s="35">
        <v>56</v>
      </c>
      <c r="K23" s="35">
        <v>0</v>
      </c>
      <c r="L23" s="35">
        <v>420</v>
      </c>
      <c r="M23" s="40">
        <f t="shared" si="6"/>
        <v>56.043956043956044</v>
      </c>
      <c r="N23" s="41">
        <f t="shared" si="7"/>
        <v>17.582417582417584</v>
      </c>
      <c r="O23" s="41">
        <f t="shared" si="8"/>
        <v>26.373626373626376</v>
      </c>
      <c r="P23" s="41">
        <f t="shared" si="9"/>
        <v>21.875</v>
      </c>
      <c r="Q23" s="41">
        <f t="shared" si="10"/>
        <v>64.58333333333334</v>
      </c>
      <c r="R23" s="41">
        <f t="shared" si="11"/>
        <v>13.541666666666666</v>
      </c>
    </row>
    <row r="24" spans="1:18" ht="15">
      <c r="A24" s="42" t="s">
        <v>56</v>
      </c>
      <c r="B24" s="35">
        <v>149</v>
      </c>
      <c r="C24" s="35">
        <v>2</v>
      </c>
      <c r="D24" s="35">
        <v>73</v>
      </c>
      <c r="E24" s="35">
        <v>0</v>
      </c>
      <c r="F24" s="35">
        <v>3</v>
      </c>
      <c r="G24" s="35">
        <v>85</v>
      </c>
      <c r="H24" s="35">
        <v>0</v>
      </c>
      <c r="I24" s="35">
        <v>4</v>
      </c>
      <c r="J24" s="35">
        <v>103</v>
      </c>
      <c r="K24" s="35">
        <v>1</v>
      </c>
      <c r="L24" s="35">
        <v>420</v>
      </c>
      <c r="M24" s="40">
        <f t="shared" si="6"/>
        <v>47.78481012658228</v>
      </c>
      <c r="N24" s="41">
        <f t="shared" si="7"/>
        <v>23.10126582278481</v>
      </c>
      <c r="O24" s="41">
        <f t="shared" si="8"/>
        <v>29.11392405063291</v>
      </c>
      <c r="P24" s="41">
        <f t="shared" si="9"/>
        <v>4.3478260869565215</v>
      </c>
      <c r="Q24" s="41">
        <f t="shared" si="10"/>
        <v>92.3913043478261</v>
      </c>
      <c r="R24" s="41">
        <f t="shared" si="11"/>
        <v>3.260869565217391</v>
      </c>
    </row>
    <row r="25" spans="1:18" ht="15">
      <c r="A25" s="42" t="s">
        <v>55</v>
      </c>
      <c r="B25" s="35">
        <v>113</v>
      </c>
      <c r="C25" s="35">
        <v>2</v>
      </c>
      <c r="D25" s="35">
        <v>67</v>
      </c>
      <c r="E25" s="35">
        <v>0</v>
      </c>
      <c r="F25" s="35">
        <v>3</v>
      </c>
      <c r="G25" s="35">
        <v>194</v>
      </c>
      <c r="H25" s="46">
        <v>2</v>
      </c>
      <c r="I25" s="35">
        <v>2</v>
      </c>
      <c r="J25" s="35">
        <v>37</v>
      </c>
      <c r="K25" s="35">
        <v>0</v>
      </c>
      <c r="L25" s="35">
        <v>420</v>
      </c>
      <c r="M25" s="40">
        <f t="shared" si="6"/>
        <v>30.026109660574413</v>
      </c>
      <c r="N25" s="41">
        <f t="shared" si="7"/>
        <v>17.4934725848564</v>
      </c>
      <c r="O25" s="41">
        <f t="shared" si="8"/>
        <v>52.48041775456919</v>
      </c>
      <c r="P25" s="41">
        <f t="shared" si="9"/>
        <v>0.9950248756218906</v>
      </c>
      <c r="Q25" s="41">
        <f t="shared" si="10"/>
        <v>97.51243781094527</v>
      </c>
      <c r="R25" s="41">
        <f t="shared" si="11"/>
        <v>1.4925373134328357</v>
      </c>
    </row>
    <row r="26" spans="1:18" ht="15">
      <c r="A26" s="42" t="s">
        <v>68</v>
      </c>
      <c r="B26" s="35">
        <v>97</v>
      </c>
      <c r="C26" s="35">
        <v>1</v>
      </c>
      <c r="D26" s="35">
        <v>62</v>
      </c>
      <c r="E26" s="35">
        <v>0</v>
      </c>
      <c r="F26" s="35">
        <v>3</v>
      </c>
      <c r="G26" s="35">
        <v>174</v>
      </c>
      <c r="H26" s="35">
        <v>0</v>
      </c>
      <c r="I26" s="35">
        <v>3</v>
      </c>
      <c r="J26" s="35">
        <v>80</v>
      </c>
      <c r="K26" s="35">
        <v>0</v>
      </c>
      <c r="L26" s="35">
        <v>420</v>
      </c>
      <c r="M26" s="40">
        <f t="shared" si="6"/>
        <v>28.823529411764703</v>
      </c>
      <c r="N26" s="41">
        <f t="shared" si="7"/>
        <v>18.235294117647058</v>
      </c>
      <c r="O26" s="41">
        <f t="shared" si="8"/>
        <v>52.94117647058824</v>
      </c>
      <c r="P26" s="41">
        <f t="shared" si="9"/>
        <v>1.6666666666666667</v>
      </c>
      <c r="Q26" s="41">
        <f t="shared" si="10"/>
        <v>96.66666666666667</v>
      </c>
      <c r="R26" s="41">
        <f t="shared" si="11"/>
        <v>1.6666666666666667</v>
      </c>
    </row>
    <row r="27" spans="1:18" ht="15">
      <c r="A27" s="42" t="s">
        <v>24</v>
      </c>
      <c r="B27" s="35">
        <v>64</v>
      </c>
      <c r="C27" s="35">
        <v>0</v>
      </c>
      <c r="D27" s="35">
        <v>62</v>
      </c>
      <c r="E27" s="35">
        <v>0</v>
      </c>
      <c r="F27" s="35">
        <v>4</v>
      </c>
      <c r="G27" s="35">
        <v>243</v>
      </c>
      <c r="H27" s="35">
        <v>0</v>
      </c>
      <c r="I27" s="35">
        <v>0</v>
      </c>
      <c r="J27" s="35">
        <v>47</v>
      </c>
      <c r="K27" s="35">
        <v>0</v>
      </c>
      <c r="L27" s="35">
        <v>420</v>
      </c>
      <c r="M27" s="40">
        <f t="shared" si="6"/>
        <v>17.158176943699733</v>
      </c>
      <c r="N27" s="41">
        <f t="shared" si="7"/>
        <v>16.621983914209114</v>
      </c>
      <c r="O27" s="41">
        <f t="shared" si="8"/>
        <v>66.21983914209115</v>
      </c>
      <c r="P27" s="41">
        <f t="shared" si="9"/>
        <v>0</v>
      </c>
      <c r="Q27" s="41">
        <f t="shared" si="10"/>
        <v>98.38056680161942</v>
      </c>
      <c r="R27" s="41">
        <f t="shared" si="11"/>
        <v>1.6194331983805668</v>
      </c>
    </row>
    <row r="28" spans="1:18" ht="15">
      <c r="A28" s="42" t="s">
        <v>72</v>
      </c>
      <c r="B28" s="35">
        <v>113</v>
      </c>
      <c r="C28" s="35">
        <v>1</v>
      </c>
      <c r="D28" s="35">
        <v>60</v>
      </c>
      <c r="E28" s="35">
        <v>0</v>
      </c>
      <c r="F28" s="35">
        <v>6</v>
      </c>
      <c r="G28" s="35">
        <v>196</v>
      </c>
      <c r="H28" s="35">
        <v>0</v>
      </c>
      <c r="I28" s="35">
        <v>0</v>
      </c>
      <c r="J28" s="35">
        <v>44</v>
      </c>
      <c r="K28" s="35">
        <v>0</v>
      </c>
      <c r="L28" s="35">
        <v>420</v>
      </c>
      <c r="M28" s="40">
        <f t="shared" si="6"/>
        <v>30.319148936170215</v>
      </c>
      <c r="N28" s="41">
        <f t="shared" si="7"/>
        <v>15.957446808510639</v>
      </c>
      <c r="O28" s="41">
        <f t="shared" si="8"/>
        <v>53.72340425531915</v>
      </c>
      <c r="P28" s="41">
        <f t="shared" si="9"/>
        <v>0</v>
      </c>
      <c r="Q28" s="41">
        <f t="shared" si="10"/>
        <v>97.02970297029702</v>
      </c>
      <c r="R28" s="41">
        <f t="shared" si="11"/>
        <v>2.9702970297029703</v>
      </c>
    </row>
    <row r="29" spans="1:18" ht="15">
      <c r="A29" s="42" t="s">
        <v>73</v>
      </c>
      <c r="B29" s="35">
        <v>137</v>
      </c>
      <c r="C29" s="35">
        <v>1</v>
      </c>
      <c r="D29" s="35">
        <v>67</v>
      </c>
      <c r="E29" s="35">
        <v>0</v>
      </c>
      <c r="F29" s="35">
        <v>9</v>
      </c>
      <c r="G29" s="35">
        <v>166</v>
      </c>
      <c r="H29" s="35">
        <v>0</v>
      </c>
      <c r="I29" s="35">
        <v>0</v>
      </c>
      <c r="J29" s="35">
        <v>40</v>
      </c>
      <c r="K29" s="35">
        <v>0</v>
      </c>
      <c r="L29" s="35">
        <v>420</v>
      </c>
      <c r="M29" s="40">
        <f t="shared" si="6"/>
        <v>36.31578947368421</v>
      </c>
      <c r="N29" s="41">
        <f t="shared" si="7"/>
        <v>17.63157894736842</v>
      </c>
      <c r="O29" s="41">
        <f t="shared" si="8"/>
        <v>46.05263157894737</v>
      </c>
      <c r="P29" s="41">
        <f t="shared" si="9"/>
        <v>0</v>
      </c>
      <c r="Q29" s="41">
        <f t="shared" si="10"/>
        <v>94.85714285714286</v>
      </c>
      <c r="R29" s="41">
        <f t="shared" si="11"/>
        <v>5.142857142857142</v>
      </c>
    </row>
    <row r="30" spans="1:18" ht="15">
      <c r="A30" s="42" t="s">
        <v>74</v>
      </c>
      <c r="B30" s="35">
        <v>258</v>
      </c>
      <c r="C30" s="35">
        <v>4</v>
      </c>
      <c r="D30" s="35">
        <v>52</v>
      </c>
      <c r="E30" s="35">
        <v>0</v>
      </c>
      <c r="F30" s="35">
        <v>2</v>
      </c>
      <c r="G30" s="35">
        <v>70</v>
      </c>
      <c r="H30" s="35">
        <v>0</v>
      </c>
      <c r="I30" s="35">
        <v>5</v>
      </c>
      <c r="J30" s="35">
        <v>29</v>
      </c>
      <c r="K30" s="35">
        <v>0</v>
      </c>
      <c r="L30" s="35">
        <v>420</v>
      </c>
      <c r="M30" s="40">
        <f t="shared" si="6"/>
        <v>67.0076726342711</v>
      </c>
      <c r="N30" s="41">
        <f t="shared" si="7"/>
        <v>13.299232736572892</v>
      </c>
      <c r="O30" s="41">
        <f t="shared" si="8"/>
        <v>19.69309462915601</v>
      </c>
      <c r="P30" s="41">
        <f t="shared" si="9"/>
        <v>6.493506493506493</v>
      </c>
      <c r="Q30" s="41">
        <f t="shared" si="10"/>
        <v>90.9090909090909</v>
      </c>
      <c r="R30" s="41">
        <f t="shared" si="11"/>
        <v>2.5974025974025974</v>
      </c>
    </row>
    <row r="31" spans="1:18" ht="15">
      <c r="A31" s="42" t="s">
        <v>20</v>
      </c>
      <c r="B31" s="35">
        <v>249</v>
      </c>
      <c r="C31" s="35">
        <v>2</v>
      </c>
      <c r="D31" s="35">
        <v>42</v>
      </c>
      <c r="E31" s="35">
        <v>0</v>
      </c>
      <c r="F31" s="35">
        <v>2</v>
      </c>
      <c r="G31" s="35">
        <v>87</v>
      </c>
      <c r="H31" s="35">
        <v>0</v>
      </c>
      <c r="I31" s="35">
        <v>6</v>
      </c>
      <c r="J31" s="35">
        <v>32</v>
      </c>
      <c r="K31" s="35">
        <v>0</v>
      </c>
      <c r="L31" s="35">
        <v>420</v>
      </c>
      <c r="M31" s="40">
        <f t="shared" si="6"/>
        <v>64.69072164948454</v>
      </c>
      <c r="N31" s="41">
        <f t="shared" si="7"/>
        <v>10.824742268041238</v>
      </c>
      <c r="O31" s="41">
        <f t="shared" si="8"/>
        <v>24.484536082474225</v>
      </c>
      <c r="P31" s="41">
        <f t="shared" si="9"/>
        <v>6.315789473684211</v>
      </c>
      <c r="Q31" s="41">
        <f t="shared" si="10"/>
        <v>91.57894736842105</v>
      </c>
      <c r="R31" s="41">
        <f t="shared" si="11"/>
        <v>2.1052631578947367</v>
      </c>
    </row>
    <row r="32" spans="1:18" ht="15">
      <c r="A32" s="42" t="s">
        <v>19</v>
      </c>
      <c r="B32" s="35">
        <v>277</v>
      </c>
      <c r="C32" s="35">
        <v>8</v>
      </c>
      <c r="D32" s="35">
        <v>38</v>
      </c>
      <c r="E32" s="35">
        <v>0</v>
      </c>
      <c r="F32" s="35">
        <v>0</v>
      </c>
      <c r="G32" s="35">
        <v>52</v>
      </c>
      <c r="H32" s="35">
        <v>0</v>
      </c>
      <c r="I32" s="35">
        <v>15</v>
      </c>
      <c r="J32" s="35">
        <v>30</v>
      </c>
      <c r="K32" s="35">
        <v>0</v>
      </c>
      <c r="L32" s="35">
        <v>420</v>
      </c>
      <c r="M32" s="40">
        <f t="shared" si="6"/>
        <v>73.07692307692307</v>
      </c>
      <c r="N32" s="41">
        <f t="shared" si="7"/>
        <v>9.743589743589745</v>
      </c>
      <c r="O32" s="41">
        <f t="shared" si="8"/>
        <v>17.17948717948718</v>
      </c>
      <c r="P32" s="41">
        <f t="shared" si="9"/>
        <v>22.388059701492537</v>
      </c>
      <c r="Q32" s="41">
        <f t="shared" si="10"/>
        <v>77.61194029850746</v>
      </c>
      <c r="R32" s="41">
        <f t="shared" si="11"/>
        <v>0</v>
      </c>
    </row>
    <row r="33" spans="1:18" ht="15">
      <c r="A33" s="42" t="s">
        <v>18</v>
      </c>
      <c r="B33" s="35">
        <v>254</v>
      </c>
      <c r="C33" s="35">
        <v>4</v>
      </c>
      <c r="D33" s="35">
        <v>43</v>
      </c>
      <c r="E33" s="35">
        <v>0</v>
      </c>
      <c r="F33" s="35">
        <v>4</v>
      </c>
      <c r="G33" s="35">
        <v>74</v>
      </c>
      <c r="H33" s="35">
        <v>0</v>
      </c>
      <c r="I33" s="35">
        <v>4</v>
      </c>
      <c r="J33" s="35">
        <v>37</v>
      </c>
      <c r="K33" s="35">
        <v>0</v>
      </c>
      <c r="L33" s="35">
        <v>420</v>
      </c>
      <c r="M33" s="40">
        <f t="shared" si="6"/>
        <v>67.36292428198433</v>
      </c>
      <c r="N33" s="41">
        <f t="shared" si="7"/>
        <v>11.22715404699739</v>
      </c>
      <c r="O33" s="41">
        <f t="shared" si="8"/>
        <v>21.409921671018274</v>
      </c>
      <c r="P33" s="41">
        <f t="shared" si="9"/>
        <v>4.878048780487805</v>
      </c>
      <c r="Q33" s="41">
        <f t="shared" si="10"/>
        <v>90.2439024390244</v>
      </c>
      <c r="R33" s="41">
        <f t="shared" si="11"/>
        <v>4.878048780487805</v>
      </c>
    </row>
    <row r="34" spans="1:18" ht="15">
      <c r="A34" s="42" t="s">
        <v>75</v>
      </c>
      <c r="B34" s="35">
        <v>144</v>
      </c>
      <c r="C34" s="35">
        <v>2</v>
      </c>
      <c r="D34" s="35">
        <v>101</v>
      </c>
      <c r="E34" s="35">
        <v>0</v>
      </c>
      <c r="F34" s="35">
        <v>11</v>
      </c>
      <c r="G34" s="35">
        <v>106</v>
      </c>
      <c r="H34" s="35">
        <v>0</v>
      </c>
      <c r="I34" s="35">
        <v>3</v>
      </c>
      <c r="J34" s="35">
        <v>53</v>
      </c>
      <c r="K34" s="35">
        <v>0</v>
      </c>
      <c r="L34" s="35">
        <v>420</v>
      </c>
      <c r="M34" s="40">
        <f t="shared" si="6"/>
        <v>39.782016348773844</v>
      </c>
      <c r="N34" s="41">
        <f t="shared" si="7"/>
        <v>27.520435967302454</v>
      </c>
      <c r="O34" s="41">
        <f t="shared" si="8"/>
        <v>32.69754768392371</v>
      </c>
      <c r="P34" s="41">
        <f t="shared" si="9"/>
        <v>2.5</v>
      </c>
      <c r="Q34" s="41">
        <f t="shared" si="10"/>
        <v>88.33333333333333</v>
      </c>
      <c r="R34" s="41">
        <f t="shared" si="11"/>
        <v>9.166666666666666</v>
      </c>
    </row>
    <row r="35" spans="1:18" ht="15">
      <c r="A35" s="42" t="s">
        <v>14</v>
      </c>
      <c r="B35" s="35">
        <v>142</v>
      </c>
      <c r="C35" s="35">
        <v>3</v>
      </c>
      <c r="D35" s="35">
        <v>84</v>
      </c>
      <c r="E35" s="35">
        <v>0</v>
      </c>
      <c r="F35" s="35">
        <v>13</v>
      </c>
      <c r="G35" s="35">
        <v>120</v>
      </c>
      <c r="H35" s="35">
        <v>0</v>
      </c>
      <c r="I35" s="35">
        <v>2</v>
      </c>
      <c r="J35" s="35">
        <v>56</v>
      </c>
      <c r="K35" s="35">
        <v>0</v>
      </c>
      <c r="L35" s="35">
        <v>420</v>
      </c>
      <c r="M35" s="40">
        <f t="shared" si="6"/>
        <v>39.83516483516483</v>
      </c>
      <c r="N35" s="41">
        <f t="shared" si="7"/>
        <v>23.076923076923077</v>
      </c>
      <c r="O35" s="41">
        <f t="shared" si="8"/>
        <v>37.08791208791209</v>
      </c>
      <c r="P35" s="41">
        <f t="shared" si="9"/>
        <v>1.4814814814814816</v>
      </c>
      <c r="Q35" s="41">
        <f t="shared" si="10"/>
        <v>88.88888888888889</v>
      </c>
      <c r="R35" s="41">
        <f t="shared" si="11"/>
        <v>9.62962962962963</v>
      </c>
    </row>
    <row r="36" spans="1:18" ht="15">
      <c r="A36" s="42" t="s">
        <v>76</v>
      </c>
      <c r="B36" s="35">
        <v>170</v>
      </c>
      <c r="C36" s="35">
        <v>2</v>
      </c>
      <c r="D36" s="35">
        <v>80</v>
      </c>
      <c r="E36" s="35">
        <v>3</v>
      </c>
      <c r="F36" s="35">
        <v>20</v>
      </c>
      <c r="G36" s="35">
        <v>83</v>
      </c>
      <c r="H36" s="35">
        <v>0</v>
      </c>
      <c r="I36" s="35">
        <v>7</v>
      </c>
      <c r="J36" s="35">
        <v>55</v>
      </c>
      <c r="K36" s="35">
        <v>0</v>
      </c>
      <c r="L36" s="35">
        <v>420</v>
      </c>
      <c r="M36" s="40">
        <f t="shared" si="6"/>
        <v>47.12328767123288</v>
      </c>
      <c r="N36" s="41">
        <f t="shared" si="7"/>
        <v>22.73972602739726</v>
      </c>
      <c r="O36" s="41">
        <f t="shared" si="8"/>
        <v>30.136986301369863</v>
      </c>
      <c r="P36" s="41">
        <f t="shared" si="9"/>
        <v>6.363636363636363</v>
      </c>
      <c r="Q36" s="41">
        <f t="shared" si="10"/>
        <v>75.45454545454545</v>
      </c>
      <c r="R36" s="41">
        <f t="shared" si="11"/>
        <v>18.181818181818183</v>
      </c>
    </row>
    <row r="37" spans="1:18" s="45" customFormat="1" ht="15">
      <c r="A37" s="43" t="s">
        <v>102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0"/>
      <c r="N37" s="41"/>
      <c r="O37" s="41"/>
      <c r="P37" s="41"/>
      <c r="Q37" s="41"/>
      <c r="R37" s="41"/>
    </row>
    <row r="38" spans="1:18" ht="15">
      <c r="A38" s="42" t="s">
        <v>54</v>
      </c>
      <c r="B38" s="35">
        <v>198</v>
      </c>
      <c r="C38" s="35">
        <v>1</v>
      </c>
      <c r="D38" s="35">
        <v>12</v>
      </c>
      <c r="E38" s="35">
        <v>0</v>
      </c>
      <c r="F38" s="35">
        <v>12</v>
      </c>
      <c r="G38" s="35">
        <v>64</v>
      </c>
      <c r="H38" s="35">
        <v>0</v>
      </c>
      <c r="I38" s="35">
        <v>42</v>
      </c>
      <c r="J38" s="35">
        <v>91</v>
      </c>
      <c r="K38" s="35">
        <v>0</v>
      </c>
      <c r="L38" s="35">
        <v>420</v>
      </c>
      <c r="M38" s="40">
        <f aca="true" t="shared" si="12" ref="M38:M44">(B38+C38)/(B38+C38+D38+E38+F38+G38+H38+I38)*100</f>
        <v>60.48632218844985</v>
      </c>
      <c r="N38" s="41">
        <f aca="true" t="shared" si="13" ref="N38:N44">(D38+E38)/(B38+C38+D38+E38+F38+G38+H38+I38)*100</f>
        <v>3.64741641337386</v>
      </c>
      <c r="O38" s="41">
        <f aca="true" t="shared" si="14" ref="O38:O44">(F38+G38+H38+I38)/(B38+C38+D38+E38+F38+G38+H38+I38)*100</f>
        <v>35.86626139817629</v>
      </c>
      <c r="P38" s="41">
        <f aca="true" t="shared" si="15" ref="P38:P44">I38/(F38+G38+H38+I38)*100</f>
        <v>35.59322033898305</v>
      </c>
      <c r="Q38" s="41">
        <f aca="true" t="shared" si="16" ref="Q38:Q44">(G38+H38)/(F38+G38+H38+I38)*100</f>
        <v>54.23728813559322</v>
      </c>
      <c r="R38" s="41">
        <f aca="true" t="shared" si="17" ref="R38:R44">F38/(F38+G38+H38+I38)*100</f>
        <v>10.16949152542373</v>
      </c>
    </row>
    <row r="39" spans="1:18" ht="15">
      <c r="A39" s="42" t="s">
        <v>53</v>
      </c>
      <c r="B39" s="35">
        <v>188</v>
      </c>
      <c r="C39" s="35">
        <v>5</v>
      </c>
      <c r="D39" s="35">
        <v>6</v>
      </c>
      <c r="E39" s="35">
        <v>0</v>
      </c>
      <c r="F39" s="35">
        <v>30</v>
      </c>
      <c r="G39" s="35">
        <v>94</v>
      </c>
      <c r="H39" s="35">
        <v>0</v>
      </c>
      <c r="I39" s="35">
        <v>17</v>
      </c>
      <c r="J39" s="35">
        <v>80</v>
      </c>
      <c r="K39" s="35">
        <v>0</v>
      </c>
      <c r="L39" s="35">
        <v>420</v>
      </c>
      <c r="M39" s="40">
        <f t="shared" si="12"/>
        <v>56.76470588235294</v>
      </c>
      <c r="N39" s="41">
        <f t="shared" si="13"/>
        <v>1.7647058823529411</v>
      </c>
      <c r="O39" s="41">
        <f t="shared" si="14"/>
        <v>41.47058823529412</v>
      </c>
      <c r="P39" s="41">
        <f t="shared" si="15"/>
        <v>12.056737588652481</v>
      </c>
      <c r="Q39" s="41">
        <f t="shared" si="16"/>
        <v>66.66666666666666</v>
      </c>
      <c r="R39" s="41">
        <f t="shared" si="17"/>
        <v>21.27659574468085</v>
      </c>
    </row>
    <row r="40" spans="1:18" ht="15">
      <c r="A40" s="42" t="s">
        <v>52</v>
      </c>
      <c r="B40" s="35">
        <v>166</v>
      </c>
      <c r="C40" s="35">
        <v>1</v>
      </c>
      <c r="D40" s="35">
        <v>7</v>
      </c>
      <c r="E40" s="35">
        <v>0</v>
      </c>
      <c r="F40" s="35">
        <v>18</v>
      </c>
      <c r="G40" s="35">
        <v>90</v>
      </c>
      <c r="H40" s="35">
        <v>0</v>
      </c>
      <c r="I40" s="35">
        <v>53</v>
      </c>
      <c r="J40" s="35">
        <v>85</v>
      </c>
      <c r="K40" s="35">
        <v>0</v>
      </c>
      <c r="L40" s="35">
        <v>420</v>
      </c>
      <c r="M40" s="40">
        <f t="shared" si="12"/>
        <v>49.850746268656714</v>
      </c>
      <c r="N40" s="41">
        <f t="shared" si="13"/>
        <v>2.0895522388059704</v>
      </c>
      <c r="O40" s="41">
        <f t="shared" si="14"/>
        <v>48.059701492537314</v>
      </c>
      <c r="P40" s="41">
        <f t="shared" si="15"/>
        <v>32.91925465838509</v>
      </c>
      <c r="Q40" s="41">
        <f t="shared" si="16"/>
        <v>55.90062111801242</v>
      </c>
      <c r="R40" s="41">
        <f t="shared" si="17"/>
        <v>11.180124223602485</v>
      </c>
    </row>
    <row r="41" spans="1:18" s="39" customFormat="1" ht="15">
      <c r="A41" s="38" t="s">
        <v>50</v>
      </c>
      <c r="B41" s="39">
        <v>260</v>
      </c>
      <c r="C41" s="39">
        <v>2</v>
      </c>
      <c r="D41" s="39">
        <v>13</v>
      </c>
      <c r="E41" s="39">
        <v>0</v>
      </c>
      <c r="F41" s="39">
        <v>2</v>
      </c>
      <c r="G41" s="39">
        <v>27</v>
      </c>
      <c r="H41" s="39">
        <v>0</v>
      </c>
      <c r="I41" s="39">
        <v>38</v>
      </c>
      <c r="J41" s="39">
        <v>77</v>
      </c>
      <c r="K41" s="39">
        <v>1</v>
      </c>
      <c r="L41" s="39">
        <v>420</v>
      </c>
      <c r="M41" s="40">
        <f t="shared" si="12"/>
        <v>76.60818713450293</v>
      </c>
      <c r="N41" s="41">
        <f t="shared" si="13"/>
        <v>3.8011695906432745</v>
      </c>
      <c r="O41" s="41">
        <f t="shared" si="14"/>
        <v>19.5906432748538</v>
      </c>
      <c r="P41" s="41">
        <f t="shared" si="15"/>
        <v>56.71641791044776</v>
      </c>
      <c r="Q41" s="41">
        <f t="shared" si="16"/>
        <v>40.298507462686565</v>
      </c>
      <c r="R41" s="41">
        <f t="shared" si="17"/>
        <v>2.9850746268656714</v>
      </c>
    </row>
    <row r="42" spans="1:18" ht="15">
      <c r="A42" s="42" t="s">
        <v>49</v>
      </c>
      <c r="B42" s="35">
        <v>187</v>
      </c>
      <c r="C42" s="35">
        <v>3</v>
      </c>
      <c r="D42" s="35">
        <v>14</v>
      </c>
      <c r="E42" s="35">
        <v>0</v>
      </c>
      <c r="F42" s="35">
        <v>6</v>
      </c>
      <c r="G42" s="35">
        <v>56</v>
      </c>
      <c r="H42" s="35">
        <v>0</v>
      </c>
      <c r="I42" s="35">
        <v>61</v>
      </c>
      <c r="J42" s="35">
        <v>92</v>
      </c>
      <c r="K42" s="35">
        <v>1</v>
      </c>
      <c r="L42" s="35">
        <v>420</v>
      </c>
      <c r="M42" s="40">
        <f t="shared" si="12"/>
        <v>58.103975535168196</v>
      </c>
      <c r="N42" s="41">
        <f t="shared" si="13"/>
        <v>4.281345565749235</v>
      </c>
      <c r="O42" s="41">
        <f t="shared" si="14"/>
        <v>37.61467889908257</v>
      </c>
      <c r="P42" s="41">
        <f t="shared" si="15"/>
        <v>49.59349593495935</v>
      </c>
      <c r="Q42" s="41">
        <f t="shared" si="16"/>
        <v>45.52845528455284</v>
      </c>
      <c r="R42" s="41">
        <f t="shared" si="17"/>
        <v>4.878048780487805</v>
      </c>
    </row>
    <row r="43" spans="1:18" ht="15">
      <c r="A43" s="42" t="s">
        <v>77</v>
      </c>
      <c r="B43" s="35">
        <v>277</v>
      </c>
      <c r="C43" s="35">
        <v>1</v>
      </c>
      <c r="D43" s="35">
        <v>23</v>
      </c>
      <c r="E43" s="35">
        <v>1</v>
      </c>
      <c r="F43" s="35">
        <v>6</v>
      </c>
      <c r="G43" s="35">
        <v>62</v>
      </c>
      <c r="H43" s="35">
        <v>0</v>
      </c>
      <c r="I43" s="35">
        <v>13</v>
      </c>
      <c r="J43" s="35">
        <v>37</v>
      </c>
      <c r="K43" s="35">
        <v>0</v>
      </c>
      <c r="L43" s="35">
        <v>420</v>
      </c>
      <c r="M43" s="40">
        <f t="shared" si="12"/>
        <v>72.58485639686684</v>
      </c>
      <c r="N43" s="41">
        <f t="shared" si="13"/>
        <v>6.266318537859007</v>
      </c>
      <c r="O43" s="41">
        <f t="shared" si="14"/>
        <v>21.148825065274153</v>
      </c>
      <c r="P43" s="41">
        <f t="shared" si="15"/>
        <v>16.049382716049383</v>
      </c>
      <c r="Q43" s="41">
        <f t="shared" si="16"/>
        <v>76.5432098765432</v>
      </c>
      <c r="R43" s="41">
        <f t="shared" si="17"/>
        <v>7.4074074074074066</v>
      </c>
    </row>
    <row r="44" spans="1:18" ht="15">
      <c r="A44" s="42" t="s">
        <v>51</v>
      </c>
      <c r="B44" s="35">
        <v>179</v>
      </c>
      <c r="C44" s="35">
        <v>3</v>
      </c>
      <c r="D44" s="35">
        <v>13</v>
      </c>
      <c r="E44" s="35">
        <v>0</v>
      </c>
      <c r="F44" s="35">
        <v>5</v>
      </c>
      <c r="G44" s="35">
        <v>80</v>
      </c>
      <c r="H44" s="35">
        <v>0</v>
      </c>
      <c r="I44" s="35">
        <v>48</v>
      </c>
      <c r="J44" s="35">
        <v>90</v>
      </c>
      <c r="K44" s="35">
        <v>2</v>
      </c>
      <c r="L44" s="35">
        <v>420</v>
      </c>
      <c r="M44" s="40">
        <f t="shared" si="12"/>
        <v>55.487804878048784</v>
      </c>
      <c r="N44" s="41">
        <f t="shared" si="13"/>
        <v>3.9634146341463414</v>
      </c>
      <c r="O44" s="41">
        <f t="shared" si="14"/>
        <v>40.54878048780488</v>
      </c>
      <c r="P44" s="41">
        <f t="shared" si="15"/>
        <v>36.09022556390977</v>
      </c>
      <c r="Q44" s="41">
        <f t="shared" si="16"/>
        <v>60.150375939849624</v>
      </c>
      <c r="R44" s="41">
        <f t="shared" si="17"/>
        <v>3.7593984962406015</v>
      </c>
    </row>
    <row r="45" spans="1:18" ht="15">
      <c r="A45" s="43" t="s">
        <v>103</v>
      </c>
      <c r="M45" s="40"/>
      <c r="N45" s="41"/>
      <c r="O45" s="41"/>
      <c r="P45" s="41"/>
      <c r="Q45" s="41"/>
      <c r="R45" s="41"/>
    </row>
    <row r="46" spans="1:18" ht="15">
      <c r="A46" s="42" t="s">
        <v>95</v>
      </c>
      <c r="B46" s="35">
        <v>103</v>
      </c>
      <c r="C46" s="35">
        <v>0</v>
      </c>
      <c r="D46" s="35">
        <v>29</v>
      </c>
      <c r="E46" s="35">
        <v>2</v>
      </c>
      <c r="F46" s="35">
        <v>4</v>
      </c>
      <c r="G46" s="35">
        <v>217</v>
      </c>
      <c r="H46" s="35">
        <v>0</v>
      </c>
      <c r="I46" s="35">
        <v>15</v>
      </c>
      <c r="J46" s="35">
        <v>50</v>
      </c>
      <c r="K46" s="40">
        <v>0</v>
      </c>
      <c r="L46" s="41">
        <f>SUM(B46:K46)</f>
        <v>420</v>
      </c>
      <c r="M46" s="40">
        <f aca="true" t="shared" si="18" ref="M46:M54">(B46+C46)/(B46+C46+D46+E46+F46+G46+H46+I46)*100</f>
        <v>27.837837837837835</v>
      </c>
      <c r="N46" s="41">
        <f aca="true" t="shared" si="19" ref="N46:N54">(D46+E46)/(B46+C46+D46+E46+F46+G46+H46+I46)*100</f>
        <v>8.378378378378379</v>
      </c>
      <c r="O46" s="41">
        <f aca="true" t="shared" si="20" ref="O46:O54">(F46+G46+H46+I46)/(B46+C46+D46+E46+F46+G46+H46+I46)*100</f>
        <v>63.78378378378379</v>
      </c>
      <c r="P46" s="41">
        <f aca="true" t="shared" si="21" ref="P46:P54">I46/(F46+G46+H46+I46)*100</f>
        <v>6.3559322033898304</v>
      </c>
      <c r="Q46" s="41">
        <f aca="true" t="shared" si="22" ref="Q46:Q54">(G46+H46)/(F46+G46+H46+I46)*100</f>
        <v>91.94915254237289</v>
      </c>
      <c r="R46" s="41">
        <f aca="true" t="shared" si="23" ref="R46:R54">F46/(F46+G46+H46+I46)*100</f>
        <v>1.694915254237288</v>
      </c>
    </row>
    <row r="47" spans="1:18" ht="15">
      <c r="A47" s="42" t="s">
        <v>96</v>
      </c>
      <c r="B47" s="35">
        <v>91</v>
      </c>
      <c r="C47" s="35">
        <v>1</v>
      </c>
      <c r="D47" s="35">
        <v>7</v>
      </c>
      <c r="E47" s="35">
        <v>1</v>
      </c>
      <c r="F47" s="35">
        <v>15</v>
      </c>
      <c r="G47" s="35">
        <v>171</v>
      </c>
      <c r="H47" s="35">
        <v>0</v>
      </c>
      <c r="I47" s="35">
        <v>85</v>
      </c>
      <c r="J47" s="35">
        <v>49</v>
      </c>
      <c r="K47" s="40">
        <v>0</v>
      </c>
      <c r="L47" s="41">
        <f>SUM(B47:K47)</f>
        <v>420</v>
      </c>
      <c r="M47" s="40">
        <f t="shared" si="18"/>
        <v>24.797843665768195</v>
      </c>
      <c r="N47" s="41">
        <f t="shared" si="19"/>
        <v>2.15633423180593</v>
      </c>
      <c r="O47" s="41">
        <f t="shared" si="20"/>
        <v>73.04582210242587</v>
      </c>
      <c r="P47" s="41">
        <f t="shared" si="21"/>
        <v>31.365313653136536</v>
      </c>
      <c r="Q47" s="41">
        <f t="shared" si="22"/>
        <v>63.09963099630996</v>
      </c>
      <c r="R47" s="41">
        <f t="shared" si="23"/>
        <v>5.535055350553505</v>
      </c>
    </row>
    <row r="48" spans="1:18" ht="15">
      <c r="A48" s="42" t="s">
        <v>91</v>
      </c>
      <c r="B48" s="35">
        <v>197</v>
      </c>
      <c r="C48" s="35">
        <v>1</v>
      </c>
      <c r="D48" s="35">
        <v>14</v>
      </c>
      <c r="E48" s="35">
        <v>8</v>
      </c>
      <c r="F48" s="35">
        <v>5</v>
      </c>
      <c r="G48" s="35">
        <v>97</v>
      </c>
      <c r="H48" s="35">
        <v>0</v>
      </c>
      <c r="I48" s="35">
        <v>21</v>
      </c>
      <c r="J48" s="35">
        <v>77</v>
      </c>
      <c r="K48" s="40">
        <v>0</v>
      </c>
      <c r="L48" s="41">
        <v>420</v>
      </c>
      <c r="M48" s="40">
        <f t="shared" si="18"/>
        <v>57.7259475218659</v>
      </c>
      <c r="N48" s="41">
        <f t="shared" si="19"/>
        <v>6.41399416909621</v>
      </c>
      <c r="O48" s="41">
        <f t="shared" si="20"/>
        <v>35.8600583090379</v>
      </c>
      <c r="P48" s="41">
        <f t="shared" si="21"/>
        <v>17.073170731707318</v>
      </c>
      <c r="Q48" s="41">
        <f t="shared" si="22"/>
        <v>78.86178861788618</v>
      </c>
      <c r="R48" s="41">
        <f t="shared" si="23"/>
        <v>4.0650406504065035</v>
      </c>
    </row>
    <row r="49" spans="1:18" ht="15">
      <c r="A49" s="42" t="s">
        <v>64</v>
      </c>
      <c r="B49" s="35">
        <v>244</v>
      </c>
      <c r="C49" s="35">
        <v>2</v>
      </c>
      <c r="D49" s="35">
        <v>31</v>
      </c>
      <c r="E49" s="35">
        <v>0</v>
      </c>
      <c r="F49" s="35">
        <v>1</v>
      </c>
      <c r="G49" s="35">
        <v>89</v>
      </c>
      <c r="H49" s="35">
        <v>0</v>
      </c>
      <c r="I49" s="35">
        <v>6</v>
      </c>
      <c r="J49" s="35">
        <v>47</v>
      </c>
      <c r="K49" s="35">
        <v>0</v>
      </c>
      <c r="L49" s="35">
        <v>420</v>
      </c>
      <c r="M49" s="40">
        <f t="shared" si="18"/>
        <v>65.95174262734585</v>
      </c>
      <c r="N49" s="41">
        <f t="shared" si="19"/>
        <v>8.310991957104557</v>
      </c>
      <c r="O49" s="41">
        <f t="shared" si="20"/>
        <v>25.737265415549597</v>
      </c>
      <c r="P49" s="41">
        <f t="shared" si="21"/>
        <v>6.25</v>
      </c>
      <c r="Q49" s="41">
        <f t="shared" si="22"/>
        <v>92.70833333333334</v>
      </c>
      <c r="R49" s="41">
        <f t="shared" si="23"/>
        <v>1.0416666666666665</v>
      </c>
    </row>
    <row r="50" spans="1:18" ht="15">
      <c r="A50" s="42" t="s">
        <v>65</v>
      </c>
      <c r="B50" s="35">
        <v>379</v>
      </c>
      <c r="C50" s="35">
        <v>2</v>
      </c>
      <c r="D50" s="35">
        <v>11</v>
      </c>
      <c r="E50" s="35">
        <v>0</v>
      </c>
      <c r="F50" s="35">
        <v>1</v>
      </c>
      <c r="G50" s="35">
        <v>8</v>
      </c>
      <c r="H50" s="35">
        <v>0</v>
      </c>
      <c r="I50" s="35">
        <v>6</v>
      </c>
      <c r="J50" s="35">
        <v>12</v>
      </c>
      <c r="K50" s="35">
        <v>1</v>
      </c>
      <c r="L50" s="35">
        <v>420</v>
      </c>
      <c r="M50" s="40">
        <f t="shared" si="18"/>
        <v>93.61179361179362</v>
      </c>
      <c r="N50" s="41">
        <f t="shared" si="19"/>
        <v>2.7027027027027026</v>
      </c>
      <c r="O50" s="41">
        <f t="shared" si="20"/>
        <v>3.6855036855036856</v>
      </c>
      <c r="P50" s="41">
        <f t="shared" si="21"/>
        <v>40</v>
      </c>
      <c r="Q50" s="41">
        <f t="shared" si="22"/>
        <v>53.333333333333336</v>
      </c>
      <c r="R50" s="41">
        <f t="shared" si="23"/>
        <v>6.666666666666667</v>
      </c>
    </row>
    <row r="51" spans="1:18" ht="15">
      <c r="A51" s="42" t="s">
        <v>66</v>
      </c>
      <c r="B51" s="35">
        <v>150</v>
      </c>
      <c r="C51" s="35">
        <v>4</v>
      </c>
      <c r="D51" s="35">
        <v>38</v>
      </c>
      <c r="E51" s="35">
        <v>0</v>
      </c>
      <c r="F51" s="35">
        <v>9</v>
      </c>
      <c r="G51" s="35">
        <v>161</v>
      </c>
      <c r="H51" s="35">
        <v>0</v>
      </c>
      <c r="I51" s="35">
        <v>20</v>
      </c>
      <c r="J51" s="35">
        <v>38</v>
      </c>
      <c r="K51" s="35">
        <v>0</v>
      </c>
      <c r="L51" s="35">
        <v>420</v>
      </c>
      <c r="M51" s="40">
        <f t="shared" si="18"/>
        <v>40.31413612565445</v>
      </c>
      <c r="N51" s="41">
        <f t="shared" si="19"/>
        <v>9.947643979057592</v>
      </c>
      <c r="O51" s="41">
        <f t="shared" si="20"/>
        <v>49.73821989528796</v>
      </c>
      <c r="P51" s="41">
        <f t="shared" si="21"/>
        <v>10.526315789473683</v>
      </c>
      <c r="Q51" s="41">
        <f t="shared" si="22"/>
        <v>84.73684210526315</v>
      </c>
      <c r="R51" s="41">
        <f t="shared" si="23"/>
        <v>4.736842105263158</v>
      </c>
    </row>
    <row r="52" spans="1:18" ht="15">
      <c r="A52" s="42" t="s">
        <v>67</v>
      </c>
      <c r="B52" s="35">
        <v>168</v>
      </c>
      <c r="C52" s="35">
        <v>4</v>
      </c>
      <c r="D52" s="35">
        <v>68</v>
      </c>
      <c r="E52" s="35">
        <v>0</v>
      </c>
      <c r="F52" s="35">
        <v>10</v>
      </c>
      <c r="G52" s="35">
        <v>116</v>
      </c>
      <c r="H52" s="35">
        <v>0</v>
      </c>
      <c r="I52" s="35">
        <v>22</v>
      </c>
      <c r="J52" s="35">
        <v>32</v>
      </c>
      <c r="K52" s="35">
        <v>0</v>
      </c>
      <c r="L52" s="35">
        <v>420</v>
      </c>
      <c r="M52" s="40">
        <f t="shared" si="18"/>
        <v>44.329896907216494</v>
      </c>
      <c r="N52" s="41">
        <f t="shared" si="19"/>
        <v>17.525773195876287</v>
      </c>
      <c r="O52" s="41">
        <f t="shared" si="20"/>
        <v>38.144329896907216</v>
      </c>
      <c r="P52" s="41">
        <f t="shared" si="21"/>
        <v>14.864864864864865</v>
      </c>
      <c r="Q52" s="41">
        <f t="shared" si="22"/>
        <v>78.37837837837837</v>
      </c>
      <c r="R52" s="41">
        <f t="shared" si="23"/>
        <v>6.756756756756757</v>
      </c>
    </row>
    <row r="53" spans="1:18" ht="15">
      <c r="A53" s="42" t="s">
        <v>12</v>
      </c>
      <c r="B53" s="35">
        <v>246</v>
      </c>
      <c r="C53" s="35">
        <v>9</v>
      </c>
      <c r="D53" s="35">
        <v>50</v>
      </c>
      <c r="E53" s="35">
        <v>2</v>
      </c>
      <c r="F53" s="35">
        <v>0</v>
      </c>
      <c r="G53" s="35">
        <v>75</v>
      </c>
      <c r="H53" s="35">
        <v>0</v>
      </c>
      <c r="I53" s="35">
        <v>14</v>
      </c>
      <c r="J53" s="35">
        <v>24</v>
      </c>
      <c r="K53" s="35">
        <v>0</v>
      </c>
      <c r="L53" s="35">
        <v>420</v>
      </c>
      <c r="M53" s="40">
        <f t="shared" si="18"/>
        <v>64.39393939393939</v>
      </c>
      <c r="N53" s="41">
        <f t="shared" si="19"/>
        <v>13.131313131313133</v>
      </c>
      <c r="O53" s="41">
        <f t="shared" si="20"/>
        <v>22.474747474747474</v>
      </c>
      <c r="P53" s="41">
        <f t="shared" si="21"/>
        <v>15.730337078651685</v>
      </c>
      <c r="Q53" s="41">
        <f t="shared" si="22"/>
        <v>84.26966292134831</v>
      </c>
      <c r="R53" s="41">
        <f t="shared" si="23"/>
        <v>0</v>
      </c>
    </row>
    <row r="54" spans="1:18" ht="15">
      <c r="A54" s="50" t="s">
        <v>78</v>
      </c>
      <c r="B54" s="51">
        <v>131</v>
      </c>
      <c r="C54" s="51">
        <v>7</v>
      </c>
      <c r="D54" s="51">
        <v>21</v>
      </c>
      <c r="E54" s="51">
        <v>2</v>
      </c>
      <c r="F54" s="51">
        <v>4</v>
      </c>
      <c r="G54" s="51">
        <v>161</v>
      </c>
      <c r="H54" s="51">
        <v>0</v>
      </c>
      <c r="I54" s="51">
        <v>33</v>
      </c>
      <c r="J54" s="51">
        <v>61</v>
      </c>
      <c r="K54" s="51">
        <v>0</v>
      </c>
      <c r="L54" s="51">
        <v>420</v>
      </c>
      <c r="M54" s="52">
        <f t="shared" si="18"/>
        <v>38.440111420612816</v>
      </c>
      <c r="N54" s="53">
        <f t="shared" si="19"/>
        <v>6.406685236768802</v>
      </c>
      <c r="O54" s="53">
        <f t="shared" si="20"/>
        <v>55.15320334261838</v>
      </c>
      <c r="P54" s="53">
        <f t="shared" si="21"/>
        <v>16.666666666666664</v>
      </c>
      <c r="Q54" s="53">
        <f t="shared" si="22"/>
        <v>81.31313131313132</v>
      </c>
      <c r="R54" s="53">
        <f t="shared" si="23"/>
        <v>2.0202020202020203</v>
      </c>
    </row>
  </sheetData>
  <sheetProtection/>
  <mergeCells count="3">
    <mergeCell ref="B2:K2"/>
    <mergeCell ref="L2:L3"/>
    <mergeCell ref="M2:O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2012-10-15T14:59:50Z</cp:lastPrinted>
  <dcterms:created xsi:type="dcterms:W3CDTF">1996-12-17T01:32:42Z</dcterms:created>
  <dcterms:modified xsi:type="dcterms:W3CDTF">2019-11-27T16:08:55Z</dcterms:modified>
  <cp:category/>
  <cp:version/>
  <cp:contentType/>
  <cp:contentStatus/>
</cp:coreProperties>
</file>