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008" activeTab="1"/>
  </bookViews>
  <sheets>
    <sheet name="TABLE A3.1 - PHKB-1 (raw)" sheetId="7" r:id="rId1"/>
    <sheet name="TABLE A3.2 - PHKB-1 (%)" sheetId="8" r:id="rId2"/>
    <sheet name="TABLE A3.3 - PHKB-1 (avg %)" sheetId="10" r:id="rId3"/>
    <sheet name="TABLE A3.4 - CCC-27 (raw)" sheetId="6" r:id="rId4"/>
    <sheet name="TABLE A3.5 - CCC-27 (%)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9" l="1"/>
  <c r="D30" i="9"/>
  <c r="D31" i="9"/>
  <c r="D32" i="9"/>
  <c r="D33" i="9"/>
  <c r="BS49" i="7" l="1"/>
  <c r="BS30" i="7"/>
  <c r="EF26" i="8"/>
  <c r="EF34" i="8"/>
  <c r="FA42" i="8"/>
  <c r="GT16" i="10" l="1"/>
  <c r="BZ8" i="9"/>
  <c r="AP16" i="6"/>
  <c r="AR8" i="6"/>
  <c r="AP8" i="6"/>
  <c r="GN7" i="10"/>
  <c r="FR7" i="8"/>
  <c r="FP7" i="8"/>
  <c r="FQ7" i="8" s="1"/>
  <c r="CK55" i="7"/>
  <c r="CK52" i="7"/>
  <c r="CK49" i="7"/>
  <c r="CK48" i="7"/>
  <c r="CK45" i="7"/>
  <c r="CK42" i="7"/>
  <c r="CK36" i="7"/>
  <c r="CK34" i="7"/>
  <c r="CK30" i="7"/>
  <c r="CK29" i="7"/>
  <c r="CK26" i="7"/>
  <c r="CK23" i="7"/>
  <c r="CK19" i="7"/>
  <c r="CK18" i="7"/>
  <c r="CK17" i="7"/>
  <c r="CK16" i="7"/>
  <c r="CK15" i="7"/>
  <c r="CK14" i="7"/>
  <c r="CK13" i="7"/>
  <c r="CK12" i="7"/>
  <c r="CK11" i="7"/>
  <c r="CK10" i="7"/>
  <c r="CK8" i="7"/>
  <c r="CK7" i="7"/>
  <c r="BS7" i="7" l="1"/>
  <c r="BS8" i="7"/>
  <c r="FX55" i="8" l="1"/>
  <c r="FX36" i="8"/>
  <c r="FY54" i="8"/>
  <c r="FY52" i="8"/>
  <c r="FY48" i="8"/>
  <c r="FY40" i="8"/>
  <c r="FY34" i="8"/>
  <c r="FX52" i="8" l="1"/>
  <c r="FX49" i="8"/>
  <c r="CD20" i="9"/>
  <c r="CE35" i="9"/>
  <c r="CD34" i="9"/>
  <c r="CD32" i="9"/>
  <c r="CD31" i="9"/>
  <c r="CD27" i="9"/>
  <c r="CD26" i="9"/>
  <c r="CD25" i="9"/>
  <c r="CD24" i="9"/>
  <c r="CD23" i="9"/>
  <c r="CD22" i="9"/>
  <c r="CD21" i="9"/>
  <c r="CD19" i="9"/>
  <c r="CD17" i="9"/>
  <c r="CD16" i="9"/>
  <c r="CD13" i="9"/>
  <c r="CD8" i="9"/>
  <c r="CD9" i="9"/>
  <c r="CD11" i="9"/>
  <c r="CD10" i="9"/>
  <c r="FX48" i="8"/>
  <c r="FX34" i="8"/>
  <c r="CC34" i="9" l="1"/>
  <c r="CC33" i="9"/>
  <c r="CC32" i="9"/>
  <c r="CC31" i="9"/>
  <c r="CC30" i="9"/>
  <c r="CC28" i="9"/>
  <c r="CC27" i="9"/>
  <c r="CC26" i="9"/>
  <c r="CC25" i="9"/>
  <c r="CC24" i="9"/>
  <c r="CC23" i="9"/>
  <c r="CC22" i="9"/>
  <c r="CC21" i="9"/>
  <c r="CC20" i="9"/>
  <c r="CC19" i="9"/>
  <c r="CC17" i="9"/>
  <c r="CC16" i="9"/>
  <c r="CC13" i="9"/>
  <c r="CC10" i="9"/>
  <c r="CC11" i="9"/>
  <c r="CC9" i="9"/>
  <c r="CC8" i="9"/>
  <c r="FW55" i="8"/>
  <c r="FW54" i="8"/>
  <c r="FW52" i="8"/>
  <c r="FW49" i="8"/>
  <c r="FW48" i="8"/>
  <c r="FW44" i="8"/>
  <c r="FW40" i="8"/>
  <c r="FW36" i="8"/>
  <c r="FW34" i="8"/>
  <c r="FV52" i="8"/>
  <c r="FV55" i="8"/>
  <c r="FV49" i="8"/>
  <c r="FV48" i="8"/>
  <c r="FV36" i="8"/>
  <c r="FV34" i="8"/>
  <c r="S7" i="8" l="1"/>
  <c r="BB11" i="9" l="1"/>
  <c r="BB10" i="9"/>
  <c r="BB9" i="9"/>
  <c r="BB8" i="9"/>
  <c r="BB13" i="9"/>
  <c r="BB17" i="9"/>
  <c r="BB16" i="9"/>
  <c r="BB28" i="9"/>
  <c r="BB27" i="9"/>
  <c r="BB26" i="9"/>
  <c r="BB25" i="9"/>
  <c r="BB24" i="9"/>
  <c r="BB23" i="9"/>
  <c r="BB22" i="9"/>
  <c r="BB21" i="9"/>
  <c r="BB20" i="9"/>
  <c r="BB19" i="9"/>
  <c r="BB30" i="9"/>
  <c r="BB31" i="9"/>
  <c r="BB32" i="9"/>
  <c r="BB33" i="9"/>
  <c r="BB34" i="9"/>
  <c r="BO34" i="9"/>
  <c r="AD34" i="6"/>
  <c r="AR34" i="6" s="1"/>
  <c r="GZ60" i="10" l="1"/>
  <c r="GY60" i="10"/>
  <c r="GV59" i="10"/>
  <c r="GW59" i="10" s="1"/>
  <c r="GR59" i="10"/>
  <c r="GK59" i="10"/>
  <c r="GD59" i="10"/>
  <c r="FY59" i="10"/>
  <c r="FT59" i="10"/>
  <c r="FO59" i="10"/>
  <c r="FJ59" i="10"/>
  <c r="FE59" i="10"/>
  <c r="FA59" i="10"/>
  <c r="EX59" i="10"/>
  <c r="EQ59" i="10"/>
  <c r="EJ59" i="10"/>
  <c r="EC59" i="10"/>
  <c r="DV59" i="10"/>
  <c r="DQ59" i="10"/>
  <c r="DJ59" i="10"/>
  <c r="DE59" i="10"/>
  <c r="CZ59" i="10"/>
  <c r="CU59" i="10"/>
  <c r="CL59" i="10"/>
  <c r="CC59" i="10"/>
  <c r="BV59" i="10"/>
  <c r="BM59" i="10"/>
  <c r="BH59" i="10"/>
  <c r="BC59" i="10"/>
  <c r="AX59" i="10"/>
  <c r="AO59" i="10"/>
  <c r="AF59" i="10"/>
  <c r="U59" i="10"/>
  <c r="P59" i="10"/>
  <c r="I59" i="10"/>
  <c r="GV58" i="10"/>
  <c r="GW58" i="10" s="1"/>
  <c r="GR58" i="10"/>
  <c r="GK58" i="10"/>
  <c r="GD58" i="10"/>
  <c r="FY58" i="10"/>
  <c r="FT58" i="10"/>
  <c r="FO58" i="10"/>
  <c r="FJ58" i="10"/>
  <c r="FE58" i="10"/>
  <c r="FA58" i="10"/>
  <c r="EX58" i="10"/>
  <c r="EQ58" i="10"/>
  <c r="EJ58" i="10"/>
  <c r="EC58" i="10"/>
  <c r="DV58" i="10"/>
  <c r="DQ58" i="10"/>
  <c r="DJ58" i="10"/>
  <c r="DE58" i="10"/>
  <c r="CZ58" i="10"/>
  <c r="CU58" i="10"/>
  <c r="CL58" i="10"/>
  <c r="CC58" i="10"/>
  <c r="BV58" i="10"/>
  <c r="BM58" i="10"/>
  <c r="BH58" i="10"/>
  <c r="BC58" i="10"/>
  <c r="AX58" i="10"/>
  <c r="AO58" i="10"/>
  <c r="AF58" i="10"/>
  <c r="U58" i="10"/>
  <c r="P58" i="10"/>
  <c r="I58" i="10"/>
  <c r="GV57" i="10"/>
  <c r="GW57" i="10" s="1"/>
  <c r="GR57" i="10"/>
  <c r="GK57" i="10"/>
  <c r="GD57" i="10"/>
  <c r="FY57" i="10"/>
  <c r="FT57" i="10"/>
  <c r="FO57" i="10"/>
  <c r="FJ57" i="10"/>
  <c r="FE57" i="10"/>
  <c r="FA57" i="10"/>
  <c r="EX57" i="10"/>
  <c r="EQ57" i="10"/>
  <c r="EJ57" i="10"/>
  <c r="EC57" i="10"/>
  <c r="DV57" i="10"/>
  <c r="DQ57" i="10"/>
  <c r="DJ57" i="10"/>
  <c r="DE57" i="10"/>
  <c r="CZ57" i="10"/>
  <c r="CU57" i="10"/>
  <c r="CL57" i="10"/>
  <c r="CC57" i="10"/>
  <c r="BV57" i="10"/>
  <c r="BM57" i="10"/>
  <c r="BH57" i="10"/>
  <c r="BC57" i="10"/>
  <c r="AX57" i="10"/>
  <c r="AO57" i="10"/>
  <c r="AF57" i="10"/>
  <c r="U57" i="10"/>
  <c r="P57" i="10"/>
  <c r="I57" i="10"/>
  <c r="GV56" i="10"/>
  <c r="GW56" i="10" s="1"/>
  <c r="GR56" i="10"/>
  <c r="GK56" i="10"/>
  <c r="GD56" i="10"/>
  <c r="FY56" i="10"/>
  <c r="FT56" i="10"/>
  <c r="FO56" i="10"/>
  <c r="FJ56" i="10"/>
  <c r="FE56" i="10"/>
  <c r="FA56" i="10"/>
  <c r="EX56" i="10"/>
  <c r="EQ56" i="10"/>
  <c r="EJ56" i="10"/>
  <c r="EC56" i="10"/>
  <c r="DV56" i="10"/>
  <c r="DQ56" i="10"/>
  <c r="DJ56" i="10"/>
  <c r="DE56" i="10"/>
  <c r="CZ56" i="10"/>
  <c r="CU56" i="10"/>
  <c r="CL56" i="10"/>
  <c r="CC56" i="10"/>
  <c r="BV56" i="10"/>
  <c r="BM56" i="10"/>
  <c r="BH56" i="10"/>
  <c r="BC56" i="10"/>
  <c r="AX56" i="10"/>
  <c r="AO56" i="10"/>
  <c r="AF56" i="10"/>
  <c r="U56" i="10"/>
  <c r="P56" i="10"/>
  <c r="I56" i="10"/>
  <c r="GV55" i="10"/>
  <c r="GW55" i="10" s="1"/>
  <c r="GT55" i="10"/>
  <c r="GU55" i="10" s="1"/>
  <c r="GR55" i="10"/>
  <c r="GP55" i="10"/>
  <c r="GK55" i="10"/>
  <c r="GI55" i="10"/>
  <c r="GN55" i="10"/>
  <c r="GG55" i="10"/>
  <c r="GD55" i="10"/>
  <c r="GB55" i="10"/>
  <c r="FY55" i="10"/>
  <c r="FW55" i="10"/>
  <c r="FT55" i="10"/>
  <c r="FR55" i="10"/>
  <c r="FO55" i="10"/>
  <c r="FM55" i="10"/>
  <c r="FJ55" i="10"/>
  <c r="FH55" i="10"/>
  <c r="FE55" i="10"/>
  <c r="FB55" i="10"/>
  <c r="FC55" i="10" s="1"/>
  <c r="FA55" i="10"/>
  <c r="EX55" i="10"/>
  <c r="EV55" i="10"/>
  <c r="ET55" i="10"/>
  <c r="EQ55" i="10"/>
  <c r="EO55" i="10"/>
  <c r="EM55" i="10"/>
  <c r="EJ55" i="10"/>
  <c r="EH55" i="10"/>
  <c r="EF55" i="10"/>
  <c r="EC55" i="10"/>
  <c r="EA55" i="10"/>
  <c r="DY55" i="10"/>
  <c r="DV55" i="10"/>
  <c r="DT55" i="10"/>
  <c r="DQ55" i="10"/>
  <c r="DO55" i="10"/>
  <c r="DM55" i="10"/>
  <c r="DJ55" i="10"/>
  <c r="DH55" i="10"/>
  <c r="DE55" i="10"/>
  <c r="DC55" i="10"/>
  <c r="CZ55" i="10"/>
  <c r="CX55" i="10"/>
  <c r="CU55" i="10"/>
  <c r="CS55" i="10"/>
  <c r="CQ55" i="10"/>
  <c r="CO55" i="10"/>
  <c r="CL55" i="10"/>
  <c r="CJ55" i="10"/>
  <c r="CG55" i="10"/>
  <c r="CH55" i="10" s="1"/>
  <c r="CF55" i="10"/>
  <c r="CC55" i="10"/>
  <c r="CA55" i="10"/>
  <c r="BY55" i="10"/>
  <c r="BV55" i="10"/>
  <c r="BT55" i="10"/>
  <c r="BR55" i="10"/>
  <c r="BP55" i="10"/>
  <c r="BM55" i="10"/>
  <c r="BK55" i="10"/>
  <c r="BH55" i="10"/>
  <c r="BF55" i="10"/>
  <c r="BC55" i="10"/>
  <c r="AZ55" i="10"/>
  <c r="BA55" i="10" s="1"/>
  <c r="AX55" i="10"/>
  <c r="AU55" i="10"/>
  <c r="AV55" i="10" s="1"/>
  <c r="AT55" i="10"/>
  <c r="AR55" i="10"/>
  <c r="AO55" i="10"/>
  <c r="AM55" i="10"/>
  <c r="AK55" i="10"/>
  <c r="AI55" i="10"/>
  <c r="AF55" i="10"/>
  <c r="AD55" i="10"/>
  <c r="AB55" i="10"/>
  <c r="Z55" i="10"/>
  <c r="X55" i="10"/>
  <c r="U55" i="10"/>
  <c r="S55" i="10"/>
  <c r="P55" i="10"/>
  <c r="N55" i="10"/>
  <c r="L55" i="10"/>
  <c r="I55" i="10"/>
  <c r="G55" i="10"/>
  <c r="GV54" i="10"/>
  <c r="GW54" i="10" s="1"/>
  <c r="GR54" i="10"/>
  <c r="GK54" i="10"/>
  <c r="GD54" i="10"/>
  <c r="FY54" i="10"/>
  <c r="FT54" i="10"/>
  <c r="FO54" i="10"/>
  <c r="FJ54" i="10"/>
  <c r="FE54" i="10"/>
  <c r="FA54" i="10"/>
  <c r="EX54" i="10"/>
  <c r="EQ54" i="10"/>
  <c r="EJ54" i="10"/>
  <c r="EC54" i="10"/>
  <c r="DV54" i="10"/>
  <c r="DQ54" i="10"/>
  <c r="DJ54" i="10"/>
  <c r="DE54" i="10"/>
  <c r="CZ54" i="10"/>
  <c r="CU54" i="10"/>
  <c r="CL54" i="10"/>
  <c r="CC54" i="10"/>
  <c r="BV54" i="10"/>
  <c r="BM54" i="10"/>
  <c r="BH54" i="10"/>
  <c r="BC54" i="10"/>
  <c r="AX54" i="10"/>
  <c r="AO54" i="10"/>
  <c r="AF54" i="10"/>
  <c r="U54" i="10"/>
  <c r="P54" i="10"/>
  <c r="I54" i="10"/>
  <c r="GV53" i="10"/>
  <c r="GW53" i="10" s="1"/>
  <c r="GR53" i="10"/>
  <c r="GK53" i="10"/>
  <c r="GD53" i="10"/>
  <c r="FY53" i="10"/>
  <c r="FT53" i="10"/>
  <c r="FO53" i="10"/>
  <c r="FJ53" i="10"/>
  <c r="FE53" i="10"/>
  <c r="FA53" i="10"/>
  <c r="EX53" i="10"/>
  <c r="EQ53" i="10"/>
  <c r="EJ53" i="10"/>
  <c r="EC53" i="10"/>
  <c r="DV53" i="10"/>
  <c r="DQ53" i="10"/>
  <c r="DJ53" i="10"/>
  <c r="DE53" i="10"/>
  <c r="CZ53" i="10"/>
  <c r="CU53" i="10"/>
  <c r="CL53" i="10"/>
  <c r="CC53" i="10"/>
  <c r="BV53" i="10"/>
  <c r="BM53" i="10"/>
  <c r="BH53" i="10"/>
  <c r="BC53" i="10"/>
  <c r="AX53" i="10"/>
  <c r="AO53" i="10"/>
  <c r="AF53" i="10"/>
  <c r="U53" i="10"/>
  <c r="P53" i="10"/>
  <c r="I53" i="10"/>
  <c r="GV52" i="10"/>
  <c r="GW52" i="10" s="1"/>
  <c r="GT52" i="10"/>
  <c r="GU52" i="10" s="1"/>
  <c r="GR52" i="10"/>
  <c r="GP52" i="10"/>
  <c r="GK52" i="10"/>
  <c r="GI52" i="10"/>
  <c r="GN52" i="10"/>
  <c r="GG52" i="10"/>
  <c r="GD52" i="10"/>
  <c r="GB52" i="10"/>
  <c r="FY52" i="10"/>
  <c r="FW52" i="10"/>
  <c r="FT52" i="10"/>
  <c r="FR52" i="10"/>
  <c r="FO52" i="10"/>
  <c r="FM52" i="10"/>
  <c r="FJ52" i="10"/>
  <c r="FH52" i="10"/>
  <c r="FE52" i="10"/>
  <c r="FB52" i="10"/>
  <c r="FC52" i="10" s="1"/>
  <c r="FA52" i="10"/>
  <c r="EX52" i="10"/>
  <c r="EV52" i="10"/>
  <c r="ET52" i="10"/>
  <c r="EQ52" i="10"/>
  <c r="EO52" i="10"/>
  <c r="EM52" i="10"/>
  <c r="EJ52" i="10"/>
  <c r="EH52" i="10"/>
  <c r="EF52" i="10"/>
  <c r="EC52" i="10"/>
  <c r="EA52" i="10"/>
  <c r="DY52" i="10"/>
  <c r="DV52" i="10"/>
  <c r="DT52" i="10"/>
  <c r="DQ52" i="10"/>
  <c r="DO52" i="10"/>
  <c r="DM52" i="10"/>
  <c r="DJ52" i="10"/>
  <c r="DH52" i="10"/>
  <c r="DE52" i="10"/>
  <c r="DC52" i="10"/>
  <c r="CZ52" i="10"/>
  <c r="CX52" i="10"/>
  <c r="CU52" i="10"/>
  <c r="CS52" i="10"/>
  <c r="CQ52" i="10"/>
  <c r="CO52" i="10"/>
  <c r="CL52" i="10"/>
  <c r="CJ52" i="10"/>
  <c r="CG52" i="10"/>
  <c r="CH52" i="10" s="1"/>
  <c r="CF52" i="10"/>
  <c r="CC52" i="10"/>
  <c r="CA52" i="10"/>
  <c r="BY52" i="10"/>
  <c r="BV52" i="10"/>
  <c r="BT52" i="10"/>
  <c r="BR52" i="10"/>
  <c r="BP52" i="10"/>
  <c r="BM52" i="10"/>
  <c r="BK52" i="10"/>
  <c r="BH52" i="10"/>
  <c r="BF52" i="10"/>
  <c r="BC52" i="10"/>
  <c r="AZ52" i="10"/>
  <c r="BA52" i="10" s="1"/>
  <c r="AX52" i="10"/>
  <c r="AU52" i="10"/>
  <c r="AV52" i="10" s="1"/>
  <c r="AT52" i="10"/>
  <c r="AR52" i="10"/>
  <c r="AO52" i="10"/>
  <c r="AM52" i="10"/>
  <c r="AK52" i="10"/>
  <c r="AI52" i="10"/>
  <c r="AF52" i="10"/>
  <c r="AD52" i="10"/>
  <c r="AB52" i="10"/>
  <c r="Z52" i="10"/>
  <c r="X52" i="10"/>
  <c r="U52" i="10"/>
  <c r="S52" i="10"/>
  <c r="P52" i="10"/>
  <c r="N52" i="10"/>
  <c r="L52" i="10"/>
  <c r="I52" i="10"/>
  <c r="G52" i="10"/>
  <c r="GV51" i="10"/>
  <c r="GW51" i="10" s="1"/>
  <c r="GR51" i="10"/>
  <c r="GK51" i="10"/>
  <c r="GD51" i="10"/>
  <c r="FY51" i="10"/>
  <c r="FT51" i="10"/>
  <c r="FO51" i="10"/>
  <c r="FJ51" i="10"/>
  <c r="FE51" i="10"/>
  <c r="FA51" i="10"/>
  <c r="EX51" i="10"/>
  <c r="EQ51" i="10"/>
  <c r="EJ51" i="10"/>
  <c r="EC51" i="10"/>
  <c r="DV51" i="10"/>
  <c r="DQ51" i="10"/>
  <c r="DJ51" i="10"/>
  <c r="DE51" i="10"/>
  <c r="CZ51" i="10"/>
  <c r="CU51" i="10"/>
  <c r="CL51" i="10"/>
  <c r="CC51" i="10"/>
  <c r="BV51" i="10"/>
  <c r="BM51" i="10"/>
  <c r="BH51" i="10"/>
  <c r="BC51" i="10"/>
  <c r="AX51" i="10"/>
  <c r="AO51" i="10"/>
  <c r="AF51" i="10"/>
  <c r="U51" i="10"/>
  <c r="P51" i="10"/>
  <c r="I51" i="10"/>
  <c r="GV50" i="10"/>
  <c r="GW50" i="10" s="1"/>
  <c r="GR50" i="10"/>
  <c r="GK50" i="10"/>
  <c r="GD50" i="10"/>
  <c r="FY50" i="10"/>
  <c r="FT50" i="10"/>
  <c r="FO50" i="10"/>
  <c r="FJ50" i="10"/>
  <c r="FE50" i="10"/>
  <c r="FA50" i="10"/>
  <c r="EX50" i="10"/>
  <c r="EQ50" i="10"/>
  <c r="EJ50" i="10"/>
  <c r="EC50" i="10"/>
  <c r="DV50" i="10"/>
  <c r="DQ50" i="10"/>
  <c r="DJ50" i="10"/>
  <c r="DE50" i="10"/>
  <c r="CZ50" i="10"/>
  <c r="CU50" i="10"/>
  <c r="CL50" i="10"/>
  <c r="CC50" i="10"/>
  <c r="BV50" i="10"/>
  <c r="BM50" i="10"/>
  <c r="BH50" i="10"/>
  <c r="BC50" i="10"/>
  <c r="AX50" i="10"/>
  <c r="AO50" i="10"/>
  <c r="AF50" i="10"/>
  <c r="U50" i="10"/>
  <c r="P50" i="10"/>
  <c r="I50" i="10"/>
  <c r="GV49" i="10"/>
  <c r="GW49" i="10" s="1"/>
  <c r="GT49" i="10"/>
  <c r="GU49" i="10" s="1"/>
  <c r="GR49" i="10"/>
  <c r="GP49" i="10"/>
  <c r="GK49" i="10"/>
  <c r="GI49" i="10"/>
  <c r="GN49" i="10"/>
  <c r="GG49" i="10"/>
  <c r="GD49" i="10"/>
  <c r="GB49" i="10"/>
  <c r="FY49" i="10"/>
  <c r="FW49" i="10"/>
  <c r="FT49" i="10"/>
  <c r="FR49" i="10"/>
  <c r="FO49" i="10"/>
  <c r="FM49" i="10"/>
  <c r="FJ49" i="10"/>
  <c r="FH49" i="10"/>
  <c r="FE49" i="10"/>
  <c r="FB49" i="10"/>
  <c r="FC49" i="10" s="1"/>
  <c r="FA49" i="10"/>
  <c r="EX49" i="10"/>
  <c r="EV49" i="10"/>
  <c r="ET49" i="10"/>
  <c r="EQ49" i="10"/>
  <c r="EO49" i="10"/>
  <c r="EM49" i="10"/>
  <c r="EJ49" i="10"/>
  <c r="EH49" i="10"/>
  <c r="EF49" i="10"/>
  <c r="EC49" i="10"/>
  <c r="EA49" i="10"/>
  <c r="DY49" i="10"/>
  <c r="DV49" i="10"/>
  <c r="DT49" i="10"/>
  <c r="DQ49" i="10"/>
  <c r="DO49" i="10"/>
  <c r="DM49" i="10"/>
  <c r="DJ49" i="10"/>
  <c r="DH49" i="10"/>
  <c r="DE49" i="10"/>
  <c r="DC49" i="10"/>
  <c r="CZ49" i="10"/>
  <c r="CX49" i="10"/>
  <c r="CU49" i="10"/>
  <c r="CS49" i="10"/>
  <c r="CQ49" i="10"/>
  <c r="CO49" i="10"/>
  <c r="CL49" i="10"/>
  <c r="CJ49" i="10"/>
  <c r="CG49" i="10"/>
  <c r="CH49" i="10" s="1"/>
  <c r="CF49" i="10"/>
  <c r="CC49" i="10"/>
  <c r="CA49" i="10"/>
  <c r="BY49" i="10"/>
  <c r="BV49" i="10"/>
  <c r="BT49" i="10"/>
  <c r="BR49" i="10"/>
  <c r="BP49" i="10"/>
  <c r="BM49" i="10"/>
  <c r="BK49" i="10"/>
  <c r="BH49" i="10"/>
  <c r="BF49" i="10"/>
  <c r="BC49" i="10"/>
  <c r="AZ49" i="10"/>
  <c r="BA49" i="10" s="1"/>
  <c r="AX49" i="10"/>
  <c r="AU49" i="10"/>
  <c r="AV49" i="10" s="1"/>
  <c r="AT49" i="10"/>
  <c r="AR49" i="10"/>
  <c r="AO49" i="10"/>
  <c r="AM49" i="10"/>
  <c r="AK49" i="10"/>
  <c r="AI49" i="10"/>
  <c r="AF49" i="10"/>
  <c r="AD49" i="10"/>
  <c r="AB49" i="10"/>
  <c r="Z49" i="10"/>
  <c r="X49" i="10"/>
  <c r="U49" i="10"/>
  <c r="S49" i="10"/>
  <c r="P49" i="10"/>
  <c r="N49" i="10"/>
  <c r="L49" i="10"/>
  <c r="I49" i="10"/>
  <c r="G49" i="10"/>
  <c r="GV48" i="10"/>
  <c r="GW48" i="10" s="1"/>
  <c r="GT48" i="10"/>
  <c r="GU48" i="10" s="1"/>
  <c r="GR48" i="10"/>
  <c r="GP48" i="10"/>
  <c r="GK48" i="10"/>
  <c r="GI48" i="10"/>
  <c r="GN48" i="10"/>
  <c r="GG48" i="10"/>
  <c r="GD48" i="10"/>
  <c r="GB48" i="10"/>
  <c r="FY48" i="10"/>
  <c r="FW48" i="10"/>
  <c r="FT48" i="10"/>
  <c r="FR48" i="10"/>
  <c r="FO48" i="10"/>
  <c r="FM48" i="10"/>
  <c r="FJ48" i="10"/>
  <c r="FH48" i="10"/>
  <c r="FE48" i="10"/>
  <c r="FB48" i="10"/>
  <c r="FC48" i="10" s="1"/>
  <c r="FA48" i="10"/>
  <c r="EX48" i="10"/>
  <c r="EV48" i="10"/>
  <c r="ET48" i="10"/>
  <c r="EQ48" i="10"/>
  <c r="EO48" i="10"/>
  <c r="EM48" i="10"/>
  <c r="EJ48" i="10"/>
  <c r="EH48" i="10"/>
  <c r="EF48" i="10"/>
  <c r="EC48" i="10"/>
  <c r="EA48" i="10"/>
  <c r="DY48" i="10"/>
  <c r="DV48" i="10"/>
  <c r="DT48" i="10"/>
  <c r="DQ48" i="10"/>
  <c r="DO48" i="10"/>
  <c r="DM48" i="10"/>
  <c r="DJ48" i="10"/>
  <c r="DH48" i="10"/>
  <c r="DE48" i="10"/>
  <c r="DC48" i="10"/>
  <c r="CZ48" i="10"/>
  <c r="CX48" i="10"/>
  <c r="CU48" i="10"/>
  <c r="CS48" i="10"/>
  <c r="CQ48" i="10"/>
  <c r="CO48" i="10"/>
  <c r="CL48" i="10"/>
  <c r="CJ48" i="10"/>
  <c r="CG48" i="10"/>
  <c r="CH48" i="10" s="1"/>
  <c r="CF48" i="10"/>
  <c r="CC48" i="10"/>
  <c r="CA48" i="10"/>
  <c r="BY48" i="10"/>
  <c r="BV48" i="10"/>
  <c r="BT48" i="10"/>
  <c r="BR48" i="10"/>
  <c r="BP48" i="10"/>
  <c r="BM48" i="10"/>
  <c r="BK48" i="10"/>
  <c r="BH48" i="10"/>
  <c r="BF48" i="10"/>
  <c r="BC48" i="10"/>
  <c r="AZ48" i="10"/>
  <c r="BA48" i="10" s="1"/>
  <c r="AX48" i="10"/>
  <c r="AU48" i="10"/>
  <c r="AV48" i="10" s="1"/>
  <c r="AT48" i="10"/>
  <c r="AR48" i="10"/>
  <c r="AO48" i="10"/>
  <c r="AM48" i="10"/>
  <c r="AK48" i="10"/>
  <c r="AI48" i="10"/>
  <c r="AF48" i="10"/>
  <c r="AD48" i="10"/>
  <c r="AB48" i="10"/>
  <c r="Z48" i="10"/>
  <c r="X48" i="10"/>
  <c r="U48" i="10"/>
  <c r="S48" i="10"/>
  <c r="P48" i="10"/>
  <c r="N48" i="10"/>
  <c r="L48" i="10"/>
  <c r="I48" i="10"/>
  <c r="G48" i="10"/>
  <c r="GV47" i="10"/>
  <c r="GW47" i="10" s="1"/>
  <c r="GR47" i="10"/>
  <c r="GK47" i="10"/>
  <c r="GD47" i="10"/>
  <c r="FY47" i="10"/>
  <c r="FT47" i="10"/>
  <c r="FO47" i="10"/>
  <c r="FJ47" i="10"/>
  <c r="FE47" i="10"/>
  <c r="FA47" i="10"/>
  <c r="EX47" i="10"/>
  <c r="EQ47" i="10"/>
  <c r="EJ47" i="10"/>
  <c r="EC47" i="10"/>
  <c r="DV47" i="10"/>
  <c r="DQ47" i="10"/>
  <c r="DJ47" i="10"/>
  <c r="DE47" i="10"/>
  <c r="CZ47" i="10"/>
  <c r="CU47" i="10"/>
  <c r="CL47" i="10"/>
  <c r="CC47" i="10"/>
  <c r="BV47" i="10"/>
  <c r="BM47" i="10"/>
  <c r="BH47" i="10"/>
  <c r="BC47" i="10"/>
  <c r="AX47" i="10"/>
  <c r="AO47" i="10"/>
  <c r="AF47" i="10"/>
  <c r="U47" i="10"/>
  <c r="P47" i="10"/>
  <c r="I47" i="10"/>
  <c r="GV45" i="10"/>
  <c r="GW45" i="10" s="1"/>
  <c r="GT45" i="10"/>
  <c r="GU45" i="10" s="1"/>
  <c r="GR45" i="10"/>
  <c r="GP45" i="10"/>
  <c r="GK45" i="10"/>
  <c r="GI45" i="10"/>
  <c r="GN45" i="10"/>
  <c r="GG45" i="10"/>
  <c r="GD45" i="10"/>
  <c r="GB45" i="10"/>
  <c r="FY45" i="10"/>
  <c r="FW45" i="10"/>
  <c r="FT45" i="10"/>
  <c r="FR45" i="10"/>
  <c r="FO45" i="10"/>
  <c r="FM45" i="10"/>
  <c r="FJ45" i="10"/>
  <c r="FH45" i="10"/>
  <c r="FE45" i="10"/>
  <c r="FB45" i="10"/>
  <c r="FC45" i="10" s="1"/>
  <c r="FA45" i="10"/>
  <c r="EX45" i="10"/>
  <c r="EV45" i="10"/>
  <c r="ET45" i="10"/>
  <c r="EQ45" i="10"/>
  <c r="EO45" i="10"/>
  <c r="EM45" i="10"/>
  <c r="EJ45" i="10"/>
  <c r="EH45" i="10"/>
  <c r="EF45" i="10"/>
  <c r="EC45" i="10"/>
  <c r="EA45" i="10"/>
  <c r="DY45" i="10"/>
  <c r="DV45" i="10"/>
  <c r="DT45" i="10"/>
  <c r="DQ45" i="10"/>
  <c r="DO45" i="10"/>
  <c r="DM45" i="10"/>
  <c r="DJ45" i="10"/>
  <c r="DH45" i="10"/>
  <c r="DE45" i="10"/>
  <c r="DC45" i="10"/>
  <c r="CZ45" i="10"/>
  <c r="CX45" i="10"/>
  <c r="CU45" i="10"/>
  <c r="CS45" i="10"/>
  <c r="CQ45" i="10"/>
  <c r="CO45" i="10"/>
  <c r="CL45" i="10"/>
  <c r="CJ45" i="10"/>
  <c r="CG45" i="10"/>
  <c r="CH45" i="10" s="1"/>
  <c r="CF45" i="10"/>
  <c r="CC45" i="10"/>
  <c r="CA45" i="10"/>
  <c r="BY45" i="10"/>
  <c r="BV45" i="10"/>
  <c r="BT45" i="10"/>
  <c r="BR45" i="10"/>
  <c r="BP45" i="10"/>
  <c r="BM45" i="10"/>
  <c r="BK45" i="10"/>
  <c r="BH45" i="10"/>
  <c r="BF45" i="10"/>
  <c r="BC45" i="10"/>
  <c r="AZ45" i="10"/>
  <c r="BA45" i="10" s="1"/>
  <c r="AX45" i="10"/>
  <c r="AU45" i="10"/>
  <c r="AV45" i="10" s="1"/>
  <c r="AT45" i="10"/>
  <c r="AR45" i="10"/>
  <c r="AO45" i="10"/>
  <c r="AM45" i="10"/>
  <c r="AK45" i="10"/>
  <c r="AI45" i="10"/>
  <c r="AF45" i="10"/>
  <c r="AD45" i="10"/>
  <c r="AB45" i="10"/>
  <c r="Z45" i="10"/>
  <c r="X45" i="10"/>
  <c r="U45" i="10"/>
  <c r="S45" i="10"/>
  <c r="P45" i="10"/>
  <c r="N45" i="10"/>
  <c r="L45" i="10"/>
  <c r="I45" i="10"/>
  <c r="G45" i="10"/>
  <c r="GV44" i="10"/>
  <c r="GW44" i="10" s="1"/>
  <c r="GR44" i="10"/>
  <c r="GK44" i="10"/>
  <c r="GD44" i="10"/>
  <c r="FY44" i="10"/>
  <c r="FT44" i="10"/>
  <c r="FO44" i="10"/>
  <c r="FJ44" i="10"/>
  <c r="FE44" i="10"/>
  <c r="FA44" i="10"/>
  <c r="EX44" i="10"/>
  <c r="EQ44" i="10"/>
  <c r="EJ44" i="10"/>
  <c r="EC44" i="10"/>
  <c r="DV44" i="10"/>
  <c r="DQ44" i="10"/>
  <c r="DJ44" i="10"/>
  <c r="DE44" i="10"/>
  <c r="CZ44" i="10"/>
  <c r="CU44" i="10"/>
  <c r="CL44" i="10"/>
  <c r="CC44" i="10"/>
  <c r="BV44" i="10"/>
  <c r="BM44" i="10"/>
  <c r="BH44" i="10"/>
  <c r="BC44" i="10"/>
  <c r="AX44" i="10"/>
  <c r="AO44" i="10"/>
  <c r="AF44" i="10"/>
  <c r="U44" i="10"/>
  <c r="P44" i="10"/>
  <c r="I44" i="10"/>
  <c r="GV43" i="10"/>
  <c r="GW43" i="10" s="1"/>
  <c r="GR43" i="10"/>
  <c r="GK43" i="10"/>
  <c r="GD43" i="10"/>
  <c r="FY43" i="10"/>
  <c r="FT43" i="10"/>
  <c r="FO43" i="10"/>
  <c r="FJ43" i="10"/>
  <c r="FE43" i="10"/>
  <c r="FA43" i="10"/>
  <c r="EX43" i="10"/>
  <c r="EQ43" i="10"/>
  <c r="EJ43" i="10"/>
  <c r="EC43" i="10"/>
  <c r="DV43" i="10"/>
  <c r="DQ43" i="10"/>
  <c r="DJ43" i="10"/>
  <c r="DE43" i="10"/>
  <c r="CZ43" i="10"/>
  <c r="CU43" i="10"/>
  <c r="CL43" i="10"/>
  <c r="CC43" i="10"/>
  <c r="BV43" i="10"/>
  <c r="BM43" i="10"/>
  <c r="BH43" i="10"/>
  <c r="BC43" i="10"/>
  <c r="AX43" i="10"/>
  <c r="AO43" i="10"/>
  <c r="AF43" i="10"/>
  <c r="U43" i="10"/>
  <c r="P43" i="10"/>
  <c r="I43" i="10"/>
  <c r="GV42" i="10"/>
  <c r="GW42" i="10" s="1"/>
  <c r="GT42" i="10"/>
  <c r="GU42" i="10" s="1"/>
  <c r="GR42" i="10"/>
  <c r="GP42" i="10"/>
  <c r="GK42" i="10"/>
  <c r="GI42" i="10"/>
  <c r="GN42" i="10"/>
  <c r="GG42" i="10"/>
  <c r="GD42" i="10"/>
  <c r="GB42" i="10"/>
  <c r="FY42" i="10"/>
  <c r="FW42" i="10"/>
  <c r="FT42" i="10"/>
  <c r="FR42" i="10"/>
  <c r="FO42" i="10"/>
  <c r="FM42" i="10"/>
  <c r="FJ42" i="10"/>
  <c r="FH42" i="10"/>
  <c r="FE42" i="10"/>
  <c r="FB42" i="10"/>
  <c r="FC42" i="10" s="1"/>
  <c r="FA42" i="10"/>
  <c r="EX42" i="10"/>
  <c r="EV42" i="10"/>
  <c r="ET42" i="10"/>
  <c r="EQ42" i="10"/>
  <c r="EO42" i="10"/>
  <c r="EM42" i="10"/>
  <c r="EJ42" i="10"/>
  <c r="EH42" i="10"/>
  <c r="EF42" i="10"/>
  <c r="EC42" i="10"/>
  <c r="EA42" i="10"/>
  <c r="DY42" i="10"/>
  <c r="DV42" i="10"/>
  <c r="DT42" i="10"/>
  <c r="DQ42" i="10"/>
  <c r="DO42" i="10"/>
  <c r="DM42" i="10"/>
  <c r="DJ42" i="10"/>
  <c r="DH42" i="10"/>
  <c r="DE42" i="10"/>
  <c r="DC42" i="10"/>
  <c r="CZ42" i="10"/>
  <c r="CX42" i="10"/>
  <c r="CU42" i="10"/>
  <c r="CS42" i="10"/>
  <c r="CQ42" i="10"/>
  <c r="CO42" i="10"/>
  <c r="CL42" i="10"/>
  <c r="CJ42" i="10"/>
  <c r="CG42" i="10"/>
  <c r="CH42" i="10" s="1"/>
  <c r="CF42" i="10"/>
  <c r="CC42" i="10"/>
  <c r="CA42" i="10"/>
  <c r="BY42" i="10"/>
  <c r="BV42" i="10"/>
  <c r="BT42" i="10"/>
  <c r="BR42" i="10"/>
  <c r="BP42" i="10"/>
  <c r="BM42" i="10"/>
  <c r="BK42" i="10"/>
  <c r="BH42" i="10"/>
  <c r="BF42" i="10"/>
  <c r="BC42" i="10"/>
  <c r="AZ42" i="10"/>
  <c r="BA42" i="10" s="1"/>
  <c r="AX42" i="10"/>
  <c r="AU42" i="10"/>
  <c r="AV42" i="10" s="1"/>
  <c r="AT42" i="10"/>
  <c r="AR42" i="10"/>
  <c r="AO42" i="10"/>
  <c r="AM42" i="10"/>
  <c r="AK42" i="10"/>
  <c r="AI42" i="10"/>
  <c r="AF42" i="10"/>
  <c r="AD42" i="10"/>
  <c r="AB42" i="10"/>
  <c r="Z42" i="10"/>
  <c r="X42" i="10"/>
  <c r="U42" i="10"/>
  <c r="S42" i="10"/>
  <c r="P42" i="10"/>
  <c r="N42" i="10"/>
  <c r="L42" i="10"/>
  <c r="I42" i="10"/>
  <c r="G42" i="10"/>
  <c r="GV41" i="10"/>
  <c r="GW41" i="10" s="1"/>
  <c r="GR41" i="10"/>
  <c r="GK41" i="10"/>
  <c r="GD41" i="10"/>
  <c r="FY41" i="10"/>
  <c r="FT41" i="10"/>
  <c r="FO41" i="10"/>
  <c r="FJ41" i="10"/>
  <c r="FE41" i="10"/>
  <c r="FA41" i="10"/>
  <c r="EX41" i="10"/>
  <c r="EQ41" i="10"/>
  <c r="EJ41" i="10"/>
  <c r="EC41" i="10"/>
  <c r="DV41" i="10"/>
  <c r="DQ41" i="10"/>
  <c r="DJ41" i="10"/>
  <c r="DE41" i="10"/>
  <c r="CZ41" i="10"/>
  <c r="CU41" i="10"/>
  <c r="CL41" i="10"/>
  <c r="CC41" i="10"/>
  <c r="BV41" i="10"/>
  <c r="BM41" i="10"/>
  <c r="BH41" i="10"/>
  <c r="BC41" i="10"/>
  <c r="AX41" i="10"/>
  <c r="AO41" i="10"/>
  <c r="AF41" i="10"/>
  <c r="U41" i="10"/>
  <c r="P41" i="10"/>
  <c r="I41" i="10"/>
  <c r="GV40" i="10"/>
  <c r="GW40" i="10" s="1"/>
  <c r="GR40" i="10"/>
  <c r="GK40" i="10"/>
  <c r="GD40" i="10"/>
  <c r="FY40" i="10"/>
  <c r="FT40" i="10"/>
  <c r="FO40" i="10"/>
  <c r="FJ40" i="10"/>
  <c r="FE40" i="10"/>
  <c r="FA40" i="10"/>
  <c r="EX40" i="10"/>
  <c r="EQ40" i="10"/>
  <c r="EJ40" i="10"/>
  <c r="EC40" i="10"/>
  <c r="DV40" i="10"/>
  <c r="DQ40" i="10"/>
  <c r="DJ40" i="10"/>
  <c r="DE40" i="10"/>
  <c r="CZ40" i="10"/>
  <c r="CU40" i="10"/>
  <c r="CL40" i="10"/>
  <c r="CC40" i="10"/>
  <c r="BV40" i="10"/>
  <c r="BM40" i="10"/>
  <c r="BH40" i="10"/>
  <c r="BC40" i="10"/>
  <c r="AX40" i="10"/>
  <c r="AO40" i="10"/>
  <c r="AF40" i="10"/>
  <c r="U40" i="10"/>
  <c r="P40" i="10"/>
  <c r="I40" i="10"/>
  <c r="GV39" i="10"/>
  <c r="GW39" i="10" s="1"/>
  <c r="GR39" i="10"/>
  <c r="GK39" i="10"/>
  <c r="GD39" i="10"/>
  <c r="FY39" i="10"/>
  <c r="FT39" i="10"/>
  <c r="FO39" i="10"/>
  <c r="FJ39" i="10"/>
  <c r="FE39" i="10"/>
  <c r="FA39" i="10"/>
  <c r="EX39" i="10"/>
  <c r="EQ39" i="10"/>
  <c r="EJ39" i="10"/>
  <c r="EC39" i="10"/>
  <c r="DV39" i="10"/>
  <c r="DQ39" i="10"/>
  <c r="DJ39" i="10"/>
  <c r="DE39" i="10"/>
  <c r="CZ39" i="10"/>
  <c r="CU39" i="10"/>
  <c r="CL39" i="10"/>
  <c r="CC39" i="10"/>
  <c r="BV39" i="10"/>
  <c r="BM39" i="10"/>
  <c r="BH39" i="10"/>
  <c r="BC39" i="10"/>
  <c r="AX39" i="10"/>
  <c r="AO39" i="10"/>
  <c r="AF39" i="10"/>
  <c r="U39" i="10"/>
  <c r="P39" i="10"/>
  <c r="I39" i="10"/>
  <c r="GV38" i="10"/>
  <c r="GW38" i="10" s="1"/>
  <c r="GR38" i="10"/>
  <c r="GK38" i="10"/>
  <c r="GD38" i="10"/>
  <c r="FY38" i="10"/>
  <c r="FT38" i="10"/>
  <c r="FO38" i="10"/>
  <c r="FJ38" i="10"/>
  <c r="FE38" i="10"/>
  <c r="FA38" i="10"/>
  <c r="EX38" i="10"/>
  <c r="EQ38" i="10"/>
  <c r="EJ38" i="10"/>
  <c r="EC38" i="10"/>
  <c r="DV38" i="10"/>
  <c r="DQ38" i="10"/>
  <c r="DJ38" i="10"/>
  <c r="DE38" i="10"/>
  <c r="CZ38" i="10"/>
  <c r="CU38" i="10"/>
  <c r="CL38" i="10"/>
  <c r="CC38" i="10"/>
  <c r="BV38" i="10"/>
  <c r="BM38" i="10"/>
  <c r="BH38" i="10"/>
  <c r="BC38" i="10"/>
  <c r="AX38" i="10"/>
  <c r="AO38" i="10"/>
  <c r="AF38" i="10"/>
  <c r="U38" i="10"/>
  <c r="P38" i="10"/>
  <c r="I38" i="10"/>
  <c r="GV36" i="10"/>
  <c r="GW36" i="10" s="1"/>
  <c r="GT36" i="10"/>
  <c r="GU36" i="10" s="1"/>
  <c r="GR36" i="10"/>
  <c r="GP36" i="10"/>
  <c r="GK36" i="10"/>
  <c r="GI36" i="10"/>
  <c r="GN36" i="10"/>
  <c r="GG36" i="10"/>
  <c r="GD36" i="10"/>
  <c r="GB36" i="10"/>
  <c r="FY36" i="10"/>
  <c r="FW36" i="10"/>
  <c r="FT36" i="10"/>
  <c r="FR36" i="10"/>
  <c r="FO36" i="10"/>
  <c r="FM36" i="10"/>
  <c r="FJ36" i="10"/>
  <c r="FH36" i="10"/>
  <c r="FE36" i="10"/>
  <c r="FB36" i="10"/>
  <c r="FC36" i="10" s="1"/>
  <c r="FA36" i="10"/>
  <c r="EX36" i="10"/>
  <c r="EV36" i="10"/>
  <c r="ET36" i="10"/>
  <c r="EQ36" i="10"/>
  <c r="EO36" i="10"/>
  <c r="EM36" i="10"/>
  <c r="EJ36" i="10"/>
  <c r="EH36" i="10"/>
  <c r="EF36" i="10"/>
  <c r="EC36" i="10"/>
  <c r="EA36" i="10"/>
  <c r="DY36" i="10"/>
  <c r="DV36" i="10"/>
  <c r="DT36" i="10"/>
  <c r="DQ36" i="10"/>
  <c r="DO36" i="10"/>
  <c r="DM36" i="10"/>
  <c r="DJ36" i="10"/>
  <c r="DH36" i="10"/>
  <c r="DK36" i="10" s="1"/>
  <c r="DE36" i="10"/>
  <c r="DC36" i="10"/>
  <c r="CZ36" i="10"/>
  <c r="CX36" i="10"/>
  <c r="CU36" i="10"/>
  <c r="CS36" i="10"/>
  <c r="CQ36" i="10"/>
  <c r="CO36" i="10"/>
  <c r="CL36" i="10"/>
  <c r="CJ36" i="10"/>
  <c r="CG36" i="10"/>
  <c r="CH36" i="10" s="1"/>
  <c r="CF36" i="10"/>
  <c r="CC36" i="10"/>
  <c r="CA36" i="10"/>
  <c r="BY36" i="10"/>
  <c r="BV36" i="10"/>
  <c r="BT36" i="10"/>
  <c r="BR36" i="10"/>
  <c r="BP36" i="10"/>
  <c r="BM36" i="10"/>
  <c r="BK36" i="10"/>
  <c r="BH36" i="10"/>
  <c r="BF36" i="10"/>
  <c r="BC36" i="10"/>
  <c r="AZ36" i="10"/>
  <c r="BA36" i="10" s="1"/>
  <c r="AX36" i="10"/>
  <c r="AU36" i="10"/>
  <c r="AV36" i="10" s="1"/>
  <c r="AT36" i="10"/>
  <c r="AR36" i="10"/>
  <c r="AO36" i="10"/>
  <c r="AM36" i="10"/>
  <c r="AK36" i="10"/>
  <c r="AI36" i="10"/>
  <c r="AF36" i="10"/>
  <c r="AD36" i="10"/>
  <c r="AB36" i="10"/>
  <c r="Z36" i="10"/>
  <c r="X36" i="10"/>
  <c r="U36" i="10"/>
  <c r="S36" i="10"/>
  <c r="P36" i="10"/>
  <c r="N36" i="10"/>
  <c r="L36" i="10"/>
  <c r="I36" i="10"/>
  <c r="G36" i="10"/>
  <c r="GV35" i="10"/>
  <c r="GW35" i="10" s="1"/>
  <c r="GR35" i="10"/>
  <c r="GK35" i="10"/>
  <c r="GD35" i="10"/>
  <c r="FY35" i="10"/>
  <c r="FT35" i="10"/>
  <c r="FO35" i="10"/>
  <c r="FJ35" i="10"/>
  <c r="FE35" i="10"/>
  <c r="FA35" i="10"/>
  <c r="EX35" i="10"/>
  <c r="EQ35" i="10"/>
  <c r="EJ35" i="10"/>
  <c r="EC35" i="10"/>
  <c r="DV35" i="10"/>
  <c r="DQ35" i="10"/>
  <c r="DJ35" i="10"/>
  <c r="DE35" i="10"/>
  <c r="CZ35" i="10"/>
  <c r="CU35" i="10"/>
  <c r="CL35" i="10"/>
  <c r="CC35" i="10"/>
  <c r="BV35" i="10"/>
  <c r="BM35" i="10"/>
  <c r="BH35" i="10"/>
  <c r="BC35" i="10"/>
  <c r="AX35" i="10"/>
  <c r="AO35" i="10"/>
  <c r="AF35" i="10"/>
  <c r="U35" i="10"/>
  <c r="P35" i="10"/>
  <c r="I35" i="10"/>
  <c r="GV34" i="10"/>
  <c r="GW34" i="10" s="1"/>
  <c r="GT34" i="10"/>
  <c r="GU34" i="10" s="1"/>
  <c r="GR34" i="10"/>
  <c r="GP34" i="10"/>
  <c r="GK34" i="10"/>
  <c r="GI34" i="10"/>
  <c r="GN34" i="10"/>
  <c r="GG34" i="10"/>
  <c r="GD34" i="10"/>
  <c r="GB34" i="10"/>
  <c r="FY34" i="10"/>
  <c r="FW34" i="10"/>
  <c r="FT34" i="10"/>
  <c r="FR34" i="10"/>
  <c r="FO34" i="10"/>
  <c r="FM34" i="10"/>
  <c r="FJ34" i="10"/>
  <c r="FH34" i="10"/>
  <c r="FE34" i="10"/>
  <c r="FB34" i="10"/>
  <c r="FC34" i="10" s="1"/>
  <c r="FA34" i="10"/>
  <c r="EX34" i="10"/>
  <c r="EV34" i="10"/>
  <c r="ET34" i="10"/>
  <c r="EQ34" i="10"/>
  <c r="EO34" i="10"/>
  <c r="EM34" i="10"/>
  <c r="EJ34" i="10"/>
  <c r="EH34" i="10"/>
  <c r="EF34" i="10"/>
  <c r="EC34" i="10"/>
  <c r="EA34" i="10"/>
  <c r="DY34" i="10"/>
  <c r="DV34" i="10"/>
  <c r="DT34" i="10"/>
  <c r="DQ34" i="10"/>
  <c r="DO34" i="10"/>
  <c r="DM34" i="10"/>
  <c r="DJ34" i="10"/>
  <c r="DH34" i="10"/>
  <c r="DE34" i="10"/>
  <c r="DC34" i="10"/>
  <c r="CZ34" i="10"/>
  <c r="CX34" i="10"/>
  <c r="CU34" i="10"/>
  <c r="CS34" i="10"/>
  <c r="CQ34" i="10"/>
  <c r="CO34" i="10"/>
  <c r="CL34" i="10"/>
  <c r="CJ34" i="10"/>
  <c r="CG34" i="10"/>
  <c r="CH34" i="10" s="1"/>
  <c r="CF34" i="10"/>
  <c r="CC34" i="10"/>
  <c r="CA34" i="10"/>
  <c r="BY34" i="10"/>
  <c r="BV34" i="10"/>
  <c r="BT34" i="10"/>
  <c r="BR34" i="10"/>
  <c r="BP34" i="10"/>
  <c r="BM34" i="10"/>
  <c r="BK34" i="10"/>
  <c r="BH34" i="10"/>
  <c r="BF34" i="10"/>
  <c r="BC34" i="10"/>
  <c r="AZ34" i="10"/>
  <c r="BA34" i="10" s="1"/>
  <c r="AX34" i="10"/>
  <c r="AU34" i="10"/>
  <c r="AV34" i="10" s="1"/>
  <c r="AT34" i="10"/>
  <c r="AR34" i="10"/>
  <c r="AO34" i="10"/>
  <c r="AM34" i="10"/>
  <c r="AK34" i="10"/>
  <c r="AI34" i="10"/>
  <c r="AF34" i="10"/>
  <c r="AD34" i="10"/>
  <c r="AB34" i="10"/>
  <c r="Z34" i="10"/>
  <c r="X34" i="10"/>
  <c r="U34" i="10"/>
  <c r="S34" i="10"/>
  <c r="P34" i="10"/>
  <c r="N34" i="10"/>
  <c r="L34" i="10"/>
  <c r="I34" i="10"/>
  <c r="G34" i="10"/>
  <c r="GV30" i="10"/>
  <c r="GW30" i="10" s="1"/>
  <c r="GT30" i="10"/>
  <c r="GU30" i="10" s="1"/>
  <c r="GR30" i="10"/>
  <c r="GP30" i="10"/>
  <c r="GK30" i="10"/>
  <c r="GI30" i="10"/>
  <c r="GN30" i="10"/>
  <c r="GG30" i="10"/>
  <c r="GD30" i="10"/>
  <c r="GB30" i="10"/>
  <c r="FY30" i="10"/>
  <c r="FW30" i="10"/>
  <c r="FT30" i="10"/>
  <c r="FR30" i="10"/>
  <c r="FO30" i="10"/>
  <c r="FM30" i="10"/>
  <c r="FJ30" i="10"/>
  <c r="FH30" i="10"/>
  <c r="FE30" i="10"/>
  <c r="FB30" i="10"/>
  <c r="FC30" i="10" s="1"/>
  <c r="FA30" i="10"/>
  <c r="EX30" i="10"/>
  <c r="EV30" i="10"/>
  <c r="ET30" i="10"/>
  <c r="EQ30" i="10"/>
  <c r="EO30" i="10"/>
  <c r="EM30" i="10"/>
  <c r="EJ30" i="10"/>
  <c r="EH30" i="10"/>
  <c r="EF30" i="10"/>
  <c r="EC30" i="10"/>
  <c r="EA30" i="10"/>
  <c r="DY30" i="10"/>
  <c r="DV30" i="10"/>
  <c r="DT30" i="10"/>
  <c r="DQ30" i="10"/>
  <c r="DO30" i="10"/>
  <c r="DM30" i="10"/>
  <c r="DJ30" i="10"/>
  <c r="DH30" i="10"/>
  <c r="DE30" i="10"/>
  <c r="DC30" i="10"/>
  <c r="CZ30" i="10"/>
  <c r="CX30" i="10"/>
  <c r="CU30" i="10"/>
  <c r="CS30" i="10"/>
  <c r="CQ30" i="10"/>
  <c r="CO30" i="10"/>
  <c r="CL30" i="10"/>
  <c r="CJ30" i="10"/>
  <c r="CG30" i="10"/>
  <c r="CH30" i="10" s="1"/>
  <c r="CF30" i="10"/>
  <c r="CC30" i="10"/>
  <c r="CA30" i="10"/>
  <c r="BY30" i="10"/>
  <c r="BV30" i="10"/>
  <c r="BT30" i="10"/>
  <c r="BR30" i="10"/>
  <c r="BP30" i="10"/>
  <c r="BM30" i="10"/>
  <c r="BK30" i="10"/>
  <c r="BH30" i="10"/>
  <c r="BF30" i="10"/>
  <c r="BC30" i="10"/>
  <c r="AZ30" i="10"/>
  <c r="BA30" i="10" s="1"/>
  <c r="AX30" i="10"/>
  <c r="AU30" i="10"/>
  <c r="AV30" i="10" s="1"/>
  <c r="AT30" i="10"/>
  <c r="AR30" i="10"/>
  <c r="AO30" i="10"/>
  <c r="AM30" i="10"/>
  <c r="AK30" i="10"/>
  <c r="AI30" i="10"/>
  <c r="AF30" i="10"/>
  <c r="AD30" i="10"/>
  <c r="AB30" i="10"/>
  <c r="Z30" i="10"/>
  <c r="X30" i="10"/>
  <c r="U30" i="10"/>
  <c r="S30" i="10"/>
  <c r="P30" i="10"/>
  <c r="N30" i="10"/>
  <c r="L30" i="10"/>
  <c r="I30" i="10"/>
  <c r="G30" i="10"/>
  <c r="GV29" i="10"/>
  <c r="GW29" i="10" s="1"/>
  <c r="GT29" i="10"/>
  <c r="GU29" i="10" s="1"/>
  <c r="GR29" i="10"/>
  <c r="GP29" i="10"/>
  <c r="GK29" i="10"/>
  <c r="GI29" i="10"/>
  <c r="GN29" i="10"/>
  <c r="GG29" i="10"/>
  <c r="GD29" i="10"/>
  <c r="GB29" i="10"/>
  <c r="FY29" i="10"/>
  <c r="FW29" i="10"/>
  <c r="FT29" i="10"/>
  <c r="FR29" i="10"/>
  <c r="FO29" i="10"/>
  <c r="FM29" i="10"/>
  <c r="FJ29" i="10"/>
  <c r="FH29" i="10"/>
  <c r="FE29" i="10"/>
  <c r="FB29" i="10"/>
  <c r="FC29" i="10" s="1"/>
  <c r="FA29" i="10"/>
  <c r="EX29" i="10"/>
  <c r="EV29" i="10"/>
  <c r="ET29" i="10"/>
  <c r="EQ29" i="10"/>
  <c r="EO29" i="10"/>
  <c r="EM29" i="10"/>
  <c r="EJ29" i="10"/>
  <c r="EH29" i="10"/>
  <c r="EF29" i="10"/>
  <c r="EC29" i="10"/>
  <c r="EA29" i="10"/>
  <c r="DY29" i="10"/>
  <c r="DV29" i="10"/>
  <c r="DT29" i="10"/>
  <c r="DQ29" i="10"/>
  <c r="DO29" i="10"/>
  <c r="DM29" i="10"/>
  <c r="DJ29" i="10"/>
  <c r="DH29" i="10"/>
  <c r="DE29" i="10"/>
  <c r="DC29" i="10"/>
  <c r="CZ29" i="10"/>
  <c r="CX29" i="10"/>
  <c r="CU29" i="10"/>
  <c r="CS29" i="10"/>
  <c r="CQ29" i="10"/>
  <c r="CO29" i="10"/>
  <c r="CL29" i="10"/>
  <c r="CJ29" i="10"/>
  <c r="CG29" i="10"/>
  <c r="CH29" i="10" s="1"/>
  <c r="CF29" i="10"/>
  <c r="CC29" i="10"/>
  <c r="CA29" i="10"/>
  <c r="BY29" i="10"/>
  <c r="BV29" i="10"/>
  <c r="BT29" i="10"/>
  <c r="BR29" i="10"/>
  <c r="BP29" i="10"/>
  <c r="BM29" i="10"/>
  <c r="BK29" i="10"/>
  <c r="BH29" i="10"/>
  <c r="BF29" i="10"/>
  <c r="BC29" i="10"/>
  <c r="AZ29" i="10"/>
  <c r="BA29" i="10" s="1"/>
  <c r="AX29" i="10"/>
  <c r="AU29" i="10"/>
  <c r="AV29" i="10" s="1"/>
  <c r="AT29" i="10"/>
  <c r="AR29" i="10"/>
  <c r="AO29" i="10"/>
  <c r="AM29" i="10"/>
  <c r="AK29" i="10"/>
  <c r="AI29" i="10"/>
  <c r="AF29" i="10"/>
  <c r="AD29" i="10"/>
  <c r="AB29" i="10"/>
  <c r="Z29" i="10"/>
  <c r="X29" i="10"/>
  <c r="U29" i="10"/>
  <c r="S29" i="10"/>
  <c r="P29" i="10"/>
  <c r="N29" i="10"/>
  <c r="L29" i="10"/>
  <c r="I29" i="10"/>
  <c r="G29" i="10"/>
  <c r="GV27" i="10"/>
  <c r="GW27" i="10" s="1"/>
  <c r="GR27" i="10"/>
  <c r="GK27" i="10"/>
  <c r="GD27" i="10"/>
  <c r="FY27" i="10"/>
  <c r="FT27" i="10"/>
  <c r="FO27" i="10"/>
  <c r="FJ27" i="10"/>
  <c r="FE27" i="10"/>
  <c r="FA27" i="10"/>
  <c r="EX27" i="10"/>
  <c r="EQ27" i="10"/>
  <c r="EJ27" i="10"/>
  <c r="EC27" i="10"/>
  <c r="DV27" i="10"/>
  <c r="DQ27" i="10"/>
  <c r="DJ27" i="10"/>
  <c r="DE27" i="10"/>
  <c r="CZ27" i="10"/>
  <c r="CU27" i="10"/>
  <c r="CL27" i="10"/>
  <c r="CC27" i="10"/>
  <c r="BV27" i="10"/>
  <c r="BM27" i="10"/>
  <c r="BH27" i="10"/>
  <c r="BC27" i="10"/>
  <c r="AX27" i="10"/>
  <c r="AO27" i="10"/>
  <c r="AF27" i="10"/>
  <c r="U27" i="10"/>
  <c r="P27" i="10"/>
  <c r="I27" i="10"/>
  <c r="GV26" i="10"/>
  <c r="GW26" i="10" s="1"/>
  <c r="GT26" i="10"/>
  <c r="GU26" i="10" s="1"/>
  <c r="GR26" i="10"/>
  <c r="GP26" i="10"/>
  <c r="GK26" i="10"/>
  <c r="GI26" i="10"/>
  <c r="GN26" i="10"/>
  <c r="GG26" i="10"/>
  <c r="GD26" i="10"/>
  <c r="GB26" i="10"/>
  <c r="FY26" i="10"/>
  <c r="FW26" i="10"/>
  <c r="FT26" i="10"/>
  <c r="FR26" i="10"/>
  <c r="FO26" i="10"/>
  <c r="FM26" i="10"/>
  <c r="FJ26" i="10"/>
  <c r="FH26" i="10"/>
  <c r="FE26" i="10"/>
  <c r="FB26" i="10"/>
  <c r="FC26" i="10" s="1"/>
  <c r="FA26" i="10"/>
  <c r="EX26" i="10"/>
  <c r="EV26" i="10"/>
  <c r="ET26" i="10"/>
  <c r="EQ26" i="10"/>
  <c r="EO26" i="10"/>
  <c r="EM26" i="10"/>
  <c r="EJ26" i="10"/>
  <c r="EH26" i="10"/>
  <c r="EF26" i="10"/>
  <c r="EC26" i="10"/>
  <c r="EA26" i="10"/>
  <c r="DY26" i="10"/>
  <c r="DV26" i="10"/>
  <c r="DT26" i="10"/>
  <c r="DQ26" i="10"/>
  <c r="DO26" i="10"/>
  <c r="DM26" i="10"/>
  <c r="DJ26" i="10"/>
  <c r="DH26" i="10"/>
  <c r="DE26" i="10"/>
  <c r="DC26" i="10"/>
  <c r="CZ26" i="10"/>
  <c r="CX26" i="10"/>
  <c r="CU26" i="10"/>
  <c r="CS26" i="10"/>
  <c r="CQ26" i="10"/>
  <c r="CO26" i="10"/>
  <c r="CL26" i="10"/>
  <c r="CJ26" i="10"/>
  <c r="CG26" i="10"/>
  <c r="CH26" i="10" s="1"/>
  <c r="CF26" i="10"/>
  <c r="CC26" i="10"/>
  <c r="CA26" i="10"/>
  <c r="BY26" i="10"/>
  <c r="BV26" i="10"/>
  <c r="BT26" i="10"/>
  <c r="BR26" i="10"/>
  <c r="BP26" i="10"/>
  <c r="BM26" i="10"/>
  <c r="BK26" i="10"/>
  <c r="BH26" i="10"/>
  <c r="BF26" i="10"/>
  <c r="BC26" i="10"/>
  <c r="AZ26" i="10"/>
  <c r="BA26" i="10" s="1"/>
  <c r="AX26" i="10"/>
  <c r="AU26" i="10"/>
  <c r="AV26" i="10" s="1"/>
  <c r="AT26" i="10"/>
  <c r="AR26" i="10"/>
  <c r="AO26" i="10"/>
  <c r="AM26" i="10"/>
  <c r="AK26" i="10"/>
  <c r="AI26" i="10"/>
  <c r="AF26" i="10"/>
  <c r="AD26" i="10"/>
  <c r="AB26" i="10"/>
  <c r="Z26" i="10"/>
  <c r="X26" i="10"/>
  <c r="U26" i="10"/>
  <c r="S26" i="10"/>
  <c r="P26" i="10"/>
  <c r="N26" i="10"/>
  <c r="L26" i="10"/>
  <c r="I26" i="10"/>
  <c r="G26" i="10"/>
  <c r="GV25" i="10"/>
  <c r="GW25" i="10" s="1"/>
  <c r="GR25" i="10"/>
  <c r="GK25" i="10"/>
  <c r="GD25" i="10"/>
  <c r="FY25" i="10"/>
  <c r="FT25" i="10"/>
  <c r="FO25" i="10"/>
  <c r="FJ25" i="10"/>
  <c r="FE25" i="10"/>
  <c r="FA25" i="10"/>
  <c r="EX25" i="10"/>
  <c r="EQ25" i="10"/>
  <c r="EJ25" i="10"/>
  <c r="EC25" i="10"/>
  <c r="DV25" i="10"/>
  <c r="DQ25" i="10"/>
  <c r="DJ25" i="10"/>
  <c r="DE25" i="10"/>
  <c r="CZ25" i="10"/>
  <c r="CU25" i="10"/>
  <c r="CL25" i="10"/>
  <c r="CC25" i="10"/>
  <c r="BV25" i="10"/>
  <c r="BM25" i="10"/>
  <c r="BH25" i="10"/>
  <c r="BC25" i="10"/>
  <c r="AX25" i="10"/>
  <c r="AO25" i="10"/>
  <c r="AF25" i="10"/>
  <c r="U25" i="10"/>
  <c r="P25" i="10"/>
  <c r="I25" i="10"/>
  <c r="GV24" i="10"/>
  <c r="GW24" i="10" s="1"/>
  <c r="GR24" i="10"/>
  <c r="GK24" i="10"/>
  <c r="GD24" i="10"/>
  <c r="FY24" i="10"/>
  <c r="FT24" i="10"/>
  <c r="FO24" i="10"/>
  <c r="FJ24" i="10"/>
  <c r="FE24" i="10"/>
  <c r="FA24" i="10"/>
  <c r="EX24" i="10"/>
  <c r="EQ24" i="10"/>
  <c r="EJ24" i="10"/>
  <c r="EC24" i="10"/>
  <c r="DV24" i="10"/>
  <c r="DQ24" i="10"/>
  <c r="DJ24" i="10"/>
  <c r="DE24" i="10"/>
  <c r="CZ24" i="10"/>
  <c r="CU24" i="10"/>
  <c r="CL24" i="10"/>
  <c r="CC24" i="10"/>
  <c r="BV24" i="10"/>
  <c r="BM24" i="10"/>
  <c r="BH24" i="10"/>
  <c r="BC24" i="10"/>
  <c r="AX24" i="10"/>
  <c r="AO24" i="10"/>
  <c r="AF24" i="10"/>
  <c r="U24" i="10"/>
  <c r="P24" i="10"/>
  <c r="I24" i="10"/>
  <c r="GV23" i="10"/>
  <c r="GW23" i="10" s="1"/>
  <c r="GT23" i="10"/>
  <c r="GU23" i="10" s="1"/>
  <c r="GR23" i="10"/>
  <c r="GP23" i="10"/>
  <c r="GK23" i="10"/>
  <c r="GI23" i="10"/>
  <c r="GN23" i="10"/>
  <c r="GG23" i="10"/>
  <c r="GD23" i="10"/>
  <c r="GB23" i="10"/>
  <c r="FY23" i="10"/>
  <c r="FW23" i="10"/>
  <c r="FT23" i="10"/>
  <c r="FR23" i="10"/>
  <c r="FO23" i="10"/>
  <c r="FM23" i="10"/>
  <c r="FJ23" i="10"/>
  <c r="FH23" i="10"/>
  <c r="FE23" i="10"/>
  <c r="FB23" i="10"/>
  <c r="FC23" i="10" s="1"/>
  <c r="FA23" i="10"/>
  <c r="EX23" i="10"/>
  <c r="EV23" i="10"/>
  <c r="ET23" i="10"/>
  <c r="EQ23" i="10"/>
  <c r="EO23" i="10"/>
  <c r="EM23" i="10"/>
  <c r="EJ23" i="10"/>
  <c r="EH23" i="10"/>
  <c r="EF23" i="10"/>
  <c r="EC23" i="10"/>
  <c r="EA23" i="10"/>
  <c r="DY23" i="10"/>
  <c r="DV23" i="10"/>
  <c r="DT23" i="10"/>
  <c r="DQ23" i="10"/>
  <c r="DO23" i="10"/>
  <c r="DM23" i="10"/>
  <c r="DJ23" i="10"/>
  <c r="DH23" i="10"/>
  <c r="DE23" i="10"/>
  <c r="DC23" i="10"/>
  <c r="CZ23" i="10"/>
  <c r="CX23" i="10"/>
  <c r="CU23" i="10"/>
  <c r="CS23" i="10"/>
  <c r="CQ23" i="10"/>
  <c r="CO23" i="10"/>
  <c r="CL23" i="10"/>
  <c r="CJ23" i="10"/>
  <c r="CG23" i="10"/>
  <c r="CH23" i="10" s="1"/>
  <c r="CF23" i="10"/>
  <c r="CC23" i="10"/>
  <c r="CA23" i="10"/>
  <c r="BY23" i="10"/>
  <c r="BV23" i="10"/>
  <c r="BT23" i="10"/>
  <c r="BR23" i="10"/>
  <c r="BP23" i="10"/>
  <c r="BM23" i="10"/>
  <c r="BK23" i="10"/>
  <c r="BH23" i="10"/>
  <c r="BF23" i="10"/>
  <c r="BC23" i="10"/>
  <c r="AZ23" i="10"/>
  <c r="BA23" i="10" s="1"/>
  <c r="AX23" i="10"/>
  <c r="AU23" i="10"/>
  <c r="AV23" i="10" s="1"/>
  <c r="AT23" i="10"/>
  <c r="AR23" i="10"/>
  <c r="AO23" i="10"/>
  <c r="AM23" i="10"/>
  <c r="AK23" i="10"/>
  <c r="AI23" i="10"/>
  <c r="AF23" i="10"/>
  <c r="AD23" i="10"/>
  <c r="AB23" i="10"/>
  <c r="Z23" i="10"/>
  <c r="X23" i="10"/>
  <c r="U23" i="10"/>
  <c r="S23" i="10"/>
  <c r="P23" i="10"/>
  <c r="N23" i="10"/>
  <c r="L23" i="10"/>
  <c r="I23" i="10"/>
  <c r="G23" i="10"/>
  <c r="GV19" i="10"/>
  <c r="GW19" i="10" s="1"/>
  <c r="GT19" i="10"/>
  <c r="GU19" i="10" s="1"/>
  <c r="GR19" i="10"/>
  <c r="GP19" i="10"/>
  <c r="GK19" i="10"/>
  <c r="GI19" i="10"/>
  <c r="GN19" i="10"/>
  <c r="GG19" i="10"/>
  <c r="GD19" i="10"/>
  <c r="GB19" i="10"/>
  <c r="FY19" i="10"/>
  <c r="FW19" i="10"/>
  <c r="FT19" i="10"/>
  <c r="FR19" i="10"/>
  <c r="FO19" i="10"/>
  <c r="FM19" i="10"/>
  <c r="FJ19" i="10"/>
  <c r="FH19" i="10"/>
  <c r="FE19" i="10"/>
  <c r="FB19" i="10"/>
  <c r="FC19" i="10" s="1"/>
  <c r="FA19" i="10"/>
  <c r="EX19" i="10"/>
  <c r="EV19" i="10"/>
  <c r="ET19" i="10"/>
  <c r="EQ19" i="10"/>
  <c r="EO19" i="10"/>
  <c r="EM19" i="10"/>
  <c r="EJ19" i="10"/>
  <c r="EH19" i="10"/>
  <c r="EF19" i="10"/>
  <c r="EC19" i="10"/>
  <c r="EA19" i="10"/>
  <c r="DY19" i="10"/>
  <c r="DV19" i="10"/>
  <c r="DT19" i="10"/>
  <c r="DQ19" i="10"/>
  <c r="DO19" i="10"/>
  <c r="DM19" i="10"/>
  <c r="DJ19" i="10"/>
  <c r="DH19" i="10"/>
  <c r="DE19" i="10"/>
  <c r="DC19" i="10"/>
  <c r="CZ19" i="10"/>
  <c r="CX19" i="10"/>
  <c r="CU19" i="10"/>
  <c r="CS19" i="10"/>
  <c r="CQ19" i="10"/>
  <c r="CO19" i="10"/>
  <c r="CL19" i="10"/>
  <c r="CJ19" i="10"/>
  <c r="CG19" i="10"/>
  <c r="CH19" i="10" s="1"/>
  <c r="CF19" i="10"/>
  <c r="CC19" i="10"/>
  <c r="CA19" i="10"/>
  <c r="BY19" i="10"/>
  <c r="BV19" i="10"/>
  <c r="BT19" i="10"/>
  <c r="BR19" i="10"/>
  <c r="BP19" i="10"/>
  <c r="BM19" i="10"/>
  <c r="BK19" i="10"/>
  <c r="BH19" i="10"/>
  <c r="BF19" i="10"/>
  <c r="BC19" i="10"/>
  <c r="AZ19" i="10"/>
  <c r="BA19" i="10" s="1"/>
  <c r="AX19" i="10"/>
  <c r="AU19" i="10"/>
  <c r="AV19" i="10" s="1"/>
  <c r="AT19" i="10"/>
  <c r="AR19" i="10"/>
  <c r="AO19" i="10"/>
  <c r="AM19" i="10"/>
  <c r="AK19" i="10"/>
  <c r="AI19" i="10"/>
  <c r="AF19" i="10"/>
  <c r="AD19" i="10"/>
  <c r="AB19" i="10"/>
  <c r="Z19" i="10"/>
  <c r="X19" i="10"/>
  <c r="U19" i="10"/>
  <c r="S19" i="10"/>
  <c r="P19" i="10"/>
  <c r="N19" i="10"/>
  <c r="L19" i="10"/>
  <c r="I19" i="10"/>
  <c r="G19" i="10"/>
  <c r="GV18" i="10"/>
  <c r="GW18" i="10" s="1"/>
  <c r="GT18" i="10"/>
  <c r="GU18" i="10" s="1"/>
  <c r="GR18" i="10"/>
  <c r="GP18" i="10"/>
  <c r="GK18" i="10"/>
  <c r="GI18" i="10"/>
  <c r="GN18" i="10"/>
  <c r="GG18" i="10"/>
  <c r="GD18" i="10"/>
  <c r="GB18" i="10"/>
  <c r="FY18" i="10"/>
  <c r="FW18" i="10"/>
  <c r="FT18" i="10"/>
  <c r="FR18" i="10"/>
  <c r="FO18" i="10"/>
  <c r="FM18" i="10"/>
  <c r="FJ18" i="10"/>
  <c r="FH18" i="10"/>
  <c r="FE18" i="10"/>
  <c r="FB18" i="10"/>
  <c r="FC18" i="10" s="1"/>
  <c r="FA18" i="10"/>
  <c r="EX18" i="10"/>
  <c r="EV18" i="10"/>
  <c r="ET18" i="10"/>
  <c r="EQ18" i="10"/>
  <c r="EO18" i="10"/>
  <c r="EM18" i="10"/>
  <c r="EJ18" i="10"/>
  <c r="EH18" i="10"/>
  <c r="EF18" i="10"/>
  <c r="EC18" i="10"/>
  <c r="EA18" i="10"/>
  <c r="DY18" i="10"/>
  <c r="DV18" i="10"/>
  <c r="DT18" i="10"/>
  <c r="DQ18" i="10"/>
  <c r="DO18" i="10"/>
  <c r="DM18" i="10"/>
  <c r="DJ18" i="10"/>
  <c r="DH18" i="10"/>
  <c r="DE18" i="10"/>
  <c r="DC18" i="10"/>
  <c r="CZ18" i="10"/>
  <c r="CX18" i="10"/>
  <c r="CU18" i="10"/>
  <c r="CS18" i="10"/>
  <c r="CQ18" i="10"/>
  <c r="CO18" i="10"/>
  <c r="CL18" i="10"/>
  <c r="CJ18" i="10"/>
  <c r="CG18" i="10"/>
  <c r="CH18" i="10" s="1"/>
  <c r="CF18" i="10"/>
  <c r="CC18" i="10"/>
  <c r="CA18" i="10"/>
  <c r="BY18" i="10"/>
  <c r="BV18" i="10"/>
  <c r="BT18" i="10"/>
  <c r="BR18" i="10"/>
  <c r="BP18" i="10"/>
  <c r="BM18" i="10"/>
  <c r="BK18" i="10"/>
  <c r="BH18" i="10"/>
  <c r="BF18" i="10"/>
  <c r="BC18" i="10"/>
  <c r="AZ18" i="10"/>
  <c r="BA18" i="10" s="1"/>
  <c r="AX18" i="10"/>
  <c r="AU18" i="10"/>
  <c r="AV18" i="10" s="1"/>
  <c r="AT18" i="10"/>
  <c r="AR18" i="10"/>
  <c r="AO18" i="10"/>
  <c r="AM18" i="10"/>
  <c r="AK18" i="10"/>
  <c r="AI18" i="10"/>
  <c r="AF18" i="10"/>
  <c r="AD18" i="10"/>
  <c r="AB18" i="10"/>
  <c r="Z18" i="10"/>
  <c r="X18" i="10"/>
  <c r="U18" i="10"/>
  <c r="S18" i="10"/>
  <c r="P18" i="10"/>
  <c r="N18" i="10"/>
  <c r="L18" i="10"/>
  <c r="I18" i="10"/>
  <c r="G18" i="10"/>
  <c r="GV17" i="10"/>
  <c r="GW17" i="10" s="1"/>
  <c r="GT17" i="10"/>
  <c r="GU17" i="10" s="1"/>
  <c r="GR17" i="10"/>
  <c r="GP17" i="10"/>
  <c r="GK17" i="10"/>
  <c r="GI17" i="10"/>
  <c r="GN17" i="10"/>
  <c r="GG17" i="10"/>
  <c r="GD17" i="10"/>
  <c r="GB17" i="10"/>
  <c r="FY17" i="10"/>
  <c r="FW17" i="10"/>
  <c r="FT17" i="10"/>
  <c r="FR17" i="10"/>
  <c r="FO17" i="10"/>
  <c r="FM17" i="10"/>
  <c r="FJ17" i="10"/>
  <c r="FH17" i="10"/>
  <c r="FE17" i="10"/>
  <c r="FB17" i="10"/>
  <c r="FC17" i="10" s="1"/>
  <c r="FA17" i="10"/>
  <c r="EX17" i="10"/>
  <c r="EV17" i="10"/>
  <c r="ET17" i="10"/>
  <c r="EQ17" i="10"/>
  <c r="EO17" i="10"/>
  <c r="EM17" i="10"/>
  <c r="EJ17" i="10"/>
  <c r="EH17" i="10"/>
  <c r="EF17" i="10"/>
  <c r="EC17" i="10"/>
  <c r="EA17" i="10"/>
  <c r="DY17" i="10"/>
  <c r="DV17" i="10"/>
  <c r="DT17" i="10"/>
  <c r="DQ17" i="10"/>
  <c r="DO17" i="10"/>
  <c r="DM17" i="10"/>
  <c r="DJ17" i="10"/>
  <c r="DH17" i="10"/>
  <c r="DE17" i="10"/>
  <c r="DC17" i="10"/>
  <c r="CZ17" i="10"/>
  <c r="CX17" i="10"/>
  <c r="CU17" i="10"/>
  <c r="CS17" i="10"/>
  <c r="CQ17" i="10"/>
  <c r="CO17" i="10"/>
  <c r="CL17" i="10"/>
  <c r="CJ17" i="10"/>
  <c r="CG17" i="10"/>
  <c r="CH17" i="10" s="1"/>
  <c r="CF17" i="10"/>
  <c r="CC17" i="10"/>
  <c r="CA17" i="10"/>
  <c r="BY17" i="10"/>
  <c r="BV17" i="10"/>
  <c r="BT17" i="10"/>
  <c r="BR17" i="10"/>
  <c r="BP17" i="10"/>
  <c r="BM17" i="10"/>
  <c r="BK17" i="10"/>
  <c r="BH17" i="10"/>
  <c r="BF17" i="10"/>
  <c r="BC17" i="10"/>
  <c r="AZ17" i="10"/>
  <c r="BA17" i="10" s="1"/>
  <c r="AX17" i="10"/>
  <c r="AU17" i="10"/>
  <c r="AV17" i="10" s="1"/>
  <c r="AT17" i="10"/>
  <c r="AR17" i="10"/>
  <c r="AO17" i="10"/>
  <c r="AM17" i="10"/>
  <c r="AK17" i="10"/>
  <c r="AI17" i="10"/>
  <c r="AF17" i="10"/>
  <c r="AD17" i="10"/>
  <c r="AB17" i="10"/>
  <c r="Z17" i="10"/>
  <c r="X17" i="10"/>
  <c r="U17" i="10"/>
  <c r="S17" i="10"/>
  <c r="P17" i="10"/>
  <c r="N17" i="10"/>
  <c r="L17" i="10"/>
  <c r="I17" i="10"/>
  <c r="G17" i="10"/>
  <c r="GV16" i="10"/>
  <c r="GW16" i="10" s="1"/>
  <c r="GU16" i="10"/>
  <c r="GR16" i="10"/>
  <c r="GP16" i="10"/>
  <c r="GK16" i="10"/>
  <c r="GI16" i="10"/>
  <c r="GN16" i="10"/>
  <c r="GG16" i="10"/>
  <c r="GD16" i="10"/>
  <c r="GB16" i="10"/>
  <c r="FY16" i="10"/>
  <c r="FW16" i="10"/>
  <c r="FT16" i="10"/>
  <c r="FR16" i="10"/>
  <c r="FO16" i="10"/>
  <c r="FM16" i="10"/>
  <c r="FJ16" i="10"/>
  <c r="FH16" i="10"/>
  <c r="FE16" i="10"/>
  <c r="FB16" i="10"/>
  <c r="FC16" i="10" s="1"/>
  <c r="FA16" i="10"/>
  <c r="EX16" i="10"/>
  <c r="EV16" i="10"/>
  <c r="ET16" i="10"/>
  <c r="EQ16" i="10"/>
  <c r="EO16" i="10"/>
  <c r="EM16" i="10"/>
  <c r="EJ16" i="10"/>
  <c r="EH16" i="10"/>
  <c r="EF16" i="10"/>
  <c r="EC16" i="10"/>
  <c r="EA16" i="10"/>
  <c r="DY16" i="10"/>
  <c r="DV16" i="10"/>
  <c r="DT16" i="10"/>
  <c r="DQ16" i="10"/>
  <c r="DO16" i="10"/>
  <c r="DM16" i="10"/>
  <c r="DJ16" i="10"/>
  <c r="DH16" i="10"/>
  <c r="DE16" i="10"/>
  <c r="DC16" i="10"/>
  <c r="CZ16" i="10"/>
  <c r="CX16" i="10"/>
  <c r="CU16" i="10"/>
  <c r="CS16" i="10"/>
  <c r="CQ16" i="10"/>
  <c r="CO16" i="10"/>
  <c r="CL16" i="10"/>
  <c r="CJ16" i="10"/>
  <c r="CG16" i="10"/>
  <c r="CH16" i="10" s="1"/>
  <c r="CF16" i="10"/>
  <c r="CC16" i="10"/>
  <c r="CA16" i="10"/>
  <c r="BY16" i="10"/>
  <c r="BV16" i="10"/>
  <c r="BT16" i="10"/>
  <c r="BR16" i="10"/>
  <c r="BP16" i="10"/>
  <c r="BM16" i="10"/>
  <c r="BK16" i="10"/>
  <c r="BH16" i="10"/>
  <c r="BF16" i="10"/>
  <c r="BC16" i="10"/>
  <c r="AZ16" i="10"/>
  <c r="BA16" i="10" s="1"/>
  <c r="AX16" i="10"/>
  <c r="AU16" i="10"/>
  <c r="AV16" i="10" s="1"/>
  <c r="AT16" i="10"/>
  <c r="AR16" i="10"/>
  <c r="AO16" i="10"/>
  <c r="AM16" i="10"/>
  <c r="AK16" i="10"/>
  <c r="AI16" i="10"/>
  <c r="AF16" i="10"/>
  <c r="AD16" i="10"/>
  <c r="AB16" i="10"/>
  <c r="Z16" i="10"/>
  <c r="X16" i="10"/>
  <c r="U16" i="10"/>
  <c r="S16" i="10"/>
  <c r="P16" i="10"/>
  <c r="N16" i="10"/>
  <c r="L16" i="10"/>
  <c r="I16" i="10"/>
  <c r="G16" i="10"/>
  <c r="GV15" i="10"/>
  <c r="GW15" i="10" s="1"/>
  <c r="GT15" i="10"/>
  <c r="GU15" i="10" s="1"/>
  <c r="GR15" i="10"/>
  <c r="GP15" i="10"/>
  <c r="GK15" i="10"/>
  <c r="GI15" i="10"/>
  <c r="GN15" i="10"/>
  <c r="GG15" i="10"/>
  <c r="GD15" i="10"/>
  <c r="GB15" i="10"/>
  <c r="FY15" i="10"/>
  <c r="FW15" i="10"/>
  <c r="FT15" i="10"/>
  <c r="FR15" i="10"/>
  <c r="FO15" i="10"/>
  <c r="FM15" i="10"/>
  <c r="FJ15" i="10"/>
  <c r="FH15" i="10"/>
  <c r="FE15" i="10"/>
  <c r="FB15" i="10"/>
  <c r="FC15" i="10" s="1"/>
  <c r="FA15" i="10"/>
  <c r="EX15" i="10"/>
  <c r="EV15" i="10"/>
  <c r="ET15" i="10"/>
  <c r="EQ15" i="10"/>
  <c r="EO15" i="10"/>
  <c r="EM15" i="10"/>
  <c r="EJ15" i="10"/>
  <c r="EH15" i="10"/>
  <c r="EF15" i="10"/>
  <c r="EC15" i="10"/>
  <c r="EA15" i="10"/>
  <c r="DY15" i="10"/>
  <c r="DV15" i="10"/>
  <c r="DT15" i="10"/>
  <c r="DQ15" i="10"/>
  <c r="DO15" i="10"/>
  <c r="DM15" i="10"/>
  <c r="DJ15" i="10"/>
  <c r="DH15" i="10"/>
  <c r="DE15" i="10"/>
  <c r="DC15" i="10"/>
  <c r="CZ15" i="10"/>
  <c r="CX15" i="10"/>
  <c r="CU15" i="10"/>
  <c r="CS15" i="10"/>
  <c r="CQ15" i="10"/>
  <c r="CO15" i="10"/>
  <c r="CL15" i="10"/>
  <c r="CJ15" i="10"/>
  <c r="CG15" i="10"/>
  <c r="CH15" i="10" s="1"/>
  <c r="CF15" i="10"/>
  <c r="CC15" i="10"/>
  <c r="CA15" i="10"/>
  <c r="BY15" i="10"/>
  <c r="BV15" i="10"/>
  <c r="BT15" i="10"/>
  <c r="BR15" i="10"/>
  <c r="BP15" i="10"/>
  <c r="BM15" i="10"/>
  <c r="BK15" i="10"/>
  <c r="BH15" i="10"/>
  <c r="BF15" i="10"/>
  <c r="BC15" i="10"/>
  <c r="AZ15" i="10"/>
  <c r="BA15" i="10" s="1"/>
  <c r="AX15" i="10"/>
  <c r="AU15" i="10"/>
  <c r="AV15" i="10" s="1"/>
  <c r="AT15" i="10"/>
  <c r="AR15" i="10"/>
  <c r="AO15" i="10"/>
  <c r="AM15" i="10"/>
  <c r="AK15" i="10"/>
  <c r="AI15" i="10"/>
  <c r="AF15" i="10"/>
  <c r="AD15" i="10"/>
  <c r="AB15" i="10"/>
  <c r="Z15" i="10"/>
  <c r="X15" i="10"/>
  <c r="U15" i="10"/>
  <c r="S15" i="10"/>
  <c r="P15" i="10"/>
  <c r="N15" i="10"/>
  <c r="L15" i="10"/>
  <c r="I15" i="10"/>
  <c r="G15" i="10"/>
  <c r="GV14" i="10"/>
  <c r="GW14" i="10" s="1"/>
  <c r="GT14" i="10"/>
  <c r="GU14" i="10" s="1"/>
  <c r="GR14" i="10"/>
  <c r="GP14" i="10"/>
  <c r="GK14" i="10"/>
  <c r="GI14" i="10"/>
  <c r="GN14" i="10"/>
  <c r="GG14" i="10"/>
  <c r="GD14" i="10"/>
  <c r="GB14" i="10"/>
  <c r="FY14" i="10"/>
  <c r="FW14" i="10"/>
  <c r="FT14" i="10"/>
  <c r="FR14" i="10"/>
  <c r="FO14" i="10"/>
  <c r="FM14" i="10"/>
  <c r="FJ14" i="10"/>
  <c r="FH14" i="10"/>
  <c r="FE14" i="10"/>
  <c r="FB14" i="10"/>
  <c r="FC14" i="10" s="1"/>
  <c r="FA14" i="10"/>
  <c r="EX14" i="10"/>
  <c r="EV14" i="10"/>
  <c r="ET14" i="10"/>
  <c r="EQ14" i="10"/>
  <c r="EO14" i="10"/>
  <c r="EM14" i="10"/>
  <c r="EJ14" i="10"/>
  <c r="EH14" i="10"/>
  <c r="EF14" i="10"/>
  <c r="EC14" i="10"/>
  <c r="EA14" i="10"/>
  <c r="DY14" i="10"/>
  <c r="DV14" i="10"/>
  <c r="DT14" i="10"/>
  <c r="DQ14" i="10"/>
  <c r="DO14" i="10"/>
  <c r="DM14" i="10"/>
  <c r="DJ14" i="10"/>
  <c r="DH14" i="10"/>
  <c r="DE14" i="10"/>
  <c r="DC14" i="10"/>
  <c r="CZ14" i="10"/>
  <c r="CX14" i="10"/>
  <c r="CU14" i="10"/>
  <c r="CS14" i="10"/>
  <c r="CQ14" i="10"/>
  <c r="CO14" i="10"/>
  <c r="CL14" i="10"/>
  <c r="CJ14" i="10"/>
  <c r="CG14" i="10"/>
  <c r="CH14" i="10" s="1"/>
  <c r="CF14" i="10"/>
  <c r="CC14" i="10"/>
  <c r="CA14" i="10"/>
  <c r="BY14" i="10"/>
  <c r="BV14" i="10"/>
  <c r="BT14" i="10"/>
  <c r="BR14" i="10"/>
  <c r="BP14" i="10"/>
  <c r="BM14" i="10"/>
  <c r="BK14" i="10"/>
  <c r="BH14" i="10"/>
  <c r="BF14" i="10"/>
  <c r="BC14" i="10"/>
  <c r="AZ14" i="10"/>
  <c r="BA14" i="10" s="1"/>
  <c r="AX14" i="10"/>
  <c r="AU14" i="10"/>
  <c r="AV14" i="10" s="1"/>
  <c r="AT14" i="10"/>
  <c r="AR14" i="10"/>
  <c r="AO14" i="10"/>
  <c r="AM14" i="10"/>
  <c r="AK14" i="10"/>
  <c r="AI14" i="10"/>
  <c r="AF14" i="10"/>
  <c r="AD14" i="10"/>
  <c r="AB14" i="10"/>
  <c r="Z14" i="10"/>
  <c r="X14" i="10"/>
  <c r="U14" i="10"/>
  <c r="S14" i="10"/>
  <c r="P14" i="10"/>
  <c r="N14" i="10"/>
  <c r="L14" i="10"/>
  <c r="I14" i="10"/>
  <c r="G14" i="10"/>
  <c r="GV13" i="10"/>
  <c r="GW13" i="10" s="1"/>
  <c r="GT13" i="10"/>
  <c r="GU13" i="10" s="1"/>
  <c r="GR13" i="10"/>
  <c r="GP13" i="10"/>
  <c r="GK13" i="10"/>
  <c r="GI13" i="10"/>
  <c r="GN13" i="10"/>
  <c r="GG13" i="10"/>
  <c r="GD13" i="10"/>
  <c r="GB13" i="10"/>
  <c r="FY13" i="10"/>
  <c r="FW13" i="10"/>
  <c r="FT13" i="10"/>
  <c r="FR13" i="10"/>
  <c r="FO13" i="10"/>
  <c r="FM13" i="10"/>
  <c r="FJ13" i="10"/>
  <c r="FH13" i="10"/>
  <c r="FE13" i="10"/>
  <c r="FB13" i="10"/>
  <c r="FC13" i="10" s="1"/>
  <c r="FA13" i="10"/>
  <c r="EX13" i="10"/>
  <c r="EV13" i="10"/>
  <c r="ET13" i="10"/>
  <c r="EQ13" i="10"/>
  <c r="EO13" i="10"/>
  <c r="EM13" i="10"/>
  <c r="EJ13" i="10"/>
  <c r="EH13" i="10"/>
  <c r="EF13" i="10"/>
  <c r="EC13" i="10"/>
  <c r="EA13" i="10"/>
  <c r="DY13" i="10"/>
  <c r="DV13" i="10"/>
  <c r="DT13" i="10"/>
  <c r="DQ13" i="10"/>
  <c r="DO13" i="10"/>
  <c r="DM13" i="10"/>
  <c r="DJ13" i="10"/>
  <c r="DH13" i="10"/>
  <c r="DE13" i="10"/>
  <c r="DC13" i="10"/>
  <c r="CZ13" i="10"/>
  <c r="CX13" i="10"/>
  <c r="CU13" i="10"/>
  <c r="CS13" i="10"/>
  <c r="CQ13" i="10"/>
  <c r="CO13" i="10"/>
  <c r="CL13" i="10"/>
  <c r="CJ13" i="10"/>
  <c r="CG13" i="10"/>
  <c r="CH13" i="10" s="1"/>
  <c r="CF13" i="10"/>
  <c r="CC13" i="10"/>
  <c r="CA13" i="10"/>
  <c r="BY13" i="10"/>
  <c r="BV13" i="10"/>
  <c r="BW13" i="10" s="1"/>
  <c r="BT13" i="10"/>
  <c r="BR13" i="10"/>
  <c r="BP13" i="10"/>
  <c r="BM13" i="10"/>
  <c r="BK13" i="10"/>
  <c r="BH13" i="10"/>
  <c r="BF13" i="10"/>
  <c r="BC13" i="10"/>
  <c r="AZ13" i="10"/>
  <c r="BA13" i="10" s="1"/>
  <c r="AX13" i="10"/>
  <c r="AU13" i="10"/>
  <c r="AV13" i="10" s="1"/>
  <c r="AT13" i="10"/>
  <c r="AR13" i="10"/>
  <c r="AO13" i="10"/>
  <c r="AM13" i="10"/>
  <c r="AK13" i="10"/>
  <c r="AI13" i="10"/>
  <c r="AF13" i="10"/>
  <c r="AD13" i="10"/>
  <c r="AB13" i="10"/>
  <c r="Z13" i="10"/>
  <c r="X13" i="10"/>
  <c r="U13" i="10"/>
  <c r="S13" i="10"/>
  <c r="P13" i="10"/>
  <c r="N13" i="10"/>
  <c r="L13" i="10"/>
  <c r="I13" i="10"/>
  <c r="G13" i="10"/>
  <c r="GV12" i="10"/>
  <c r="GW12" i="10" s="1"/>
  <c r="GT12" i="10"/>
  <c r="GU12" i="10" s="1"/>
  <c r="GR12" i="10"/>
  <c r="GP12" i="10"/>
  <c r="GK12" i="10"/>
  <c r="GI12" i="10"/>
  <c r="GN12" i="10"/>
  <c r="GG12" i="10"/>
  <c r="GD12" i="10"/>
  <c r="GB12" i="10"/>
  <c r="FY12" i="10"/>
  <c r="FW12" i="10"/>
  <c r="FT12" i="10"/>
  <c r="FR12" i="10"/>
  <c r="FO12" i="10"/>
  <c r="FM12" i="10"/>
  <c r="FJ12" i="10"/>
  <c r="FH12" i="10"/>
  <c r="FE12" i="10"/>
  <c r="FB12" i="10"/>
  <c r="FC12" i="10" s="1"/>
  <c r="FA12" i="10"/>
  <c r="EX12" i="10"/>
  <c r="EV12" i="10"/>
  <c r="ET12" i="10"/>
  <c r="EQ12" i="10"/>
  <c r="EO12" i="10"/>
  <c r="EM12" i="10"/>
  <c r="EJ12" i="10"/>
  <c r="EH12" i="10"/>
  <c r="EF12" i="10"/>
  <c r="EC12" i="10"/>
  <c r="EA12" i="10"/>
  <c r="DY12" i="10"/>
  <c r="DV12" i="10"/>
  <c r="DT12" i="10"/>
  <c r="DQ12" i="10"/>
  <c r="DO12" i="10"/>
  <c r="DM12" i="10"/>
  <c r="DJ12" i="10"/>
  <c r="DH12" i="10"/>
  <c r="DE12" i="10"/>
  <c r="DC12" i="10"/>
  <c r="CZ12" i="10"/>
  <c r="CX12" i="10"/>
  <c r="CU12" i="10"/>
  <c r="CS12" i="10"/>
  <c r="CQ12" i="10"/>
  <c r="CO12" i="10"/>
  <c r="CL12" i="10"/>
  <c r="CJ12" i="10"/>
  <c r="CG12" i="10"/>
  <c r="CH12" i="10" s="1"/>
  <c r="CF12" i="10"/>
  <c r="CC12" i="10"/>
  <c r="CA12" i="10"/>
  <c r="BY12" i="10"/>
  <c r="BV12" i="10"/>
  <c r="BT12" i="10"/>
  <c r="BR12" i="10"/>
  <c r="BP12" i="10"/>
  <c r="BM12" i="10"/>
  <c r="BK12" i="10"/>
  <c r="BH12" i="10"/>
  <c r="BF12" i="10"/>
  <c r="BC12" i="10"/>
  <c r="AZ12" i="10"/>
  <c r="BA12" i="10" s="1"/>
  <c r="AX12" i="10"/>
  <c r="AU12" i="10"/>
  <c r="AV12" i="10" s="1"/>
  <c r="AT12" i="10"/>
  <c r="AR12" i="10"/>
  <c r="AO12" i="10"/>
  <c r="AM12" i="10"/>
  <c r="AK12" i="10"/>
  <c r="AI12" i="10"/>
  <c r="AF12" i="10"/>
  <c r="AD12" i="10"/>
  <c r="AB12" i="10"/>
  <c r="Z12" i="10"/>
  <c r="X12" i="10"/>
  <c r="U12" i="10"/>
  <c r="S12" i="10"/>
  <c r="P12" i="10"/>
  <c r="N12" i="10"/>
  <c r="L12" i="10"/>
  <c r="I12" i="10"/>
  <c r="G12" i="10"/>
  <c r="GV11" i="10"/>
  <c r="GW11" i="10" s="1"/>
  <c r="GT11" i="10"/>
  <c r="GU11" i="10" s="1"/>
  <c r="GR11" i="10"/>
  <c r="GP11" i="10"/>
  <c r="GK11" i="10"/>
  <c r="GI11" i="10"/>
  <c r="GN11" i="10"/>
  <c r="GG11" i="10"/>
  <c r="GD11" i="10"/>
  <c r="GB11" i="10"/>
  <c r="FY11" i="10"/>
  <c r="FW11" i="10"/>
  <c r="FT11" i="10"/>
  <c r="FR11" i="10"/>
  <c r="FO11" i="10"/>
  <c r="FM11" i="10"/>
  <c r="FJ11" i="10"/>
  <c r="FH11" i="10"/>
  <c r="FE11" i="10"/>
  <c r="FB11" i="10"/>
  <c r="FC11" i="10" s="1"/>
  <c r="FA11" i="10"/>
  <c r="EX11" i="10"/>
  <c r="EV11" i="10"/>
  <c r="ET11" i="10"/>
  <c r="EQ11" i="10"/>
  <c r="EO11" i="10"/>
  <c r="EM11" i="10"/>
  <c r="EJ11" i="10"/>
  <c r="EH11" i="10"/>
  <c r="EF11" i="10"/>
  <c r="EC11" i="10"/>
  <c r="EA11" i="10"/>
  <c r="DY11" i="10"/>
  <c r="DV11" i="10"/>
  <c r="DT11" i="10"/>
  <c r="DQ11" i="10"/>
  <c r="DO11" i="10"/>
  <c r="DM11" i="10"/>
  <c r="DJ11" i="10"/>
  <c r="DH11" i="10"/>
  <c r="DE11" i="10"/>
  <c r="DC11" i="10"/>
  <c r="CZ11" i="10"/>
  <c r="CX11" i="10"/>
  <c r="CU11" i="10"/>
  <c r="CS11" i="10"/>
  <c r="CQ11" i="10"/>
  <c r="CO11" i="10"/>
  <c r="CL11" i="10"/>
  <c r="CJ11" i="10"/>
  <c r="CG11" i="10"/>
  <c r="CH11" i="10" s="1"/>
  <c r="CF11" i="10"/>
  <c r="CC11" i="10"/>
  <c r="CA11" i="10"/>
  <c r="BY11" i="10"/>
  <c r="BV11" i="10"/>
  <c r="BT11" i="10"/>
  <c r="BR11" i="10"/>
  <c r="BP11" i="10"/>
  <c r="BM11" i="10"/>
  <c r="BK11" i="10"/>
  <c r="BH11" i="10"/>
  <c r="BF11" i="10"/>
  <c r="BC11" i="10"/>
  <c r="AZ11" i="10"/>
  <c r="BA11" i="10" s="1"/>
  <c r="AX11" i="10"/>
  <c r="AU11" i="10"/>
  <c r="AV11" i="10" s="1"/>
  <c r="AT11" i="10"/>
  <c r="AR11" i="10"/>
  <c r="AO11" i="10"/>
  <c r="AP11" i="10" s="1"/>
  <c r="AM11" i="10"/>
  <c r="AK11" i="10"/>
  <c r="AI11" i="10"/>
  <c r="AF11" i="10"/>
  <c r="AD11" i="10"/>
  <c r="AB11" i="10"/>
  <c r="Z11" i="10"/>
  <c r="X11" i="10"/>
  <c r="U11" i="10"/>
  <c r="S11" i="10"/>
  <c r="P11" i="10"/>
  <c r="N11" i="10"/>
  <c r="Q11" i="10" s="1"/>
  <c r="L11" i="10"/>
  <c r="I11" i="10"/>
  <c r="G11" i="10"/>
  <c r="GV10" i="10"/>
  <c r="GW10" i="10" s="1"/>
  <c r="GT10" i="10"/>
  <c r="GU10" i="10" s="1"/>
  <c r="GR10" i="10"/>
  <c r="GP10" i="10"/>
  <c r="GK10" i="10"/>
  <c r="GI10" i="10"/>
  <c r="GN10" i="10"/>
  <c r="GG10" i="10"/>
  <c r="GD10" i="10"/>
  <c r="GB10" i="10"/>
  <c r="FY10" i="10"/>
  <c r="FW10" i="10"/>
  <c r="FT10" i="10"/>
  <c r="FR10" i="10"/>
  <c r="FO10" i="10"/>
  <c r="FM10" i="10"/>
  <c r="FJ10" i="10"/>
  <c r="FH10" i="10"/>
  <c r="FE10" i="10"/>
  <c r="FB10" i="10"/>
  <c r="FC10" i="10" s="1"/>
  <c r="FA10" i="10"/>
  <c r="EX10" i="10"/>
  <c r="EV10" i="10"/>
  <c r="ET10" i="10"/>
  <c r="EQ10" i="10"/>
  <c r="EO10" i="10"/>
  <c r="EM10" i="10"/>
  <c r="EJ10" i="10"/>
  <c r="EH10" i="10"/>
  <c r="EF10" i="10"/>
  <c r="EC10" i="10"/>
  <c r="EA10" i="10"/>
  <c r="DY10" i="10"/>
  <c r="DV10" i="10"/>
  <c r="DT10" i="10"/>
  <c r="DQ10" i="10"/>
  <c r="DO10" i="10"/>
  <c r="DM10" i="10"/>
  <c r="DJ10" i="10"/>
  <c r="DH10" i="10"/>
  <c r="DE10" i="10"/>
  <c r="DC10" i="10"/>
  <c r="CZ10" i="10"/>
  <c r="CX10" i="10"/>
  <c r="CU10" i="10"/>
  <c r="CS10" i="10"/>
  <c r="CQ10" i="10"/>
  <c r="CO10" i="10"/>
  <c r="CL10" i="10"/>
  <c r="CJ10" i="10"/>
  <c r="CG10" i="10"/>
  <c r="CH10" i="10" s="1"/>
  <c r="CF10" i="10"/>
  <c r="CC10" i="10"/>
  <c r="CA10" i="10"/>
  <c r="BY10" i="10"/>
  <c r="BV10" i="10"/>
  <c r="BT10" i="10"/>
  <c r="BR10" i="10"/>
  <c r="BP10" i="10"/>
  <c r="BM10" i="10"/>
  <c r="BK10" i="10"/>
  <c r="BH10" i="10"/>
  <c r="BF10" i="10"/>
  <c r="BC10" i="10"/>
  <c r="AZ10" i="10"/>
  <c r="BA10" i="10" s="1"/>
  <c r="BD10" i="10" s="1"/>
  <c r="AX10" i="10"/>
  <c r="AU10" i="10"/>
  <c r="AV10" i="10" s="1"/>
  <c r="AT10" i="10"/>
  <c r="AR10" i="10"/>
  <c r="AO10" i="10"/>
  <c r="AM10" i="10"/>
  <c r="AK10" i="10"/>
  <c r="AI10" i="10"/>
  <c r="AF10" i="10"/>
  <c r="AD10" i="10"/>
  <c r="AB10" i="10"/>
  <c r="Z10" i="10"/>
  <c r="X10" i="10"/>
  <c r="U10" i="10"/>
  <c r="S10" i="10"/>
  <c r="P10" i="10"/>
  <c r="N10" i="10"/>
  <c r="L10" i="10"/>
  <c r="I10" i="10"/>
  <c r="G10" i="10"/>
  <c r="GV9" i="10"/>
  <c r="GW9" i="10" s="1"/>
  <c r="GR9" i="10"/>
  <c r="GK9" i="10"/>
  <c r="GD9" i="10"/>
  <c r="FY9" i="10"/>
  <c r="FT9" i="10"/>
  <c r="FO9" i="10"/>
  <c r="FJ9" i="10"/>
  <c r="FE9" i="10"/>
  <c r="FA9" i="10"/>
  <c r="EX9" i="10"/>
  <c r="EQ9" i="10"/>
  <c r="EJ9" i="10"/>
  <c r="EC9" i="10"/>
  <c r="DV9" i="10"/>
  <c r="DQ9" i="10"/>
  <c r="DJ9" i="10"/>
  <c r="DE9" i="10"/>
  <c r="CZ9" i="10"/>
  <c r="CU9" i="10"/>
  <c r="CL9" i="10"/>
  <c r="CG9" i="10"/>
  <c r="CC9" i="10"/>
  <c r="BV9" i="10"/>
  <c r="BM9" i="10"/>
  <c r="BH9" i="10"/>
  <c r="BC9" i="10"/>
  <c r="AX9" i="10"/>
  <c r="AO9" i="10"/>
  <c r="AF9" i="10"/>
  <c r="U9" i="10"/>
  <c r="P9" i="10"/>
  <c r="I9" i="10"/>
  <c r="GV8" i="10"/>
  <c r="GW8" i="10" s="1"/>
  <c r="GT8" i="10"/>
  <c r="GU8" i="10" s="1"/>
  <c r="GR8" i="10"/>
  <c r="GP8" i="10"/>
  <c r="GK8" i="10"/>
  <c r="GI8" i="10"/>
  <c r="GN8" i="10"/>
  <c r="GG8" i="10"/>
  <c r="GD8" i="10"/>
  <c r="GB8" i="10"/>
  <c r="FY8" i="10"/>
  <c r="FW8" i="10"/>
  <c r="FT8" i="10"/>
  <c r="FR8" i="10"/>
  <c r="FO8" i="10"/>
  <c r="FM8" i="10"/>
  <c r="FJ8" i="10"/>
  <c r="FH8" i="10"/>
  <c r="FE8" i="10"/>
  <c r="FB8" i="10"/>
  <c r="FC8" i="10" s="1"/>
  <c r="FA8" i="10"/>
  <c r="EX8" i="10"/>
  <c r="EV8" i="10"/>
  <c r="ET8" i="10"/>
  <c r="EQ8" i="10"/>
  <c r="EO8" i="10"/>
  <c r="EM8" i="10"/>
  <c r="EJ8" i="10"/>
  <c r="EH8" i="10"/>
  <c r="EF8" i="10"/>
  <c r="EC8" i="10"/>
  <c r="EA8" i="10"/>
  <c r="DY8" i="10"/>
  <c r="DV8" i="10"/>
  <c r="DT8" i="10"/>
  <c r="DQ8" i="10"/>
  <c r="DO8" i="10"/>
  <c r="DM8" i="10"/>
  <c r="DJ8" i="10"/>
  <c r="DH8" i="10"/>
  <c r="DE8" i="10"/>
  <c r="DC8" i="10"/>
  <c r="CZ8" i="10"/>
  <c r="CX8" i="10"/>
  <c r="CU8" i="10"/>
  <c r="CS8" i="10"/>
  <c r="CQ8" i="10"/>
  <c r="CO8" i="10"/>
  <c r="CL8" i="10"/>
  <c r="CJ8" i="10"/>
  <c r="CG8" i="10"/>
  <c r="CH8" i="10" s="1"/>
  <c r="CF8" i="10"/>
  <c r="CC8" i="10"/>
  <c r="CA8" i="10"/>
  <c r="BY8" i="10"/>
  <c r="BV8" i="10"/>
  <c r="BT8" i="10"/>
  <c r="BR8" i="10"/>
  <c r="BP8" i="10"/>
  <c r="BM8" i="10"/>
  <c r="BK8" i="10"/>
  <c r="BH8" i="10"/>
  <c r="BF8" i="10"/>
  <c r="BC8" i="10"/>
  <c r="AZ8" i="10"/>
  <c r="BA8" i="10" s="1"/>
  <c r="AX8" i="10"/>
  <c r="AU8" i="10"/>
  <c r="AV8" i="10" s="1"/>
  <c r="AT8" i="10"/>
  <c r="AR8" i="10"/>
  <c r="AO8" i="10"/>
  <c r="AM8" i="10"/>
  <c r="AK8" i="10"/>
  <c r="AI8" i="10"/>
  <c r="AF8" i="10"/>
  <c r="AD8" i="10"/>
  <c r="AB8" i="10"/>
  <c r="Z8" i="10"/>
  <c r="X8" i="10"/>
  <c r="U8" i="10"/>
  <c r="S8" i="10"/>
  <c r="P8" i="10"/>
  <c r="N8" i="10"/>
  <c r="L8" i="10"/>
  <c r="I8" i="10"/>
  <c r="G8" i="10"/>
  <c r="GV7" i="10"/>
  <c r="GW7" i="10" s="1"/>
  <c r="GT7" i="10"/>
  <c r="GU7" i="10" s="1"/>
  <c r="GR7" i="10"/>
  <c r="GP7" i="10"/>
  <c r="GK7" i="10"/>
  <c r="GI7" i="10"/>
  <c r="GG7" i="10"/>
  <c r="GD7" i="10"/>
  <c r="GB7" i="10"/>
  <c r="FY7" i="10"/>
  <c r="FW7" i="10"/>
  <c r="FT7" i="10"/>
  <c r="FR7" i="10"/>
  <c r="FO7" i="10"/>
  <c r="FM7" i="10"/>
  <c r="FJ7" i="10"/>
  <c r="FH7" i="10"/>
  <c r="FE7" i="10"/>
  <c r="FB7" i="10"/>
  <c r="FC7" i="10" s="1"/>
  <c r="FA7" i="10"/>
  <c r="EX7" i="10"/>
  <c r="EV7" i="10"/>
  <c r="ET7" i="10"/>
  <c r="EQ7" i="10"/>
  <c r="EO7" i="10"/>
  <c r="EM7" i="10"/>
  <c r="EJ7" i="10"/>
  <c r="EH7" i="10"/>
  <c r="EF7" i="10"/>
  <c r="EC7" i="10"/>
  <c r="EA7" i="10"/>
  <c r="DY7" i="10"/>
  <c r="DV7" i="10"/>
  <c r="DT7" i="10"/>
  <c r="DQ7" i="10"/>
  <c r="DO7" i="10"/>
  <c r="DM7" i="10"/>
  <c r="DJ7" i="10"/>
  <c r="DH7" i="10"/>
  <c r="DE7" i="10"/>
  <c r="DC7" i="10"/>
  <c r="CZ7" i="10"/>
  <c r="CX7" i="10"/>
  <c r="CU7" i="10"/>
  <c r="CS7" i="10"/>
  <c r="CQ7" i="10"/>
  <c r="CO7" i="10"/>
  <c r="CL7" i="10"/>
  <c r="CJ7" i="10"/>
  <c r="CG7" i="10"/>
  <c r="CH7" i="10" s="1"/>
  <c r="CF7" i="10"/>
  <c r="CC7" i="10"/>
  <c r="CA7" i="10"/>
  <c r="BY7" i="10"/>
  <c r="BV7" i="10"/>
  <c r="BT7" i="10"/>
  <c r="BR7" i="10"/>
  <c r="BP7" i="10"/>
  <c r="BM7" i="10"/>
  <c r="BK7" i="10"/>
  <c r="BH7" i="10"/>
  <c r="BF7" i="10"/>
  <c r="BC7" i="10"/>
  <c r="AZ7" i="10"/>
  <c r="BA7" i="10" s="1"/>
  <c r="AX7" i="10"/>
  <c r="AU7" i="10"/>
  <c r="AV7" i="10" s="1"/>
  <c r="AT7" i="10"/>
  <c r="AR7" i="10"/>
  <c r="AO7" i="10"/>
  <c r="AM7" i="10"/>
  <c r="AK7" i="10"/>
  <c r="AI7" i="10"/>
  <c r="AF7" i="10"/>
  <c r="AD7" i="10"/>
  <c r="AB7" i="10"/>
  <c r="Z7" i="10"/>
  <c r="X7" i="10"/>
  <c r="U7" i="10"/>
  <c r="S7" i="10"/>
  <c r="P7" i="10"/>
  <c r="N7" i="10"/>
  <c r="L7" i="10"/>
  <c r="I7" i="10"/>
  <c r="G7" i="10"/>
  <c r="AK19" i="9"/>
  <c r="AD8" i="6"/>
  <c r="AD9" i="6"/>
  <c r="AD10" i="6"/>
  <c r="AD11" i="6"/>
  <c r="AD13" i="6"/>
  <c r="AD16" i="6"/>
  <c r="AR16" i="6" s="1"/>
  <c r="AD17" i="6"/>
  <c r="AD19" i="6"/>
  <c r="AD20" i="6"/>
  <c r="AD21" i="6"/>
  <c r="AD22" i="6"/>
  <c r="AD23" i="6"/>
  <c r="AD24" i="6"/>
  <c r="AD25" i="6"/>
  <c r="AD26" i="6"/>
  <c r="AD27" i="6"/>
  <c r="AD28" i="6"/>
  <c r="AD31" i="6"/>
  <c r="AD32" i="6"/>
  <c r="AD33" i="6"/>
  <c r="AD30" i="6"/>
  <c r="BC8" i="9"/>
  <c r="AI11" i="6"/>
  <c r="AI10" i="6"/>
  <c r="AI9" i="6"/>
  <c r="AI8" i="6"/>
  <c r="AI13" i="6"/>
  <c r="AI16" i="6"/>
  <c r="AI17" i="6"/>
  <c r="AI19" i="6"/>
  <c r="AI20" i="6"/>
  <c r="AI21" i="6"/>
  <c r="AI22" i="6"/>
  <c r="AI23" i="6"/>
  <c r="AI24" i="6"/>
  <c r="AI25" i="6"/>
  <c r="AI26" i="6"/>
  <c r="AI27" i="6"/>
  <c r="AI28" i="6"/>
  <c r="AI31" i="6"/>
  <c r="AI32" i="6"/>
  <c r="AI33" i="6"/>
  <c r="AI34" i="6"/>
  <c r="AI30" i="6"/>
  <c r="BC31" i="9"/>
  <c r="BC26" i="9"/>
  <c r="BA8" i="9"/>
  <c r="BM8" i="9"/>
  <c r="BZ34" i="9"/>
  <c r="CA34" i="9" s="1"/>
  <c r="BZ33" i="9"/>
  <c r="CA33" i="9" s="1"/>
  <c r="BZ32" i="9"/>
  <c r="CA32" i="9" s="1"/>
  <c r="BZ31" i="9"/>
  <c r="CA31" i="9" s="1"/>
  <c r="BZ30" i="9"/>
  <c r="CA30" i="9" s="1"/>
  <c r="BZ20" i="9"/>
  <c r="CA20" i="9" s="1"/>
  <c r="BZ21" i="9"/>
  <c r="CA21" i="9" s="1"/>
  <c r="BZ22" i="9"/>
  <c r="CA22" i="9" s="1"/>
  <c r="BZ23" i="9"/>
  <c r="CA23" i="9" s="1"/>
  <c r="BZ24" i="9"/>
  <c r="CA24" i="9" s="1"/>
  <c r="BZ25" i="9"/>
  <c r="CA25" i="9" s="1"/>
  <c r="BZ26" i="9"/>
  <c r="CA26" i="9" s="1"/>
  <c r="BZ27" i="9"/>
  <c r="CA27" i="9" s="1"/>
  <c r="BZ28" i="9"/>
  <c r="CA28" i="9" s="1"/>
  <c r="BZ19" i="9"/>
  <c r="CA19" i="9" s="1"/>
  <c r="BZ17" i="9"/>
  <c r="CA17" i="9" s="1"/>
  <c r="BZ16" i="9"/>
  <c r="CA16" i="9" s="1"/>
  <c r="BZ13" i="9"/>
  <c r="CA13" i="9" s="1"/>
  <c r="BZ9" i="9"/>
  <c r="CA9" i="9" s="1"/>
  <c r="BZ10" i="9"/>
  <c r="CA10" i="9" s="1"/>
  <c r="BZ11" i="9"/>
  <c r="CA11" i="9" s="1"/>
  <c r="CA8" i="9"/>
  <c r="AP34" i="6"/>
  <c r="AP33" i="6"/>
  <c r="AP32" i="6"/>
  <c r="AP31" i="6"/>
  <c r="AP30" i="6"/>
  <c r="AP9" i="6"/>
  <c r="AP10" i="6"/>
  <c r="AP11" i="6"/>
  <c r="AP13" i="6"/>
  <c r="AP17" i="6"/>
  <c r="AP19" i="6"/>
  <c r="AP20" i="6"/>
  <c r="AP21" i="6"/>
  <c r="AP22" i="6"/>
  <c r="AP23" i="6"/>
  <c r="AP24" i="6"/>
  <c r="AP25" i="6"/>
  <c r="AP26" i="6"/>
  <c r="AP27" i="6"/>
  <c r="AP28" i="6"/>
  <c r="BC34" i="9"/>
  <c r="BC33" i="9"/>
  <c r="BC32" i="9"/>
  <c r="BC28" i="9"/>
  <c r="BC27" i="9"/>
  <c r="BC25" i="9"/>
  <c r="BC24" i="9"/>
  <c r="BC23" i="9"/>
  <c r="BC22" i="9"/>
  <c r="BC21" i="9"/>
  <c r="BC20" i="9"/>
  <c r="BC19" i="9"/>
  <c r="BC17" i="9"/>
  <c r="BC16" i="9"/>
  <c r="BC9" i="9"/>
  <c r="BC10" i="9"/>
  <c r="BY34" i="9"/>
  <c r="BY33" i="9"/>
  <c r="BY32" i="9"/>
  <c r="BY31" i="9"/>
  <c r="BY30" i="9"/>
  <c r="BY28" i="9"/>
  <c r="BY27" i="9"/>
  <c r="BY26" i="9"/>
  <c r="BY25" i="9"/>
  <c r="BY24" i="9"/>
  <c r="BY23" i="9"/>
  <c r="BY22" i="9"/>
  <c r="BY21" i="9"/>
  <c r="BY20" i="9"/>
  <c r="BY19" i="9"/>
  <c r="BY17" i="9"/>
  <c r="BY16" i="9"/>
  <c r="BY13" i="9"/>
  <c r="BY9" i="9"/>
  <c r="BY10" i="9"/>
  <c r="BY11" i="9"/>
  <c r="BY8" i="9"/>
  <c r="BQ34" i="9"/>
  <c r="BQ33" i="9"/>
  <c r="BQ32" i="9"/>
  <c r="BQ31" i="9"/>
  <c r="BQ30" i="9"/>
  <c r="BQ28" i="9"/>
  <c r="BQ27" i="9"/>
  <c r="BQ26" i="9"/>
  <c r="BQ25" i="9"/>
  <c r="BQ24" i="9"/>
  <c r="BQ23" i="9"/>
  <c r="BQ22" i="9"/>
  <c r="BQ21" i="9"/>
  <c r="BQ20" i="9"/>
  <c r="BQ19" i="9"/>
  <c r="BQ17" i="9"/>
  <c r="BQ16" i="9"/>
  <c r="BQ13" i="9"/>
  <c r="BQ9" i="9"/>
  <c r="BQ10" i="9"/>
  <c r="BQ11" i="9"/>
  <c r="BQ8" i="9"/>
  <c r="BW34" i="9"/>
  <c r="BW33" i="9"/>
  <c r="BW32" i="9"/>
  <c r="BW31" i="9"/>
  <c r="BW30" i="9"/>
  <c r="BW28" i="9"/>
  <c r="BW27" i="9"/>
  <c r="BW26" i="9"/>
  <c r="BW25" i="9"/>
  <c r="BW24" i="9"/>
  <c r="BW23" i="9"/>
  <c r="BW22" i="9"/>
  <c r="BW21" i="9"/>
  <c r="BW20" i="9"/>
  <c r="BW19" i="9"/>
  <c r="BW17" i="9"/>
  <c r="BW16" i="9"/>
  <c r="BW13" i="9"/>
  <c r="BW11" i="9"/>
  <c r="BW10" i="9"/>
  <c r="BW9" i="9"/>
  <c r="BW8" i="9"/>
  <c r="BU34" i="9"/>
  <c r="BU33" i="9"/>
  <c r="BU32" i="9"/>
  <c r="BU31" i="9"/>
  <c r="BU30" i="9"/>
  <c r="BU28" i="9"/>
  <c r="BU27" i="9"/>
  <c r="BU26" i="9"/>
  <c r="BU25" i="9"/>
  <c r="BU24" i="9"/>
  <c r="BU23" i="9"/>
  <c r="BU22" i="9"/>
  <c r="BU21" i="9"/>
  <c r="BU20" i="9"/>
  <c r="BU19" i="9"/>
  <c r="BU17" i="9"/>
  <c r="BU16" i="9"/>
  <c r="BU13" i="9"/>
  <c r="BU9" i="9"/>
  <c r="BU10" i="9"/>
  <c r="BU11" i="9"/>
  <c r="BU8" i="9"/>
  <c r="BS34" i="9"/>
  <c r="BS33" i="9"/>
  <c r="BS32" i="9"/>
  <c r="BS31" i="9"/>
  <c r="BS30" i="9"/>
  <c r="BS28" i="9"/>
  <c r="BS27" i="9"/>
  <c r="BS26" i="9"/>
  <c r="BS25" i="9"/>
  <c r="BS24" i="9"/>
  <c r="BS23" i="9"/>
  <c r="BS22" i="9"/>
  <c r="BS21" i="9"/>
  <c r="BS20" i="9"/>
  <c r="BS19" i="9"/>
  <c r="BS17" i="9"/>
  <c r="BS16" i="9"/>
  <c r="BS13" i="9"/>
  <c r="BS11" i="9"/>
  <c r="BS10" i="9"/>
  <c r="BS9" i="9"/>
  <c r="BS8" i="9"/>
  <c r="BO33" i="9"/>
  <c r="BO32" i="9"/>
  <c r="BO31" i="9"/>
  <c r="BO30" i="9"/>
  <c r="BO28" i="9"/>
  <c r="BO27" i="9"/>
  <c r="BO26" i="9"/>
  <c r="BO25" i="9"/>
  <c r="BO24" i="9"/>
  <c r="BO23" i="9"/>
  <c r="BO22" i="9"/>
  <c r="BO21" i="9"/>
  <c r="BO20" i="9"/>
  <c r="BO19" i="9"/>
  <c r="BO17" i="9"/>
  <c r="BO16" i="9"/>
  <c r="BO13" i="9"/>
  <c r="BO9" i="9"/>
  <c r="BO10" i="9"/>
  <c r="BO11" i="9"/>
  <c r="BO8" i="9"/>
  <c r="BK34" i="9"/>
  <c r="BK33" i="9"/>
  <c r="BK32" i="9"/>
  <c r="BK31" i="9"/>
  <c r="BK30" i="9"/>
  <c r="BK28" i="9"/>
  <c r="BK27" i="9"/>
  <c r="BK26" i="9"/>
  <c r="BK25" i="9"/>
  <c r="BK24" i="9"/>
  <c r="BK23" i="9"/>
  <c r="BK22" i="9"/>
  <c r="BK21" i="9"/>
  <c r="BK20" i="9"/>
  <c r="BK19" i="9"/>
  <c r="BK17" i="9"/>
  <c r="BK16" i="9"/>
  <c r="BK13" i="9"/>
  <c r="BK9" i="9"/>
  <c r="BK10" i="9"/>
  <c r="BK11" i="9"/>
  <c r="BK8" i="9"/>
  <c r="BI34" i="9"/>
  <c r="BI33" i="9"/>
  <c r="BI32" i="9"/>
  <c r="BI31" i="9"/>
  <c r="BI30" i="9"/>
  <c r="BI25" i="9"/>
  <c r="BI26" i="9"/>
  <c r="BI27" i="9"/>
  <c r="BI28" i="9"/>
  <c r="BI24" i="9"/>
  <c r="BI23" i="9"/>
  <c r="BI22" i="9"/>
  <c r="BI21" i="9"/>
  <c r="BI20" i="9"/>
  <c r="BI19" i="9"/>
  <c r="BI17" i="9"/>
  <c r="BI16" i="9"/>
  <c r="BI13" i="9"/>
  <c r="BI9" i="9"/>
  <c r="BI10" i="9"/>
  <c r="BI11" i="9"/>
  <c r="BI8" i="9"/>
  <c r="BG34" i="9"/>
  <c r="BG33" i="9"/>
  <c r="BG32" i="9"/>
  <c r="BG31" i="9"/>
  <c r="BG30" i="9"/>
  <c r="BG20" i="9"/>
  <c r="BG21" i="9"/>
  <c r="BG22" i="9"/>
  <c r="BG23" i="9"/>
  <c r="BG24" i="9"/>
  <c r="BG25" i="9"/>
  <c r="BG26" i="9"/>
  <c r="BG27" i="9"/>
  <c r="BG28" i="9"/>
  <c r="BG19" i="9"/>
  <c r="BG17" i="9"/>
  <c r="BG16" i="9"/>
  <c r="BG13" i="9"/>
  <c r="BG9" i="9"/>
  <c r="BG10" i="9"/>
  <c r="BG11" i="9"/>
  <c r="BG8" i="9"/>
  <c r="BE34" i="9"/>
  <c r="BE33" i="9"/>
  <c r="BE32" i="9"/>
  <c r="BE31" i="9"/>
  <c r="BE30" i="9"/>
  <c r="BE20" i="9"/>
  <c r="BE21" i="9"/>
  <c r="BE22" i="9"/>
  <c r="BE23" i="9"/>
  <c r="BE24" i="9"/>
  <c r="BE25" i="9"/>
  <c r="BE26" i="9"/>
  <c r="BE27" i="9"/>
  <c r="BE28" i="9"/>
  <c r="BE19" i="9"/>
  <c r="BE17" i="9"/>
  <c r="BE16" i="9"/>
  <c r="BE13" i="9"/>
  <c r="BE11" i="9"/>
  <c r="BE10" i="9"/>
  <c r="BE9" i="9"/>
  <c r="BE8" i="9"/>
  <c r="AS34" i="9"/>
  <c r="AS33" i="9"/>
  <c r="AS31" i="9"/>
  <c r="AS32" i="9"/>
  <c r="AS30" i="9"/>
  <c r="AS22" i="9"/>
  <c r="AS23" i="9"/>
  <c r="AS24" i="9"/>
  <c r="AS25" i="9"/>
  <c r="AS26" i="9"/>
  <c r="AS27" i="9"/>
  <c r="AS28" i="9"/>
  <c r="AS21" i="9"/>
  <c r="AS20" i="9"/>
  <c r="AS19" i="9"/>
  <c r="AS17" i="9"/>
  <c r="AS16" i="9"/>
  <c r="AS13" i="9"/>
  <c r="AS9" i="9"/>
  <c r="AS10" i="9"/>
  <c r="AS11" i="9"/>
  <c r="AS8" i="9"/>
  <c r="BC11" i="9"/>
  <c r="BC13" i="9"/>
  <c r="BC30" i="9"/>
  <c r="BA34" i="9"/>
  <c r="BA33" i="9"/>
  <c r="BA32" i="9"/>
  <c r="BA31" i="9"/>
  <c r="BA30" i="9"/>
  <c r="BA28" i="9"/>
  <c r="BA27" i="9"/>
  <c r="BA26" i="9"/>
  <c r="BA25" i="9"/>
  <c r="BA24" i="9"/>
  <c r="BA23" i="9"/>
  <c r="BA22" i="9"/>
  <c r="BA21" i="9"/>
  <c r="BA20" i="9"/>
  <c r="BA19" i="9"/>
  <c r="BA17" i="9"/>
  <c r="BA16" i="9"/>
  <c r="BA13" i="9"/>
  <c r="BA9" i="9"/>
  <c r="BA10" i="9"/>
  <c r="BA11" i="9"/>
  <c r="AY34" i="9"/>
  <c r="AY33" i="9"/>
  <c r="AY32" i="9"/>
  <c r="AY31" i="9"/>
  <c r="AY30" i="9"/>
  <c r="AY17" i="9"/>
  <c r="AY16" i="9"/>
  <c r="AY13" i="9"/>
  <c r="AY28" i="9"/>
  <c r="AY27" i="9"/>
  <c r="AY26" i="9"/>
  <c r="AY25" i="9"/>
  <c r="AY24" i="9"/>
  <c r="AY23" i="9"/>
  <c r="AY22" i="9"/>
  <c r="AY21" i="9"/>
  <c r="AY20" i="9"/>
  <c r="AY19" i="9"/>
  <c r="AY11" i="9"/>
  <c r="AY10" i="9"/>
  <c r="AY9" i="9"/>
  <c r="AY8" i="9"/>
  <c r="AW31" i="9"/>
  <c r="AW32" i="9"/>
  <c r="AW33" i="9"/>
  <c r="AW34" i="9"/>
  <c r="AW30" i="9"/>
  <c r="AW9" i="9"/>
  <c r="AW10" i="9"/>
  <c r="AW11" i="9"/>
  <c r="AW13" i="9"/>
  <c r="AW16" i="9"/>
  <c r="AW17" i="9"/>
  <c r="AW19" i="9"/>
  <c r="AW20" i="9"/>
  <c r="AW21" i="9"/>
  <c r="AW22" i="9"/>
  <c r="AW23" i="9"/>
  <c r="AW24" i="9"/>
  <c r="AW25" i="9"/>
  <c r="AW26" i="9"/>
  <c r="AW27" i="9"/>
  <c r="AW28" i="9"/>
  <c r="AW8" i="9"/>
  <c r="AU31" i="9"/>
  <c r="AU32" i="9"/>
  <c r="AU33" i="9"/>
  <c r="AU34" i="9"/>
  <c r="AU30" i="9"/>
  <c r="AU20" i="9"/>
  <c r="AU21" i="9"/>
  <c r="AU22" i="9"/>
  <c r="AU23" i="9"/>
  <c r="AU24" i="9"/>
  <c r="AU25" i="9"/>
  <c r="AU26" i="9"/>
  <c r="AU27" i="9"/>
  <c r="AU28" i="9"/>
  <c r="AU19" i="9"/>
  <c r="AU17" i="9"/>
  <c r="AU16" i="9"/>
  <c r="AU13" i="9"/>
  <c r="AU9" i="9"/>
  <c r="AU10" i="9"/>
  <c r="AU11" i="9"/>
  <c r="AU8" i="9"/>
  <c r="AQ31" i="9"/>
  <c r="AQ32" i="9"/>
  <c r="AQ33" i="9"/>
  <c r="AQ34" i="9"/>
  <c r="AQ30" i="9"/>
  <c r="AQ20" i="9"/>
  <c r="AQ21" i="9"/>
  <c r="AQ22" i="9"/>
  <c r="AQ23" i="9"/>
  <c r="AQ24" i="9"/>
  <c r="AQ25" i="9"/>
  <c r="AQ26" i="9"/>
  <c r="AQ27" i="9"/>
  <c r="AQ28" i="9"/>
  <c r="AQ19" i="9"/>
  <c r="AQ17" i="9"/>
  <c r="AQ16" i="9"/>
  <c r="AQ13" i="9"/>
  <c r="AQ9" i="9"/>
  <c r="AQ10" i="9"/>
  <c r="AQ11" i="9"/>
  <c r="AQ8" i="9"/>
  <c r="AO31" i="9"/>
  <c r="AO32" i="9"/>
  <c r="AO33" i="9"/>
  <c r="AO34" i="9"/>
  <c r="AO30" i="9"/>
  <c r="AO20" i="9"/>
  <c r="AO21" i="9"/>
  <c r="AO22" i="9"/>
  <c r="AO23" i="9"/>
  <c r="AO24" i="9"/>
  <c r="AO25" i="9"/>
  <c r="AO26" i="9"/>
  <c r="AO27" i="9"/>
  <c r="AO28" i="9"/>
  <c r="AO19" i="9"/>
  <c r="AO17" i="9"/>
  <c r="AO16" i="9"/>
  <c r="AO13" i="9"/>
  <c r="AO9" i="9"/>
  <c r="AO10" i="9"/>
  <c r="AO11" i="9"/>
  <c r="AO8" i="9"/>
  <c r="AM31" i="9"/>
  <c r="AM32" i="9"/>
  <c r="AM33" i="9"/>
  <c r="AM34" i="9"/>
  <c r="AM30" i="9"/>
  <c r="AM20" i="9"/>
  <c r="AM21" i="9"/>
  <c r="AM22" i="9"/>
  <c r="AM23" i="9"/>
  <c r="AM24" i="9"/>
  <c r="AM25" i="9"/>
  <c r="AM26" i="9"/>
  <c r="AM27" i="9"/>
  <c r="AM28" i="9"/>
  <c r="AM19" i="9"/>
  <c r="AM17" i="9"/>
  <c r="AM16" i="9"/>
  <c r="AM13" i="9"/>
  <c r="AM9" i="9"/>
  <c r="AM10" i="9"/>
  <c r="AM11" i="9"/>
  <c r="AM8" i="9"/>
  <c r="AK31" i="9"/>
  <c r="AK32" i="9"/>
  <c r="AK33" i="9"/>
  <c r="AK34" i="9"/>
  <c r="AK30" i="9"/>
  <c r="AK20" i="9"/>
  <c r="AK21" i="9"/>
  <c r="AK22" i="9"/>
  <c r="AK23" i="9"/>
  <c r="AK24" i="9"/>
  <c r="AK25" i="9"/>
  <c r="AK26" i="9"/>
  <c r="AK27" i="9"/>
  <c r="AK28" i="9"/>
  <c r="AK17" i="9"/>
  <c r="AK16" i="9"/>
  <c r="AK13" i="9"/>
  <c r="AK9" i="9"/>
  <c r="AK10" i="9"/>
  <c r="AK11" i="9"/>
  <c r="AK8" i="9"/>
  <c r="AI31" i="9"/>
  <c r="AI32" i="9"/>
  <c r="AI33" i="9"/>
  <c r="AI34" i="9"/>
  <c r="AI30" i="9"/>
  <c r="AI20" i="9"/>
  <c r="AI21" i="9"/>
  <c r="AI22" i="9"/>
  <c r="AI23" i="9"/>
  <c r="AI24" i="9"/>
  <c r="AI25" i="9"/>
  <c r="AI26" i="9"/>
  <c r="AI27" i="9"/>
  <c r="AI28" i="9"/>
  <c r="AI19" i="9"/>
  <c r="AI17" i="9"/>
  <c r="AI16" i="9"/>
  <c r="AI13" i="9"/>
  <c r="AI9" i="9"/>
  <c r="AI10" i="9"/>
  <c r="AI11" i="9"/>
  <c r="AI8" i="9"/>
  <c r="AG31" i="9"/>
  <c r="AG32" i="9"/>
  <c r="AG33" i="9"/>
  <c r="AG34" i="9"/>
  <c r="AG30" i="9"/>
  <c r="AG20" i="9"/>
  <c r="AG21" i="9"/>
  <c r="AG22" i="9"/>
  <c r="AG23" i="9"/>
  <c r="AG24" i="9"/>
  <c r="AG25" i="9"/>
  <c r="AG26" i="9"/>
  <c r="AG27" i="9"/>
  <c r="AG28" i="9"/>
  <c r="AG19" i="9"/>
  <c r="AG17" i="9"/>
  <c r="AG16" i="9"/>
  <c r="AG13" i="9"/>
  <c r="AG9" i="9"/>
  <c r="AG10" i="9"/>
  <c r="AG11" i="9"/>
  <c r="AG8" i="9"/>
  <c r="AE32" i="9"/>
  <c r="AE33" i="9"/>
  <c r="AE34" i="9"/>
  <c r="AE31" i="9"/>
  <c r="AE30" i="9"/>
  <c r="AE20" i="9"/>
  <c r="AE21" i="9"/>
  <c r="AE22" i="9"/>
  <c r="AE23" i="9"/>
  <c r="AE24" i="9"/>
  <c r="AE25" i="9"/>
  <c r="AE26" i="9"/>
  <c r="AE27" i="9"/>
  <c r="AE28" i="9"/>
  <c r="AE19" i="9"/>
  <c r="AE17" i="9"/>
  <c r="AE16" i="9"/>
  <c r="AE13" i="9"/>
  <c r="AE10" i="9"/>
  <c r="AE11" i="9"/>
  <c r="AE9" i="9"/>
  <c r="AE8" i="9"/>
  <c r="AC31" i="9"/>
  <c r="AC32" i="9"/>
  <c r="AC33" i="9"/>
  <c r="AC34" i="9"/>
  <c r="AC30" i="9"/>
  <c r="AC20" i="9"/>
  <c r="AC21" i="9"/>
  <c r="AC22" i="9"/>
  <c r="AC23" i="9"/>
  <c r="AC24" i="9"/>
  <c r="AC25" i="9"/>
  <c r="AC26" i="9"/>
  <c r="AC27" i="9"/>
  <c r="AC28" i="9"/>
  <c r="AC19" i="9"/>
  <c r="AC17" i="9"/>
  <c r="AC16" i="9"/>
  <c r="AC13" i="9"/>
  <c r="AC9" i="9"/>
  <c r="AC10" i="9"/>
  <c r="AC11" i="9"/>
  <c r="AC8" i="9"/>
  <c r="AA32" i="9"/>
  <c r="AA33" i="9"/>
  <c r="AA34" i="9"/>
  <c r="AA31" i="9"/>
  <c r="AA30" i="9"/>
  <c r="AA20" i="9"/>
  <c r="AA21" i="9"/>
  <c r="AA22" i="9"/>
  <c r="AA23" i="9"/>
  <c r="AA24" i="9"/>
  <c r="AA25" i="9"/>
  <c r="AA26" i="9"/>
  <c r="AA27" i="9"/>
  <c r="AA28" i="9"/>
  <c r="AA19" i="9"/>
  <c r="AA17" i="9"/>
  <c r="AA16" i="9"/>
  <c r="AA13" i="9"/>
  <c r="AA9" i="9"/>
  <c r="AA10" i="9"/>
  <c r="AA11" i="9"/>
  <c r="AA8" i="9"/>
  <c r="Y31" i="9"/>
  <c r="Y32" i="9"/>
  <c r="Y33" i="9"/>
  <c r="Y34" i="9"/>
  <c r="Y30" i="9"/>
  <c r="Y20" i="9"/>
  <c r="Y21" i="9"/>
  <c r="Y22" i="9"/>
  <c r="Y23" i="9"/>
  <c r="Y24" i="9"/>
  <c r="Y25" i="9"/>
  <c r="Y26" i="9"/>
  <c r="Y27" i="9"/>
  <c r="Y28" i="9"/>
  <c r="Y19" i="9"/>
  <c r="Y17" i="9"/>
  <c r="Y16" i="9"/>
  <c r="Y13" i="9"/>
  <c r="Y9" i="9"/>
  <c r="Y10" i="9"/>
  <c r="Y11" i="9"/>
  <c r="Y8" i="9"/>
  <c r="W31" i="9"/>
  <c r="W32" i="9"/>
  <c r="W33" i="9"/>
  <c r="W34" i="9"/>
  <c r="W30" i="9"/>
  <c r="W20" i="9"/>
  <c r="W21" i="9"/>
  <c r="W22" i="9"/>
  <c r="W23" i="9"/>
  <c r="W24" i="9"/>
  <c r="W25" i="9"/>
  <c r="W26" i="9"/>
  <c r="W27" i="9"/>
  <c r="W28" i="9"/>
  <c r="W19" i="9"/>
  <c r="W17" i="9"/>
  <c r="W16" i="9"/>
  <c r="W13" i="9"/>
  <c r="W9" i="9"/>
  <c r="W10" i="9"/>
  <c r="W11" i="9"/>
  <c r="W8" i="9"/>
  <c r="U31" i="9"/>
  <c r="U32" i="9"/>
  <c r="U33" i="9"/>
  <c r="U34" i="9"/>
  <c r="U30" i="9"/>
  <c r="U20" i="9"/>
  <c r="U21" i="9"/>
  <c r="U22" i="9"/>
  <c r="U23" i="9"/>
  <c r="U24" i="9"/>
  <c r="U25" i="9"/>
  <c r="U26" i="9"/>
  <c r="U27" i="9"/>
  <c r="U28" i="9"/>
  <c r="U19" i="9"/>
  <c r="U17" i="9"/>
  <c r="U16" i="9"/>
  <c r="U13" i="9"/>
  <c r="U9" i="9"/>
  <c r="U10" i="9"/>
  <c r="U11" i="9"/>
  <c r="U8" i="9"/>
  <c r="S31" i="9"/>
  <c r="S32" i="9"/>
  <c r="S33" i="9"/>
  <c r="S34" i="9"/>
  <c r="S30" i="9"/>
  <c r="S28" i="9"/>
  <c r="S27" i="9"/>
  <c r="S26" i="9"/>
  <c r="S25" i="9"/>
  <c r="S24" i="9"/>
  <c r="S23" i="9"/>
  <c r="S22" i="9"/>
  <c r="S21" i="9"/>
  <c r="S20" i="9"/>
  <c r="S19" i="9"/>
  <c r="S17" i="9"/>
  <c r="S16" i="9"/>
  <c r="S13" i="9"/>
  <c r="S9" i="9"/>
  <c r="S10" i="9"/>
  <c r="S11" i="9"/>
  <c r="S8" i="9"/>
  <c r="Q31" i="9"/>
  <c r="Q32" i="9"/>
  <c r="Q33" i="9"/>
  <c r="Q34" i="9"/>
  <c r="Q30" i="9"/>
  <c r="Q20" i="9"/>
  <c r="Q21" i="9"/>
  <c r="Q22" i="9"/>
  <c r="Q23" i="9"/>
  <c r="Q24" i="9"/>
  <c r="Q25" i="9"/>
  <c r="Q26" i="9"/>
  <c r="Q27" i="9"/>
  <c r="Q28" i="9"/>
  <c r="Q19" i="9"/>
  <c r="Q17" i="9"/>
  <c r="Q16" i="9"/>
  <c r="Q13" i="9"/>
  <c r="Q9" i="9"/>
  <c r="Q10" i="9"/>
  <c r="Q11" i="9"/>
  <c r="Q8" i="9"/>
  <c r="O31" i="9"/>
  <c r="O32" i="9"/>
  <c r="O33" i="9"/>
  <c r="O34" i="9"/>
  <c r="O30" i="9"/>
  <c r="O9" i="9"/>
  <c r="O10" i="9"/>
  <c r="O11" i="9"/>
  <c r="O13" i="9"/>
  <c r="O16" i="9"/>
  <c r="O17" i="9"/>
  <c r="O19" i="9"/>
  <c r="O20" i="9"/>
  <c r="O21" i="9"/>
  <c r="O22" i="9"/>
  <c r="O23" i="9"/>
  <c r="O24" i="9"/>
  <c r="O25" i="9"/>
  <c r="O26" i="9"/>
  <c r="O27" i="9"/>
  <c r="O28" i="9"/>
  <c r="O8" i="9"/>
  <c r="M31" i="9"/>
  <c r="M32" i="9"/>
  <c r="M33" i="9"/>
  <c r="M34" i="9"/>
  <c r="M30" i="9"/>
  <c r="M20" i="9"/>
  <c r="M21" i="9"/>
  <c r="M22" i="9"/>
  <c r="M23" i="9"/>
  <c r="M24" i="9"/>
  <c r="M25" i="9"/>
  <c r="M26" i="9"/>
  <c r="M27" i="9"/>
  <c r="M28" i="9"/>
  <c r="M19" i="9"/>
  <c r="M17" i="9"/>
  <c r="M16" i="9"/>
  <c r="M13" i="9"/>
  <c r="M11" i="9"/>
  <c r="M9" i="9"/>
  <c r="M10" i="9"/>
  <c r="M8" i="9"/>
  <c r="K34" i="9"/>
  <c r="K33" i="9"/>
  <c r="K32" i="9"/>
  <c r="K31" i="9"/>
  <c r="K30" i="9"/>
  <c r="K9" i="9"/>
  <c r="K10" i="9"/>
  <c r="K11" i="9"/>
  <c r="K13" i="9"/>
  <c r="K16" i="9"/>
  <c r="K17" i="9"/>
  <c r="K19" i="9"/>
  <c r="K20" i="9"/>
  <c r="K21" i="9"/>
  <c r="K22" i="9"/>
  <c r="K23" i="9"/>
  <c r="K24" i="9"/>
  <c r="K25" i="9"/>
  <c r="K26" i="9"/>
  <c r="K27" i="9"/>
  <c r="K28" i="9"/>
  <c r="K8" i="9"/>
  <c r="I31" i="9"/>
  <c r="I32" i="9"/>
  <c r="I33" i="9"/>
  <c r="I34" i="9"/>
  <c r="I30" i="9"/>
  <c r="I20" i="9"/>
  <c r="I21" i="9"/>
  <c r="I22" i="9"/>
  <c r="I23" i="9"/>
  <c r="I24" i="9"/>
  <c r="I25" i="9"/>
  <c r="I26" i="9"/>
  <c r="I27" i="9"/>
  <c r="I28" i="9"/>
  <c r="I19" i="9"/>
  <c r="I17" i="9"/>
  <c r="I16" i="9"/>
  <c r="I13" i="9"/>
  <c r="I9" i="9"/>
  <c r="I10" i="9"/>
  <c r="I11" i="9"/>
  <c r="I8" i="9"/>
  <c r="G34" i="9"/>
  <c r="G33" i="9"/>
  <c r="G32" i="9"/>
  <c r="G31" i="9"/>
  <c r="G30" i="9"/>
  <c r="G20" i="9"/>
  <c r="G21" i="9"/>
  <c r="G22" i="9"/>
  <c r="G23" i="9"/>
  <c r="G24" i="9"/>
  <c r="G25" i="9"/>
  <c r="G26" i="9"/>
  <c r="G27" i="9"/>
  <c r="G28" i="9"/>
  <c r="G19" i="9"/>
  <c r="G17" i="9"/>
  <c r="G16" i="9"/>
  <c r="G13" i="9"/>
  <c r="G9" i="9"/>
  <c r="G10" i="9"/>
  <c r="G11" i="9"/>
  <c r="G8" i="9"/>
  <c r="BV55" i="8"/>
  <c r="BW55" i="8" s="1"/>
  <c r="BV52" i="8"/>
  <c r="BW52" i="8" s="1"/>
  <c r="BV49" i="8"/>
  <c r="BW49" i="8" s="1"/>
  <c r="BV48" i="8"/>
  <c r="BW48" i="8" s="1"/>
  <c r="BV45" i="8"/>
  <c r="BW45" i="8" s="1"/>
  <c r="BV42" i="8"/>
  <c r="BW42" i="8" s="1"/>
  <c r="BV36" i="8"/>
  <c r="BW36" i="8" s="1"/>
  <c r="BV34" i="8"/>
  <c r="BW34" i="8" s="1"/>
  <c r="BV30" i="8"/>
  <c r="BW30" i="8" s="1"/>
  <c r="BV29" i="8"/>
  <c r="BW29" i="8" s="1"/>
  <c r="BV26" i="8"/>
  <c r="BW26" i="8" s="1"/>
  <c r="BV23" i="8"/>
  <c r="BW23" i="8" s="1"/>
  <c r="BV8" i="8"/>
  <c r="BW8" i="8" s="1"/>
  <c r="BV9" i="8"/>
  <c r="BV10" i="8"/>
  <c r="BW10" i="8" s="1"/>
  <c r="BV11" i="8"/>
  <c r="BW11" i="8" s="1"/>
  <c r="BV12" i="8"/>
  <c r="BW12" i="8" s="1"/>
  <c r="BV13" i="8"/>
  <c r="BW13" i="8" s="1"/>
  <c r="BV14" i="8"/>
  <c r="BW14" i="8" s="1"/>
  <c r="BV15" i="8"/>
  <c r="BW15" i="8" s="1"/>
  <c r="BV16" i="8"/>
  <c r="BW16" i="8" s="1"/>
  <c r="BV17" i="8"/>
  <c r="BW17" i="8" s="1"/>
  <c r="BV18" i="8"/>
  <c r="BW18" i="8" s="1"/>
  <c r="BV19" i="8"/>
  <c r="BW19" i="8" s="1"/>
  <c r="BV7" i="8"/>
  <c r="BW7" i="8" s="1"/>
  <c r="EF7" i="8"/>
  <c r="EG7" i="8" s="1"/>
  <c r="EF55" i="8"/>
  <c r="EG55" i="8" s="1"/>
  <c r="EF52" i="8"/>
  <c r="EG52" i="8" s="1"/>
  <c r="EF49" i="8"/>
  <c r="EG49" i="8" s="1"/>
  <c r="EF48" i="8"/>
  <c r="EG48" i="8" s="1"/>
  <c r="EF45" i="8"/>
  <c r="EG45" i="8" s="1"/>
  <c r="EF42" i="8"/>
  <c r="EG42" i="8" s="1"/>
  <c r="EF36" i="8"/>
  <c r="EG36" i="8" s="1"/>
  <c r="EG34" i="8"/>
  <c r="EF30" i="8"/>
  <c r="EG30" i="8" s="1"/>
  <c r="EF29" i="8"/>
  <c r="EG29" i="8" s="1"/>
  <c r="EG26" i="8"/>
  <c r="EF23" i="8"/>
  <c r="EG23" i="8" s="1"/>
  <c r="EF12" i="8"/>
  <c r="EG12" i="8" s="1"/>
  <c r="EF13" i="8"/>
  <c r="EG13" i="8" s="1"/>
  <c r="EF14" i="8"/>
  <c r="EG14" i="8" s="1"/>
  <c r="EF15" i="8"/>
  <c r="EG15" i="8" s="1"/>
  <c r="EF16" i="8"/>
  <c r="EG16" i="8" s="1"/>
  <c r="EF17" i="8"/>
  <c r="EG17" i="8" s="1"/>
  <c r="EF18" i="8"/>
  <c r="EG18" i="8" s="1"/>
  <c r="EF19" i="8"/>
  <c r="EG19" i="8" s="1"/>
  <c r="EF11" i="8"/>
  <c r="EG11" i="8" s="1"/>
  <c r="EF10" i="8"/>
  <c r="EF8" i="8"/>
  <c r="EG8" i="8" s="1"/>
  <c r="FP55" i="8"/>
  <c r="FQ55" i="8" s="1"/>
  <c r="FP52" i="8"/>
  <c r="FQ52" i="8" s="1"/>
  <c r="FP49" i="8"/>
  <c r="FQ49" i="8" s="1"/>
  <c r="FP48" i="8"/>
  <c r="FQ48" i="8" s="1"/>
  <c r="FP45" i="8"/>
  <c r="FQ45" i="8" s="1"/>
  <c r="FP42" i="8"/>
  <c r="FQ42" i="8" s="1"/>
  <c r="FP36" i="8"/>
  <c r="FQ36" i="8" s="1"/>
  <c r="FP34" i="8"/>
  <c r="FQ34" i="8" s="1"/>
  <c r="FP30" i="8"/>
  <c r="FQ30" i="8" s="1"/>
  <c r="FP29" i="8"/>
  <c r="FQ29" i="8" s="1"/>
  <c r="FP26" i="8"/>
  <c r="FQ26" i="8" s="1"/>
  <c r="FP23" i="8"/>
  <c r="FQ23" i="8" s="1"/>
  <c r="FP12" i="8"/>
  <c r="FQ12" i="8" s="1"/>
  <c r="FP13" i="8"/>
  <c r="FQ13" i="8" s="1"/>
  <c r="FP14" i="8"/>
  <c r="FQ14" i="8" s="1"/>
  <c r="FP15" i="8"/>
  <c r="FQ15" i="8" s="1"/>
  <c r="FP16" i="8"/>
  <c r="FQ16" i="8" s="1"/>
  <c r="FP17" i="8"/>
  <c r="FQ17" i="8" s="1"/>
  <c r="FP18" i="8"/>
  <c r="FQ18" i="8" s="1"/>
  <c r="FP19" i="8"/>
  <c r="FQ19" i="8" s="1"/>
  <c r="FP11" i="8"/>
  <c r="FQ11" i="8" s="1"/>
  <c r="FP10" i="8"/>
  <c r="FQ10" i="8" s="1"/>
  <c r="FP8" i="8"/>
  <c r="FQ8" i="8" s="1"/>
  <c r="FR34" i="8"/>
  <c r="FS34" i="8" s="1"/>
  <c r="FI34" i="8"/>
  <c r="FG34" i="8"/>
  <c r="FK34" i="8"/>
  <c r="FO59" i="8"/>
  <c r="FO58" i="8"/>
  <c r="FO57" i="8"/>
  <c r="FO56" i="8"/>
  <c r="FO55" i="8"/>
  <c r="FO54" i="8"/>
  <c r="FO53" i="8"/>
  <c r="FO52" i="8"/>
  <c r="FO51" i="8"/>
  <c r="FO50" i="8"/>
  <c r="FO49" i="8"/>
  <c r="FO48" i="8"/>
  <c r="FO47" i="8"/>
  <c r="FO45" i="8"/>
  <c r="FO44" i="8"/>
  <c r="FO43" i="8"/>
  <c r="FO42" i="8"/>
  <c r="FO41" i="8"/>
  <c r="FO40" i="8"/>
  <c r="FO39" i="8"/>
  <c r="FO38" i="8"/>
  <c r="FO36" i="8"/>
  <c r="FO35" i="8"/>
  <c r="FO34" i="8"/>
  <c r="FO30" i="8"/>
  <c r="FO29" i="8"/>
  <c r="FO27" i="8"/>
  <c r="FO26" i="8"/>
  <c r="FO25" i="8"/>
  <c r="FO24" i="8"/>
  <c r="FO23" i="8"/>
  <c r="FO8" i="8"/>
  <c r="FO9" i="8"/>
  <c r="FO10" i="8"/>
  <c r="FO11" i="8"/>
  <c r="FO12" i="8"/>
  <c r="FO13" i="8"/>
  <c r="FO14" i="8"/>
  <c r="FO15" i="8"/>
  <c r="FO16" i="8"/>
  <c r="FO17" i="8"/>
  <c r="FO18" i="8"/>
  <c r="FO19" i="8"/>
  <c r="FO7" i="8"/>
  <c r="FM55" i="8"/>
  <c r="FM52" i="8"/>
  <c r="FM49" i="8"/>
  <c r="FM48" i="8"/>
  <c r="FM45" i="8"/>
  <c r="FM42" i="8"/>
  <c r="FM36" i="8"/>
  <c r="FM34" i="8"/>
  <c r="FM30" i="8"/>
  <c r="FM29" i="8"/>
  <c r="FM26" i="8"/>
  <c r="FM23" i="8"/>
  <c r="FM8" i="8"/>
  <c r="FM10" i="8"/>
  <c r="FM11" i="8"/>
  <c r="FM12" i="8"/>
  <c r="FM13" i="8"/>
  <c r="FM14" i="8"/>
  <c r="FM15" i="8"/>
  <c r="FM16" i="8"/>
  <c r="FM17" i="8"/>
  <c r="FM18" i="8"/>
  <c r="FM19" i="8"/>
  <c r="FM7" i="8"/>
  <c r="FI59" i="8"/>
  <c r="FI58" i="8"/>
  <c r="FI57" i="8"/>
  <c r="FI56" i="8"/>
  <c r="FI55" i="8"/>
  <c r="FI54" i="8"/>
  <c r="FI53" i="8"/>
  <c r="FI52" i="8"/>
  <c r="FI51" i="8"/>
  <c r="FI50" i="8"/>
  <c r="FI49" i="8"/>
  <c r="FI48" i="8"/>
  <c r="FI47" i="8"/>
  <c r="FI45" i="8"/>
  <c r="FI44" i="8"/>
  <c r="FI43" i="8"/>
  <c r="FI42" i="8"/>
  <c r="FI41" i="8"/>
  <c r="FI40" i="8"/>
  <c r="FI39" i="8"/>
  <c r="FI38" i="8"/>
  <c r="FI36" i="8"/>
  <c r="FI35" i="8"/>
  <c r="FI30" i="8"/>
  <c r="FI29" i="8"/>
  <c r="FI27" i="8"/>
  <c r="FI26" i="8"/>
  <c r="FI25" i="8"/>
  <c r="FI24" i="8"/>
  <c r="FI23" i="8"/>
  <c r="FI8" i="8"/>
  <c r="FI9" i="8"/>
  <c r="FI10" i="8"/>
  <c r="FI11" i="8"/>
  <c r="FI12" i="8"/>
  <c r="FI13" i="8"/>
  <c r="FI14" i="8"/>
  <c r="FI15" i="8"/>
  <c r="FI16" i="8"/>
  <c r="FI17" i="8"/>
  <c r="FI18" i="8"/>
  <c r="FI19" i="8"/>
  <c r="FI7" i="8"/>
  <c r="FG55" i="8"/>
  <c r="FG52" i="8"/>
  <c r="FG49" i="8"/>
  <c r="FG48" i="8"/>
  <c r="FG45" i="8"/>
  <c r="FG42" i="8"/>
  <c r="FG36" i="8"/>
  <c r="FG30" i="8"/>
  <c r="FG29" i="8"/>
  <c r="FG26" i="8"/>
  <c r="FG23" i="8"/>
  <c r="FG8" i="8"/>
  <c r="FG10" i="8"/>
  <c r="FG11" i="8"/>
  <c r="FG12" i="8"/>
  <c r="FG13" i="8"/>
  <c r="FG14" i="8"/>
  <c r="FG15" i="8"/>
  <c r="FG16" i="8"/>
  <c r="FG17" i="8"/>
  <c r="FG18" i="8"/>
  <c r="FG19" i="8"/>
  <c r="FG7" i="8"/>
  <c r="FK55" i="8"/>
  <c r="FK52" i="8"/>
  <c r="FK49" i="8"/>
  <c r="FK48" i="8"/>
  <c r="FK45" i="8"/>
  <c r="FK42" i="8"/>
  <c r="FK36" i="8"/>
  <c r="FK30" i="8"/>
  <c r="FK29" i="8"/>
  <c r="FK26" i="8"/>
  <c r="FK23" i="8"/>
  <c r="FK8" i="8"/>
  <c r="FK10" i="8"/>
  <c r="FK11" i="8"/>
  <c r="FK12" i="8"/>
  <c r="FK13" i="8"/>
  <c r="FK14" i="8"/>
  <c r="FK15" i="8"/>
  <c r="FK16" i="8"/>
  <c r="FK17" i="8"/>
  <c r="FK18" i="8"/>
  <c r="FK19" i="8"/>
  <c r="FK7" i="8"/>
  <c r="FE55" i="8"/>
  <c r="FE52" i="8"/>
  <c r="FE49" i="8"/>
  <c r="FE48" i="8"/>
  <c r="FE45" i="8"/>
  <c r="FE42" i="8"/>
  <c r="FE36" i="8"/>
  <c r="FE34" i="8"/>
  <c r="FE30" i="8"/>
  <c r="FE29" i="8"/>
  <c r="FE26" i="8"/>
  <c r="FE23" i="8"/>
  <c r="FE10" i="8"/>
  <c r="FE11" i="8"/>
  <c r="FE12" i="8"/>
  <c r="FE13" i="8"/>
  <c r="FE14" i="8"/>
  <c r="FE15" i="8"/>
  <c r="FE16" i="8"/>
  <c r="FE17" i="8"/>
  <c r="FE18" i="8"/>
  <c r="FE19" i="8"/>
  <c r="FE8" i="8"/>
  <c r="FE7" i="8"/>
  <c r="FC59" i="8"/>
  <c r="FC58" i="8"/>
  <c r="FC57" i="8"/>
  <c r="FC56" i="8"/>
  <c r="FC55" i="8"/>
  <c r="FC54" i="8"/>
  <c r="FC53" i="8"/>
  <c r="FC52" i="8"/>
  <c r="FC51" i="8"/>
  <c r="FC50" i="8"/>
  <c r="FC49" i="8"/>
  <c r="FC48" i="8"/>
  <c r="FC47" i="8"/>
  <c r="FC45" i="8"/>
  <c r="FC44" i="8"/>
  <c r="FC43" i="8"/>
  <c r="FC42" i="8"/>
  <c r="FC41" i="8"/>
  <c r="FC40" i="8"/>
  <c r="FC39" i="8"/>
  <c r="FC38" i="8"/>
  <c r="FC36" i="8"/>
  <c r="FC35" i="8"/>
  <c r="FC34" i="8"/>
  <c r="FC30" i="8"/>
  <c r="FC29" i="8"/>
  <c r="FC27" i="8"/>
  <c r="FC26" i="8"/>
  <c r="FC25" i="8"/>
  <c r="FC24" i="8"/>
  <c r="FC23" i="8"/>
  <c r="FC8" i="8"/>
  <c r="FC9" i="8"/>
  <c r="FC10" i="8"/>
  <c r="FC11" i="8"/>
  <c r="FC12" i="8"/>
  <c r="FC13" i="8"/>
  <c r="FC14" i="8"/>
  <c r="FC15" i="8"/>
  <c r="FC16" i="8"/>
  <c r="FC17" i="8"/>
  <c r="FC18" i="8"/>
  <c r="FC19" i="8"/>
  <c r="FC7" i="8"/>
  <c r="FA55" i="8"/>
  <c r="FA52" i="8"/>
  <c r="FA49" i="8"/>
  <c r="FA48" i="8"/>
  <c r="FA45" i="8"/>
  <c r="FA36" i="8"/>
  <c r="FA34" i="8"/>
  <c r="FA30" i="8"/>
  <c r="FA29" i="8"/>
  <c r="FA26" i="8"/>
  <c r="FA23" i="8"/>
  <c r="FA8" i="8"/>
  <c r="FA10" i="8"/>
  <c r="FA11" i="8"/>
  <c r="FA12" i="8"/>
  <c r="FA13" i="8"/>
  <c r="FA14" i="8"/>
  <c r="FA15" i="8"/>
  <c r="FA16" i="8"/>
  <c r="FA17" i="8"/>
  <c r="FA18" i="8"/>
  <c r="FA19" i="8"/>
  <c r="FA7" i="8"/>
  <c r="EY59" i="8"/>
  <c r="EY58" i="8"/>
  <c r="EY57" i="8"/>
  <c r="EY56" i="8"/>
  <c r="EY55" i="8"/>
  <c r="EY54" i="8"/>
  <c r="EY53" i="8"/>
  <c r="EY52" i="8"/>
  <c r="EY51" i="8"/>
  <c r="EY50" i="8"/>
  <c r="EY49" i="8"/>
  <c r="EY48" i="8"/>
  <c r="EY47" i="8"/>
  <c r="EY45" i="8"/>
  <c r="EY44" i="8"/>
  <c r="EY43" i="8"/>
  <c r="EY42" i="8"/>
  <c r="EY41" i="8"/>
  <c r="EY40" i="8"/>
  <c r="EY39" i="8"/>
  <c r="EY38" i="8"/>
  <c r="EY36" i="8"/>
  <c r="EY35" i="8"/>
  <c r="EY34" i="8"/>
  <c r="EY30" i="8"/>
  <c r="EY29" i="8"/>
  <c r="EY27" i="8"/>
  <c r="EY26" i="8"/>
  <c r="EY25" i="8"/>
  <c r="EY24" i="8"/>
  <c r="EY23" i="8"/>
  <c r="EY8" i="8"/>
  <c r="EY9" i="8"/>
  <c r="EY10" i="8"/>
  <c r="EY11" i="8"/>
  <c r="EY12" i="8"/>
  <c r="EY13" i="8"/>
  <c r="EY14" i="8"/>
  <c r="EY15" i="8"/>
  <c r="EY16" i="8"/>
  <c r="EY17" i="8"/>
  <c r="EY18" i="8"/>
  <c r="EY19" i="8"/>
  <c r="EY7" i="8"/>
  <c r="EW55" i="8"/>
  <c r="EW52" i="8"/>
  <c r="EW49" i="8"/>
  <c r="EW48" i="8"/>
  <c r="EW45" i="8"/>
  <c r="EW42" i="8"/>
  <c r="EW36" i="8"/>
  <c r="EW34" i="8"/>
  <c r="EW30" i="8"/>
  <c r="EW29" i="8"/>
  <c r="EW26" i="8"/>
  <c r="EW8" i="8"/>
  <c r="EW10" i="8"/>
  <c r="EW11" i="8"/>
  <c r="EW12" i="8"/>
  <c r="EW13" i="8"/>
  <c r="EW14" i="8"/>
  <c r="EW15" i="8"/>
  <c r="EW16" i="8"/>
  <c r="EW17" i="8"/>
  <c r="EW18" i="8"/>
  <c r="EW19" i="8"/>
  <c r="EW23" i="8"/>
  <c r="EW7" i="8"/>
  <c r="EU59" i="8"/>
  <c r="EU58" i="8"/>
  <c r="EU57" i="8"/>
  <c r="EU56" i="8"/>
  <c r="EU55" i="8"/>
  <c r="EU54" i="8"/>
  <c r="EU53" i="8"/>
  <c r="EU52" i="8"/>
  <c r="EU51" i="8"/>
  <c r="EU50" i="8"/>
  <c r="EU49" i="8"/>
  <c r="EU48" i="8"/>
  <c r="EU47" i="8"/>
  <c r="EU45" i="8"/>
  <c r="EU44" i="8"/>
  <c r="EU43" i="8"/>
  <c r="EU42" i="8"/>
  <c r="EU41" i="8"/>
  <c r="EU40" i="8"/>
  <c r="EU39" i="8"/>
  <c r="EU38" i="8"/>
  <c r="EU35" i="8"/>
  <c r="EU36" i="8"/>
  <c r="EU34" i="8"/>
  <c r="EU30" i="8"/>
  <c r="EU29" i="8"/>
  <c r="EU27" i="8"/>
  <c r="EU26" i="8"/>
  <c r="EU25" i="8"/>
  <c r="EU24" i="8"/>
  <c r="EU23" i="8"/>
  <c r="EU8" i="8"/>
  <c r="EU9" i="8"/>
  <c r="EU10" i="8"/>
  <c r="EU11" i="8"/>
  <c r="EU12" i="8"/>
  <c r="EU13" i="8"/>
  <c r="EU14" i="8"/>
  <c r="EU15" i="8"/>
  <c r="EU16" i="8"/>
  <c r="EU17" i="8"/>
  <c r="EU18" i="8"/>
  <c r="EU19" i="8"/>
  <c r="EU7" i="8"/>
  <c r="ES55" i="8"/>
  <c r="ES52" i="8"/>
  <c r="ES49" i="8"/>
  <c r="ES48" i="8"/>
  <c r="ES45" i="8"/>
  <c r="ES42" i="8"/>
  <c r="ES36" i="8"/>
  <c r="ES34" i="8"/>
  <c r="ES30" i="8"/>
  <c r="ES29" i="8"/>
  <c r="ES26" i="8"/>
  <c r="ES23" i="8"/>
  <c r="ES8" i="8"/>
  <c r="ES10" i="8"/>
  <c r="ES11" i="8"/>
  <c r="ES12" i="8"/>
  <c r="ES13" i="8"/>
  <c r="ES14" i="8"/>
  <c r="ES15" i="8"/>
  <c r="ES16" i="8"/>
  <c r="ES17" i="8"/>
  <c r="ES18" i="8"/>
  <c r="ES19" i="8"/>
  <c r="ES7" i="8"/>
  <c r="EQ59" i="8"/>
  <c r="EQ58" i="8"/>
  <c r="EQ57" i="8"/>
  <c r="EQ56" i="8"/>
  <c r="EQ55" i="8"/>
  <c r="EQ54" i="8"/>
  <c r="EQ53" i="8"/>
  <c r="EQ52" i="8"/>
  <c r="EQ51" i="8"/>
  <c r="EQ50" i="8"/>
  <c r="EQ49" i="8"/>
  <c r="EQ48" i="8"/>
  <c r="EQ47" i="8"/>
  <c r="EQ45" i="8"/>
  <c r="EQ44" i="8"/>
  <c r="EQ43" i="8"/>
  <c r="EQ42" i="8"/>
  <c r="EQ41" i="8"/>
  <c r="EQ40" i="8"/>
  <c r="EQ39" i="8"/>
  <c r="EQ38" i="8"/>
  <c r="EQ35" i="8"/>
  <c r="EQ36" i="8"/>
  <c r="EQ34" i="8"/>
  <c r="EQ30" i="8"/>
  <c r="EQ29" i="8"/>
  <c r="EQ24" i="8"/>
  <c r="EQ25" i="8"/>
  <c r="EQ26" i="8"/>
  <c r="EQ27" i="8"/>
  <c r="EQ23" i="8"/>
  <c r="EQ8" i="8"/>
  <c r="EQ9" i="8"/>
  <c r="EQ10" i="8"/>
  <c r="EQ11" i="8"/>
  <c r="EQ12" i="8"/>
  <c r="EQ13" i="8"/>
  <c r="EQ14" i="8"/>
  <c r="EQ15" i="8"/>
  <c r="EQ16" i="8"/>
  <c r="EQ17" i="8"/>
  <c r="EQ18" i="8"/>
  <c r="EQ19" i="8"/>
  <c r="EQ7" i="8"/>
  <c r="EO55" i="8"/>
  <c r="EO52" i="8"/>
  <c r="EO49" i="8"/>
  <c r="EO48" i="8"/>
  <c r="EO45" i="8"/>
  <c r="EO42" i="8"/>
  <c r="EO36" i="8"/>
  <c r="EO34" i="8"/>
  <c r="EO30" i="8"/>
  <c r="EO29" i="8"/>
  <c r="EK30" i="8"/>
  <c r="EK29" i="8"/>
  <c r="EO8" i="8"/>
  <c r="EO10" i="8"/>
  <c r="EO11" i="8"/>
  <c r="EO12" i="8"/>
  <c r="EO13" i="8"/>
  <c r="EO14" i="8"/>
  <c r="EO15" i="8"/>
  <c r="EO16" i="8"/>
  <c r="EO17" i="8"/>
  <c r="EO18" i="8"/>
  <c r="EO19" i="8"/>
  <c r="EO23" i="8"/>
  <c r="EO26" i="8"/>
  <c r="EO7" i="8"/>
  <c r="EM59" i="8"/>
  <c r="EM58" i="8"/>
  <c r="EM57" i="8"/>
  <c r="EM56" i="8"/>
  <c r="EM55" i="8"/>
  <c r="EM54" i="8"/>
  <c r="EM53" i="8"/>
  <c r="EM52" i="8"/>
  <c r="EM51" i="8"/>
  <c r="EM50" i="8"/>
  <c r="EM49" i="8"/>
  <c r="EM48" i="8"/>
  <c r="EM47" i="8"/>
  <c r="EM45" i="8"/>
  <c r="EM44" i="8"/>
  <c r="EM43" i="8"/>
  <c r="EM42" i="8"/>
  <c r="EM41" i="8"/>
  <c r="EM40" i="8"/>
  <c r="EM39" i="8"/>
  <c r="EM38" i="8"/>
  <c r="EM36" i="8"/>
  <c r="EM35" i="8"/>
  <c r="EM34" i="8"/>
  <c r="EM30" i="8"/>
  <c r="EM29" i="8"/>
  <c r="EM27" i="8"/>
  <c r="EM26" i="8"/>
  <c r="EM25" i="8"/>
  <c r="EM24" i="8"/>
  <c r="EM23" i="8"/>
  <c r="EM18" i="8"/>
  <c r="EM19" i="8"/>
  <c r="EM17" i="8"/>
  <c r="EM8" i="8"/>
  <c r="EM9" i="8"/>
  <c r="EM10" i="8"/>
  <c r="EM11" i="8"/>
  <c r="EM12" i="8"/>
  <c r="EM13" i="8"/>
  <c r="EM14" i="8"/>
  <c r="EM15" i="8"/>
  <c r="EM16" i="8"/>
  <c r="EM7" i="8"/>
  <c r="EK55" i="8"/>
  <c r="EK52" i="8"/>
  <c r="EK49" i="8"/>
  <c r="EK48" i="8"/>
  <c r="EK45" i="8"/>
  <c r="EK42" i="8"/>
  <c r="EK36" i="8"/>
  <c r="EK34" i="8"/>
  <c r="EK26" i="8"/>
  <c r="EK23" i="8"/>
  <c r="EK18" i="8"/>
  <c r="EK19" i="8"/>
  <c r="EK17" i="8"/>
  <c r="EK8" i="8"/>
  <c r="EK10" i="8"/>
  <c r="EK11" i="8"/>
  <c r="EK12" i="8"/>
  <c r="EK13" i="8"/>
  <c r="EK14" i="8"/>
  <c r="EK15" i="8"/>
  <c r="EK16" i="8"/>
  <c r="EK7" i="8"/>
  <c r="EI59" i="8"/>
  <c r="EI58" i="8"/>
  <c r="EI57" i="8"/>
  <c r="EI56" i="8"/>
  <c r="EI55" i="8"/>
  <c r="EI54" i="8"/>
  <c r="EI53" i="8"/>
  <c r="EI52" i="8"/>
  <c r="EI51" i="8"/>
  <c r="EI50" i="8"/>
  <c r="EI49" i="8"/>
  <c r="EI48" i="8"/>
  <c r="EI47" i="8"/>
  <c r="EI45" i="8"/>
  <c r="EI44" i="8"/>
  <c r="EI43" i="8"/>
  <c r="EI42" i="8"/>
  <c r="EI41" i="8"/>
  <c r="EI40" i="8"/>
  <c r="EI39" i="8"/>
  <c r="EI38" i="8"/>
  <c r="EI36" i="8"/>
  <c r="EI35" i="8"/>
  <c r="EI34" i="8"/>
  <c r="EI30" i="8"/>
  <c r="EI29" i="8"/>
  <c r="EI27" i="8"/>
  <c r="EI26" i="8"/>
  <c r="EI25" i="8"/>
  <c r="EI24" i="8"/>
  <c r="EI23" i="8"/>
  <c r="EI8" i="8"/>
  <c r="EI9" i="8"/>
  <c r="EI10" i="8"/>
  <c r="EI11" i="8"/>
  <c r="EI12" i="8"/>
  <c r="EI13" i="8"/>
  <c r="EI14" i="8"/>
  <c r="EI15" i="8"/>
  <c r="EI16" i="8"/>
  <c r="EI17" i="8"/>
  <c r="EI18" i="8"/>
  <c r="EI19" i="8"/>
  <c r="EI7" i="8"/>
  <c r="EG10" i="8"/>
  <c r="EE59" i="8"/>
  <c r="EE58" i="8"/>
  <c r="EE57" i="8"/>
  <c r="EE56" i="8"/>
  <c r="EE55" i="8"/>
  <c r="EE54" i="8"/>
  <c r="EE53" i="8"/>
  <c r="EE52" i="8"/>
  <c r="EE51" i="8"/>
  <c r="EE50" i="8"/>
  <c r="EE49" i="8"/>
  <c r="EE48" i="8"/>
  <c r="EE47" i="8"/>
  <c r="EE45" i="8"/>
  <c r="EE44" i="8"/>
  <c r="EE43" i="8"/>
  <c r="EE42" i="8"/>
  <c r="EE41" i="8"/>
  <c r="EE40" i="8"/>
  <c r="EE39" i="8"/>
  <c r="EE38" i="8"/>
  <c r="EE36" i="8"/>
  <c r="EE35" i="8"/>
  <c r="EE34" i="8"/>
  <c r="EE30" i="8"/>
  <c r="EE29" i="8"/>
  <c r="EE27" i="8"/>
  <c r="EE26" i="8"/>
  <c r="EE25" i="8"/>
  <c r="EE24" i="8"/>
  <c r="EE23" i="8"/>
  <c r="EE8" i="8"/>
  <c r="EE9" i="8"/>
  <c r="EE10" i="8"/>
  <c r="EE11" i="8"/>
  <c r="EE12" i="8"/>
  <c r="EE13" i="8"/>
  <c r="EE14" i="8"/>
  <c r="EE15" i="8"/>
  <c r="EE16" i="8"/>
  <c r="EE17" i="8"/>
  <c r="EE18" i="8"/>
  <c r="EE19" i="8"/>
  <c r="EE7" i="8"/>
  <c r="EC59" i="8"/>
  <c r="EC58" i="8"/>
  <c r="EC57" i="8"/>
  <c r="EC56" i="8"/>
  <c r="EC55" i="8"/>
  <c r="EC54" i="8"/>
  <c r="EC53" i="8"/>
  <c r="EC52" i="8"/>
  <c r="EC51" i="8"/>
  <c r="EC50" i="8"/>
  <c r="EC49" i="8"/>
  <c r="EC48" i="8"/>
  <c r="EC47" i="8"/>
  <c r="EC45" i="8"/>
  <c r="EC44" i="8"/>
  <c r="EC43" i="8"/>
  <c r="EC42" i="8"/>
  <c r="EC41" i="8"/>
  <c r="EC40" i="8"/>
  <c r="EC39" i="8"/>
  <c r="EC38" i="8"/>
  <c r="EC36" i="8"/>
  <c r="EC35" i="8"/>
  <c r="EC34" i="8"/>
  <c r="EC30" i="8"/>
  <c r="EC29" i="8"/>
  <c r="EC27" i="8"/>
  <c r="EC26" i="8"/>
  <c r="EC25" i="8"/>
  <c r="EC24" i="8"/>
  <c r="EC23" i="8"/>
  <c r="EC9" i="8"/>
  <c r="EC10" i="8"/>
  <c r="EC11" i="8"/>
  <c r="EC12" i="8"/>
  <c r="EC13" i="8"/>
  <c r="EC14" i="8"/>
  <c r="EC15" i="8"/>
  <c r="EC16" i="8"/>
  <c r="EC17" i="8"/>
  <c r="EC18" i="8"/>
  <c r="EC19" i="8"/>
  <c r="EC8" i="8"/>
  <c r="EC7" i="8"/>
  <c r="DY55" i="8"/>
  <c r="DY52" i="8"/>
  <c r="DY49" i="8"/>
  <c r="DY48" i="8"/>
  <c r="DY45" i="8"/>
  <c r="DY42" i="8"/>
  <c r="DY36" i="8"/>
  <c r="DY34" i="8"/>
  <c r="DY30" i="8"/>
  <c r="DY29" i="8"/>
  <c r="DY26" i="8"/>
  <c r="DY23" i="8"/>
  <c r="DY11" i="8"/>
  <c r="DY12" i="8"/>
  <c r="DY13" i="8"/>
  <c r="DY14" i="8"/>
  <c r="DY15" i="8"/>
  <c r="DY16" i="8"/>
  <c r="DY17" i="8"/>
  <c r="DY18" i="8"/>
  <c r="DY19" i="8"/>
  <c r="DY10" i="8"/>
  <c r="DY8" i="8"/>
  <c r="DY7" i="8"/>
  <c r="EA55" i="8"/>
  <c r="EA52" i="8"/>
  <c r="EA49" i="8"/>
  <c r="EA48" i="8"/>
  <c r="EA45" i="8"/>
  <c r="EA42" i="8"/>
  <c r="EA36" i="8"/>
  <c r="EA34" i="8"/>
  <c r="EA30" i="8"/>
  <c r="EA29" i="8"/>
  <c r="EA26" i="8"/>
  <c r="EA23" i="8"/>
  <c r="EA8" i="8"/>
  <c r="EA10" i="8"/>
  <c r="EA11" i="8"/>
  <c r="EA12" i="8"/>
  <c r="EA13" i="8"/>
  <c r="EA14" i="8"/>
  <c r="EA15" i="8"/>
  <c r="EA16" i="8"/>
  <c r="EA17" i="8"/>
  <c r="EA18" i="8"/>
  <c r="EA19" i="8"/>
  <c r="EA7" i="8"/>
  <c r="DW59" i="8"/>
  <c r="DW58" i="8"/>
  <c r="DW57" i="8"/>
  <c r="DW56" i="8"/>
  <c r="DW55" i="8"/>
  <c r="DW54" i="8"/>
  <c r="DW53" i="8"/>
  <c r="DW52" i="8"/>
  <c r="DW51" i="8"/>
  <c r="DW50" i="8"/>
  <c r="DW49" i="8"/>
  <c r="DW48" i="8"/>
  <c r="DW47" i="8"/>
  <c r="DW45" i="8"/>
  <c r="DW44" i="8"/>
  <c r="DW43" i="8"/>
  <c r="DW42" i="8"/>
  <c r="DW41" i="8"/>
  <c r="DW40" i="8"/>
  <c r="DW39" i="8"/>
  <c r="DW38" i="8"/>
  <c r="DW36" i="8"/>
  <c r="DW35" i="8"/>
  <c r="DW34" i="8"/>
  <c r="DW30" i="8"/>
  <c r="DW29" i="8"/>
  <c r="DW27" i="8"/>
  <c r="DW26" i="8"/>
  <c r="DW25" i="8"/>
  <c r="DW24" i="8"/>
  <c r="DW23" i="8"/>
  <c r="DW8" i="8"/>
  <c r="DW9" i="8"/>
  <c r="DW10" i="8"/>
  <c r="DW11" i="8"/>
  <c r="DW12" i="8"/>
  <c r="DW13" i="8"/>
  <c r="DW14" i="8"/>
  <c r="DW15" i="8"/>
  <c r="DW16" i="8"/>
  <c r="DW17" i="8"/>
  <c r="DW18" i="8"/>
  <c r="DW19" i="8"/>
  <c r="DW7" i="8"/>
  <c r="DU55" i="8"/>
  <c r="DU52" i="8"/>
  <c r="DU49" i="8"/>
  <c r="DU48" i="8"/>
  <c r="DU45" i="8"/>
  <c r="DU42" i="8"/>
  <c r="DU36" i="8"/>
  <c r="DU34" i="8"/>
  <c r="DU30" i="8"/>
  <c r="DU29" i="8"/>
  <c r="DU26" i="8"/>
  <c r="DU23" i="8"/>
  <c r="DU8" i="8"/>
  <c r="DU10" i="8"/>
  <c r="DU11" i="8"/>
  <c r="DU12" i="8"/>
  <c r="DU13" i="8"/>
  <c r="DU14" i="8"/>
  <c r="DU15" i="8"/>
  <c r="DU16" i="8"/>
  <c r="DU17" i="8"/>
  <c r="DU18" i="8"/>
  <c r="DU19" i="8"/>
  <c r="DU7" i="8"/>
  <c r="DS55" i="8"/>
  <c r="DS52" i="8"/>
  <c r="DS49" i="8"/>
  <c r="DS48" i="8"/>
  <c r="DS45" i="8"/>
  <c r="DS42" i="8"/>
  <c r="DS36" i="8"/>
  <c r="DS34" i="8"/>
  <c r="DS30" i="8"/>
  <c r="DS29" i="8"/>
  <c r="DS26" i="8"/>
  <c r="DS23" i="8"/>
  <c r="DS8" i="8"/>
  <c r="DS10" i="8"/>
  <c r="DS11" i="8"/>
  <c r="DS12" i="8"/>
  <c r="DS13" i="8"/>
  <c r="DS14" i="8"/>
  <c r="DS15" i="8"/>
  <c r="DS16" i="8"/>
  <c r="DS17" i="8"/>
  <c r="DS18" i="8"/>
  <c r="DS19" i="8"/>
  <c r="DS7" i="8"/>
  <c r="DQ48" i="8"/>
  <c r="DQ49" i="8"/>
  <c r="DQ50" i="8"/>
  <c r="DQ51" i="8"/>
  <c r="DQ52" i="8"/>
  <c r="DQ53" i="8"/>
  <c r="DQ54" i="8"/>
  <c r="DQ55" i="8"/>
  <c r="DQ56" i="8"/>
  <c r="DQ57" i="8"/>
  <c r="DQ58" i="8"/>
  <c r="DQ59" i="8"/>
  <c r="DQ47" i="8"/>
  <c r="DQ39" i="8"/>
  <c r="DQ40" i="8"/>
  <c r="DQ41" i="8"/>
  <c r="DQ42" i="8"/>
  <c r="DQ43" i="8"/>
  <c r="DQ44" i="8"/>
  <c r="DQ45" i="8"/>
  <c r="DQ38" i="8"/>
  <c r="DQ35" i="8"/>
  <c r="DQ36" i="8"/>
  <c r="DQ34" i="8"/>
  <c r="DQ30" i="8"/>
  <c r="DQ29" i="8"/>
  <c r="DQ27" i="8"/>
  <c r="DQ26" i="8"/>
  <c r="DQ25" i="8"/>
  <c r="DQ24" i="8"/>
  <c r="DQ23" i="8"/>
  <c r="DQ9" i="8"/>
  <c r="DQ10" i="8"/>
  <c r="DQ11" i="8"/>
  <c r="DQ12" i="8"/>
  <c r="DQ13" i="8"/>
  <c r="DQ14" i="8"/>
  <c r="DQ15" i="8"/>
  <c r="DQ16" i="8"/>
  <c r="DQ17" i="8"/>
  <c r="DQ18" i="8"/>
  <c r="DQ19" i="8"/>
  <c r="DQ8" i="8"/>
  <c r="DQ7" i="8"/>
  <c r="DO55" i="8"/>
  <c r="DO52" i="8"/>
  <c r="DO49" i="8"/>
  <c r="DO48" i="8"/>
  <c r="DO45" i="8"/>
  <c r="DO42" i="8"/>
  <c r="DO36" i="8"/>
  <c r="DO34" i="8"/>
  <c r="DO30" i="8"/>
  <c r="DO29" i="8"/>
  <c r="DO26" i="8"/>
  <c r="DO23" i="8"/>
  <c r="DO10" i="8"/>
  <c r="DO11" i="8"/>
  <c r="DO12" i="8"/>
  <c r="DO13" i="8"/>
  <c r="DO14" i="8"/>
  <c r="DO15" i="8"/>
  <c r="DO16" i="8"/>
  <c r="DO17" i="8"/>
  <c r="DO18" i="8"/>
  <c r="DO19" i="8"/>
  <c r="DO8" i="8"/>
  <c r="DO7" i="8"/>
  <c r="DM55" i="8"/>
  <c r="DM52" i="8"/>
  <c r="DM49" i="8"/>
  <c r="DM48" i="8"/>
  <c r="DM45" i="8"/>
  <c r="DM42" i="8"/>
  <c r="DM36" i="8"/>
  <c r="DM34" i="8"/>
  <c r="DM30" i="8"/>
  <c r="DM29" i="8"/>
  <c r="DM26" i="8"/>
  <c r="DM23" i="8"/>
  <c r="DM10" i="8"/>
  <c r="DM11" i="8"/>
  <c r="DM12" i="8"/>
  <c r="DM13" i="8"/>
  <c r="DM14" i="8"/>
  <c r="DM15" i="8"/>
  <c r="DM16" i="8"/>
  <c r="DM17" i="8"/>
  <c r="DM18" i="8"/>
  <c r="DM19" i="8"/>
  <c r="DM8" i="8"/>
  <c r="DM7" i="8"/>
  <c r="DK48" i="8"/>
  <c r="DK49" i="8"/>
  <c r="DK50" i="8"/>
  <c r="DK51" i="8"/>
  <c r="DK52" i="8"/>
  <c r="DK53" i="8"/>
  <c r="DK54" i="8"/>
  <c r="DK55" i="8"/>
  <c r="DK56" i="8"/>
  <c r="DK57" i="8"/>
  <c r="DK58" i="8"/>
  <c r="DK59" i="8"/>
  <c r="DK47" i="8"/>
  <c r="DK45" i="8"/>
  <c r="DK44" i="8"/>
  <c r="DK43" i="8"/>
  <c r="DK42" i="8"/>
  <c r="DK41" i="8"/>
  <c r="DK40" i="8"/>
  <c r="DK39" i="8"/>
  <c r="DK38" i="8"/>
  <c r="DK36" i="8"/>
  <c r="DK35" i="8"/>
  <c r="DK34" i="8"/>
  <c r="DK30" i="8"/>
  <c r="DK29" i="8"/>
  <c r="DK27" i="8"/>
  <c r="DK26" i="8"/>
  <c r="DK25" i="8"/>
  <c r="DK24" i="8"/>
  <c r="DK23" i="8"/>
  <c r="DK8" i="8"/>
  <c r="DK9" i="8"/>
  <c r="DK10" i="8"/>
  <c r="DK11" i="8"/>
  <c r="DK12" i="8"/>
  <c r="DK13" i="8"/>
  <c r="DK14" i="8"/>
  <c r="DK15" i="8"/>
  <c r="DK16" i="8"/>
  <c r="DK17" i="8"/>
  <c r="DK18" i="8"/>
  <c r="DK19" i="8"/>
  <c r="DK7" i="8"/>
  <c r="DI55" i="8"/>
  <c r="DI52" i="8"/>
  <c r="DI49" i="8"/>
  <c r="DI48" i="8"/>
  <c r="DI45" i="8"/>
  <c r="DI42" i="8"/>
  <c r="DI36" i="8"/>
  <c r="DI34" i="8"/>
  <c r="DI30" i="8"/>
  <c r="DI29" i="8"/>
  <c r="DI26" i="8"/>
  <c r="DI23" i="8"/>
  <c r="DI8" i="8"/>
  <c r="DI10" i="8"/>
  <c r="DI11" i="8"/>
  <c r="DI12" i="8"/>
  <c r="DI13" i="8"/>
  <c r="DI14" i="8"/>
  <c r="DI15" i="8"/>
  <c r="DI16" i="8"/>
  <c r="DI17" i="8"/>
  <c r="DI18" i="8"/>
  <c r="DI19" i="8"/>
  <c r="DI7" i="8"/>
  <c r="DG55" i="8"/>
  <c r="DG52" i="8"/>
  <c r="DG49" i="8"/>
  <c r="DG48" i="8"/>
  <c r="DG45" i="8"/>
  <c r="DG42" i="8"/>
  <c r="DG36" i="8"/>
  <c r="DG34" i="8"/>
  <c r="DG30" i="8"/>
  <c r="DG29" i="8"/>
  <c r="DG26" i="8"/>
  <c r="DG23" i="8"/>
  <c r="DG10" i="8"/>
  <c r="DG11" i="8"/>
  <c r="DG12" i="8"/>
  <c r="DG13" i="8"/>
  <c r="DG14" i="8"/>
  <c r="DG15" i="8"/>
  <c r="DG16" i="8"/>
  <c r="DG17" i="8"/>
  <c r="DG18" i="8"/>
  <c r="DG19" i="8"/>
  <c r="DG8" i="8"/>
  <c r="DG7" i="8"/>
  <c r="DE59" i="8"/>
  <c r="DE58" i="8"/>
  <c r="DE57" i="8"/>
  <c r="DE56" i="8"/>
  <c r="DE55" i="8"/>
  <c r="DE54" i="8"/>
  <c r="DE53" i="8"/>
  <c r="DE52" i="8"/>
  <c r="DE51" i="8"/>
  <c r="DE50" i="8"/>
  <c r="DE49" i="8"/>
  <c r="DE48" i="8"/>
  <c r="DE47" i="8"/>
  <c r="DE45" i="8"/>
  <c r="DE44" i="8"/>
  <c r="DE43" i="8"/>
  <c r="DE42" i="8"/>
  <c r="DE41" i="8"/>
  <c r="DE40" i="8"/>
  <c r="DE39" i="8"/>
  <c r="DE38" i="8"/>
  <c r="DE36" i="8"/>
  <c r="DE35" i="8"/>
  <c r="DE34" i="8"/>
  <c r="DE30" i="8"/>
  <c r="DE29" i="8"/>
  <c r="DE27" i="8"/>
  <c r="DE26" i="8"/>
  <c r="DE25" i="8"/>
  <c r="DE24" i="8"/>
  <c r="DE23" i="8"/>
  <c r="DE8" i="8"/>
  <c r="DE9" i="8"/>
  <c r="DE10" i="8"/>
  <c r="DE11" i="8"/>
  <c r="DE12" i="8"/>
  <c r="DE13" i="8"/>
  <c r="DE14" i="8"/>
  <c r="DE15" i="8"/>
  <c r="DE16" i="8"/>
  <c r="DE17" i="8"/>
  <c r="DE18" i="8"/>
  <c r="DE19" i="8"/>
  <c r="DE7" i="8"/>
  <c r="DC55" i="8"/>
  <c r="DC52" i="8"/>
  <c r="DC49" i="8"/>
  <c r="DC48" i="8"/>
  <c r="DC45" i="8"/>
  <c r="DC42" i="8"/>
  <c r="DC36" i="8"/>
  <c r="DC34" i="8"/>
  <c r="DC30" i="8"/>
  <c r="DC29" i="8"/>
  <c r="DC26" i="8"/>
  <c r="DC23" i="8"/>
  <c r="DC10" i="8"/>
  <c r="DC11" i="8"/>
  <c r="DC12" i="8"/>
  <c r="DC13" i="8"/>
  <c r="DC14" i="8"/>
  <c r="DC15" i="8"/>
  <c r="DC16" i="8"/>
  <c r="DC17" i="8"/>
  <c r="DC18" i="8"/>
  <c r="DC19" i="8"/>
  <c r="DC8" i="8"/>
  <c r="DC7" i="8"/>
  <c r="DA59" i="8"/>
  <c r="DA58" i="8"/>
  <c r="DA57" i="8"/>
  <c r="DA56" i="8"/>
  <c r="DA55" i="8"/>
  <c r="DA54" i="8"/>
  <c r="DA53" i="8"/>
  <c r="DA52" i="8"/>
  <c r="DA51" i="8"/>
  <c r="DA50" i="8"/>
  <c r="DA49" i="8"/>
  <c r="DA48" i="8"/>
  <c r="DA47" i="8"/>
  <c r="DA45" i="8"/>
  <c r="DA44" i="8"/>
  <c r="DA43" i="8"/>
  <c r="DA42" i="8"/>
  <c r="DA41" i="8"/>
  <c r="DA40" i="8"/>
  <c r="DA39" i="8"/>
  <c r="DA38" i="8"/>
  <c r="DA36" i="8"/>
  <c r="DA35" i="8"/>
  <c r="DA34" i="8"/>
  <c r="DA30" i="8"/>
  <c r="DA29" i="8"/>
  <c r="DA27" i="8"/>
  <c r="DA26" i="8"/>
  <c r="DA25" i="8"/>
  <c r="DA24" i="8"/>
  <c r="DA23" i="8"/>
  <c r="DA9" i="8"/>
  <c r="DA10" i="8"/>
  <c r="DA11" i="8"/>
  <c r="DA12" i="8"/>
  <c r="DA13" i="8"/>
  <c r="DA14" i="8"/>
  <c r="DA15" i="8"/>
  <c r="DA16" i="8"/>
  <c r="DA17" i="8"/>
  <c r="DA18" i="8"/>
  <c r="DA19" i="8"/>
  <c r="DA8" i="8"/>
  <c r="DA7" i="8"/>
  <c r="CY55" i="8"/>
  <c r="CY52" i="8"/>
  <c r="CY49" i="8"/>
  <c r="CY48" i="8"/>
  <c r="CY45" i="8"/>
  <c r="CY42" i="8"/>
  <c r="CY36" i="8"/>
  <c r="CY34" i="8"/>
  <c r="CY30" i="8"/>
  <c r="CY29" i="8"/>
  <c r="CY26" i="8"/>
  <c r="CY23" i="8"/>
  <c r="CY8" i="8"/>
  <c r="CY10" i="8"/>
  <c r="CY11" i="8"/>
  <c r="CY12" i="8"/>
  <c r="CY13" i="8"/>
  <c r="CY14" i="8"/>
  <c r="CY15" i="8"/>
  <c r="CY16" i="8"/>
  <c r="CY17" i="8"/>
  <c r="CY18" i="8"/>
  <c r="CY19" i="8"/>
  <c r="CY7" i="8"/>
  <c r="CW55" i="8"/>
  <c r="CW52" i="8"/>
  <c r="CW49" i="8"/>
  <c r="CW48" i="8"/>
  <c r="CW45" i="8"/>
  <c r="CW42" i="8"/>
  <c r="CW36" i="8"/>
  <c r="CW34" i="8"/>
  <c r="CW30" i="8"/>
  <c r="CW29" i="8"/>
  <c r="CW26" i="8"/>
  <c r="CW23" i="8"/>
  <c r="CW10" i="8"/>
  <c r="CW11" i="8"/>
  <c r="CW12" i="8"/>
  <c r="CW13" i="8"/>
  <c r="CW14" i="8"/>
  <c r="CW15" i="8"/>
  <c r="CW16" i="8"/>
  <c r="CW17" i="8"/>
  <c r="CW18" i="8"/>
  <c r="CW19" i="8"/>
  <c r="CW8" i="8"/>
  <c r="CW7" i="8"/>
  <c r="CU59" i="8"/>
  <c r="CU58" i="8"/>
  <c r="CU57" i="8"/>
  <c r="CU56" i="8"/>
  <c r="CU55" i="8"/>
  <c r="CU54" i="8"/>
  <c r="CU53" i="8"/>
  <c r="CU52" i="8"/>
  <c r="CU51" i="8"/>
  <c r="CU50" i="8"/>
  <c r="CU49" i="8"/>
  <c r="CU48" i="8"/>
  <c r="CU47" i="8"/>
  <c r="CU45" i="8"/>
  <c r="CU44" i="8"/>
  <c r="CU43" i="8"/>
  <c r="CU42" i="8"/>
  <c r="CU41" i="8"/>
  <c r="CU40" i="8"/>
  <c r="CU39" i="8"/>
  <c r="CU38" i="8"/>
  <c r="CU36" i="8"/>
  <c r="CU35" i="8"/>
  <c r="CU34" i="8"/>
  <c r="CU30" i="8"/>
  <c r="CU29" i="8"/>
  <c r="CU27" i="8"/>
  <c r="CU26" i="8"/>
  <c r="CU25" i="8"/>
  <c r="CU24" i="8"/>
  <c r="CU23" i="8"/>
  <c r="CU8" i="8"/>
  <c r="CU9" i="8"/>
  <c r="CU10" i="8"/>
  <c r="CU11" i="8"/>
  <c r="CU12" i="8"/>
  <c r="CU13" i="8"/>
  <c r="CU14" i="8"/>
  <c r="CU15" i="8"/>
  <c r="CU16" i="8"/>
  <c r="CU17" i="8"/>
  <c r="CU18" i="8"/>
  <c r="CU19" i="8"/>
  <c r="CU7" i="8"/>
  <c r="CS55" i="8"/>
  <c r="CS52" i="8"/>
  <c r="CS49" i="8"/>
  <c r="CS48" i="8"/>
  <c r="CS45" i="8"/>
  <c r="CS42" i="8"/>
  <c r="CS36" i="8"/>
  <c r="CS34" i="8"/>
  <c r="CS30" i="8"/>
  <c r="CS29" i="8"/>
  <c r="CS26" i="8"/>
  <c r="CS23" i="8"/>
  <c r="CS10" i="8"/>
  <c r="CS11" i="8"/>
  <c r="CS12" i="8"/>
  <c r="CS13" i="8"/>
  <c r="CS14" i="8"/>
  <c r="CS15" i="8"/>
  <c r="CS16" i="8"/>
  <c r="CS17" i="8"/>
  <c r="CS18" i="8"/>
  <c r="CS19" i="8"/>
  <c r="CS8" i="8"/>
  <c r="CS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47" i="8"/>
  <c r="CQ45" i="8"/>
  <c r="CQ44" i="8"/>
  <c r="CQ43" i="8"/>
  <c r="CQ42" i="8"/>
  <c r="CQ41" i="8"/>
  <c r="CQ40" i="8"/>
  <c r="CQ39" i="8"/>
  <c r="CQ38" i="8"/>
  <c r="CQ36" i="8"/>
  <c r="CQ35" i="8"/>
  <c r="CQ34" i="8"/>
  <c r="CQ30" i="8"/>
  <c r="CQ29" i="8"/>
  <c r="CQ24" i="8"/>
  <c r="CQ25" i="8"/>
  <c r="CQ26" i="8"/>
  <c r="CQ27" i="8"/>
  <c r="CQ23" i="8"/>
  <c r="CQ9" i="8"/>
  <c r="CQ10" i="8"/>
  <c r="CQ11" i="8"/>
  <c r="CQ12" i="8"/>
  <c r="CQ13" i="8"/>
  <c r="CQ14" i="8"/>
  <c r="CQ15" i="8"/>
  <c r="CQ16" i="8"/>
  <c r="CQ17" i="8"/>
  <c r="CQ18" i="8"/>
  <c r="CQ19" i="8"/>
  <c r="CQ8" i="8"/>
  <c r="CQ7" i="8"/>
  <c r="CO55" i="8"/>
  <c r="CO52" i="8"/>
  <c r="CO49" i="8"/>
  <c r="CO48" i="8"/>
  <c r="CO45" i="8"/>
  <c r="CO42" i="8"/>
  <c r="CO36" i="8"/>
  <c r="CO34" i="8"/>
  <c r="CO30" i="8"/>
  <c r="CO29" i="8"/>
  <c r="CO26" i="8"/>
  <c r="CO23" i="8"/>
  <c r="CO10" i="8"/>
  <c r="CO11" i="8"/>
  <c r="CO12" i="8"/>
  <c r="CO13" i="8"/>
  <c r="CO14" i="8"/>
  <c r="CO15" i="8"/>
  <c r="CO16" i="8"/>
  <c r="CO17" i="8"/>
  <c r="CO18" i="8"/>
  <c r="CO19" i="8"/>
  <c r="CO8" i="8"/>
  <c r="CO7" i="8"/>
  <c r="CM27" i="8"/>
  <c r="CM26" i="8"/>
  <c r="CM25" i="8"/>
  <c r="CM24" i="8"/>
  <c r="CM23" i="8"/>
  <c r="CM30" i="8"/>
  <c r="CM29" i="8"/>
  <c r="CM36" i="8"/>
  <c r="CM35" i="8"/>
  <c r="CM34" i="8"/>
  <c r="CM45" i="8"/>
  <c r="CM44" i="8"/>
  <c r="CM43" i="8"/>
  <c r="CM42" i="8"/>
  <c r="CM41" i="8"/>
  <c r="CM40" i="8"/>
  <c r="CM39" i="8"/>
  <c r="CM38" i="8"/>
  <c r="CM59" i="8"/>
  <c r="CM58" i="8"/>
  <c r="CM57" i="8"/>
  <c r="CM56" i="8"/>
  <c r="CM55" i="8"/>
  <c r="CM54" i="8"/>
  <c r="CM53" i="8"/>
  <c r="CM52" i="8"/>
  <c r="CM51" i="8"/>
  <c r="CM50" i="8"/>
  <c r="CM49" i="8"/>
  <c r="CM48" i="8"/>
  <c r="CM47" i="8"/>
  <c r="CM9" i="8"/>
  <c r="CM10" i="8"/>
  <c r="CM11" i="8"/>
  <c r="CM12" i="8"/>
  <c r="CM13" i="8"/>
  <c r="CM14" i="8"/>
  <c r="CM15" i="8"/>
  <c r="CM16" i="8"/>
  <c r="CM17" i="8"/>
  <c r="CM18" i="8"/>
  <c r="CM19" i="8"/>
  <c r="CM8" i="8"/>
  <c r="CM7" i="8"/>
  <c r="CK55" i="8"/>
  <c r="CK52" i="8"/>
  <c r="CK49" i="8"/>
  <c r="CK48" i="8"/>
  <c r="CK45" i="8"/>
  <c r="CK42" i="8"/>
  <c r="CK36" i="8"/>
  <c r="CK34" i="8"/>
  <c r="CK30" i="8"/>
  <c r="CK29" i="8"/>
  <c r="CK26" i="8"/>
  <c r="CK23" i="8"/>
  <c r="CK19" i="8"/>
  <c r="CK8" i="8"/>
  <c r="CK10" i="8"/>
  <c r="CK11" i="8"/>
  <c r="CK12" i="8"/>
  <c r="CK13" i="8"/>
  <c r="CK14" i="8"/>
  <c r="CK15" i="8"/>
  <c r="CK16" i="8"/>
  <c r="CK17" i="8"/>
  <c r="CK18" i="8"/>
  <c r="CK7" i="8"/>
  <c r="CI59" i="8"/>
  <c r="CI58" i="8"/>
  <c r="CI57" i="8"/>
  <c r="CI56" i="8"/>
  <c r="CI55" i="8"/>
  <c r="CI54" i="8"/>
  <c r="CI53" i="8"/>
  <c r="CI52" i="8"/>
  <c r="CI51" i="8"/>
  <c r="CI50" i="8"/>
  <c r="CI49" i="8"/>
  <c r="CI48" i="8"/>
  <c r="CI47" i="8"/>
  <c r="CI45" i="8"/>
  <c r="CI44" i="8"/>
  <c r="CI43" i="8"/>
  <c r="CI42" i="8"/>
  <c r="CI41" i="8"/>
  <c r="CI40" i="8"/>
  <c r="CI39" i="8"/>
  <c r="CI38" i="8"/>
  <c r="CI36" i="8"/>
  <c r="CI35" i="8"/>
  <c r="CI34" i="8"/>
  <c r="CI30" i="8"/>
  <c r="CI29" i="8"/>
  <c r="CI24" i="8"/>
  <c r="CI25" i="8"/>
  <c r="CI26" i="8"/>
  <c r="CI27" i="8"/>
  <c r="CI23" i="8"/>
  <c r="CI8" i="8"/>
  <c r="CI9" i="8"/>
  <c r="CI10" i="8"/>
  <c r="CI11" i="8"/>
  <c r="CI12" i="8"/>
  <c r="CI13" i="8"/>
  <c r="CI14" i="8"/>
  <c r="CI15" i="8"/>
  <c r="CI16" i="8"/>
  <c r="CI17" i="8"/>
  <c r="CI18" i="8"/>
  <c r="CI19" i="8"/>
  <c r="CI7" i="8"/>
  <c r="CG55" i="8"/>
  <c r="CG52" i="8"/>
  <c r="CG49" i="8"/>
  <c r="CG48" i="8"/>
  <c r="CG45" i="8"/>
  <c r="CG42" i="8"/>
  <c r="CG36" i="8"/>
  <c r="CG34" i="8"/>
  <c r="CG30" i="8"/>
  <c r="CG29" i="8"/>
  <c r="CG26" i="8"/>
  <c r="CG23" i="8"/>
  <c r="CG10" i="8"/>
  <c r="CG11" i="8"/>
  <c r="CG12" i="8"/>
  <c r="CG13" i="8"/>
  <c r="CG14" i="8"/>
  <c r="CG15" i="8"/>
  <c r="CG16" i="8"/>
  <c r="CG17" i="8"/>
  <c r="CG18" i="8"/>
  <c r="CG19" i="8"/>
  <c r="CG8" i="8"/>
  <c r="CG7" i="8"/>
  <c r="CE55" i="8"/>
  <c r="CE52" i="8"/>
  <c r="CE49" i="8"/>
  <c r="CE48" i="8"/>
  <c r="CE45" i="8"/>
  <c r="CE42" i="8"/>
  <c r="CE36" i="8"/>
  <c r="CE34" i="8"/>
  <c r="CE30" i="8"/>
  <c r="CE29" i="8"/>
  <c r="CE26" i="8"/>
  <c r="CE23" i="8"/>
  <c r="CE11" i="8"/>
  <c r="CE12" i="8"/>
  <c r="CE13" i="8"/>
  <c r="CE14" i="8"/>
  <c r="CE15" i="8"/>
  <c r="CE16" i="8"/>
  <c r="CE17" i="8"/>
  <c r="CE18" i="8"/>
  <c r="CE19" i="8"/>
  <c r="CE10" i="8"/>
  <c r="CE8" i="8"/>
  <c r="CE7" i="8"/>
  <c r="CC55" i="8"/>
  <c r="CC52" i="8"/>
  <c r="CC49" i="8"/>
  <c r="CC48" i="8"/>
  <c r="CC45" i="8"/>
  <c r="CC42" i="8"/>
  <c r="CC36" i="8"/>
  <c r="CC34" i="8"/>
  <c r="CC30" i="8"/>
  <c r="CC29" i="8"/>
  <c r="CC26" i="8"/>
  <c r="CC23" i="8"/>
  <c r="CC8" i="8"/>
  <c r="CC10" i="8"/>
  <c r="CC11" i="8"/>
  <c r="CC12" i="8"/>
  <c r="CC13" i="8"/>
  <c r="CC14" i="8"/>
  <c r="CC15" i="8"/>
  <c r="CC16" i="8"/>
  <c r="CC17" i="8"/>
  <c r="CC18" i="8"/>
  <c r="CC19" i="8"/>
  <c r="CC7" i="8"/>
  <c r="CA59" i="8"/>
  <c r="CA58" i="8"/>
  <c r="CA57" i="8"/>
  <c r="CA56" i="8"/>
  <c r="CA55" i="8"/>
  <c r="CA54" i="8"/>
  <c r="CA53" i="8"/>
  <c r="CA52" i="8"/>
  <c r="CA51" i="8"/>
  <c r="CA50" i="8"/>
  <c r="CA49" i="8"/>
  <c r="CA48" i="8"/>
  <c r="CA47" i="8"/>
  <c r="CA45" i="8"/>
  <c r="CA44" i="8"/>
  <c r="CA43" i="8"/>
  <c r="CA42" i="8"/>
  <c r="CA41" i="8"/>
  <c r="CA40" i="8"/>
  <c r="CA39" i="8"/>
  <c r="CA38" i="8"/>
  <c r="CA36" i="8"/>
  <c r="CA35" i="8"/>
  <c r="CA34" i="8"/>
  <c r="CA30" i="8"/>
  <c r="CA29" i="8"/>
  <c r="CA27" i="8"/>
  <c r="CA26" i="8"/>
  <c r="CA25" i="8"/>
  <c r="CA24" i="8"/>
  <c r="CA23" i="8"/>
  <c r="CA9" i="8"/>
  <c r="CA10" i="8"/>
  <c r="CA11" i="8"/>
  <c r="CA12" i="8"/>
  <c r="CA13" i="8"/>
  <c r="CA14" i="8"/>
  <c r="CA15" i="8"/>
  <c r="CA16" i="8"/>
  <c r="CA17" i="8"/>
  <c r="CA18" i="8"/>
  <c r="CA19" i="8"/>
  <c r="CA8" i="8"/>
  <c r="CA7" i="8"/>
  <c r="BY55" i="8"/>
  <c r="BY52" i="8"/>
  <c r="BY49" i="8"/>
  <c r="BY48" i="8"/>
  <c r="BY45" i="8"/>
  <c r="BY42" i="8"/>
  <c r="BY36" i="8"/>
  <c r="BY34" i="8"/>
  <c r="BY30" i="8"/>
  <c r="BY29" i="8"/>
  <c r="BY26" i="8"/>
  <c r="BY23" i="8"/>
  <c r="BY11" i="8"/>
  <c r="BY12" i="8"/>
  <c r="BY13" i="8"/>
  <c r="BY14" i="8"/>
  <c r="BY15" i="8"/>
  <c r="BY16" i="8"/>
  <c r="BY17" i="8"/>
  <c r="BY18" i="8"/>
  <c r="BY19" i="8"/>
  <c r="BY10" i="8"/>
  <c r="BY8" i="8"/>
  <c r="BY7" i="8"/>
  <c r="BU55" i="8"/>
  <c r="BU52" i="8"/>
  <c r="BU49" i="8"/>
  <c r="BU48" i="8"/>
  <c r="BU45" i="8"/>
  <c r="BU42" i="8"/>
  <c r="BU36" i="8"/>
  <c r="BU34" i="8"/>
  <c r="BU30" i="8"/>
  <c r="BU29" i="8"/>
  <c r="BU26" i="8"/>
  <c r="BU23" i="8"/>
  <c r="BU10" i="8"/>
  <c r="BU11" i="8"/>
  <c r="BU12" i="8"/>
  <c r="BU13" i="8"/>
  <c r="BU14" i="8"/>
  <c r="BU15" i="8"/>
  <c r="BU16" i="8"/>
  <c r="BU17" i="8"/>
  <c r="BU18" i="8"/>
  <c r="BU19" i="8"/>
  <c r="BU8" i="8"/>
  <c r="BU7" i="8"/>
  <c r="BS59" i="8"/>
  <c r="BS58" i="8"/>
  <c r="BS57" i="8"/>
  <c r="BS56" i="8"/>
  <c r="BS55" i="8"/>
  <c r="BS54" i="8"/>
  <c r="BS53" i="8"/>
  <c r="BS52" i="8"/>
  <c r="BS51" i="8"/>
  <c r="BS50" i="8"/>
  <c r="BS49" i="8"/>
  <c r="BS48" i="8"/>
  <c r="BS47" i="8"/>
  <c r="BS45" i="8"/>
  <c r="BS44" i="8"/>
  <c r="BS43" i="8"/>
  <c r="BS42" i="8"/>
  <c r="BS41" i="8"/>
  <c r="BS40" i="8"/>
  <c r="BS39" i="8"/>
  <c r="BS38" i="8"/>
  <c r="BS36" i="8"/>
  <c r="BS35" i="8"/>
  <c r="BS34" i="8"/>
  <c r="BS30" i="8"/>
  <c r="BS29" i="8"/>
  <c r="BS27" i="8"/>
  <c r="BS26" i="8"/>
  <c r="BS25" i="8"/>
  <c r="BS24" i="8"/>
  <c r="BS23" i="8"/>
  <c r="BS15" i="8"/>
  <c r="BS16" i="8"/>
  <c r="BS17" i="8"/>
  <c r="BS18" i="8"/>
  <c r="BS19" i="8"/>
  <c r="BS14" i="8"/>
  <c r="BS8" i="8"/>
  <c r="BS9" i="8"/>
  <c r="BS10" i="8"/>
  <c r="BS11" i="8"/>
  <c r="BS12" i="8"/>
  <c r="BS13" i="8"/>
  <c r="BS7" i="8"/>
  <c r="BQ55" i="8"/>
  <c r="BQ52" i="8"/>
  <c r="BQ49" i="8"/>
  <c r="BQ48" i="8"/>
  <c r="BQ45" i="8"/>
  <c r="BQ42" i="8"/>
  <c r="BQ36" i="8"/>
  <c r="BQ34" i="8"/>
  <c r="BQ30" i="8"/>
  <c r="BQ29" i="8"/>
  <c r="BQ26" i="8"/>
  <c r="BQ23" i="8"/>
  <c r="BQ19" i="8"/>
  <c r="BQ18" i="8"/>
  <c r="BQ17" i="8"/>
  <c r="BQ16" i="8"/>
  <c r="BQ15" i="8"/>
  <c r="BQ14" i="8"/>
  <c r="BQ13" i="8"/>
  <c r="BQ12" i="8"/>
  <c r="BQ11" i="8"/>
  <c r="BQ10" i="8"/>
  <c r="BQ8" i="8"/>
  <c r="BQ7" i="8"/>
  <c r="BO55" i="8"/>
  <c r="BO52" i="8"/>
  <c r="BO49" i="8"/>
  <c r="BO48" i="8"/>
  <c r="BO45" i="8"/>
  <c r="BO42" i="8"/>
  <c r="BO36" i="8"/>
  <c r="BO34" i="8"/>
  <c r="BO30" i="8"/>
  <c r="BO29" i="8"/>
  <c r="BO26" i="8"/>
  <c r="BO23" i="8"/>
  <c r="BO10" i="8"/>
  <c r="BO11" i="8"/>
  <c r="BO12" i="8"/>
  <c r="BO13" i="8"/>
  <c r="BO14" i="8"/>
  <c r="BO15" i="8"/>
  <c r="BO16" i="8"/>
  <c r="BO17" i="8"/>
  <c r="BO18" i="8"/>
  <c r="BO19" i="8"/>
  <c r="BO8" i="8"/>
  <c r="BO7" i="8"/>
  <c r="BM59" i="8"/>
  <c r="BM58" i="8"/>
  <c r="BM57" i="8"/>
  <c r="BM56" i="8"/>
  <c r="BM55" i="8"/>
  <c r="BM54" i="8"/>
  <c r="BM53" i="8"/>
  <c r="BM52" i="8"/>
  <c r="BM51" i="8"/>
  <c r="BM50" i="8"/>
  <c r="BM49" i="8"/>
  <c r="BM48" i="8"/>
  <c r="BM47" i="8"/>
  <c r="BM45" i="8"/>
  <c r="BM44" i="8"/>
  <c r="BM43" i="8"/>
  <c r="BM42" i="8"/>
  <c r="BM41" i="8"/>
  <c r="BM40" i="8"/>
  <c r="BM39" i="8"/>
  <c r="BM38" i="8"/>
  <c r="BM36" i="8"/>
  <c r="BM35" i="8"/>
  <c r="BM34" i="8"/>
  <c r="BM30" i="8"/>
  <c r="BM29" i="8"/>
  <c r="BM27" i="8"/>
  <c r="BM26" i="8"/>
  <c r="BM25" i="8"/>
  <c r="BM24" i="8"/>
  <c r="BM23" i="8"/>
  <c r="BM9" i="8"/>
  <c r="BM10" i="8"/>
  <c r="BM11" i="8"/>
  <c r="BM12" i="8"/>
  <c r="BM13" i="8"/>
  <c r="BM14" i="8"/>
  <c r="BM15" i="8"/>
  <c r="BM16" i="8"/>
  <c r="BM17" i="8"/>
  <c r="BM18" i="8"/>
  <c r="BM19" i="8"/>
  <c r="BM8" i="8"/>
  <c r="BM7" i="8"/>
  <c r="BK55" i="8"/>
  <c r="BK52" i="8"/>
  <c r="BK49" i="8"/>
  <c r="BK48" i="8"/>
  <c r="BK45" i="8"/>
  <c r="BK42" i="8"/>
  <c r="BK36" i="8"/>
  <c r="BK34" i="8"/>
  <c r="BK30" i="8"/>
  <c r="BK29" i="8"/>
  <c r="BK26" i="8"/>
  <c r="BK23" i="8"/>
  <c r="BK10" i="8"/>
  <c r="BK11" i="8"/>
  <c r="BK12" i="8"/>
  <c r="BK13" i="8"/>
  <c r="BK14" i="8"/>
  <c r="BK15" i="8"/>
  <c r="BK16" i="8"/>
  <c r="BK17" i="8"/>
  <c r="BK18" i="8"/>
  <c r="BK19" i="8"/>
  <c r="BK8" i="8"/>
  <c r="BK7" i="8"/>
  <c r="BI55" i="8"/>
  <c r="BI52" i="8"/>
  <c r="BI49" i="8"/>
  <c r="BI48" i="8"/>
  <c r="BI45" i="8"/>
  <c r="BI42" i="8"/>
  <c r="BI36" i="8"/>
  <c r="BI34" i="8"/>
  <c r="BI30" i="8"/>
  <c r="BI29" i="8"/>
  <c r="BI26" i="8"/>
  <c r="BI23" i="8"/>
  <c r="BI11" i="8"/>
  <c r="BI12" i="8"/>
  <c r="BI13" i="8"/>
  <c r="BI14" i="8"/>
  <c r="BI15" i="8"/>
  <c r="BI16" i="8"/>
  <c r="BI17" i="8"/>
  <c r="BI18" i="8"/>
  <c r="BI19" i="8"/>
  <c r="BI10" i="8"/>
  <c r="BI8" i="8"/>
  <c r="BI7" i="8"/>
  <c r="BG55" i="8"/>
  <c r="BG52" i="8"/>
  <c r="BG49" i="8"/>
  <c r="BG48" i="8"/>
  <c r="BG45" i="8"/>
  <c r="BG42" i="8"/>
  <c r="BG36" i="8"/>
  <c r="BG34" i="8"/>
  <c r="BG30" i="8"/>
  <c r="BG29" i="8"/>
  <c r="BG26" i="8"/>
  <c r="BG23" i="8"/>
  <c r="BG10" i="8"/>
  <c r="BG11" i="8"/>
  <c r="BG12" i="8"/>
  <c r="BG13" i="8"/>
  <c r="BG14" i="8"/>
  <c r="BG15" i="8"/>
  <c r="BG16" i="8"/>
  <c r="BG17" i="8"/>
  <c r="BG18" i="8"/>
  <c r="BG19" i="8"/>
  <c r="BG8" i="8"/>
  <c r="BG7" i="8"/>
  <c r="BE59" i="8"/>
  <c r="BE58" i="8"/>
  <c r="BE57" i="8"/>
  <c r="BE56" i="8"/>
  <c r="BE55" i="8"/>
  <c r="BE54" i="8"/>
  <c r="BE53" i="8"/>
  <c r="BE52" i="8"/>
  <c r="BE51" i="8"/>
  <c r="BE50" i="8"/>
  <c r="BE49" i="8"/>
  <c r="BE48" i="8"/>
  <c r="BE47" i="8"/>
  <c r="BE45" i="8"/>
  <c r="BE44" i="8"/>
  <c r="BE43" i="8"/>
  <c r="BE42" i="8"/>
  <c r="BE41" i="8"/>
  <c r="BE40" i="8"/>
  <c r="BE39" i="8"/>
  <c r="BE38" i="8"/>
  <c r="BE36" i="8"/>
  <c r="BE35" i="8"/>
  <c r="BE34" i="8"/>
  <c r="BE30" i="8"/>
  <c r="BE29" i="8"/>
  <c r="BE27" i="8"/>
  <c r="BE26" i="8"/>
  <c r="BE25" i="8"/>
  <c r="BE24" i="8"/>
  <c r="BE23" i="8"/>
  <c r="BE9" i="8"/>
  <c r="BE10" i="8"/>
  <c r="BE11" i="8"/>
  <c r="BE12" i="8"/>
  <c r="BE13" i="8"/>
  <c r="BE14" i="8"/>
  <c r="BE15" i="8"/>
  <c r="BE16" i="8"/>
  <c r="BE17" i="8"/>
  <c r="BE18" i="8"/>
  <c r="BE19" i="8"/>
  <c r="BE8" i="8"/>
  <c r="BE7" i="8"/>
  <c r="BC55" i="8"/>
  <c r="BC52" i="8"/>
  <c r="BC49" i="8"/>
  <c r="BC48" i="8"/>
  <c r="BC45" i="8"/>
  <c r="BC42" i="8"/>
  <c r="BC36" i="8"/>
  <c r="BC34" i="8"/>
  <c r="BC30" i="8"/>
  <c r="BC29" i="8"/>
  <c r="BC26" i="8"/>
  <c r="BC23" i="8"/>
  <c r="BC10" i="8"/>
  <c r="BC11" i="8"/>
  <c r="BC12" i="8"/>
  <c r="BC13" i="8"/>
  <c r="BC14" i="8"/>
  <c r="BC15" i="8"/>
  <c r="BC16" i="8"/>
  <c r="BC17" i="8"/>
  <c r="BC18" i="8"/>
  <c r="BC19" i="8"/>
  <c r="BC8" i="8"/>
  <c r="BC7" i="8"/>
  <c r="BA48" i="8"/>
  <c r="BA49" i="8"/>
  <c r="BA50" i="8"/>
  <c r="BA51" i="8"/>
  <c r="BA52" i="8"/>
  <c r="BA53" i="8"/>
  <c r="BA54" i="8"/>
  <c r="BA55" i="8"/>
  <c r="BA56" i="8"/>
  <c r="BA57" i="8"/>
  <c r="BA58" i="8"/>
  <c r="BA59" i="8"/>
  <c r="BA47" i="8"/>
  <c r="BA39" i="8"/>
  <c r="BA40" i="8"/>
  <c r="BA41" i="8"/>
  <c r="BA42" i="8"/>
  <c r="BA43" i="8"/>
  <c r="BA44" i="8"/>
  <c r="BA45" i="8"/>
  <c r="BA38" i="8"/>
  <c r="BA35" i="8"/>
  <c r="BA36" i="8"/>
  <c r="BA34" i="8"/>
  <c r="BA30" i="8"/>
  <c r="BA29" i="8"/>
  <c r="BA24" i="8"/>
  <c r="BA25" i="8"/>
  <c r="BA26" i="8"/>
  <c r="BA27" i="8"/>
  <c r="BA23" i="8"/>
  <c r="BA9" i="8"/>
  <c r="BA10" i="8"/>
  <c r="BA11" i="8"/>
  <c r="BA12" i="8"/>
  <c r="BA13" i="8"/>
  <c r="BA14" i="8"/>
  <c r="BA15" i="8"/>
  <c r="BA16" i="8"/>
  <c r="BA17" i="8"/>
  <c r="BA18" i="8"/>
  <c r="BA19" i="8"/>
  <c r="BA8" i="8"/>
  <c r="BA7" i="8"/>
  <c r="AY55" i="8"/>
  <c r="AY52" i="8"/>
  <c r="AY49" i="8"/>
  <c r="AY48" i="8"/>
  <c r="AY45" i="8"/>
  <c r="AY42" i="8"/>
  <c r="AY36" i="8"/>
  <c r="AY34" i="8"/>
  <c r="AY30" i="8"/>
  <c r="AY29" i="8"/>
  <c r="AY26" i="8"/>
  <c r="AY23" i="8"/>
  <c r="AY10" i="8"/>
  <c r="AY11" i="8"/>
  <c r="AY12" i="8"/>
  <c r="AY13" i="8"/>
  <c r="AY14" i="8"/>
  <c r="AY15" i="8"/>
  <c r="AY16" i="8"/>
  <c r="AY17" i="8"/>
  <c r="AY18" i="8"/>
  <c r="AY19" i="8"/>
  <c r="AY8" i="8"/>
  <c r="AY7" i="8"/>
  <c r="AW59" i="8"/>
  <c r="AW58" i="8"/>
  <c r="AW57" i="8"/>
  <c r="AW56" i="8"/>
  <c r="AW55" i="8"/>
  <c r="AW54" i="8"/>
  <c r="AW53" i="8"/>
  <c r="AW52" i="8"/>
  <c r="AW51" i="8"/>
  <c r="AW50" i="8"/>
  <c r="AW49" i="8"/>
  <c r="AW48" i="8"/>
  <c r="AW47" i="8"/>
  <c r="AW45" i="8"/>
  <c r="AW44" i="8"/>
  <c r="AW43" i="8"/>
  <c r="AW42" i="8"/>
  <c r="AW41" i="8"/>
  <c r="AW40" i="8"/>
  <c r="AW39" i="8"/>
  <c r="AW38" i="8"/>
  <c r="AW36" i="8"/>
  <c r="AW35" i="8"/>
  <c r="AW34" i="8"/>
  <c r="AW30" i="8"/>
  <c r="AW29" i="8"/>
  <c r="AW27" i="8"/>
  <c r="AW26" i="8"/>
  <c r="AW25" i="8"/>
  <c r="AW24" i="8"/>
  <c r="AW23" i="8"/>
  <c r="AW9" i="8"/>
  <c r="AW10" i="8"/>
  <c r="AW11" i="8"/>
  <c r="AW12" i="8"/>
  <c r="AW13" i="8"/>
  <c r="AW14" i="8"/>
  <c r="AW15" i="8"/>
  <c r="AW16" i="8"/>
  <c r="AW17" i="8"/>
  <c r="AW18" i="8"/>
  <c r="AW19" i="8"/>
  <c r="AW8" i="8"/>
  <c r="AW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47" i="8"/>
  <c r="AS39" i="8"/>
  <c r="AS40" i="8"/>
  <c r="AS41" i="8"/>
  <c r="AS42" i="8"/>
  <c r="AS43" i="8"/>
  <c r="AS44" i="8"/>
  <c r="AS45" i="8"/>
  <c r="AS38" i="8"/>
  <c r="AS35" i="8"/>
  <c r="AS36" i="8"/>
  <c r="AS34" i="8"/>
  <c r="AS30" i="8"/>
  <c r="AS29" i="8"/>
  <c r="AS24" i="8"/>
  <c r="AS25" i="8"/>
  <c r="AS26" i="8"/>
  <c r="AS27" i="8"/>
  <c r="AS23" i="8"/>
  <c r="AS9" i="8"/>
  <c r="AS10" i="8"/>
  <c r="AS11" i="8"/>
  <c r="AS12" i="8"/>
  <c r="AS13" i="8"/>
  <c r="AS14" i="8"/>
  <c r="AS15" i="8"/>
  <c r="AS16" i="8"/>
  <c r="AS17" i="8"/>
  <c r="AS18" i="8"/>
  <c r="AS19" i="8"/>
  <c r="AS8" i="8"/>
  <c r="AS7" i="8"/>
  <c r="AO48" i="8"/>
  <c r="AO49" i="8"/>
  <c r="AO52" i="8"/>
  <c r="AO55" i="8"/>
  <c r="AO23" i="8"/>
  <c r="AO26" i="8"/>
  <c r="AO29" i="8"/>
  <c r="AO30" i="8"/>
  <c r="AO34" i="8"/>
  <c r="AO36" i="8"/>
  <c r="AO42" i="8"/>
  <c r="AO45" i="8"/>
  <c r="AO10" i="8"/>
  <c r="AO11" i="8"/>
  <c r="AO12" i="8"/>
  <c r="AO13" i="8"/>
  <c r="AO14" i="8"/>
  <c r="AO15" i="8"/>
  <c r="AO16" i="8"/>
  <c r="AO17" i="8"/>
  <c r="AO18" i="8"/>
  <c r="AO19" i="8"/>
  <c r="AO8" i="8"/>
  <c r="AO7" i="8"/>
  <c r="AM55" i="8"/>
  <c r="AM52" i="8"/>
  <c r="AM49" i="8"/>
  <c r="AM48" i="8"/>
  <c r="AM45" i="8"/>
  <c r="AM42" i="8"/>
  <c r="AM36" i="8"/>
  <c r="AM34" i="8"/>
  <c r="AM30" i="8"/>
  <c r="AM29" i="8"/>
  <c r="AM26" i="8"/>
  <c r="AM23" i="8"/>
  <c r="AM10" i="8"/>
  <c r="AM11" i="8"/>
  <c r="AM12" i="8"/>
  <c r="AM13" i="8"/>
  <c r="AM14" i="8"/>
  <c r="AM15" i="8"/>
  <c r="AM16" i="8"/>
  <c r="AM17" i="8"/>
  <c r="AM18" i="8"/>
  <c r="AM19" i="8"/>
  <c r="AM8" i="8"/>
  <c r="AM7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5" i="8"/>
  <c r="AK44" i="8"/>
  <c r="AK43" i="8"/>
  <c r="AK42" i="8"/>
  <c r="AK41" i="8"/>
  <c r="AK40" i="8"/>
  <c r="AK39" i="8"/>
  <c r="AK38" i="8"/>
  <c r="AK27" i="8"/>
  <c r="AK36" i="8"/>
  <c r="AK35" i="8"/>
  <c r="AK34" i="8"/>
  <c r="AK30" i="8"/>
  <c r="AK29" i="8"/>
  <c r="AK26" i="8"/>
  <c r="AK25" i="8"/>
  <c r="AK24" i="8"/>
  <c r="AK23" i="8"/>
  <c r="AK9" i="8"/>
  <c r="AK10" i="8"/>
  <c r="AK11" i="8"/>
  <c r="AK12" i="8"/>
  <c r="AK13" i="8"/>
  <c r="AK14" i="8"/>
  <c r="AK15" i="8"/>
  <c r="AK16" i="8"/>
  <c r="AK17" i="8"/>
  <c r="AK18" i="8"/>
  <c r="AK19" i="8"/>
  <c r="AK8" i="8"/>
  <c r="AK7" i="8"/>
  <c r="AI55" i="8"/>
  <c r="AI52" i="8"/>
  <c r="AI49" i="8"/>
  <c r="AI48" i="8"/>
  <c r="AI45" i="8"/>
  <c r="AI42" i="8"/>
  <c r="AI36" i="8"/>
  <c r="AI34" i="8"/>
  <c r="AI30" i="8"/>
  <c r="AI29" i="8"/>
  <c r="AI26" i="8"/>
  <c r="AI23" i="8"/>
  <c r="AI11" i="8"/>
  <c r="AI12" i="8"/>
  <c r="AI13" i="8"/>
  <c r="AI14" i="8"/>
  <c r="AI15" i="8"/>
  <c r="AI16" i="8"/>
  <c r="AI17" i="8"/>
  <c r="AI18" i="8"/>
  <c r="AI19" i="8"/>
  <c r="AI10" i="8"/>
  <c r="AI8" i="8"/>
  <c r="AI7" i="8"/>
  <c r="AG55" i="8"/>
  <c r="AG52" i="8"/>
  <c r="AG49" i="8"/>
  <c r="AG48" i="8"/>
  <c r="AG45" i="8"/>
  <c r="AG42" i="8"/>
  <c r="AG36" i="8"/>
  <c r="AG34" i="8"/>
  <c r="AG30" i="8"/>
  <c r="AG29" i="8"/>
  <c r="AG26" i="8"/>
  <c r="AG23" i="8"/>
  <c r="AG11" i="8"/>
  <c r="AG12" i="8"/>
  <c r="AG13" i="8"/>
  <c r="AG14" i="8"/>
  <c r="AG15" i="8"/>
  <c r="AG16" i="8"/>
  <c r="AG17" i="8"/>
  <c r="AG18" i="8"/>
  <c r="AG19" i="8"/>
  <c r="AG10" i="8"/>
  <c r="AG8" i="8"/>
  <c r="AG7" i="8"/>
  <c r="AE55" i="8"/>
  <c r="AE52" i="8"/>
  <c r="AE49" i="8"/>
  <c r="AE48" i="8"/>
  <c r="AE45" i="8"/>
  <c r="AE42" i="8"/>
  <c r="AE36" i="8"/>
  <c r="AE34" i="8"/>
  <c r="AE30" i="8"/>
  <c r="AE29" i="8"/>
  <c r="AE26" i="8"/>
  <c r="AE23" i="8"/>
  <c r="AE10" i="8"/>
  <c r="AE11" i="8"/>
  <c r="AE12" i="8"/>
  <c r="AE13" i="8"/>
  <c r="AE14" i="8"/>
  <c r="AE15" i="8"/>
  <c r="AE16" i="8"/>
  <c r="AE17" i="8"/>
  <c r="AE18" i="8"/>
  <c r="AE19" i="8"/>
  <c r="AE8" i="8"/>
  <c r="AE7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5" i="8"/>
  <c r="AC44" i="8"/>
  <c r="AC43" i="8"/>
  <c r="AC42" i="8"/>
  <c r="AC41" i="8"/>
  <c r="AC40" i="8"/>
  <c r="AC39" i="8"/>
  <c r="AC38" i="8"/>
  <c r="AC36" i="8"/>
  <c r="AC35" i="8"/>
  <c r="AC34" i="8"/>
  <c r="AC30" i="8"/>
  <c r="AC29" i="8"/>
  <c r="AC24" i="8"/>
  <c r="AC25" i="8"/>
  <c r="AC26" i="8"/>
  <c r="AC27" i="8"/>
  <c r="AC23" i="8"/>
  <c r="AC9" i="8"/>
  <c r="AC10" i="8"/>
  <c r="AC11" i="8"/>
  <c r="AC12" i="8"/>
  <c r="AC13" i="8"/>
  <c r="AC14" i="8"/>
  <c r="AC15" i="8"/>
  <c r="AC16" i="8"/>
  <c r="AC17" i="8"/>
  <c r="AC18" i="8"/>
  <c r="AC19" i="8"/>
  <c r="AC8" i="8"/>
  <c r="AC7" i="8"/>
  <c r="AA55" i="8"/>
  <c r="AA52" i="8"/>
  <c r="AA49" i="8"/>
  <c r="AA48" i="8"/>
  <c r="AA45" i="8"/>
  <c r="AA42" i="8"/>
  <c r="AA36" i="8"/>
  <c r="AA34" i="8"/>
  <c r="AA30" i="8"/>
  <c r="AA29" i="8"/>
  <c r="AA26" i="8"/>
  <c r="AA23" i="8"/>
  <c r="AA10" i="8"/>
  <c r="AA11" i="8"/>
  <c r="AA12" i="8"/>
  <c r="AA13" i="8"/>
  <c r="AA14" i="8"/>
  <c r="AA15" i="8"/>
  <c r="AA16" i="8"/>
  <c r="AA17" i="8"/>
  <c r="AA18" i="8"/>
  <c r="AA19" i="8"/>
  <c r="AA8" i="8"/>
  <c r="AA7" i="8"/>
  <c r="Y55" i="8"/>
  <c r="Y52" i="8"/>
  <c r="Y49" i="8"/>
  <c r="Y48" i="8"/>
  <c r="Y45" i="8"/>
  <c r="Y42" i="8"/>
  <c r="Y36" i="8"/>
  <c r="Y34" i="8"/>
  <c r="Y30" i="8"/>
  <c r="Y29" i="8"/>
  <c r="Y26" i="8"/>
  <c r="Y23" i="8"/>
  <c r="Y10" i="8"/>
  <c r="Y11" i="8"/>
  <c r="Y12" i="8"/>
  <c r="Y13" i="8"/>
  <c r="Y14" i="8"/>
  <c r="Y15" i="8"/>
  <c r="Y16" i="8"/>
  <c r="Y17" i="8"/>
  <c r="Y18" i="8"/>
  <c r="Y19" i="8"/>
  <c r="Y8" i="8"/>
  <c r="W7" i="8"/>
  <c r="Y7" i="8"/>
  <c r="W55" i="8"/>
  <c r="W52" i="8"/>
  <c r="W49" i="8"/>
  <c r="W48" i="8"/>
  <c r="W45" i="8"/>
  <c r="W42" i="8"/>
  <c r="W36" i="8"/>
  <c r="W34" i="8"/>
  <c r="W30" i="8"/>
  <c r="W29" i="8"/>
  <c r="W26" i="8"/>
  <c r="W23" i="8"/>
  <c r="W8" i="8"/>
  <c r="W10" i="8"/>
  <c r="W11" i="8"/>
  <c r="W12" i="8"/>
  <c r="W13" i="8"/>
  <c r="W14" i="8"/>
  <c r="W15" i="8"/>
  <c r="W16" i="8"/>
  <c r="W17" i="8"/>
  <c r="W18" i="8"/>
  <c r="W19" i="8"/>
  <c r="U55" i="8"/>
  <c r="U52" i="8"/>
  <c r="U49" i="8"/>
  <c r="U48" i="8"/>
  <c r="U45" i="8"/>
  <c r="U42" i="8"/>
  <c r="U36" i="8"/>
  <c r="U34" i="8"/>
  <c r="U30" i="8"/>
  <c r="U29" i="8"/>
  <c r="U26" i="8"/>
  <c r="U23" i="8"/>
  <c r="U8" i="8"/>
  <c r="U10" i="8"/>
  <c r="U11" i="8"/>
  <c r="U12" i="8"/>
  <c r="U13" i="8"/>
  <c r="U14" i="8"/>
  <c r="U15" i="8"/>
  <c r="U16" i="8"/>
  <c r="U17" i="8"/>
  <c r="U18" i="8"/>
  <c r="U19" i="8"/>
  <c r="U7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5" i="8"/>
  <c r="S44" i="8"/>
  <c r="S43" i="8"/>
  <c r="S42" i="8"/>
  <c r="S41" i="8"/>
  <c r="S40" i="8"/>
  <c r="S39" i="8"/>
  <c r="S38" i="8"/>
  <c r="S36" i="8"/>
  <c r="S35" i="8"/>
  <c r="S34" i="8"/>
  <c r="S30" i="8"/>
  <c r="S29" i="8"/>
  <c r="S27" i="8"/>
  <c r="S26" i="8"/>
  <c r="S25" i="8"/>
  <c r="S24" i="8"/>
  <c r="S23" i="8"/>
  <c r="S8" i="8"/>
  <c r="S9" i="8"/>
  <c r="S10" i="8"/>
  <c r="S11" i="8"/>
  <c r="S12" i="8"/>
  <c r="S13" i="8"/>
  <c r="S14" i="8"/>
  <c r="S15" i="8"/>
  <c r="S16" i="8"/>
  <c r="S17" i="8"/>
  <c r="S18" i="8"/>
  <c r="S19" i="8"/>
  <c r="Q23" i="8"/>
  <c r="Q26" i="8"/>
  <c r="Q29" i="8"/>
  <c r="Q30" i="8"/>
  <c r="Q34" i="8"/>
  <c r="Q36" i="8"/>
  <c r="Q42" i="8"/>
  <c r="Q45" i="8"/>
  <c r="Q48" i="8"/>
  <c r="Q49" i="8"/>
  <c r="Q52" i="8"/>
  <c r="Q55" i="8"/>
  <c r="Q8" i="8"/>
  <c r="Q10" i="8"/>
  <c r="Q11" i="8"/>
  <c r="Q12" i="8"/>
  <c r="Q13" i="8"/>
  <c r="Q14" i="8"/>
  <c r="Q15" i="8"/>
  <c r="Q16" i="8"/>
  <c r="Q17" i="8"/>
  <c r="Q18" i="8"/>
  <c r="Q19" i="8"/>
  <c r="Q7" i="8"/>
  <c r="O48" i="8"/>
  <c r="O49" i="8"/>
  <c r="O50" i="8"/>
  <c r="O51" i="8"/>
  <c r="O52" i="8"/>
  <c r="O53" i="8"/>
  <c r="O54" i="8"/>
  <c r="O55" i="8"/>
  <c r="O56" i="8"/>
  <c r="O57" i="8"/>
  <c r="O58" i="8"/>
  <c r="O59" i="8"/>
  <c r="O47" i="8"/>
  <c r="O39" i="8"/>
  <c r="O40" i="8"/>
  <c r="O41" i="8"/>
  <c r="O42" i="8"/>
  <c r="O43" i="8"/>
  <c r="O44" i="8"/>
  <c r="O45" i="8"/>
  <c r="O38" i="8"/>
  <c r="O35" i="8"/>
  <c r="O36" i="8"/>
  <c r="O34" i="8"/>
  <c r="O30" i="8"/>
  <c r="O29" i="8"/>
  <c r="O24" i="8"/>
  <c r="O25" i="8"/>
  <c r="O26" i="8"/>
  <c r="O27" i="8"/>
  <c r="O23" i="8"/>
  <c r="O8" i="8"/>
  <c r="O9" i="8"/>
  <c r="O10" i="8"/>
  <c r="O11" i="8"/>
  <c r="O12" i="8"/>
  <c r="O13" i="8"/>
  <c r="O14" i="8"/>
  <c r="O15" i="8"/>
  <c r="O16" i="8"/>
  <c r="O17" i="8"/>
  <c r="O18" i="8"/>
  <c r="O19" i="8"/>
  <c r="O7" i="8"/>
  <c r="M8" i="8"/>
  <c r="M10" i="8"/>
  <c r="M11" i="8"/>
  <c r="M12" i="8"/>
  <c r="M13" i="8"/>
  <c r="M14" i="8"/>
  <c r="M15" i="8"/>
  <c r="M16" i="8"/>
  <c r="M17" i="8"/>
  <c r="M18" i="8"/>
  <c r="M19" i="8"/>
  <c r="M23" i="8"/>
  <c r="M26" i="8"/>
  <c r="M29" i="8"/>
  <c r="M30" i="8"/>
  <c r="M34" i="8"/>
  <c r="M36" i="8"/>
  <c r="M42" i="8"/>
  <c r="M45" i="8"/>
  <c r="M48" i="8"/>
  <c r="M49" i="8"/>
  <c r="M52" i="8"/>
  <c r="M55" i="8"/>
  <c r="M7" i="8"/>
  <c r="K55" i="8"/>
  <c r="K52" i="8"/>
  <c r="K49" i="8"/>
  <c r="K48" i="8"/>
  <c r="K45" i="8"/>
  <c r="K42" i="8"/>
  <c r="K36" i="8"/>
  <c r="K34" i="8"/>
  <c r="K30" i="8"/>
  <c r="K29" i="8"/>
  <c r="K26" i="8"/>
  <c r="K23" i="8"/>
  <c r="K8" i="8"/>
  <c r="K10" i="8"/>
  <c r="K11" i="8"/>
  <c r="K12" i="8"/>
  <c r="K13" i="8"/>
  <c r="K14" i="8"/>
  <c r="K15" i="8"/>
  <c r="K16" i="8"/>
  <c r="K17" i="8"/>
  <c r="K18" i="8"/>
  <c r="K19" i="8"/>
  <c r="K7" i="8"/>
  <c r="I48" i="8"/>
  <c r="I49" i="8"/>
  <c r="I50" i="8"/>
  <c r="I51" i="8"/>
  <c r="I52" i="8"/>
  <c r="I53" i="8"/>
  <c r="I54" i="8"/>
  <c r="I55" i="8"/>
  <c r="I56" i="8"/>
  <c r="I57" i="8"/>
  <c r="I58" i="8"/>
  <c r="I59" i="8"/>
  <c r="I47" i="8"/>
  <c r="I39" i="8"/>
  <c r="I40" i="8"/>
  <c r="I41" i="8"/>
  <c r="I42" i="8"/>
  <c r="I43" i="8"/>
  <c r="I44" i="8"/>
  <c r="I45" i="8"/>
  <c r="I38" i="8"/>
  <c r="I35" i="8"/>
  <c r="I24" i="8"/>
  <c r="I25" i="8"/>
  <c r="I27" i="8"/>
  <c r="I36" i="8"/>
  <c r="I34" i="8"/>
  <c r="I30" i="8"/>
  <c r="I29" i="8"/>
  <c r="I26" i="8"/>
  <c r="I23" i="8"/>
  <c r="I8" i="8"/>
  <c r="I9" i="8"/>
  <c r="I10" i="8"/>
  <c r="I11" i="8"/>
  <c r="I12" i="8"/>
  <c r="I13" i="8"/>
  <c r="I14" i="8"/>
  <c r="I15" i="8"/>
  <c r="I16" i="8"/>
  <c r="I17" i="8"/>
  <c r="I18" i="8"/>
  <c r="I19" i="8"/>
  <c r="I7" i="8"/>
  <c r="G55" i="8"/>
  <c r="G52" i="8"/>
  <c r="G49" i="8"/>
  <c r="G48" i="8"/>
  <c r="G45" i="8"/>
  <c r="G42" i="8"/>
  <c r="G36" i="8"/>
  <c r="G34" i="8"/>
  <c r="G30" i="8"/>
  <c r="G29" i="8"/>
  <c r="G26" i="8"/>
  <c r="G23" i="8"/>
  <c r="G7" i="8"/>
  <c r="FR59" i="8"/>
  <c r="FS59" i="8" s="1"/>
  <c r="FR58" i="8"/>
  <c r="FS58" i="8" s="1"/>
  <c r="FR57" i="8"/>
  <c r="FS57" i="8" s="1"/>
  <c r="FR56" i="8"/>
  <c r="FS56" i="8" s="1"/>
  <c r="FR55" i="8"/>
  <c r="FS55" i="8" s="1"/>
  <c r="AT55" i="8"/>
  <c r="AU55" i="8" s="1"/>
  <c r="AP55" i="8"/>
  <c r="AQ55" i="8" s="1"/>
  <c r="FR54" i="8"/>
  <c r="FS54" i="8" s="1"/>
  <c r="FR53" i="8"/>
  <c r="FS53" i="8" s="1"/>
  <c r="FR52" i="8"/>
  <c r="FS52" i="8" s="1"/>
  <c r="AT52" i="8"/>
  <c r="AU52" i="8" s="1"/>
  <c r="AP52" i="8"/>
  <c r="AQ52" i="8" s="1"/>
  <c r="FR51" i="8"/>
  <c r="FS51" i="8" s="1"/>
  <c r="FR50" i="8"/>
  <c r="FS50" i="8" s="1"/>
  <c r="FR49" i="8"/>
  <c r="FS49" i="8" s="1"/>
  <c r="AT49" i="8"/>
  <c r="AU49" i="8" s="1"/>
  <c r="AP49" i="8"/>
  <c r="AQ49" i="8" s="1"/>
  <c r="FR48" i="8"/>
  <c r="FS48" i="8" s="1"/>
  <c r="AT48" i="8"/>
  <c r="AU48" i="8" s="1"/>
  <c r="AP48" i="8"/>
  <c r="AQ48" i="8" s="1"/>
  <c r="FR47" i="8"/>
  <c r="FS47" i="8" s="1"/>
  <c r="FR45" i="8"/>
  <c r="FS45" i="8" s="1"/>
  <c r="AT45" i="8"/>
  <c r="AU45" i="8" s="1"/>
  <c r="AP45" i="8"/>
  <c r="AQ45" i="8" s="1"/>
  <c r="FR44" i="8"/>
  <c r="FS44" i="8" s="1"/>
  <c r="FR43" i="8"/>
  <c r="FS43" i="8" s="1"/>
  <c r="FR42" i="8"/>
  <c r="FS42" i="8" s="1"/>
  <c r="AT42" i="8"/>
  <c r="AU42" i="8" s="1"/>
  <c r="AP42" i="8"/>
  <c r="AQ42" i="8" s="1"/>
  <c r="FR41" i="8"/>
  <c r="FS41" i="8" s="1"/>
  <c r="FR40" i="8"/>
  <c r="FS40" i="8" s="1"/>
  <c r="FR39" i="8"/>
  <c r="FS39" i="8" s="1"/>
  <c r="FR38" i="8"/>
  <c r="FS38" i="8" s="1"/>
  <c r="FR36" i="8"/>
  <c r="FS36" i="8" s="1"/>
  <c r="AT36" i="8"/>
  <c r="AU36" i="8" s="1"/>
  <c r="AP36" i="8"/>
  <c r="AQ36" i="8" s="1"/>
  <c r="FR35" i="8"/>
  <c r="FS35" i="8" s="1"/>
  <c r="AT34" i="8"/>
  <c r="AU34" i="8" s="1"/>
  <c r="AP34" i="8"/>
  <c r="AQ34" i="8" s="1"/>
  <c r="FR30" i="8"/>
  <c r="FS30" i="8" s="1"/>
  <c r="AT30" i="8"/>
  <c r="AU30" i="8" s="1"/>
  <c r="AP30" i="8"/>
  <c r="AQ30" i="8" s="1"/>
  <c r="FR29" i="8"/>
  <c r="FS29" i="8" s="1"/>
  <c r="AT29" i="8"/>
  <c r="AU29" i="8" s="1"/>
  <c r="AP29" i="8"/>
  <c r="AQ29" i="8" s="1"/>
  <c r="FR27" i="8"/>
  <c r="FS27" i="8" s="1"/>
  <c r="FR26" i="8"/>
  <c r="FS26" i="8" s="1"/>
  <c r="AT26" i="8"/>
  <c r="AU26" i="8" s="1"/>
  <c r="AP26" i="8"/>
  <c r="AQ26" i="8" s="1"/>
  <c r="FR25" i="8"/>
  <c r="FS25" i="8" s="1"/>
  <c r="FR24" i="8"/>
  <c r="FS24" i="8" s="1"/>
  <c r="FR23" i="8"/>
  <c r="FS23" i="8" s="1"/>
  <c r="AT23" i="8"/>
  <c r="AU23" i="8" s="1"/>
  <c r="AP23" i="8"/>
  <c r="AQ23" i="8" s="1"/>
  <c r="FR19" i="8"/>
  <c r="FS19" i="8" s="1"/>
  <c r="AT19" i="8"/>
  <c r="AU19" i="8" s="1"/>
  <c r="AP19" i="8"/>
  <c r="AQ19" i="8" s="1"/>
  <c r="FR18" i="8"/>
  <c r="FS18" i="8" s="1"/>
  <c r="AT18" i="8"/>
  <c r="AU18" i="8" s="1"/>
  <c r="AP18" i="8"/>
  <c r="AQ18" i="8" s="1"/>
  <c r="FR17" i="8"/>
  <c r="FS17" i="8" s="1"/>
  <c r="AT17" i="8"/>
  <c r="AU17" i="8" s="1"/>
  <c r="AP17" i="8"/>
  <c r="AQ17" i="8" s="1"/>
  <c r="FR16" i="8"/>
  <c r="FS16" i="8" s="1"/>
  <c r="AT16" i="8"/>
  <c r="AU16" i="8" s="1"/>
  <c r="AP16" i="8"/>
  <c r="AQ16" i="8" s="1"/>
  <c r="FR15" i="8"/>
  <c r="FS15" i="8" s="1"/>
  <c r="AT15" i="8"/>
  <c r="AU15" i="8" s="1"/>
  <c r="AP15" i="8"/>
  <c r="AQ15" i="8" s="1"/>
  <c r="FR14" i="8"/>
  <c r="FS14" i="8" s="1"/>
  <c r="AT14" i="8"/>
  <c r="AU14" i="8" s="1"/>
  <c r="AP14" i="8"/>
  <c r="AQ14" i="8" s="1"/>
  <c r="FR13" i="8"/>
  <c r="FS13" i="8" s="1"/>
  <c r="AT13" i="8"/>
  <c r="AU13" i="8" s="1"/>
  <c r="AP13" i="8"/>
  <c r="AQ13" i="8" s="1"/>
  <c r="FR12" i="8"/>
  <c r="FS12" i="8" s="1"/>
  <c r="AT12" i="8"/>
  <c r="AU12" i="8" s="1"/>
  <c r="AP12" i="8"/>
  <c r="AQ12" i="8" s="1"/>
  <c r="FR11" i="8"/>
  <c r="FS11" i="8" s="1"/>
  <c r="AT11" i="8"/>
  <c r="AU11" i="8" s="1"/>
  <c r="AP11" i="8"/>
  <c r="AQ11" i="8" s="1"/>
  <c r="FR10" i="8"/>
  <c r="FS10" i="8" s="1"/>
  <c r="AT10" i="8"/>
  <c r="AU10" i="8" s="1"/>
  <c r="AP10" i="8"/>
  <c r="AQ10" i="8" s="1"/>
  <c r="FR9" i="8"/>
  <c r="FS9" i="8" s="1"/>
  <c r="FR8" i="8"/>
  <c r="FS8" i="8" s="1"/>
  <c r="AT8" i="8"/>
  <c r="AU8" i="8" s="1"/>
  <c r="AP8" i="8"/>
  <c r="AQ8" i="8" s="1"/>
  <c r="FS7" i="8"/>
  <c r="AT7" i="8"/>
  <c r="AU7" i="8" s="1"/>
  <c r="AP7" i="8"/>
  <c r="AQ7" i="8" s="1"/>
  <c r="CL7" i="7"/>
  <c r="CP7" i="7" s="1"/>
  <c r="CL59" i="7"/>
  <c r="CP59" i="7" s="1"/>
  <c r="CL58" i="7"/>
  <c r="CP58" i="7" s="1"/>
  <c r="CL57" i="7"/>
  <c r="CP57" i="7" s="1"/>
  <c r="CL56" i="7"/>
  <c r="CP56" i="7" s="1"/>
  <c r="CL55" i="7"/>
  <c r="CP55" i="7" s="1"/>
  <c r="BS55" i="7"/>
  <c r="AN55" i="7"/>
  <c r="Z55" i="7"/>
  <c r="X55" i="7"/>
  <c r="CL54" i="7"/>
  <c r="CP54" i="7" s="1"/>
  <c r="CL53" i="7"/>
  <c r="CP53" i="7" s="1"/>
  <c r="CL52" i="7"/>
  <c r="CP52" i="7" s="1"/>
  <c r="BS52" i="7"/>
  <c r="AN52" i="7"/>
  <c r="Z52" i="7"/>
  <c r="X52" i="7"/>
  <c r="CL51" i="7"/>
  <c r="CP51" i="7" s="1"/>
  <c r="CL50" i="7"/>
  <c r="CP50" i="7" s="1"/>
  <c r="CL49" i="7"/>
  <c r="CP49" i="7" s="1"/>
  <c r="AN49" i="7"/>
  <c r="Z49" i="7"/>
  <c r="X49" i="7"/>
  <c r="CL48" i="7"/>
  <c r="CP48" i="7" s="1"/>
  <c r="BS48" i="7"/>
  <c r="AN48" i="7"/>
  <c r="Z48" i="7"/>
  <c r="X48" i="7"/>
  <c r="CL47" i="7"/>
  <c r="CP47" i="7" s="1"/>
  <c r="CL45" i="7"/>
  <c r="CP45" i="7" s="1"/>
  <c r="BS45" i="7"/>
  <c r="AN45" i="7"/>
  <c r="Z45" i="7"/>
  <c r="X45" i="7"/>
  <c r="CL44" i="7"/>
  <c r="CP44" i="7" s="1"/>
  <c r="CL43" i="7"/>
  <c r="CP43" i="7" s="1"/>
  <c r="CL42" i="7"/>
  <c r="CP42" i="7" s="1"/>
  <c r="BS42" i="7"/>
  <c r="AN42" i="7"/>
  <c r="Z42" i="7"/>
  <c r="X42" i="7"/>
  <c r="CL41" i="7"/>
  <c r="CP41" i="7" s="1"/>
  <c r="CL40" i="7"/>
  <c r="CP40" i="7" s="1"/>
  <c r="CL39" i="7"/>
  <c r="CP39" i="7" s="1"/>
  <c r="CL38" i="7"/>
  <c r="CP38" i="7" s="1"/>
  <c r="CL36" i="7"/>
  <c r="CP36" i="7" s="1"/>
  <c r="BS36" i="7"/>
  <c r="AN36" i="7"/>
  <c r="Z36" i="7"/>
  <c r="X36" i="7"/>
  <c r="CL35" i="7"/>
  <c r="CP35" i="7" s="1"/>
  <c r="CL34" i="7"/>
  <c r="CP34" i="7" s="1"/>
  <c r="BS34" i="7"/>
  <c r="AN34" i="7"/>
  <c r="Z34" i="7"/>
  <c r="X34" i="7"/>
  <c r="CL30" i="7"/>
  <c r="CP30" i="7" s="1"/>
  <c r="AN30" i="7"/>
  <c r="Z30" i="7"/>
  <c r="X30" i="7"/>
  <c r="CL29" i="7"/>
  <c r="CP29" i="7" s="1"/>
  <c r="BS29" i="7"/>
  <c r="AN29" i="7"/>
  <c r="Z29" i="7"/>
  <c r="X29" i="7"/>
  <c r="CL27" i="7"/>
  <c r="CP27" i="7" s="1"/>
  <c r="CL26" i="7"/>
  <c r="CP26" i="7" s="1"/>
  <c r="BS26" i="7"/>
  <c r="AN26" i="7"/>
  <c r="Z26" i="7"/>
  <c r="X26" i="7"/>
  <c r="CL25" i="7"/>
  <c r="CP25" i="7" s="1"/>
  <c r="CL24" i="7"/>
  <c r="CP24" i="7" s="1"/>
  <c r="CL23" i="7"/>
  <c r="CP23" i="7" s="1"/>
  <c r="BS23" i="7"/>
  <c r="AN23" i="7"/>
  <c r="Z23" i="7"/>
  <c r="X23" i="7"/>
  <c r="CL19" i="7"/>
  <c r="CP19" i="7" s="1"/>
  <c r="BS19" i="7"/>
  <c r="AN19" i="7"/>
  <c r="Z19" i="7"/>
  <c r="X19" i="7"/>
  <c r="CL18" i="7"/>
  <c r="CP18" i="7" s="1"/>
  <c r="BS18" i="7"/>
  <c r="AN18" i="7"/>
  <c r="Z18" i="7"/>
  <c r="X18" i="7"/>
  <c r="CL17" i="7"/>
  <c r="CP17" i="7" s="1"/>
  <c r="BS17" i="7"/>
  <c r="AN17" i="7"/>
  <c r="Z17" i="7"/>
  <c r="X17" i="7"/>
  <c r="CL16" i="7"/>
  <c r="CP16" i="7" s="1"/>
  <c r="BS16" i="7"/>
  <c r="AN16" i="7"/>
  <c r="Z16" i="7"/>
  <c r="X16" i="7"/>
  <c r="CL15" i="7"/>
  <c r="CP15" i="7" s="1"/>
  <c r="BS15" i="7"/>
  <c r="AN15" i="7"/>
  <c r="Z15" i="7"/>
  <c r="X15" i="7"/>
  <c r="CL14" i="7"/>
  <c r="CP14" i="7" s="1"/>
  <c r="BS14" i="7"/>
  <c r="AN14" i="7"/>
  <c r="Z14" i="7"/>
  <c r="X14" i="7"/>
  <c r="CL13" i="7"/>
  <c r="CP13" i="7" s="1"/>
  <c r="BS13" i="7"/>
  <c r="AN13" i="7"/>
  <c r="Z13" i="7"/>
  <c r="X13" i="7"/>
  <c r="CL12" i="7"/>
  <c r="CP12" i="7" s="1"/>
  <c r="BS12" i="7"/>
  <c r="AN12" i="7"/>
  <c r="Z12" i="7"/>
  <c r="X12" i="7"/>
  <c r="CL11" i="7"/>
  <c r="CP11" i="7" s="1"/>
  <c r="BS11" i="7"/>
  <c r="AN11" i="7"/>
  <c r="Z11" i="7"/>
  <c r="X11" i="7"/>
  <c r="CL10" i="7"/>
  <c r="CP10" i="7" s="1"/>
  <c r="BS10" i="7"/>
  <c r="AN10" i="7"/>
  <c r="Z10" i="7"/>
  <c r="X10" i="7"/>
  <c r="CL9" i="7"/>
  <c r="CP9" i="7" s="1"/>
  <c r="CL8" i="7"/>
  <c r="CP8" i="7" s="1"/>
  <c r="AN8" i="7"/>
  <c r="Z8" i="7"/>
  <c r="X8" i="7"/>
  <c r="AN7" i="7"/>
  <c r="Z7" i="7"/>
  <c r="X7" i="7"/>
  <c r="CO7" i="7" l="1"/>
  <c r="FU12" i="10"/>
  <c r="Q16" i="10"/>
  <c r="ER16" i="10"/>
  <c r="BD30" i="10"/>
  <c r="Q34" i="10"/>
  <c r="GS7" i="10"/>
  <c r="Q23" i="10"/>
  <c r="FF34" i="10"/>
  <c r="FZ34" i="10"/>
  <c r="Q42" i="10"/>
  <c r="FU42" i="10"/>
  <c r="ED26" i="10"/>
  <c r="BN30" i="10"/>
  <c r="BW26" i="10"/>
  <c r="Q29" i="10"/>
  <c r="BN34" i="10"/>
  <c r="Q7" i="10"/>
  <c r="DR10" i="10"/>
  <c r="BI12" i="10"/>
  <c r="BD14" i="10"/>
  <c r="BN14" i="10"/>
  <c r="Q15" i="10"/>
  <c r="CD15" i="10"/>
  <c r="DR18" i="10"/>
  <c r="Q19" i="10"/>
  <c r="DF29" i="10"/>
  <c r="Q55" i="10"/>
  <c r="AP30" i="10"/>
  <c r="FK8" i="10"/>
  <c r="FU8" i="10"/>
  <c r="GE8" i="10"/>
  <c r="GL8" i="10"/>
  <c r="CM16" i="10"/>
  <c r="FP18" i="10"/>
  <c r="J42" i="10"/>
  <c r="BN42" i="10"/>
  <c r="BW42" i="10"/>
  <c r="CM45" i="10"/>
  <c r="CV45" i="10"/>
  <c r="DF45" i="10"/>
  <c r="ER45" i="10"/>
  <c r="FK45" i="10"/>
  <c r="AP48" i="10"/>
  <c r="BI48" i="10"/>
  <c r="DA48" i="10"/>
  <c r="DK48" i="10"/>
  <c r="ED48" i="10"/>
  <c r="AG49" i="10"/>
  <c r="AP49" i="10"/>
  <c r="BI49" i="10"/>
  <c r="FP49" i="10"/>
  <c r="FZ49" i="10"/>
  <c r="GS49" i="10"/>
  <c r="AG30" i="10"/>
  <c r="FK52" i="10"/>
  <c r="FU52" i="10"/>
  <c r="GE52" i="10"/>
  <c r="GL52" i="10"/>
  <c r="DR8" i="10"/>
  <c r="EK8" i="10"/>
  <c r="FZ8" i="10"/>
  <c r="Q10" i="10"/>
  <c r="CM10" i="10"/>
  <c r="EY10" i="10"/>
  <c r="BI11" i="10"/>
  <c r="J12" i="10"/>
  <c r="DR12" i="10"/>
  <c r="FU13" i="10"/>
  <c r="EK16" i="10"/>
  <c r="CD17" i="10"/>
  <c r="CM17" i="10"/>
  <c r="CV17" i="10"/>
  <c r="BI18" i="10"/>
  <c r="DW18" i="10"/>
  <c r="EY18" i="10"/>
  <c r="GE18" i="10"/>
  <c r="AY19" i="10"/>
  <c r="DA19" i="10"/>
  <c r="ED19" i="10"/>
  <c r="J23" i="10"/>
  <c r="CD23" i="10"/>
  <c r="CV26" i="10"/>
  <c r="DW26" i="10"/>
  <c r="ER26" i="10"/>
  <c r="ER34" i="10"/>
  <c r="GS45" i="10"/>
  <c r="BW48" i="10"/>
  <c r="CV48" i="10"/>
  <c r="DF48" i="10"/>
  <c r="EY48" i="10"/>
  <c r="FF55" i="10"/>
  <c r="BI7" i="10"/>
  <c r="DK12" i="10"/>
  <c r="FP12" i="10"/>
  <c r="GS12" i="10"/>
  <c r="BN13" i="10"/>
  <c r="DF14" i="10"/>
  <c r="BI15" i="10"/>
  <c r="CD26" i="10"/>
  <c r="AG29" i="10"/>
  <c r="AP29" i="10"/>
  <c r="BI29" i="10"/>
  <c r="DK29" i="10"/>
  <c r="ED29" i="10"/>
  <c r="CD30" i="10"/>
  <c r="DF30" i="10"/>
  <c r="FU30" i="10"/>
  <c r="GL30" i="10"/>
  <c r="J36" i="10"/>
  <c r="CM36" i="10"/>
  <c r="CV36" i="10"/>
  <c r="BN45" i="10"/>
  <c r="BW45" i="10"/>
  <c r="DR45" i="10"/>
  <c r="EK45" i="10"/>
  <c r="CD55" i="10"/>
  <c r="CM55" i="10"/>
  <c r="DF55" i="10"/>
  <c r="Q8" i="10"/>
  <c r="CD8" i="10"/>
  <c r="BN10" i="10"/>
  <c r="EY12" i="10"/>
  <c r="BI16" i="10"/>
  <c r="DW16" i="10"/>
  <c r="DA17" i="10"/>
  <c r="BW18" i="10"/>
  <c r="CD19" i="10"/>
  <c r="AP34" i="10"/>
  <c r="BW36" i="10"/>
  <c r="DR36" i="10"/>
  <c r="CD49" i="10"/>
  <c r="CM49" i="10"/>
  <c r="DF49" i="10"/>
  <c r="GL49" i="10"/>
  <c r="J55" i="10"/>
  <c r="BD55" i="10"/>
  <c r="BN55" i="10"/>
  <c r="BW55" i="10"/>
  <c r="DW7" i="10"/>
  <c r="FZ12" i="10"/>
  <c r="Q14" i="10"/>
  <c r="AY15" i="10"/>
  <c r="AY29" i="10"/>
  <c r="DA29" i="10"/>
  <c r="CV30" i="10"/>
  <c r="FK30" i="10"/>
  <c r="GE30" i="10"/>
  <c r="FP34" i="10"/>
  <c r="CD36" i="10"/>
  <c r="DF36" i="10"/>
  <c r="Q48" i="10"/>
  <c r="CV55" i="10"/>
  <c r="ER55" i="10"/>
  <c r="FZ7" i="10"/>
  <c r="DA10" i="10"/>
  <c r="DK10" i="10"/>
  <c r="FF10" i="10"/>
  <c r="FP10" i="10"/>
  <c r="J11" i="10"/>
  <c r="BD11" i="10"/>
  <c r="BN11" i="10"/>
  <c r="BW11" i="10"/>
  <c r="FF14" i="10"/>
  <c r="J15" i="10"/>
  <c r="BN15" i="10"/>
  <c r="BW15" i="10"/>
  <c r="DA15" i="10"/>
  <c r="DK15" i="10"/>
  <c r="ED15" i="10"/>
  <c r="BD16" i="10"/>
  <c r="GL16" i="10"/>
  <c r="BI17" i="10"/>
  <c r="FF18" i="10"/>
  <c r="GS18" i="10"/>
  <c r="DR19" i="10"/>
  <c r="DW23" i="10"/>
  <c r="FP26" i="10"/>
  <c r="FZ26" i="10"/>
  <c r="GS26" i="10"/>
  <c r="J29" i="10"/>
  <c r="BD29" i="10"/>
  <c r="BN29" i="10"/>
  <c r="BW29" i="10"/>
  <c r="CM29" i="10"/>
  <c r="CV29" i="10"/>
  <c r="BI30" i="10"/>
  <c r="BD34" i="10"/>
  <c r="CD34" i="10"/>
  <c r="CM34" i="10"/>
  <c r="FK34" i="10"/>
  <c r="Q36" i="10"/>
  <c r="BI36" i="10"/>
  <c r="DA36" i="10"/>
  <c r="ED36" i="10"/>
  <c r="CM42" i="10"/>
  <c r="CV42" i="10"/>
  <c r="DF42" i="10"/>
  <c r="DR42" i="10"/>
  <c r="ER42" i="10"/>
  <c r="BI45" i="10"/>
  <c r="EY45" i="10"/>
  <c r="FK48" i="10"/>
  <c r="FU48" i="10"/>
  <c r="BN49" i="10"/>
  <c r="BW49" i="10"/>
  <c r="DR49" i="10"/>
  <c r="EK49" i="10"/>
  <c r="AG52" i="10"/>
  <c r="AP52" i="10"/>
  <c r="AY52" i="10"/>
  <c r="AP55" i="10"/>
  <c r="GX17" i="10"/>
  <c r="CD7" i="10"/>
  <c r="CM7" i="10"/>
  <c r="CV7" i="10"/>
  <c r="DF7" i="10"/>
  <c r="ER7" i="10"/>
  <c r="FK7" i="10"/>
  <c r="FU7" i="10"/>
  <c r="GE7" i="10"/>
  <c r="GL7" i="10"/>
  <c r="AG8" i="10"/>
  <c r="AP8" i="10"/>
  <c r="AY8" i="10"/>
  <c r="BI8" i="10"/>
  <c r="DA8" i="10"/>
  <c r="DK8" i="10"/>
  <c r="ED8" i="10"/>
  <c r="BI10" i="10"/>
  <c r="DW10" i="10"/>
  <c r="BI26" i="10"/>
  <c r="J7" i="10"/>
  <c r="BD7" i="10"/>
  <c r="BN7" i="10"/>
  <c r="BW7" i="10"/>
  <c r="DR7" i="10"/>
  <c r="EK7" i="10"/>
  <c r="CD10" i="10"/>
  <c r="DK16" i="10"/>
  <c r="J17" i="10"/>
  <c r="BW17" i="10"/>
  <c r="EK17" i="10"/>
  <c r="DW49" i="10"/>
  <c r="J8" i="10"/>
  <c r="BD8" i="10"/>
  <c r="BN8" i="10"/>
  <c r="BW8" i="10"/>
  <c r="CM8" i="10"/>
  <c r="CV8" i="10"/>
  <c r="DF8" i="10"/>
  <c r="ER8" i="10"/>
  <c r="CD11" i="10"/>
  <c r="CM11" i="10"/>
  <c r="CV11" i="10"/>
  <c r="DF11" i="10"/>
  <c r="EK11" i="10"/>
  <c r="ER11" i="10"/>
  <c r="FK11" i="10"/>
  <c r="FU11" i="10"/>
  <c r="GE11" i="10"/>
  <c r="GL11" i="10"/>
  <c r="Q12" i="10"/>
  <c r="DW12" i="10"/>
  <c r="AP16" i="10"/>
  <c r="J30" i="10"/>
  <c r="BW30" i="10"/>
  <c r="DA45" i="10"/>
  <c r="DK45" i="10"/>
  <c r="DA13" i="10"/>
  <c r="DK13" i="10"/>
  <c r="ED13" i="10"/>
  <c r="FF13" i="10"/>
  <c r="FP13" i="10"/>
  <c r="FZ13" i="10"/>
  <c r="GS13" i="10"/>
  <c r="CM15" i="10"/>
  <c r="CV15" i="10"/>
  <c r="DF15" i="10"/>
  <c r="ER15" i="10"/>
  <c r="AY16" i="10"/>
  <c r="FP16" i="10"/>
  <c r="FZ16" i="10"/>
  <c r="GS16" i="10"/>
  <c r="BN17" i="10"/>
  <c r="Q18" i="10"/>
  <c r="AP19" i="10"/>
  <c r="BI19" i="10"/>
  <c r="AG26" i="10"/>
  <c r="AP26" i="10"/>
  <c r="AY26" i="10"/>
  <c r="DA26" i="10"/>
  <c r="DK26" i="10"/>
  <c r="EY29" i="10"/>
  <c r="DR30" i="10"/>
  <c r="EK30" i="10"/>
  <c r="BI34" i="10"/>
  <c r="DA34" i="10"/>
  <c r="DK34" i="10"/>
  <c r="ED34" i="10"/>
  <c r="AP36" i="10"/>
  <c r="FF36" i="10"/>
  <c r="FP36" i="10"/>
  <c r="FZ36" i="10"/>
  <c r="GS36" i="10"/>
  <c r="AG42" i="10"/>
  <c r="AP42" i="10"/>
  <c r="ED45" i="10"/>
  <c r="BN48" i="10"/>
  <c r="CM48" i="10"/>
  <c r="J52" i="10"/>
  <c r="DR52" i="10"/>
  <c r="EK52" i="10"/>
  <c r="BI55" i="10"/>
  <c r="DA55" i="10"/>
  <c r="DK55" i="10"/>
  <c r="ED55" i="10"/>
  <c r="CD12" i="10"/>
  <c r="CV12" i="10"/>
  <c r="AP13" i="10"/>
  <c r="AY13" i="10"/>
  <c r="EY13" i="10"/>
  <c r="DA14" i="10"/>
  <c r="BD15" i="10"/>
  <c r="EY16" i="10"/>
  <c r="DK17" i="10"/>
  <c r="ED17" i="10"/>
  <c r="FF17" i="10"/>
  <c r="FP17" i="10"/>
  <c r="FZ17" i="10"/>
  <c r="GS17" i="10"/>
  <c r="BD18" i="10"/>
  <c r="BN18" i="10"/>
  <c r="CM19" i="10"/>
  <c r="CV19" i="10"/>
  <c r="DF19" i="10"/>
  <c r="ER19" i="10"/>
  <c r="AP23" i="10"/>
  <c r="ED23" i="10"/>
  <c r="FP23" i="10"/>
  <c r="FZ23" i="10"/>
  <c r="GS23" i="10"/>
  <c r="EY26" i="10"/>
  <c r="FF26" i="10"/>
  <c r="DR29" i="10"/>
  <c r="ER29" i="10"/>
  <c r="DA30" i="10"/>
  <c r="DK30" i="10"/>
  <c r="DW34" i="10"/>
  <c r="EY34" i="10"/>
  <c r="DW36" i="10"/>
  <c r="EY36" i="10"/>
  <c r="BI42" i="10"/>
  <c r="DA42" i="10"/>
  <c r="DK42" i="10"/>
  <c r="ED42" i="10"/>
  <c r="AP45" i="10"/>
  <c r="CD45" i="10"/>
  <c r="DW45" i="10"/>
  <c r="GE45" i="10"/>
  <c r="CV49" i="10"/>
  <c r="ER49" i="10"/>
  <c r="FK49" i="10"/>
  <c r="EY55" i="10"/>
  <c r="FP55" i="10"/>
  <c r="AY12" i="10"/>
  <c r="BD12" i="10"/>
  <c r="BN12" i="10"/>
  <c r="BW12" i="10"/>
  <c r="EK12" i="10"/>
  <c r="Q13" i="10"/>
  <c r="CM13" i="10"/>
  <c r="CV13" i="10"/>
  <c r="ER13" i="10"/>
  <c r="FK13" i="10"/>
  <c r="GE13" i="10"/>
  <c r="AY14" i="10"/>
  <c r="BI14" i="10"/>
  <c r="DW14" i="10"/>
  <c r="EY14" i="10"/>
  <c r="AP15" i="10"/>
  <c r="FZ15" i="10"/>
  <c r="J16" i="10"/>
  <c r="BN16" i="10"/>
  <c r="CD16" i="10"/>
  <c r="CV16" i="10"/>
  <c r="Q17" i="10"/>
  <c r="AP17" i="10"/>
  <c r="AY17" i="10"/>
  <c r="EY17" i="10"/>
  <c r="GE17" i="10"/>
  <c r="DK18" i="10"/>
  <c r="J19" i="10"/>
  <c r="BD19" i="10"/>
  <c r="BN19" i="10"/>
  <c r="BW19" i="10"/>
  <c r="BI23" i="10"/>
  <c r="EY23" i="10"/>
  <c r="GL23" i="10"/>
  <c r="BD26" i="10"/>
  <c r="BN26" i="10"/>
  <c r="CM26" i="10"/>
  <c r="DF26" i="10"/>
  <c r="DR26" i="10"/>
  <c r="FK26" i="10"/>
  <c r="FU26" i="10"/>
  <c r="GE26" i="10"/>
  <c r="Q30" i="10"/>
  <c r="AY30" i="10"/>
  <c r="CM30" i="10"/>
  <c r="DW30" i="10"/>
  <c r="J34" i="10"/>
  <c r="BW34" i="10"/>
  <c r="CV34" i="10"/>
  <c r="EK34" i="10"/>
  <c r="GL34" i="10"/>
  <c r="BD36" i="10"/>
  <c r="BN36" i="10"/>
  <c r="EY42" i="10"/>
  <c r="J45" i="10"/>
  <c r="DW48" i="10"/>
  <c r="Q49" i="10"/>
  <c r="BD49" i="10"/>
  <c r="DA49" i="10"/>
  <c r="DK49" i="10"/>
  <c r="ED49" i="10"/>
  <c r="Q52" i="10"/>
  <c r="DR55" i="10"/>
  <c r="GL55" i="10"/>
  <c r="GX30" i="10"/>
  <c r="GX34" i="10"/>
  <c r="GX7" i="10"/>
  <c r="GX8" i="10"/>
  <c r="GX13" i="10"/>
  <c r="GX16" i="10"/>
  <c r="GX29" i="10"/>
  <c r="GX48" i="10"/>
  <c r="V12" i="10"/>
  <c r="V7" i="10"/>
  <c r="DA7" i="10"/>
  <c r="FF7" i="10"/>
  <c r="FF8" i="10"/>
  <c r="FP8" i="10"/>
  <c r="AY10" i="10"/>
  <c r="DR11" i="10"/>
  <c r="AP12" i="10"/>
  <c r="FF12" i="10"/>
  <c r="J13" i="10"/>
  <c r="BD13" i="10"/>
  <c r="CD14" i="10"/>
  <c r="CM14" i="10"/>
  <c r="CV14" i="10"/>
  <c r="ER14" i="10"/>
  <c r="FK14" i="10"/>
  <c r="FU14" i="10"/>
  <c r="BW16" i="10"/>
  <c r="AY18" i="10"/>
  <c r="CM23" i="10"/>
  <c r="ER23" i="10"/>
  <c r="BD42" i="10"/>
  <c r="BD45" i="10"/>
  <c r="CD48" i="10"/>
  <c r="GS48" i="10"/>
  <c r="FF49" i="10"/>
  <c r="AP7" i="10"/>
  <c r="AY7" i="10"/>
  <c r="CV10" i="10"/>
  <c r="DF10" i="10"/>
  <c r="ER10" i="10"/>
  <c r="FK10" i="10"/>
  <c r="FU10" i="10"/>
  <c r="GE10" i="10"/>
  <c r="GL10" i="10"/>
  <c r="V11" i="10"/>
  <c r="DA11" i="10"/>
  <c r="DK11" i="10"/>
  <c r="ED11" i="10"/>
  <c r="J14" i="10"/>
  <c r="BW14" i="10"/>
  <c r="DR14" i="10"/>
  <c r="FF16" i="10"/>
  <c r="BD17" i="10"/>
  <c r="CD18" i="10"/>
  <c r="CM18" i="10"/>
  <c r="DF18" i="10"/>
  <c r="FK18" i="10"/>
  <c r="FU18" i="10"/>
  <c r="BD23" i="10"/>
  <c r="BN23" i="10"/>
  <c r="BW23" i="10"/>
  <c r="FF45" i="10"/>
  <c r="J48" i="10"/>
  <c r="BD48" i="10"/>
  <c r="GX52" i="10"/>
  <c r="ED7" i="10"/>
  <c r="CV23" i="10"/>
  <c r="V8" i="10"/>
  <c r="J10" i="10"/>
  <c r="BW10" i="10"/>
  <c r="AY11" i="10"/>
  <c r="CM12" i="10"/>
  <c r="DF12" i="10"/>
  <c r="ER12" i="10"/>
  <c r="FK12" i="10"/>
  <c r="GX12" i="10"/>
  <c r="BI13" i="10"/>
  <c r="DW13" i="10"/>
  <c r="DR15" i="10"/>
  <c r="J18" i="10"/>
  <c r="FF23" i="10"/>
  <c r="Q45" i="10"/>
  <c r="DA52" i="10"/>
  <c r="DK52" i="10"/>
  <c r="DK7" i="10"/>
  <c r="FP7" i="10"/>
  <c r="GX14" i="10"/>
  <c r="DR16" i="10"/>
  <c r="GE16" i="10"/>
  <c r="DF17" i="10"/>
  <c r="GL17" i="10"/>
  <c r="V18" i="10"/>
  <c r="GX18" i="10"/>
  <c r="AG19" i="10"/>
  <c r="GX19" i="10"/>
  <c r="AG23" i="10"/>
  <c r="AY23" i="10"/>
  <c r="DR23" i="10"/>
  <c r="EK23" i="10"/>
  <c r="EK26" i="10"/>
  <c r="ED30" i="10"/>
  <c r="V34" i="10"/>
  <c r="GS34" i="10"/>
  <c r="AG36" i="10"/>
  <c r="EK36" i="10"/>
  <c r="GX42" i="10"/>
  <c r="V45" i="10"/>
  <c r="FU45" i="10"/>
  <c r="GL45" i="10"/>
  <c r="V48" i="10"/>
  <c r="ER48" i="10"/>
  <c r="J49" i="10"/>
  <c r="EY49" i="10"/>
  <c r="CD52" i="10"/>
  <c r="DW52" i="10"/>
  <c r="EY52" i="10"/>
  <c r="FF52" i="10"/>
  <c r="FP52" i="10"/>
  <c r="FZ52" i="10"/>
  <c r="GS52" i="10"/>
  <c r="AY55" i="10"/>
  <c r="GE14" i="10"/>
  <c r="GL14" i="10"/>
  <c r="V15" i="10"/>
  <c r="EK15" i="10"/>
  <c r="FK15" i="10"/>
  <c r="FU15" i="10"/>
  <c r="GE15" i="10"/>
  <c r="GL15" i="10"/>
  <c r="V16" i="10"/>
  <c r="DF16" i="10"/>
  <c r="DW17" i="10"/>
  <c r="CV18" i="10"/>
  <c r="ER18" i="10"/>
  <c r="GL18" i="10"/>
  <c r="V19" i="10"/>
  <c r="EK19" i="10"/>
  <c r="FK19" i="10"/>
  <c r="FU19" i="10"/>
  <c r="GE19" i="10"/>
  <c r="GL19" i="10"/>
  <c r="V23" i="10"/>
  <c r="DF23" i="10"/>
  <c r="J26" i="10"/>
  <c r="V36" i="10"/>
  <c r="ER36" i="10"/>
  <c r="FK36" i="10"/>
  <c r="FU36" i="10"/>
  <c r="GE36" i="10"/>
  <c r="GL36" i="10"/>
  <c r="GX36" i="10"/>
  <c r="FF48" i="10"/>
  <c r="FP48" i="10"/>
  <c r="FZ48" i="10"/>
  <c r="AY49" i="10"/>
  <c r="BI52" i="10"/>
  <c r="ED52" i="10"/>
  <c r="V55" i="10"/>
  <c r="GX55" i="10"/>
  <c r="AG7" i="10"/>
  <c r="DW8" i="10"/>
  <c r="EY8" i="10"/>
  <c r="GS8" i="10"/>
  <c r="V10" i="10"/>
  <c r="EK10" i="10"/>
  <c r="GX10" i="10"/>
  <c r="AG11" i="10"/>
  <c r="GX11" i="10"/>
  <c r="AG12" i="10"/>
  <c r="GE12" i="10"/>
  <c r="GL12" i="10"/>
  <c r="V13" i="10"/>
  <c r="CD13" i="10"/>
  <c r="DF13" i="10"/>
  <c r="GL13" i="10"/>
  <c r="V14" i="10"/>
  <c r="EK14" i="10"/>
  <c r="AG15" i="10"/>
  <c r="GX15" i="10"/>
  <c r="AG16" i="10"/>
  <c r="FK16" i="10"/>
  <c r="FU16" i="10"/>
  <c r="V17" i="10"/>
  <c r="ER17" i="10"/>
  <c r="FK17" i="10"/>
  <c r="FU17" i="10"/>
  <c r="EK18" i="10"/>
  <c r="DK19" i="10"/>
  <c r="GX26" i="10"/>
  <c r="EY7" i="10"/>
  <c r="AG10" i="10"/>
  <c r="AP10" i="10"/>
  <c r="ED10" i="10"/>
  <c r="FZ10" i="10"/>
  <c r="GS10" i="10"/>
  <c r="DW11" i="10"/>
  <c r="EY11" i="10"/>
  <c r="FF11" i="10"/>
  <c r="FP11" i="10"/>
  <c r="FZ11" i="10"/>
  <c r="GS11" i="10"/>
  <c r="DA12" i="10"/>
  <c r="ED12" i="10"/>
  <c r="AG13" i="10"/>
  <c r="DR13" i="10"/>
  <c r="EK13" i="10"/>
  <c r="AG14" i="10"/>
  <c r="AP14" i="10"/>
  <c r="DK14" i="10"/>
  <c r="ED14" i="10"/>
  <c r="FP14" i="10"/>
  <c r="FZ14" i="10"/>
  <c r="GS14" i="10"/>
  <c r="DW15" i="10"/>
  <c r="EY15" i="10"/>
  <c r="FF15" i="10"/>
  <c r="FP15" i="10"/>
  <c r="GS15" i="10"/>
  <c r="DA16" i="10"/>
  <c r="ED16" i="10"/>
  <c r="AG17" i="10"/>
  <c r="DR17" i="10"/>
  <c r="AG18" i="10"/>
  <c r="AP18" i="10"/>
  <c r="DA18" i="10"/>
  <c r="ED18" i="10"/>
  <c r="FZ18" i="10"/>
  <c r="DW19" i="10"/>
  <c r="EY19" i="10"/>
  <c r="FF19" i="10"/>
  <c r="FP19" i="10"/>
  <c r="FZ19" i="10"/>
  <c r="GS19" i="10"/>
  <c r="DA23" i="10"/>
  <c r="DK23" i="10"/>
  <c r="GX23" i="10"/>
  <c r="Q26" i="10"/>
  <c r="CD29" i="10"/>
  <c r="DW29" i="10"/>
  <c r="FF29" i="10"/>
  <c r="FP29" i="10"/>
  <c r="FZ29" i="10"/>
  <c r="GS29" i="10"/>
  <c r="EY30" i="10"/>
  <c r="FF30" i="10"/>
  <c r="FP30" i="10"/>
  <c r="FZ30" i="10"/>
  <c r="GS30" i="10"/>
  <c r="AG34" i="10"/>
  <c r="DF34" i="10"/>
  <c r="AY36" i="10"/>
  <c r="V42" i="10"/>
  <c r="CD42" i="10"/>
  <c r="DW42" i="10"/>
  <c r="FF42" i="10"/>
  <c r="FP42" i="10"/>
  <c r="FZ42" i="10"/>
  <c r="GS42" i="10"/>
  <c r="AG45" i="10"/>
  <c r="AY45" i="10"/>
  <c r="GX45" i="10"/>
  <c r="EK48" i="10"/>
  <c r="GE48" i="10"/>
  <c r="V49" i="10"/>
  <c r="FU49" i="10"/>
  <c r="GE49" i="10"/>
  <c r="GX49" i="10"/>
  <c r="BD52" i="10"/>
  <c r="BN52" i="10"/>
  <c r="BW52" i="10"/>
  <c r="CM52" i="10"/>
  <c r="CV52" i="10"/>
  <c r="DF52" i="10"/>
  <c r="DW55" i="10"/>
  <c r="FZ55" i="10"/>
  <c r="GS55" i="10"/>
  <c r="FK23" i="10"/>
  <c r="FU23" i="10"/>
  <c r="GE23" i="10"/>
  <c r="V26" i="10"/>
  <c r="GL26" i="10"/>
  <c r="V29" i="10"/>
  <c r="EK29" i="10"/>
  <c r="FK29" i="10"/>
  <c r="FU29" i="10"/>
  <c r="GE29" i="10"/>
  <c r="GL29" i="10"/>
  <c r="V30" i="10"/>
  <c r="ER30" i="10"/>
  <c r="AY34" i="10"/>
  <c r="DR34" i="10"/>
  <c r="FU34" i="10"/>
  <c r="GE34" i="10"/>
  <c r="AY42" i="10"/>
  <c r="EK42" i="10"/>
  <c r="FK42" i="10"/>
  <c r="GE42" i="10"/>
  <c r="GL42" i="10"/>
  <c r="FP45" i="10"/>
  <c r="FZ45" i="10"/>
  <c r="AG48" i="10"/>
  <c r="AY48" i="10"/>
  <c r="DR48" i="10"/>
  <c r="GL48" i="10"/>
  <c r="V52" i="10"/>
  <c r="ER52" i="10"/>
  <c r="AG55" i="10"/>
  <c r="EK55" i="10"/>
  <c r="FK55" i="10"/>
  <c r="FU55" i="10"/>
  <c r="GE55" i="10"/>
  <c r="CO30" i="7"/>
  <c r="CO29" i="7"/>
  <c r="CO48" i="7"/>
  <c r="CO26" i="7"/>
  <c r="CO10" i="7"/>
  <c r="CO42" i="7"/>
  <c r="CO19" i="7"/>
  <c r="CO8" i="7"/>
  <c r="CO15" i="7"/>
  <c r="CO14" i="7"/>
  <c r="CO18" i="7"/>
  <c r="CO52" i="7"/>
  <c r="CO13" i="7"/>
  <c r="CO17" i="7"/>
  <c r="CO12" i="7"/>
  <c r="CO16" i="7"/>
  <c r="CO23" i="7"/>
  <c r="CO34" i="7"/>
  <c r="CO49" i="7"/>
  <c r="CO55" i="7"/>
  <c r="CO11" i="7"/>
  <c r="CO45" i="7"/>
  <c r="CO36" i="7"/>
  <c r="BM13" i="9"/>
  <c r="BM33" i="9"/>
  <c r="BM10" i="9"/>
  <c r="BM17" i="9"/>
  <c r="BM24" i="9"/>
  <c r="BM30" i="9"/>
  <c r="BM9" i="9"/>
  <c r="BM19" i="9"/>
  <c r="BM16" i="9"/>
  <c r="BM34" i="9"/>
  <c r="BM31" i="9"/>
  <c r="BM21" i="9"/>
  <c r="BM11" i="9"/>
  <c r="BM28" i="9"/>
  <c r="BM25" i="9"/>
  <c r="BM32" i="9"/>
  <c r="BM26" i="9"/>
  <c r="BM22" i="9"/>
  <c r="BM20" i="9"/>
  <c r="BM27" i="9"/>
  <c r="BM23" i="9"/>
  <c r="GA60" i="8"/>
  <c r="CP60" i="7"/>
  <c r="CO60" i="7" l="1"/>
  <c r="AR25" i="6"/>
  <c r="AR11" i="6" l="1"/>
  <c r="AR24" i="6"/>
  <c r="AR33" i="6"/>
  <c r="AR28" i="6"/>
  <c r="AR19" i="6"/>
  <c r="AR27" i="6"/>
  <c r="AR23" i="6"/>
  <c r="AR26" i="6"/>
  <c r="AR22" i="6"/>
  <c r="AR17" i="6"/>
  <c r="AR10" i="6"/>
  <c r="AR30" i="6"/>
  <c r="AR21" i="6"/>
  <c r="AR9" i="6"/>
  <c r="AR20" i="6"/>
  <c r="AR13" i="6"/>
  <c r="AR32" i="6"/>
  <c r="AR31" i="6"/>
  <c r="G10" i="8"/>
  <c r="G11" i="8"/>
  <c r="G19" i="8"/>
  <c r="G16" i="8"/>
  <c r="G14" i="8"/>
  <c r="G15" i="8"/>
  <c r="G13" i="8"/>
  <c r="G18" i="8"/>
  <c r="G17" i="8"/>
  <c r="G12" i="8"/>
  <c r="G8" i="8"/>
  <c r="FZ60" i="8" l="1"/>
  <c r="AR35" i="6"/>
</calcChain>
</file>

<file path=xl/sharedStrings.xml><?xml version="1.0" encoding="utf-8"?>
<sst xmlns="http://schemas.openxmlformats.org/spreadsheetml/2006/main" count="7840" uniqueCount="478">
  <si>
    <t>Putative base of extinction interval</t>
  </si>
  <si>
    <t>S014137</t>
  </si>
  <si>
    <t>S014136</t>
  </si>
  <si>
    <t>S014135</t>
  </si>
  <si>
    <t>S014134</t>
  </si>
  <si>
    <t>S014133</t>
  </si>
  <si>
    <t>S014132</t>
  </si>
  <si>
    <t>S014131</t>
  </si>
  <si>
    <t>S014129</t>
  </si>
  <si>
    <t>S014128</t>
  </si>
  <si>
    <t>S014127</t>
  </si>
  <si>
    <t>S014126</t>
  </si>
  <si>
    <t>S014125</t>
  </si>
  <si>
    <t>S014124</t>
  </si>
  <si>
    <t>S014123</t>
  </si>
  <si>
    <t>S014122</t>
  </si>
  <si>
    <t>S014121</t>
  </si>
  <si>
    <t>S014120</t>
  </si>
  <si>
    <t>S014119</t>
  </si>
  <si>
    <t>S014118</t>
  </si>
  <si>
    <t>S014117</t>
  </si>
  <si>
    <t>S014116</t>
  </si>
  <si>
    <t>S014115</t>
  </si>
  <si>
    <t>S014114</t>
  </si>
  <si>
    <t>S014113</t>
  </si>
  <si>
    <t>S014149</t>
  </si>
  <si>
    <t>S014112</t>
  </si>
  <si>
    <t>S014111</t>
  </si>
  <si>
    <t>S014148</t>
  </si>
  <si>
    <t>S014108</t>
  </si>
  <si>
    <t>S014147</t>
  </si>
  <si>
    <t>S014107</t>
  </si>
  <si>
    <t>S014106</t>
  </si>
  <si>
    <t>S014105</t>
  </si>
  <si>
    <t>S014146</t>
  </si>
  <si>
    <t>S014104</t>
  </si>
  <si>
    <t>S014103</t>
  </si>
  <si>
    <t>S014102</t>
  </si>
  <si>
    <t>S014145</t>
  </si>
  <si>
    <t>S014101</t>
  </si>
  <si>
    <t>S014100</t>
  </si>
  <si>
    <t>S014144</t>
  </si>
  <si>
    <t>S014143</t>
  </si>
  <si>
    <t>S014142</t>
  </si>
  <si>
    <t>S014141</t>
  </si>
  <si>
    <t>S014140</t>
  </si>
  <si>
    <t>S014099</t>
  </si>
  <si>
    <t>S014139</t>
  </si>
  <si>
    <t>S014138</t>
  </si>
  <si>
    <t>S014098</t>
  </si>
  <si>
    <t>S014097</t>
  </si>
  <si>
    <t>S014096</t>
  </si>
  <si>
    <t>S014095</t>
  </si>
  <si>
    <t>ALETE POLLEN/SPORES</t>
  </si>
  <si>
    <t>INCERTAE SEDIS</t>
  </si>
  <si>
    <t>OTHER PALYNOMORPHS</t>
  </si>
  <si>
    <t>Sample number</t>
  </si>
  <si>
    <t>Stratigraphic depth (m)</t>
  </si>
  <si>
    <t>FUNGI</t>
  </si>
  <si>
    <t>POLLEN</t>
  </si>
  <si>
    <t xml:space="preserve">MONOCOLPATE </t>
  </si>
  <si>
    <t>BISACCATE</t>
  </si>
  <si>
    <t xml:space="preserve">TAENIATE </t>
  </si>
  <si>
    <t>VARIABLE</t>
  </si>
  <si>
    <t>MONOSACCATE</t>
  </si>
  <si>
    <t xml:space="preserve">NON-TAENIATE </t>
  </si>
  <si>
    <t>SPORES</t>
  </si>
  <si>
    <t>MONOLETE</t>
  </si>
  <si>
    <t>LAEVIGATE</t>
  </si>
  <si>
    <t>ZONATE</t>
  </si>
  <si>
    <t>TRILETE</t>
  </si>
  <si>
    <t xml:space="preserve">VERRUCATE </t>
  </si>
  <si>
    <t>GRANULATE</t>
  </si>
  <si>
    <t>CINGULATE</t>
  </si>
  <si>
    <t xml:space="preserve">COARSE BACULATE </t>
  </si>
  <si>
    <t>DIPLOXYLONOID</t>
  </si>
  <si>
    <t>HAPLOXOLYNOID</t>
  </si>
  <si>
    <t xml:space="preserve">OTHER ZONATE </t>
  </si>
  <si>
    <t>OTHER AZONATE</t>
  </si>
  <si>
    <t>AZONATE</t>
  </si>
  <si>
    <t>NON-PLANT PALYNOMORPHS</t>
  </si>
  <si>
    <t>OTHER ECHINATE</t>
  </si>
  <si>
    <t xml:space="preserve">ZONATE TOTAL </t>
  </si>
  <si>
    <t>AZONATE TOTAL</t>
  </si>
  <si>
    <t>TAENIATE TOTAL</t>
  </si>
  <si>
    <t>NON-TAENIATE TOTAL</t>
  </si>
  <si>
    <t>MONO-SACCATE</t>
  </si>
  <si>
    <t>‒</t>
  </si>
  <si>
    <t>TOTAL</t>
  </si>
  <si>
    <t>S014150</t>
  </si>
  <si>
    <t>S014151</t>
  </si>
  <si>
    <t>S014152</t>
  </si>
  <si>
    <t>S014154</t>
  </si>
  <si>
    <t>S014153</t>
  </si>
  <si>
    <t>S014155</t>
  </si>
  <si>
    <t>S014156</t>
  </si>
  <si>
    <t>S014158</t>
  </si>
  <si>
    <t>S014157</t>
  </si>
  <si>
    <t>S014160</t>
  </si>
  <si>
    <t>S014159</t>
  </si>
  <si>
    <t>S014161</t>
  </si>
  <si>
    <t>S014162</t>
  </si>
  <si>
    <t>S014163</t>
  </si>
  <si>
    <t>S014164</t>
  </si>
  <si>
    <t>S014165</t>
  </si>
  <si>
    <t>S014166</t>
  </si>
  <si>
    <t>S014167</t>
  </si>
  <si>
    <t>S014168</t>
  </si>
  <si>
    <t>S014169</t>
  </si>
  <si>
    <t>S014170</t>
  </si>
  <si>
    <t>S014171</t>
  </si>
  <si>
    <t>S014172</t>
  </si>
  <si>
    <t>S014173</t>
  </si>
  <si>
    <t>S014174</t>
  </si>
  <si>
    <t>S014175</t>
  </si>
  <si>
    <t>ALETE POLLEN/SPORES (%)</t>
  </si>
  <si>
    <t>MONOCOLPATE (%)</t>
  </si>
  <si>
    <t>NON-TAENIATE TOTAL (%)</t>
  </si>
  <si>
    <t>TAENIATE TOTAL (%)</t>
  </si>
  <si>
    <t>NON-TAENIATE (%)</t>
  </si>
  <si>
    <t>TAENIATE (%)</t>
  </si>
  <si>
    <t>ZONATE (%)</t>
  </si>
  <si>
    <t>COARSE BACULATE (%)</t>
  </si>
  <si>
    <t>CINGULATE (%)</t>
  </si>
  <si>
    <t>OTHER ECHINATE (%)</t>
  </si>
  <si>
    <t>GRANULATE (%)</t>
  </si>
  <si>
    <t>LAEVIGATE (%)</t>
  </si>
  <si>
    <t>VERRUCATE (%)</t>
  </si>
  <si>
    <t>OTHER AZONATE (%)</t>
  </si>
  <si>
    <t>AZONATE TOTAL (%)</t>
  </si>
  <si>
    <t>OTHER ZONATE (%)</t>
  </si>
  <si>
    <t>ZONATE TOTAL (%)</t>
  </si>
  <si>
    <t>FUNGI (%)</t>
  </si>
  <si>
    <t>OTHER PALYNOMORPHS (%)</t>
  </si>
  <si>
    <t>NON-PLANT PALYNOMORPHS TOTAL (%)</t>
  </si>
  <si>
    <t>NON-PLANT PALYNOMORPHS TOTAL</t>
  </si>
  <si>
    <t>MONOCOLPATE (avg %)</t>
  </si>
  <si>
    <t>ALETE POLLEN/SPORES (avg %)</t>
  </si>
  <si>
    <t>NON-TAENIATE BISACCATE TOTAL (avg %)</t>
  </si>
  <si>
    <t>TAENIATE BISACCATE TOTAL (avg %)</t>
  </si>
  <si>
    <t>NON-TAENIATE (avg %)</t>
  </si>
  <si>
    <t>TAENIATE (avg %)</t>
  </si>
  <si>
    <t>COARSE BACULATE (avg %)</t>
  </si>
  <si>
    <t>CINGULATE (avg %)</t>
  </si>
  <si>
    <t>ECHINATE (avg %)</t>
  </si>
  <si>
    <t>GRANULATE (avg %)</t>
  </si>
  <si>
    <t>LAEVIGATE (avg %)</t>
  </si>
  <si>
    <t>VERRUCATE (avg %)</t>
  </si>
  <si>
    <t>AZONATE TRILETE SPORES TOTAL (avg %)</t>
  </si>
  <si>
    <t>ZONATE TRILETE SPORES TOTAL (avg %)</t>
  </si>
  <si>
    <t>FUNGI (avg %)</t>
  </si>
  <si>
    <t>NON-PLANT PALYNOMORPHS TOTAL (avg %)</t>
  </si>
  <si>
    <t xml:space="preserve">POLYPLICATE/COSTATE  </t>
  </si>
  <si>
    <t>POLYPLICATE/COSTATE (%)</t>
  </si>
  <si>
    <t>POLYPLICATE/COSTATE (avg %)</t>
  </si>
  <si>
    <t>PHYTOPLANKTON (avg %)</t>
  </si>
  <si>
    <t>PHYTOPLANKTON</t>
  </si>
  <si>
    <t xml:space="preserve"> -  </t>
  </si>
  <si>
    <t>TOTAL PALYNOMORPHS (N)</t>
  </si>
  <si>
    <t>N/A</t>
  </si>
  <si>
    <t xml:space="preserve">PALYNOMORPH CONCENTRATION (C) </t>
  </si>
  <si>
    <t>Processed sample mass (M; in grams)</t>
  </si>
  <si>
    <t>Fine SST</t>
  </si>
  <si>
    <t>Siltstone</t>
  </si>
  <si>
    <t>Siltstone/fine SST</t>
  </si>
  <si>
    <t>Clay/siltstone</t>
  </si>
  <si>
    <t>Claystone</t>
  </si>
  <si>
    <t>Carbonaceous siltstone</t>
  </si>
  <si>
    <t>Fine SST/Silt</t>
  </si>
  <si>
    <t>Medium SST</t>
  </si>
  <si>
    <t>Carbonaceous SST</t>
  </si>
  <si>
    <t>PHYTO-PLANKTON</t>
  </si>
  <si>
    <t>OTHER PHYTOPLANKTON</t>
  </si>
  <si>
    <t>OTHER PHYTOPLANKTON (%)</t>
  </si>
  <si>
    <t>Height from top of Bulli Coal seam (m)</t>
  </si>
  <si>
    <t>Spore-pollen zone</t>
  </si>
  <si>
    <t>A. tenuispinosus</t>
  </si>
  <si>
    <t>P. samoilovichii</t>
  </si>
  <si>
    <t>L. pellucidus</t>
  </si>
  <si>
    <t>P. microcorpus</t>
  </si>
  <si>
    <t>P. crenulata</t>
  </si>
  <si>
    <t>D. parvithola</t>
  </si>
  <si>
    <t>§</t>
  </si>
  <si>
    <t>*Count 1</t>
  </si>
  <si>
    <t>†Count 2</t>
  </si>
  <si>
    <r>
      <t>637.36</t>
    </r>
    <r>
      <rPr>
        <vertAlign val="superscript"/>
        <sz val="11"/>
        <rFont val="Calibri"/>
        <family val="2"/>
        <scheme val="minor"/>
      </rPr>
      <t>#</t>
    </r>
  </si>
  <si>
    <r>
      <t>661.09</t>
    </r>
    <r>
      <rPr>
        <vertAlign val="superscript"/>
        <sz val="11"/>
        <rFont val="Calibri"/>
        <family val="2"/>
        <scheme val="minor"/>
      </rPr>
      <t>#</t>
    </r>
  </si>
  <si>
    <r>
      <t>675.68</t>
    </r>
    <r>
      <rPr>
        <vertAlign val="superscript"/>
        <sz val="11"/>
        <rFont val="Calibri"/>
        <family val="2"/>
        <scheme val="minor"/>
      </rPr>
      <t>#</t>
    </r>
  </si>
  <si>
    <r>
      <t>773.96</t>
    </r>
    <r>
      <rPr>
        <vertAlign val="superscript"/>
        <sz val="11"/>
        <rFont val="Calibri"/>
        <family val="2"/>
        <scheme val="minor"/>
      </rPr>
      <t>#</t>
    </r>
  </si>
  <si>
    <r>
      <t>781.95</t>
    </r>
    <r>
      <rPr>
        <vertAlign val="superscript"/>
        <sz val="11"/>
        <rFont val="Calibri"/>
        <family val="2"/>
        <scheme val="minor"/>
      </rPr>
      <t>#</t>
    </r>
  </si>
  <si>
    <r>
      <t>782.27</t>
    </r>
    <r>
      <rPr>
        <vertAlign val="superscript"/>
        <sz val="11"/>
        <rFont val="Calibri"/>
        <family val="2"/>
        <scheme val="minor"/>
      </rPr>
      <t>#</t>
    </r>
  </si>
  <si>
    <r>
      <t>783.21</t>
    </r>
    <r>
      <rPr>
        <vertAlign val="superscript"/>
        <sz val="11"/>
        <rFont val="Calibri"/>
        <family val="2"/>
        <scheme val="minor"/>
      </rPr>
      <t>#</t>
    </r>
  </si>
  <si>
    <r>
      <t>900.22</t>
    </r>
    <r>
      <rPr>
        <vertAlign val="superscript"/>
        <sz val="11"/>
        <rFont val="Calibri"/>
        <family val="2"/>
        <scheme val="minor"/>
      </rPr>
      <t>†</t>
    </r>
  </si>
  <si>
    <r>
      <t>880.32</t>
    </r>
    <r>
      <rPr>
        <vertAlign val="superscript"/>
        <sz val="11"/>
        <rFont val="Calibri"/>
        <family val="2"/>
        <scheme val="minor"/>
      </rPr>
      <t>†</t>
    </r>
  </si>
  <si>
    <r>
      <t>860.37</t>
    </r>
    <r>
      <rPr>
        <vertAlign val="superscript"/>
        <sz val="11"/>
        <rFont val="Calibri"/>
        <family val="2"/>
        <scheme val="minor"/>
      </rPr>
      <t>†</t>
    </r>
  </si>
  <si>
    <r>
      <t>840.32</t>
    </r>
    <r>
      <rPr>
        <vertAlign val="superscript"/>
        <sz val="11"/>
        <rFont val="Calibri"/>
        <family val="2"/>
        <scheme val="minor"/>
      </rPr>
      <t>†</t>
    </r>
  </si>
  <si>
    <r>
      <t>820.64</t>
    </r>
    <r>
      <rPr>
        <vertAlign val="superscript"/>
        <sz val="11"/>
        <rFont val="Calibri"/>
        <family val="2"/>
        <scheme val="minor"/>
      </rPr>
      <t>†</t>
    </r>
  </si>
  <si>
    <r>
      <t>819.48</t>
    </r>
    <r>
      <rPr>
        <vertAlign val="superscript"/>
        <sz val="11"/>
        <rFont val="Calibri"/>
        <family val="2"/>
        <scheme val="minor"/>
      </rPr>
      <t>†</t>
    </r>
  </si>
  <si>
    <r>
      <t>814.96</t>
    </r>
    <r>
      <rPr>
        <vertAlign val="superscript"/>
        <sz val="11"/>
        <rFont val="Calibri"/>
        <family val="2"/>
        <scheme val="minor"/>
      </rPr>
      <t>†</t>
    </r>
  </si>
  <si>
    <r>
      <t>811.67</t>
    </r>
    <r>
      <rPr>
        <vertAlign val="superscript"/>
        <sz val="11"/>
        <rFont val="Calibri"/>
        <family val="2"/>
        <scheme val="minor"/>
      </rPr>
      <t>†</t>
    </r>
  </si>
  <si>
    <r>
      <t>810.09</t>
    </r>
    <r>
      <rPr>
        <vertAlign val="superscript"/>
        <sz val="11"/>
        <rFont val="Calibri"/>
        <family val="2"/>
        <scheme val="minor"/>
      </rPr>
      <t>†</t>
    </r>
  </si>
  <si>
    <r>
      <t>804.08</t>
    </r>
    <r>
      <rPr>
        <vertAlign val="superscript"/>
        <sz val="11"/>
        <rFont val="Calibri"/>
        <family val="2"/>
        <scheme val="minor"/>
      </rPr>
      <t>†</t>
    </r>
  </si>
  <si>
    <r>
      <t>802.97</t>
    </r>
    <r>
      <rPr>
        <vertAlign val="superscript"/>
        <sz val="11"/>
        <rFont val="Calibri"/>
        <family val="2"/>
        <scheme val="minor"/>
      </rPr>
      <t>†</t>
    </r>
  </si>
  <si>
    <r>
      <t>799.56</t>
    </r>
    <r>
      <rPr>
        <vertAlign val="superscript"/>
        <sz val="11"/>
        <rFont val="Calibri"/>
        <family val="2"/>
        <scheme val="minor"/>
      </rPr>
      <t>†</t>
    </r>
  </si>
  <si>
    <r>
      <t>290.74</t>
    </r>
    <r>
      <rPr>
        <vertAlign val="superscript"/>
        <sz val="11"/>
        <rFont val="Calibri"/>
        <family val="2"/>
        <scheme val="minor"/>
      </rPr>
      <t>†</t>
    </r>
  </si>
  <si>
    <r>
      <t>709.24</t>
    </r>
    <r>
      <rPr>
        <vertAlign val="superscript"/>
        <sz val="11"/>
        <rFont val="Calibri"/>
        <family val="2"/>
        <scheme val="minor"/>
      </rPr>
      <t>†</t>
    </r>
  </si>
  <si>
    <r>
      <t>728.11</t>
    </r>
    <r>
      <rPr>
        <vertAlign val="superscript"/>
        <sz val="11"/>
        <rFont val="Calibri"/>
        <family val="2"/>
        <scheme val="minor"/>
      </rPr>
      <t>†</t>
    </r>
  </si>
  <si>
    <r>
      <t>760.09</t>
    </r>
    <r>
      <rPr>
        <vertAlign val="superscript"/>
        <sz val="11"/>
        <rFont val="Calibri"/>
        <family val="2"/>
        <scheme val="minor"/>
      </rPr>
      <t>†</t>
    </r>
  </si>
  <si>
    <r>
      <t>786.37</t>
    </r>
    <r>
      <rPr>
        <vertAlign val="superscript"/>
        <sz val="11"/>
        <rFont val="Calibri"/>
        <family val="2"/>
        <scheme val="minor"/>
      </rPr>
      <t>†</t>
    </r>
  </si>
  <si>
    <r>
      <t>787.52</t>
    </r>
    <r>
      <rPr>
        <vertAlign val="superscript"/>
        <sz val="11"/>
        <rFont val="Calibri"/>
        <family val="2"/>
        <scheme val="minor"/>
      </rPr>
      <t>#</t>
    </r>
  </si>
  <si>
    <r>
      <t>788.2</t>
    </r>
    <r>
      <rPr>
        <vertAlign val="superscript"/>
        <sz val="11"/>
        <rFont val="Calibri"/>
        <family val="2"/>
        <scheme val="minor"/>
      </rPr>
      <t>†</t>
    </r>
  </si>
  <si>
    <r>
      <t>792.85</t>
    </r>
    <r>
      <rPr>
        <vertAlign val="superscript"/>
        <sz val="11"/>
        <rFont val="Calibri"/>
        <family val="2"/>
        <scheme val="minor"/>
      </rPr>
      <t>†</t>
    </r>
  </si>
  <si>
    <r>
      <t>798.85</t>
    </r>
    <r>
      <rPr>
        <vertAlign val="superscript"/>
        <sz val="11"/>
        <rFont val="Calibri"/>
        <family val="2"/>
        <scheme val="minor"/>
      </rPr>
      <t>†</t>
    </r>
  </si>
  <si>
    <r>
      <t>811.08</t>
    </r>
    <r>
      <rPr>
        <vertAlign val="superscript"/>
        <sz val="11"/>
        <rFont val="Calibri"/>
        <family val="2"/>
        <scheme val="minor"/>
      </rPr>
      <t>*†</t>
    </r>
  </si>
  <si>
    <r>
      <t>810.92</t>
    </r>
    <r>
      <rPr>
        <vertAlign val="superscript"/>
        <sz val="11"/>
        <rFont val="Calibri"/>
        <family val="2"/>
        <scheme val="minor"/>
      </rPr>
      <t>*†</t>
    </r>
  </si>
  <si>
    <r>
      <t>805.03</t>
    </r>
    <r>
      <rPr>
        <vertAlign val="superscript"/>
        <sz val="11"/>
        <rFont val="Calibri"/>
        <family val="2"/>
        <scheme val="minor"/>
      </rPr>
      <t>*†</t>
    </r>
  </si>
  <si>
    <r>
      <t>801.11</t>
    </r>
    <r>
      <rPr>
        <vertAlign val="superscript"/>
        <sz val="11"/>
        <rFont val="Calibri"/>
        <family val="2"/>
        <scheme val="minor"/>
      </rPr>
      <t>*†</t>
    </r>
  </si>
  <si>
    <r>
      <t>786.65</t>
    </r>
    <r>
      <rPr>
        <vertAlign val="superscript"/>
        <sz val="11"/>
        <rFont val="Calibri"/>
        <family val="2"/>
        <scheme val="minor"/>
      </rPr>
      <t>*†</t>
    </r>
  </si>
  <si>
    <r>
      <t>783.45</t>
    </r>
    <r>
      <rPr>
        <vertAlign val="superscript"/>
        <sz val="11"/>
        <rFont val="Calibri"/>
        <family val="2"/>
        <scheme val="minor"/>
      </rPr>
      <t>*†</t>
    </r>
  </si>
  <si>
    <r>
      <t>781.18</t>
    </r>
    <r>
      <rPr>
        <vertAlign val="superscript"/>
        <sz val="11"/>
        <rFont val="Calibri"/>
        <family val="2"/>
        <scheme val="minor"/>
      </rPr>
      <t>*†</t>
    </r>
  </si>
  <si>
    <r>
      <t>778.57</t>
    </r>
    <r>
      <rPr>
        <vertAlign val="superscript"/>
        <sz val="11"/>
        <rFont val="Calibri"/>
        <family val="2"/>
        <scheme val="minor"/>
      </rPr>
      <t>*†</t>
    </r>
  </si>
  <si>
    <r>
      <t>745.62</t>
    </r>
    <r>
      <rPr>
        <vertAlign val="superscript"/>
        <sz val="11"/>
        <rFont val="Calibri"/>
        <family val="2"/>
        <scheme val="minor"/>
      </rPr>
      <t>*†</t>
    </r>
  </si>
  <si>
    <r>
      <t>699.07</t>
    </r>
    <r>
      <rPr>
        <vertAlign val="superscript"/>
        <sz val="11"/>
        <rFont val="Calibri"/>
        <family val="2"/>
        <scheme val="minor"/>
      </rPr>
      <t>*†</t>
    </r>
  </si>
  <si>
    <r>
      <t>614.33</t>
    </r>
    <r>
      <rPr>
        <vertAlign val="superscript"/>
        <sz val="11"/>
        <rFont val="Calibri"/>
        <family val="2"/>
        <scheme val="minor"/>
      </rPr>
      <t>*†</t>
    </r>
  </si>
  <si>
    <r>
      <t>587.47</t>
    </r>
    <r>
      <rPr>
        <vertAlign val="superscript"/>
        <sz val="11"/>
        <rFont val="Calibri"/>
        <family val="2"/>
        <scheme val="minor"/>
      </rPr>
      <t>*†</t>
    </r>
  </si>
  <si>
    <r>
      <t>559.6</t>
    </r>
    <r>
      <rPr>
        <vertAlign val="superscript"/>
        <sz val="11"/>
        <rFont val="Calibri"/>
        <family val="2"/>
        <scheme val="minor"/>
      </rPr>
      <t>*†</t>
    </r>
  </si>
  <si>
    <r>
      <t>514.85</t>
    </r>
    <r>
      <rPr>
        <vertAlign val="superscript"/>
        <sz val="11"/>
        <rFont val="Calibri"/>
        <family val="2"/>
        <scheme val="minor"/>
      </rPr>
      <t>*†</t>
    </r>
  </si>
  <si>
    <r>
      <t>477.2</t>
    </r>
    <r>
      <rPr>
        <vertAlign val="superscript"/>
        <sz val="11"/>
        <rFont val="Calibri"/>
        <family val="2"/>
        <scheme val="minor"/>
      </rPr>
      <t>*†</t>
    </r>
  </si>
  <si>
    <r>
      <t>383.48</t>
    </r>
    <r>
      <rPr>
        <vertAlign val="superscript"/>
        <sz val="11"/>
        <rFont val="Calibri"/>
        <family val="2"/>
        <scheme val="minor"/>
      </rPr>
      <t>*†</t>
    </r>
  </si>
  <si>
    <r>
      <t>439.95</t>
    </r>
    <r>
      <rPr>
        <vertAlign val="superscript"/>
        <sz val="11"/>
        <rFont val="Calibri"/>
        <family val="2"/>
        <scheme val="minor"/>
      </rPr>
      <t>*†</t>
    </r>
  </si>
  <si>
    <r>
      <t>362</t>
    </r>
    <r>
      <rPr>
        <vertAlign val="superscript"/>
        <sz val="11"/>
        <rFont val="Calibri"/>
        <family val="2"/>
        <scheme val="minor"/>
      </rPr>
      <t>*†</t>
    </r>
  </si>
  <si>
    <r>
      <t>320.1</t>
    </r>
    <r>
      <rPr>
        <vertAlign val="superscript"/>
        <sz val="11"/>
        <rFont val="Calibri"/>
        <family val="2"/>
        <scheme val="minor"/>
      </rPr>
      <t>*†</t>
    </r>
  </si>
  <si>
    <r>
      <t>354</t>
    </r>
    <r>
      <rPr>
        <vertAlign val="superscript"/>
        <sz val="11"/>
        <rFont val="Calibri"/>
        <family val="2"/>
        <scheme val="minor"/>
      </rPr>
      <t>*†</t>
    </r>
  </si>
  <si>
    <r>
      <t>267.55</t>
    </r>
    <r>
      <rPr>
        <vertAlign val="superscript"/>
        <sz val="11"/>
        <rFont val="Calibri"/>
        <family val="2"/>
        <scheme val="minor"/>
      </rPr>
      <t>*†</t>
    </r>
  </si>
  <si>
    <r>
      <t>239.75</t>
    </r>
    <r>
      <rPr>
        <vertAlign val="superscript"/>
        <sz val="11"/>
        <rFont val="Calibri"/>
        <family val="2"/>
        <scheme val="minor"/>
      </rPr>
      <t>*†</t>
    </r>
  </si>
  <si>
    <r>
      <t>815.94</t>
    </r>
    <r>
      <rPr>
        <vertAlign val="superscript"/>
        <sz val="11"/>
        <rFont val="Calibri"/>
        <family val="2"/>
        <scheme val="minor"/>
      </rPr>
      <t>*†</t>
    </r>
  </si>
  <si>
    <r>
      <t>822.7</t>
    </r>
    <r>
      <rPr>
        <vertAlign val="superscript"/>
        <sz val="11"/>
        <rFont val="Calibri"/>
        <family val="2"/>
        <scheme val="minor"/>
      </rPr>
      <t>*†</t>
    </r>
  </si>
  <si>
    <t>§Datum available only from palynofacies data set</t>
  </si>
  <si>
    <r>
      <t>#</t>
    </r>
    <r>
      <rPr>
        <sz val="11"/>
        <color theme="1"/>
        <rFont val="Calibri"/>
        <family val="2"/>
        <scheme val="minor"/>
      </rPr>
      <t>Samples with adequate palynomorphs for full counts (although palynofacies data may have been collected)</t>
    </r>
  </si>
  <si>
    <r>
      <t>COSTATE</t>
    </r>
    <r>
      <rPr>
        <vertAlign val="superscript"/>
        <sz val="11"/>
        <rFont val="Calibri"/>
        <family val="2"/>
        <scheme val="minor"/>
      </rPr>
      <t>*</t>
    </r>
  </si>
  <si>
    <r>
      <t>MONOCOLPATE</t>
    </r>
    <r>
      <rPr>
        <vertAlign val="superscript"/>
        <sz val="11"/>
        <rFont val="Calibri"/>
        <family val="2"/>
        <scheme val="minor"/>
      </rPr>
      <t>*</t>
    </r>
  </si>
  <si>
    <r>
      <t>ALETE POLLEN/SPORES</t>
    </r>
    <r>
      <rPr>
        <vertAlign val="superscript"/>
        <sz val="11"/>
        <rFont val="Calibri"/>
        <family val="2"/>
        <scheme val="minor"/>
      </rPr>
      <t>*</t>
    </r>
  </si>
  <si>
    <r>
      <t>POLYPLICATE</t>
    </r>
    <r>
      <rPr>
        <vertAlign val="superscript"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</t>
    </r>
  </si>
  <si>
    <r>
      <t>TRICHOTOMOSULCATE</t>
    </r>
    <r>
      <rPr>
        <vertAlign val="superscript"/>
        <sz val="11"/>
        <rFont val="Calibri"/>
        <family val="2"/>
        <scheme val="minor"/>
      </rPr>
      <t>*</t>
    </r>
  </si>
  <si>
    <r>
      <t xml:space="preserve"> NON-TAENIATE</t>
    </r>
    <r>
      <rPr>
        <vertAlign val="superscript"/>
        <sz val="11"/>
        <rFont val="Calibri"/>
        <family val="2"/>
        <scheme val="minor"/>
      </rPr>
      <t>*</t>
    </r>
  </si>
  <si>
    <r>
      <t>TAENIATE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</si>
  <si>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</t>
    </r>
    <r>
      <rPr>
        <vertAlign val="superscript"/>
        <sz val="11"/>
        <rFont val="Calibri"/>
        <family val="2"/>
        <scheme val="minor"/>
      </rPr>
      <t>*</t>
    </r>
  </si>
  <si>
    <r>
      <t>NON-TAENIATE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</si>
  <si>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Lunatisporites pellucidus </t>
    </r>
    <r>
      <rPr>
        <sz val="11"/>
        <rFont val="Calibri"/>
        <family val="2"/>
        <scheme val="minor"/>
      </rPr>
      <t>(Goubin 1965) Helby in de Jersey 1972</t>
    </r>
    <r>
      <rPr>
        <vertAlign val="superscript"/>
        <sz val="11"/>
        <rFont val="Calibri"/>
        <family val="2"/>
        <scheme val="minor"/>
      </rPr>
      <t>*</t>
    </r>
  </si>
  <si>
    <r>
      <t>LONGITUDINAL FURROW</t>
    </r>
    <r>
      <rPr>
        <vertAlign val="superscript"/>
        <sz val="11"/>
        <rFont val="Calibri"/>
        <family val="2"/>
        <scheme val="minor"/>
      </rPr>
      <t>*</t>
    </r>
  </si>
  <si>
    <r>
      <t>NON-TAENIATE BISACCATE TOTAL</t>
    </r>
    <r>
      <rPr>
        <vertAlign val="superscript"/>
        <sz val="11"/>
        <rFont val="Calibri"/>
        <family val="2"/>
        <scheme val="minor"/>
      </rPr>
      <t>*</t>
    </r>
  </si>
  <si>
    <r>
      <t>TAENIATE BISACCATE TOTAL</t>
    </r>
    <r>
      <rPr>
        <vertAlign val="superscript"/>
        <sz val="11"/>
        <rFont val="Calibri"/>
        <family val="2"/>
        <scheme val="minor"/>
      </rPr>
      <t>*</t>
    </r>
  </si>
  <si>
    <r>
      <t>ECHINATE</t>
    </r>
    <r>
      <rPr>
        <vertAlign val="superscript"/>
        <sz val="11"/>
        <rFont val="Calibri"/>
        <family val="2"/>
        <scheme val="minor"/>
      </rPr>
      <t>*</t>
    </r>
  </si>
  <si>
    <r>
      <t>LAEVIGATE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</si>
  <si>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</t>
    </r>
    <r>
      <rPr>
        <vertAlign val="superscript"/>
        <sz val="11"/>
        <rFont val="Calibri"/>
        <family val="2"/>
        <scheme val="minor"/>
      </rPr>
      <t>*</t>
    </r>
  </si>
  <si>
    <r>
      <t>RUGULATE</t>
    </r>
    <r>
      <rPr>
        <vertAlign val="superscript"/>
        <sz val="11"/>
        <rFont val="Calibri"/>
        <family val="2"/>
        <scheme val="minor"/>
      </rPr>
      <t>*</t>
    </r>
  </si>
  <si>
    <r>
      <t>ZONATE (=</t>
    </r>
    <r>
      <rPr>
        <i/>
        <sz val="11"/>
        <rFont val="Calibri"/>
        <family val="2"/>
        <scheme val="minor"/>
      </rPr>
      <t xml:space="preserve">Aratrisporites </t>
    </r>
    <r>
      <rPr>
        <sz val="11"/>
        <rFont val="Calibri"/>
        <family val="2"/>
        <scheme val="minor"/>
      </rPr>
      <t>spp.)</t>
    </r>
    <r>
      <rPr>
        <vertAlign val="superscript"/>
        <sz val="11"/>
        <rFont val="Calibri"/>
        <family val="2"/>
        <scheme val="minor"/>
      </rPr>
      <t>*</t>
    </r>
  </si>
  <si>
    <r>
      <t>OTHERS</t>
    </r>
    <r>
      <rPr>
        <vertAlign val="superscript"/>
        <sz val="11"/>
        <rFont val="Calibri"/>
        <family val="2"/>
        <scheme val="minor"/>
      </rPr>
      <t>*</t>
    </r>
  </si>
  <si>
    <r>
      <t>MONOLETE SPORES TOTAL</t>
    </r>
    <r>
      <rPr>
        <vertAlign val="superscript"/>
        <sz val="11"/>
        <rFont val="Calibri"/>
        <family val="2"/>
        <scheme val="minor"/>
      </rPr>
      <t>*</t>
    </r>
  </si>
  <si>
    <r>
      <t>COARSE BACULATE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</si>
  <si>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</t>
    </r>
    <r>
      <rPr>
        <vertAlign val="superscript"/>
        <sz val="11"/>
        <rFont val="Calibri"/>
        <family val="2"/>
        <scheme val="minor"/>
      </rPr>
      <t>*</t>
    </r>
  </si>
  <si>
    <r>
      <t>OTHER BACULATE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</si>
  <si>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</t>
    </r>
    <r>
      <rPr>
        <vertAlign val="superscript"/>
        <sz val="11"/>
        <rFont val="Calibri"/>
        <family val="2"/>
        <scheme val="minor"/>
      </rPr>
      <t>*</t>
    </r>
  </si>
  <si>
    <r>
      <t>CINGULATE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</si>
  <si>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Brevitriletes bulliensis</t>
    </r>
    <r>
      <rPr>
        <sz val="11"/>
        <rFont val="Calibri"/>
        <family val="2"/>
        <scheme val="minor"/>
      </rPr>
      <t xml:space="preserve"> (Helby 1970 ex de Jersey 1979) Raine &amp; de Jersey 1990</t>
    </r>
    <r>
      <rPr>
        <vertAlign val="superscript"/>
        <sz val="11"/>
        <rFont val="Calibri"/>
        <family val="2"/>
        <scheme val="minor"/>
      </rPr>
      <t>*</t>
    </r>
  </si>
  <si>
    <r>
      <t>FOVEOLATE</t>
    </r>
    <r>
      <rPr>
        <vertAlign val="superscript"/>
        <sz val="11"/>
        <rFont val="Calibri"/>
        <family val="2"/>
        <scheme val="minor"/>
      </rPr>
      <t>*</t>
    </r>
  </si>
  <si>
    <r>
      <t>GRANULATE</t>
    </r>
    <r>
      <rPr>
        <vertAlign val="superscript"/>
        <sz val="11"/>
        <rFont val="Calibri"/>
        <family val="2"/>
        <scheme val="minor"/>
      </rPr>
      <t>*</t>
    </r>
  </si>
  <si>
    <r>
      <t>RETICULATE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</si>
  <si>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0"/>
        <rFont val="Calibri"/>
        <family val="2"/>
        <scheme val="minor"/>
      </rPr>
      <t>(de Jersey &amp; Hamilton 1967) Foster 1979</t>
    </r>
    <r>
      <rPr>
        <vertAlign val="superscript"/>
        <sz val="10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</si>
  <si>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</t>
    </r>
    <r>
      <rPr>
        <vertAlign val="superscript"/>
        <sz val="11"/>
        <rFont val="Calibri"/>
        <family val="2"/>
        <scheme val="minor"/>
      </rPr>
      <t>*</t>
    </r>
  </si>
  <si>
    <r>
      <t>THICKENED APICES</t>
    </r>
    <r>
      <rPr>
        <vertAlign val="superscript"/>
        <sz val="11"/>
        <rFont val="Calibri"/>
        <family val="2"/>
        <scheme val="minor"/>
      </rPr>
      <t>*</t>
    </r>
  </si>
  <si>
    <r>
      <t>VERRUCATE</t>
    </r>
    <r>
      <rPr>
        <vertAlign val="superscript"/>
        <sz val="11"/>
        <rFont val="Calibri"/>
        <family val="2"/>
        <scheme val="minor"/>
      </rPr>
      <t>*</t>
    </r>
  </si>
  <si>
    <r>
      <t xml:space="preserve">Dulhuntyispora parvithola </t>
    </r>
    <r>
      <rPr>
        <sz val="11"/>
        <rFont val="Calibri"/>
        <family val="2"/>
        <scheme val="minor"/>
      </rPr>
      <t>(Balme &amp; Hennelly 1956) Potoni</t>
    </r>
    <r>
      <rPr>
        <sz val="11"/>
        <rFont val="Calibri"/>
        <family val="2"/>
      </rPr>
      <t>é 1960</t>
    </r>
    <r>
      <rPr>
        <vertAlign val="superscript"/>
        <sz val="11"/>
        <rFont val="Calibri"/>
        <family val="2"/>
      </rPr>
      <t>*</t>
    </r>
  </si>
  <si>
    <r>
      <t>OTHER AZONATE</t>
    </r>
    <r>
      <rPr>
        <vertAlign val="superscript"/>
        <sz val="11"/>
        <rFont val="Calibri"/>
        <family val="2"/>
        <scheme val="minor"/>
      </rPr>
      <t>*</t>
    </r>
  </si>
  <si>
    <r>
      <t>AZONATE TRILETE SPORES TOTAL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</si>
  <si>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</si>
  <si>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Lundbladispora springsurensis </t>
    </r>
    <r>
      <rPr>
        <sz val="11"/>
        <rFont val="Calibri"/>
        <family val="2"/>
        <scheme val="minor"/>
      </rPr>
      <t>de Jersey 1979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</si>
  <si>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>(Wilson 1962) Foster 1979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</si>
  <si>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</t>
    </r>
    <r>
      <rPr>
        <vertAlign val="superscript"/>
        <sz val="11"/>
        <rFont val="Calibri"/>
        <family val="2"/>
        <scheme val="minor"/>
      </rPr>
      <t>*</t>
    </r>
  </si>
  <si>
    <r>
      <t>ZONATE TRILETE SPORES TOTAL</t>
    </r>
    <r>
      <rPr>
        <vertAlign val="superscript"/>
        <sz val="11"/>
        <rFont val="Calibri"/>
        <family val="2"/>
        <scheme val="minor"/>
      </rPr>
      <t>*</t>
    </r>
  </si>
  <si>
    <r>
      <t xml:space="preserve">Reduviasporonites chalastus </t>
    </r>
    <r>
      <rPr>
        <sz val="11"/>
        <rFont val="Calibri"/>
        <family val="2"/>
        <scheme val="minor"/>
      </rPr>
      <t>(Foster 1979) Elsik 1999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</si>
  <si>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Quadrisporites horridus</t>
    </r>
    <r>
      <rPr>
        <sz val="11"/>
        <rFont val="Calibri"/>
        <family val="2"/>
        <scheme val="minor"/>
      </rPr>
      <t xml:space="preserve"> Hennelly 1958 emend. Potonié &amp; Lele 1961</t>
    </r>
    <r>
      <rPr>
        <vertAlign val="superscript"/>
        <sz val="11"/>
        <rFont val="Calibri"/>
        <family val="2"/>
        <scheme val="minor"/>
      </rPr>
      <t>*</t>
    </r>
  </si>
  <si>
    <r>
      <t>OTHER PHYTOPLANKTON</t>
    </r>
    <r>
      <rPr>
        <vertAlign val="superscript"/>
        <sz val="11"/>
        <rFont val="Calibri"/>
        <family val="2"/>
        <scheme val="minor"/>
      </rPr>
      <t>*</t>
    </r>
  </si>
  <si>
    <r>
      <t>NON-PLANT PALYNOMORPHS TOTAL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</si>
  <si>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Lycopodium</t>
    </r>
    <r>
      <rPr>
        <sz val="11"/>
        <rFont val="Calibri"/>
        <family val="2"/>
        <scheme val="minor"/>
      </rPr>
      <t xml:space="preserve"> SPORES (</t>
    </r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)</t>
    </r>
    <r>
      <rPr>
        <vertAlign val="superscript"/>
        <sz val="11"/>
        <rFont val="Calibri"/>
        <family val="2"/>
        <scheme val="minor"/>
      </rPr>
      <t>*</t>
    </r>
  </si>
  <si>
    <r>
      <t>TOTAL PALYNOMORPHS (N)</t>
    </r>
    <r>
      <rPr>
        <vertAlign val="superscript"/>
        <sz val="11"/>
        <rFont val="Calibri"/>
        <family val="2"/>
        <scheme val="minor"/>
      </rPr>
      <t>*</t>
    </r>
  </si>
  <si>
    <t>Lithofacies</t>
  </si>
  <si>
    <r>
      <t>ALETE POLLEN/SPORES</t>
    </r>
    <r>
      <rPr>
        <vertAlign val="superscript"/>
        <sz val="11"/>
        <rFont val="Calibri"/>
        <family val="2"/>
        <scheme val="minor"/>
      </rPr>
      <t>†</t>
    </r>
  </si>
  <si>
    <r>
      <t>MONOCOLPATE</t>
    </r>
    <r>
      <rPr>
        <vertAlign val="superscript"/>
        <sz val="11"/>
        <rFont val="Calibri"/>
        <family val="2"/>
        <scheme val="minor"/>
      </rPr>
      <t xml:space="preserve">† </t>
    </r>
  </si>
  <si>
    <r>
      <t>POLYPLICATE/COSTATE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</si>
  <si>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</si>
  <si>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Lunatisporites pellucidus </t>
    </r>
    <r>
      <rPr>
        <sz val="11"/>
        <rFont val="Calibri"/>
        <family val="2"/>
        <scheme val="minor"/>
      </rPr>
      <t>(Goubin 1965) Helby in de Jersey 1972</t>
    </r>
    <r>
      <rPr>
        <vertAlign val="superscript"/>
        <sz val="11"/>
        <rFont val="Calibri"/>
        <family val="2"/>
        <scheme val="minor"/>
      </rPr>
      <t xml:space="preserve">† </t>
    </r>
  </si>
  <si>
    <r>
      <t>NON-TAENIATE BISACCATE TOTAL</t>
    </r>
    <r>
      <rPr>
        <vertAlign val="superscript"/>
        <sz val="11"/>
        <rFont val="Calibri"/>
        <family val="2"/>
        <scheme val="minor"/>
      </rPr>
      <t>†</t>
    </r>
  </si>
  <si>
    <r>
      <t>TAENIATE BISACCATE TOTAL</t>
    </r>
    <r>
      <rPr>
        <vertAlign val="superscript"/>
        <sz val="11"/>
        <rFont val="Calibri"/>
        <family val="2"/>
        <scheme val="minor"/>
      </rPr>
      <t>†</t>
    </r>
  </si>
  <si>
    <r>
      <t>NON-TAENIATE</t>
    </r>
    <r>
      <rPr>
        <vertAlign val="superscript"/>
        <sz val="11"/>
        <rFont val="Calibri"/>
        <family val="2"/>
        <scheme val="minor"/>
      </rPr>
      <t>†</t>
    </r>
  </si>
  <si>
    <r>
      <t>TAENIATE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</si>
  <si>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</t>
    </r>
    <r>
      <rPr>
        <vertAlign val="superscript"/>
        <sz val="11"/>
        <rFont val="Calibri"/>
        <family val="2"/>
        <scheme val="minor"/>
      </rPr>
      <t>†</t>
    </r>
  </si>
  <si>
    <r>
      <t>ZONATE (=</t>
    </r>
    <r>
      <rPr>
        <i/>
        <sz val="11"/>
        <rFont val="Calibri"/>
        <family val="2"/>
        <scheme val="minor"/>
      </rPr>
      <t>Aratrisporites</t>
    </r>
    <r>
      <rPr>
        <sz val="11"/>
        <rFont val="Calibri"/>
        <family val="2"/>
        <scheme val="minor"/>
      </rPr>
      <t xml:space="preserve"> spp.)</t>
    </r>
    <r>
      <rPr>
        <vertAlign val="superscript"/>
        <sz val="11"/>
        <rFont val="Calibri"/>
        <family val="2"/>
        <scheme val="minor"/>
      </rPr>
      <t>†</t>
    </r>
  </si>
  <si>
    <r>
      <t>COARSE BACULATE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</si>
  <si>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</t>
    </r>
    <r>
      <rPr>
        <vertAlign val="superscript"/>
        <sz val="11"/>
        <rFont val="Calibri"/>
        <family val="2"/>
        <scheme val="minor"/>
      </rPr>
      <t>†</t>
    </r>
  </si>
  <si>
    <r>
      <t>CINGULATE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</si>
  <si>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Brevitriletes bulliensis</t>
    </r>
    <r>
      <rPr>
        <sz val="11"/>
        <rFont val="Calibri"/>
        <family val="2"/>
        <scheme val="minor"/>
      </rPr>
      <t xml:space="preserve"> (Helby 1970 ex de Jersey 1979) Raine &amp; de Jersey 1990</t>
    </r>
    <r>
      <rPr>
        <vertAlign val="superscript"/>
        <sz val="11"/>
        <rFont val="Calibri"/>
        <family val="2"/>
        <scheme val="minor"/>
      </rPr>
      <t>†</t>
    </r>
  </si>
  <si>
    <r>
      <t>ECHINATE</t>
    </r>
    <r>
      <rPr>
        <vertAlign val="superscript"/>
        <sz val="11"/>
        <rFont val="Calibri"/>
        <family val="2"/>
        <scheme val="minor"/>
      </rPr>
      <t>†</t>
    </r>
  </si>
  <si>
    <r>
      <t>GRANULATE</t>
    </r>
    <r>
      <rPr>
        <vertAlign val="superscript"/>
        <sz val="11"/>
        <rFont val="Calibri"/>
        <family val="2"/>
        <scheme val="minor"/>
      </rPr>
      <t>†</t>
    </r>
  </si>
  <si>
    <r>
      <t>LAEVIGATE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</si>
  <si>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0"/>
        <rFont val="Calibri"/>
        <family val="2"/>
        <scheme val="minor"/>
      </rPr>
      <t>(de Jersey &amp; Hamilton 1967) Foster 1979</t>
    </r>
    <r>
      <rPr>
        <vertAlign val="superscript"/>
        <sz val="10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</si>
  <si>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</t>
    </r>
    <r>
      <rPr>
        <vertAlign val="superscript"/>
        <sz val="11"/>
        <rFont val="Calibri"/>
        <family val="2"/>
        <scheme val="minor"/>
      </rPr>
      <t>†</t>
    </r>
  </si>
  <si>
    <r>
      <t>VERRUCATE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</si>
  <si>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</t>
    </r>
    <r>
      <rPr>
        <vertAlign val="superscript"/>
        <sz val="11"/>
        <rFont val="Calibri"/>
        <family val="2"/>
        <scheme val="minor"/>
      </rPr>
      <t>†</t>
    </r>
  </si>
  <si>
    <r>
      <t>OTHER AZONATE</t>
    </r>
    <r>
      <rPr>
        <vertAlign val="superscript"/>
        <sz val="11"/>
        <rFont val="Calibri"/>
        <family val="2"/>
        <scheme val="minor"/>
      </rPr>
      <t>†</t>
    </r>
  </si>
  <si>
    <r>
      <t>AZONATE TRILETE SPORES TOTAL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</si>
  <si>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</si>
  <si>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Lundbladispora springsurensis </t>
    </r>
    <r>
      <rPr>
        <sz val="11"/>
        <rFont val="Calibri"/>
        <family val="2"/>
        <scheme val="minor"/>
      </rPr>
      <t>de Jersey 1979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</si>
  <si>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>(Wilson 1962) Foster 1979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</si>
  <si>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</t>
    </r>
    <r>
      <rPr>
        <vertAlign val="superscript"/>
        <sz val="11"/>
        <rFont val="Calibri"/>
        <family val="2"/>
        <scheme val="minor"/>
      </rPr>
      <t>†</t>
    </r>
  </si>
  <si>
    <r>
      <t>ZONATE TRILETE SPORES TOTAL</t>
    </r>
    <r>
      <rPr>
        <vertAlign val="superscript"/>
        <sz val="11"/>
        <rFont val="Calibri"/>
        <family val="2"/>
        <scheme val="minor"/>
      </rPr>
      <t>†</t>
    </r>
  </si>
  <si>
    <r>
      <t>FUNGI</t>
    </r>
    <r>
      <rPr>
        <vertAlign val="superscript"/>
        <sz val="11"/>
        <rFont val="Calibri"/>
        <family val="2"/>
        <scheme val="minor"/>
      </rPr>
      <t>†</t>
    </r>
  </si>
  <si>
    <r>
      <t>FUNGI</t>
    </r>
    <r>
      <rPr>
        <vertAlign val="superscript"/>
        <sz val="11"/>
        <rFont val="Calibri"/>
        <family val="2"/>
        <scheme val="minor"/>
      </rPr>
      <t>*</t>
    </r>
  </si>
  <si>
    <r>
      <t>ALL PHYTOPLANKTON</t>
    </r>
    <r>
      <rPr>
        <vertAlign val="superscript"/>
        <sz val="11"/>
        <rFont val="Calibri"/>
        <family val="2"/>
        <scheme val="minor"/>
      </rPr>
      <t>†</t>
    </r>
  </si>
  <si>
    <r>
      <t>NON-PLANT PALYNOMORPHS TOTAL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</si>
  <si>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Lycopodium</t>
    </r>
    <r>
      <rPr>
        <sz val="11"/>
        <rFont val="Calibri"/>
        <family val="2"/>
        <scheme val="minor"/>
      </rPr>
      <t xml:space="preserve"> SPORES (</t>
    </r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)</t>
    </r>
    <r>
      <rPr>
        <vertAlign val="superscript"/>
        <sz val="11"/>
        <rFont val="Calibri"/>
        <family val="2"/>
        <scheme val="minor"/>
      </rPr>
      <t>†</t>
    </r>
  </si>
  <si>
    <r>
      <t>TOTAL PALYNOMORPHS (N)</t>
    </r>
    <r>
      <rPr>
        <vertAlign val="superscript"/>
        <sz val="11"/>
        <rFont val="Calibri"/>
        <family val="2"/>
        <scheme val="minor"/>
      </rPr>
      <t>†</t>
    </r>
  </si>
  <si>
    <r>
      <t>ALETE POLLEN/SPORES (%)</t>
    </r>
    <r>
      <rPr>
        <vertAlign val="superscript"/>
        <sz val="11"/>
        <rFont val="Calibri"/>
        <family val="2"/>
        <scheme val="minor"/>
      </rPr>
      <t>*</t>
    </r>
  </si>
  <si>
    <r>
      <t>COSTATE (%)</t>
    </r>
    <r>
      <rPr>
        <vertAlign val="superscript"/>
        <sz val="11"/>
        <rFont val="Calibri"/>
        <family val="2"/>
        <scheme val="minor"/>
      </rPr>
      <t>*</t>
    </r>
  </si>
  <si>
    <r>
      <t>MONOCOLPATE (%)</t>
    </r>
    <r>
      <rPr>
        <vertAlign val="superscript"/>
        <sz val="11"/>
        <rFont val="Calibri"/>
        <family val="2"/>
        <scheme val="minor"/>
      </rPr>
      <t>*</t>
    </r>
  </si>
  <si>
    <r>
      <t>POLYPLICATE</t>
    </r>
    <r>
      <rPr>
        <vertAlign val="superscript"/>
        <sz val="11"/>
        <rFont val="Calibri"/>
        <family val="2"/>
        <scheme val="minor"/>
      </rPr>
      <t>*</t>
    </r>
  </si>
  <si>
    <r>
      <t>POLYPLICATE (%)</t>
    </r>
    <r>
      <rPr>
        <vertAlign val="superscript"/>
        <sz val="11"/>
        <rFont val="Calibri"/>
        <family val="2"/>
        <scheme val="minor"/>
      </rPr>
      <t>*</t>
    </r>
  </si>
  <si>
    <r>
      <t>TRICHOTOMOSULCATE (%)</t>
    </r>
    <r>
      <rPr>
        <vertAlign val="superscript"/>
        <sz val="11"/>
        <rFont val="Calibri"/>
        <family val="2"/>
        <scheme val="minor"/>
      </rPr>
      <t>*</t>
    </r>
  </si>
  <si>
    <r>
      <t xml:space="preserve"> NON-TAENIATE (%)</t>
    </r>
    <r>
      <rPr>
        <vertAlign val="superscript"/>
        <sz val="11"/>
        <rFont val="Calibri"/>
        <family val="2"/>
        <scheme val="minor"/>
      </rPr>
      <t>*</t>
    </r>
  </si>
  <si>
    <r>
      <t>TAENIATE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</si>
  <si>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 (%)</t>
    </r>
    <r>
      <rPr>
        <vertAlign val="superscript"/>
        <sz val="11"/>
        <rFont val="Calibri"/>
        <family val="2"/>
        <scheme val="minor"/>
      </rPr>
      <t>*</t>
    </r>
  </si>
  <si>
    <r>
      <t>NON-TAENIATE</t>
    </r>
    <r>
      <rPr>
        <vertAlign val="superscript"/>
        <sz val="11"/>
        <rFont val="Calibri"/>
        <family val="2"/>
        <scheme val="minor"/>
      </rPr>
      <t xml:space="preserve">* </t>
    </r>
  </si>
  <si>
    <r>
      <t>NON-TAENIATE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</si>
  <si>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Lunatisporites pellucidus </t>
    </r>
    <r>
      <rPr>
        <sz val="11"/>
        <rFont val="Calibri"/>
        <family val="2"/>
        <scheme val="minor"/>
      </rPr>
      <t>(Goubin 1965) Helby in de Jersey 1972</t>
    </r>
    <r>
      <rPr>
        <vertAlign val="superscript"/>
        <sz val="11"/>
        <rFont val="Calibri"/>
        <family val="2"/>
        <scheme val="minor"/>
      </rPr>
      <t xml:space="preserve">* </t>
    </r>
  </si>
  <si>
    <r>
      <rPr>
        <i/>
        <sz val="11"/>
        <rFont val="Calibri"/>
        <family val="2"/>
        <scheme val="minor"/>
      </rPr>
      <t>Lunatisporites pellucidus</t>
    </r>
    <r>
      <rPr>
        <sz val="11"/>
        <rFont val="Calibri"/>
        <family val="2"/>
        <scheme val="minor"/>
      </rPr>
      <t xml:space="preserve"> (Goubin 1965) Helby in de Jersey 1972 (%)</t>
    </r>
    <r>
      <rPr>
        <vertAlign val="superscript"/>
        <sz val="11"/>
        <rFont val="Calibri"/>
        <family val="2"/>
        <scheme val="minor"/>
      </rPr>
      <t xml:space="preserve">* </t>
    </r>
  </si>
  <si>
    <r>
      <t>LONGITUDINAL FURROW (%)</t>
    </r>
    <r>
      <rPr>
        <vertAlign val="superscript"/>
        <sz val="11"/>
        <rFont val="Calibri"/>
        <family val="2"/>
        <scheme val="minor"/>
      </rPr>
      <t>*</t>
    </r>
  </si>
  <si>
    <r>
      <t>NON-TAENIATE BISACCATE TOTAL (%)</t>
    </r>
    <r>
      <rPr>
        <vertAlign val="superscript"/>
        <sz val="11"/>
        <rFont val="Calibri"/>
        <family val="2"/>
        <scheme val="minor"/>
      </rPr>
      <t>*</t>
    </r>
  </si>
  <si>
    <r>
      <t>TAENIATE BISACCATE TOTAL (%)</t>
    </r>
    <r>
      <rPr>
        <vertAlign val="superscript"/>
        <sz val="11"/>
        <rFont val="Calibri"/>
        <family val="2"/>
        <scheme val="minor"/>
      </rPr>
      <t>*</t>
    </r>
  </si>
  <si>
    <r>
      <t>ECHINATE (%)</t>
    </r>
    <r>
      <rPr>
        <vertAlign val="superscript"/>
        <sz val="11"/>
        <rFont val="Calibri"/>
        <family val="2"/>
        <scheme val="minor"/>
      </rPr>
      <t>*</t>
    </r>
  </si>
  <si>
    <r>
      <t>LAEVIGATE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</si>
  <si>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 (%)</t>
    </r>
    <r>
      <rPr>
        <vertAlign val="superscript"/>
        <sz val="11"/>
        <rFont val="Calibri"/>
        <family val="2"/>
        <scheme val="minor"/>
      </rPr>
      <t>*</t>
    </r>
  </si>
  <si>
    <r>
      <t>RUGULATE (%)</t>
    </r>
    <r>
      <rPr>
        <vertAlign val="superscript"/>
        <sz val="11"/>
        <rFont val="Calibri"/>
        <family val="2"/>
        <scheme val="minor"/>
      </rPr>
      <t>*</t>
    </r>
  </si>
  <si>
    <r>
      <t>ZONATE (=</t>
    </r>
    <r>
      <rPr>
        <i/>
        <sz val="11"/>
        <rFont val="Calibri"/>
        <family val="2"/>
        <scheme val="minor"/>
      </rPr>
      <t xml:space="preserve">Aratrisporites </t>
    </r>
    <r>
      <rPr>
        <sz val="11"/>
        <rFont val="Calibri"/>
        <family val="2"/>
        <scheme val="minor"/>
      </rPr>
      <t>spp.) (%)</t>
    </r>
    <r>
      <rPr>
        <vertAlign val="superscript"/>
        <sz val="11"/>
        <rFont val="Calibri"/>
        <family val="2"/>
        <scheme val="minor"/>
      </rPr>
      <t>*</t>
    </r>
  </si>
  <si>
    <r>
      <t>OTHERS (%)</t>
    </r>
    <r>
      <rPr>
        <vertAlign val="superscript"/>
        <sz val="11"/>
        <rFont val="Calibri"/>
        <family val="2"/>
        <scheme val="minor"/>
      </rPr>
      <t>*</t>
    </r>
  </si>
  <si>
    <r>
      <t>MONOLETE SPORES TOTAL (%)</t>
    </r>
    <r>
      <rPr>
        <vertAlign val="superscript"/>
        <sz val="11"/>
        <rFont val="Calibri"/>
        <family val="2"/>
        <scheme val="minor"/>
      </rPr>
      <t>*</t>
    </r>
  </si>
  <si>
    <r>
      <t>COARSE BACULATE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</si>
  <si>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 (%)</t>
    </r>
    <r>
      <rPr>
        <vertAlign val="superscript"/>
        <sz val="11"/>
        <rFont val="Calibri"/>
        <family val="2"/>
        <scheme val="minor"/>
      </rPr>
      <t>*</t>
    </r>
  </si>
  <si>
    <r>
      <t>OTHER BACULATE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</si>
  <si>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 (%)</t>
    </r>
    <r>
      <rPr>
        <vertAlign val="superscript"/>
        <sz val="11"/>
        <rFont val="Calibri"/>
        <family val="2"/>
        <scheme val="minor"/>
      </rPr>
      <t>*</t>
    </r>
  </si>
  <si>
    <r>
      <t>CINGULATE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</si>
  <si>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</si>
  <si>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Brevitriletes bulliensis</t>
    </r>
    <r>
      <rPr>
        <sz val="11"/>
        <rFont val="Calibri"/>
        <family val="2"/>
        <scheme val="minor"/>
      </rPr>
      <t xml:space="preserve"> (Helby 1970 ex de Jersey 1979) Raine &amp; de Jersey 1990 (%)</t>
    </r>
    <r>
      <rPr>
        <vertAlign val="superscript"/>
        <sz val="11"/>
        <rFont val="Calibri"/>
        <family val="2"/>
        <scheme val="minor"/>
      </rPr>
      <t>*</t>
    </r>
  </si>
  <si>
    <r>
      <t>FOVEOLATE (%)</t>
    </r>
    <r>
      <rPr>
        <vertAlign val="superscript"/>
        <sz val="11"/>
        <rFont val="Calibri"/>
        <family val="2"/>
        <scheme val="minor"/>
      </rPr>
      <t>*</t>
    </r>
  </si>
  <si>
    <r>
      <t>GRANULATE (%)</t>
    </r>
    <r>
      <rPr>
        <vertAlign val="superscript"/>
        <sz val="11"/>
        <rFont val="Calibri"/>
        <family val="2"/>
        <scheme val="minor"/>
      </rPr>
      <t>*</t>
    </r>
  </si>
  <si>
    <r>
      <t>RETICULATE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</si>
  <si>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 (%)</t>
    </r>
    <r>
      <rPr>
        <vertAlign val="superscript"/>
        <sz val="11"/>
        <rFont val="Calibri"/>
        <family val="2"/>
        <scheme val="minor"/>
      </rPr>
      <t>*</t>
    </r>
  </si>
  <si>
    <r>
      <t>THICKENED APICES (%)</t>
    </r>
    <r>
      <rPr>
        <vertAlign val="superscript"/>
        <sz val="11"/>
        <rFont val="Calibri"/>
        <family val="2"/>
        <scheme val="minor"/>
      </rPr>
      <t>*</t>
    </r>
  </si>
  <si>
    <r>
      <t>VERRUCATE (%)</t>
    </r>
    <r>
      <rPr>
        <vertAlign val="superscript"/>
        <sz val="11"/>
        <rFont val="Calibri"/>
        <family val="2"/>
        <scheme val="minor"/>
      </rPr>
      <t>*</t>
    </r>
  </si>
  <si>
    <r>
      <t>OTHER AZONATE (%)</t>
    </r>
    <r>
      <rPr>
        <vertAlign val="superscript"/>
        <sz val="11"/>
        <rFont val="Calibri"/>
        <family val="2"/>
        <scheme val="minor"/>
      </rPr>
      <t>*</t>
    </r>
  </si>
  <si>
    <r>
      <t xml:space="preserve">Dulhuntyispora parvithola </t>
    </r>
    <r>
      <rPr>
        <sz val="11"/>
        <rFont val="Calibri"/>
        <family val="2"/>
        <scheme val="minor"/>
      </rPr>
      <t>(Balme &amp; Hennelly 1956) Potoni</t>
    </r>
    <r>
      <rPr>
        <sz val="11"/>
        <rFont val="Calibri"/>
        <family val="2"/>
      </rPr>
      <t>é 1960 (%)</t>
    </r>
    <r>
      <rPr>
        <vertAlign val="superscript"/>
        <sz val="11"/>
        <rFont val="Calibri"/>
        <family val="2"/>
      </rPr>
      <t>*</t>
    </r>
  </si>
  <si>
    <r>
      <t>AZONATE TRILETE SPORES TOTAL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</si>
  <si>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</si>
  <si>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Lundbladispora springsurensis </t>
    </r>
    <r>
      <rPr>
        <sz val="11"/>
        <rFont val="Calibri"/>
        <family val="2"/>
        <scheme val="minor"/>
      </rPr>
      <t>de Jersey 1979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</si>
  <si>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>(Wilson 1962) Foster 1979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</si>
  <si>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 (%)</t>
    </r>
    <r>
      <rPr>
        <vertAlign val="superscript"/>
        <sz val="11"/>
        <rFont val="Calibri"/>
        <family val="2"/>
        <scheme val="minor"/>
      </rPr>
      <t>*</t>
    </r>
  </si>
  <si>
    <r>
      <t>ZONATE TRILETE SPORES TOTAL (%)</t>
    </r>
    <r>
      <rPr>
        <vertAlign val="superscript"/>
        <sz val="11"/>
        <rFont val="Calibri"/>
        <family val="2"/>
        <scheme val="minor"/>
      </rPr>
      <t>*</t>
    </r>
  </si>
  <si>
    <r>
      <t xml:space="preserve">Reduviasporonites chalastus </t>
    </r>
    <r>
      <rPr>
        <sz val="11"/>
        <rFont val="Calibri"/>
        <family val="2"/>
        <scheme val="minor"/>
      </rPr>
      <t>(Foster 1979) Elsik 1999 (%)</t>
    </r>
    <r>
      <rPr>
        <vertAlign val="superscript"/>
        <sz val="11"/>
        <rFont val="Calibri"/>
        <family val="2"/>
        <scheme val="minor"/>
      </rPr>
      <t>*</t>
    </r>
  </si>
  <si>
    <r>
      <t>FUNGI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</si>
  <si>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Quadrisporites horridus</t>
    </r>
    <r>
      <rPr>
        <sz val="11"/>
        <rFont val="Calibri"/>
        <family val="2"/>
        <scheme val="minor"/>
      </rPr>
      <t xml:space="preserve"> Hennelly 1958 emend. Potonié &amp; Lele 1961 (%)</t>
    </r>
    <r>
      <rPr>
        <vertAlign val="superscript"/>
        <sz val="11"/>
        <rFont val="Calibri"/>
        <family val="2"/>
        <scheme val="minor"/>
      </rPr>
      <t>*</t>
    </r>
  </si>
  <si>
    <r>
      <t>OTHER PHYTOPLANKTON (%)</t>
    </r>
    <r>
      <rPr>
        <vertAlign val="superscript"/>
        <sz val="11"/>
        <rFont val="Calibri"/>
        <family val="2"/>
        <scheme val="minor"/>
      </rPr>
      <t>*</t>
    </r>
  </si>
  <si>
    <r>
      <t>NON-PLANT PALYNOMORPHS TOTAL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</si>
  <si>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>Lycopodium</t>
    </r>
    <r>
      <rPr>
        <sz val="11"/>
        <rFont val="Calibri"/>
        <family val="2"/>
        <scheme val="minor"/>
      </rPr>
      <t xml:space="preserve"> SPORES (</t>
    </r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/N)</t>
    </r>
    <r>
      <rPr>
        <vertAlign val="superscript"/>
        <sz val="11"/>
        <rFont val="Calibri"/>
        <family val="2"/>
        <scheme val="minor"/>
      </rPr>
      <t>*</t>
    </r>
  </si>
  <si>
    <r>
      <t>PALYNOMOPRPH CONCENTRATION (C)</t>
    </r>
    <r>
      <rPr>
        <vertAlign val="superscript"/>
        <sz val="11"/>
        <rFont val="Calibri"/>
        <family val="2"/>
        <scheme val="minor"/>
      </rPr>
      <t>*</t>
    </r>
  </si>
  <si>
    <r>
      <t>ALETE POLLEN/SPORES (%)</t>
    </r>
    <r>
      <rPr>
        <vertAlign val="superscript"/>
        <sz val="11"/>
        <rFont val="Calibri"/>
        <family val="2"/>
        <scheme val="minor"/>
      </rPr>
      <t>†</t>
    </r>
  </si>
  <si>
    <r>
      <t>MONOCOLPATE</t>
    </r>
    <r>
      <rPr>
        <vertAlign val="superscript"/>
        <sz val="11"/>
        <rFont val="Calibri"/>
        <family val="2"/>
        <scheme val="minor"/>
      </rPr>
      <t>†</t>
    </r>
  </si>
  <si>
    <r>
      <t>MONOCOLPATE (%)</t>
    </r>
    <r>
      <rPr>
        <vertAlign val="superscript"/>
        <sz val="11"/>
        <rFont val="Calibri"/>
        <family val="2"/>
        <scheme val="minor"/>
      </rPr>
      <t>†</t>
    </r>
  </si>
  <si>
    <r>
      <t>POLYPLICATE/COSTATE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</si>
  <si>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</si>
  <si>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Lunatisporites pellucidus </t>
    </r>
    <r>
      <rPr>
        <sz val="11"/>
        <rFont val="Calibri"/>
        <family val="2"/>
        <scheme val="minor"/>
      </rPr>
      <t>(Goubin 1965) Helby in de Jersey 1972 (%)</t>
    </r>
    <r>
      <rPr>
        <vertAlign val="superscript"/>
        <sz val="11"/>
        <rFont val="Calibri"/>
        <family val="2"/>
        <scheme val="minor"/>
      </rPr>
      <t>†</t>
    </r>
  </si>
  <si>
    <r>
      <t>NON-TAENIATE BISACCATE TOTAL (%)</t>
    </r>
    <r>
      <rPr>
        <vertAlign val="superscript"/>
        <sz val="11"/>
        <rFont val="Calibri"/>
        <family val="2"/>
        <scheme val="minor"/>
      </rPr>
      <t>†</t>
    </r>
  </si>
  <si>
    <r>
      <t>TAENIATE BISACCATE TOTAL (%)</t>
    </r>
    <r>
      <rPr>
        <vertAlign val="superscript"/>
        <sz val="11"/>
        <rFont val="Calibri"/>
        <family val="2"/>
        <scheme val="minor"/>
      </rPr>
      <t>†</t>
    </r>
  </si>
  <si>
    <r>
      <t>NON-TAENIATE (%)</t>
    </r>
    <r>
      <rPr>
        <vertAlign val="superscript"/>
        <sz val="11"/>
        <rFont val="Calibri"/>
        <family val="2"/>
        <scheme val="minor"/>
      </rPr>
      <t>†</t>
    </r>
  </si>
  <si>
    <r>
      <t>TAENIATE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</si>
  <si>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 (%)</t>
    </r>
    <r>
      <rPr>
        <vertAlign val="superscript"/>
        <sz val="11"/>
        <rFont val="Calibri"/>
        <family val="2"/>
        <scheme val="minor"/>
      </rPr>
      <t>†</t>
    </r>
  </si>
  <si>
    <r>
      <t>ZONATE (=</t>
    </r>
    <r>
      <rPr>
        <i/>
        <sz val="11"/>
        <rFont val="Calibri"/>
        <family val="2"/>
        <scheme val="minor"/>
      </rPr>
      <t>Aratrisporites</t>
    </r>
    <r>
      <rPr>
        <sz val="11"/>
        <rFont val="Calibri"/>
        <family val="2"/>
        <scheme val="minor"/>
      </rPr>
      <t xml:space="preserve"> spp.) (%)</t>
    </r>
    <r>
      <rPr>
        <vertAlign val="superscript"/>
        <sz val="11"/>
        <rFont val="Calibri"/>
        <family val="2"/>
        <scheme val="minor"/>
      </rPr>
      <t>†</t>
    </r>
  </si>
  <si>
    <r>
      <t>COARSE BACULATE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</si>
  <si>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 (%)</t>
    </r>
    <r>
      <rPr>
        <vertAlign val="superscript"/>
        <sz val="11"/>
        <rFont val="Calibri"/>
        <family val="2"/>
        <scheme val="minor"/>
      </rPr>
      <t>†</t>
    </r>
  </si>
  <si>
    <r>
      <t>CINGULATE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</si>
  <si>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Brevitriletes bulliensis</t>
    </r>
    <r>
      <rPr>
        <sz val="11"/>
        <rFont val="Calibri"/>
        <family val="2"/>
        <scheme val="minor"/>
      </rPr>
      <t xml:space="preserve"> (Helby 1970 ex de Jersey 1979) Raine &amp; de Jersey 1990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(%)</t>
    </r>
    <r>
      <rPr>
        <vertAlign val="superscript"/>
        <sz val="11"/>
        <rFont val="Calibri"/>
        <family val="2"/>
        <scheme val="minor"/>
      </rPr>
      <t>†</t>
    </r>
  </si>
  <si>
    <r>
      <t>ECHINATE (%)</t>
    </r>
    <r>
      <rPr>
        <vertAlign val="superscript"/>
        <sz val="11"/>
        <rFont val="Calibri"/>
        <family val="2"/>
        <scheme val="minor"/>
      </rPr>
      <t>†</t>
    </r>
  </si>
  <si>
    <r>
      <t>GRANULATE (%)</t>
    </r>
    <r>
      <rPr>
        <vertAlign val="superscript"/>
        <sz val="11"/>
        <rFont val="Calibri"/>
        <family val="2"/>
        <scheme val="minor"/>
      </rPr>
      <t>†</t>
    </r>
  </si>
  <si>
    <r>
      <t>LAEVIGATE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</si>
  <si>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 (%)</t>
    </r>
    <r>
      <rPr>
        <vertAlign val="superscript"/>
        <sz val="11"/>
        <rFont val="Calibri"/>
        <family val="2"/>
        <scheme val="minor"/>
      </rPr>
      <t>†</t>
    </r>
  </si>
  <si>
    <r>
      <t>VERRUCATE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</si>
  <si>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 (%)</t>
    </r>
    <r>
      <rPr>
        <vertAlign val="superscript"/>
        <sz val="11"/>
        <rFont val="Calibri"/>
        <family val="2"/>
        <scheme val="minor"/>
      </rPr>
      <t>†</t>
    </r>
  </si>
  <si>
    <r>
      <t>OTHER AZONATE (%)</t>
    </r>
    <r>
      <rPr>
        <vertAlign val="superscript"/>
        <sz val="11"/>
        <rFont val="Calibri"/>
        <family val="2"/>
        <scheme val="minor"/>
      </rPr>
      <t>†</t>
    </r>
  </si>
  <si>
    <r>
      <t>AZONATE TRILETE SPORES TOTAL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</si>
  <si>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</si>
  <si>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Lundbladispora springsurensis </t>
    </r>
    <r>
      <rPr>
        <sz val="11"/>
        <rFont val="Calibri"/>
        <family val="2"/>
        <scheme val="minor"/>
      </rPr>
      <t>de Jersey 1979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</si>
  <si>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>(Wilson 1962) Foster 1979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</si>
  <si>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 (%)</t>
    </r>
    <r>
      <rPr>
        <vertAlign val="superscript"/>
        <sz val="11"/>
        <rFont val="Calibri"/>
        <family val="2"/>
        <scheme val="minor"/>
      </rPr>
      <t>†</t>
    </r>
  </si>
  <si>
    <r>
      <t>ZONATE TRILETE SPORES TOTAL (%)</t>
    </r>
    <r>
      <rPr>
        <vertAlign val="superscript"/>
        <sz val="11"/>
        <rFont val="Calibri"/>
        <family val="2"/>
        <scheme val="minor"/>
      </rPr>
      <t>†</t>
    </r>
  </si>
  <si>
    <r>
      <t>FUNGI (%)</t>
    </r>
    <r>
      <rPr>
        <vertAlign val="superscript"/>
        <sz val="11"/>
        <rFont val="Calibri"/>
        <family val="2"/>
        <scheme val="minor"/>
      </rPr>
      <t>†</t>
    </r>
  </si>
  <si>
    <r>
      <t>ALL PHYTOPLANKTON (%)</t>
    </r>
    <r>
      <rPr>
        <vertAlign val="superscript"/>
        <sz val="11"/>
        <rFont val="Calibri"/>
        <family val="2"/>
        <scheme val="minor"/>
      </rPr>
      <t>†</t>
    </r>
  </si>
  <si>
    <r>
      <t>NON-PLANT PALYNOMORPHS TOTAL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</si>
  <si>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>Lycopodium</t>
    </r>
    <r>
      <rPr>
        <sz val="11"/>
        <rFont val="Calibri"/>
        <family val="2"/>
        <scheme val="minor"/>
      </rPr>
      <t xml:space="preserve"> SPORES (</t>
    </r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/N)</t>
    </r>
    <r>
      <rPr>
        <vertAlign val="superscript"/>
        <sz val="11"/>
        <rFont val="Calibri"/>
        <family val="2"/>
        <scheme val="minor"/>
      </rPr>
      <t>†</t>
    </r>
  </si>
  <si>
    <r>
      <t>PALYNOMOPRPH CONCENTRATION (C)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</si>
  <si>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 (avg %)</t>
    </r>
  </si>
  <si>
    <r>
      <rPr>
        <i/>
        <sz val="11"/>
        <rFont val="Calibri"/>
        <family val="2"/>
        <scheme val="minor"/>
      </rPr>
      <t xml:space="preserve">Lunatisporites pellucidus </t>
    </r>
    <r>
      <rPr>
        <sz val="11"/>
        <rFont val="Calibri"/>
        <family val="2"/>
        <scheme val="minor"/>
      </rPr>
      <t>(Goubin 1965) Helby in de Jersey 1972 (avg %)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</si>
  <si>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 (avg %)</t>
    </r>
  </si>
  <si>
    <r>
      <t>ZONATE (=</t>
    </r>
    <r>
      <rPr>
        <i/>
        <sz val="11"/>
        <rFont val="Calibri"/>
        <family val="2"/>
        <scheme val="minor"/>
      </rPr>
      <t>Aratrisporites</t>
    </r>
    <r>
      <rPr>
        <sz val="11"/>
        <rFont val="Calibri"/>
        <family val="2"/>
        <scheme val="minor"/>
      </rPr>
      <t xml:space="preserve"> spp.) (avg %)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</si>
  <si>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 (avg %)</t>
    </r>
  </si>
  <si>
    <r>
      <rPr>
        <i/>
        <sz val="11"/>
        <rFont val="Calibri"/>
        <family val="2"/>
        <scheme val="minor"/>
      </rP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 (avg %)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</si>
  <si>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 (avg %)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</si>
  <si>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 (avg %)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</si>
  <si>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 (avg %)</t>
    </r>
  </si>
  <si>
    <r>
      <rPr>
        <i/>
        <sz val="11"/>
        <rFont val="Calibri"/>
        <family val="2"/>
        <scheme val="minor"/>
      </rPr>
      <t xml:space="preserve">Lundbladispora springsurensis </t>
    </r>
    <r>
      <rPr>
        <sz val="11"/>
        <rFont val="Calibri"/>
        <family val="2"/>
        <scheme val="minor"/>
      </rPr>
      <t>de Jersey 1979 (avg %)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</si>
  <si>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>(Wilson 1962) Foster 1979 (avg %)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</si>
  <si>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 (avg %)</t>
    </r>
  </si>
  <si>
    <r>
      <rPr>
        <i/>
        <sz val="11"/>
        <rFont val="Calibri"/>
        <family val="2"/>
        <scheme val="minor"/>
      </rPr>
      <t>Lunatisporites pellucidus</t>
    </r>
    <r>
      <rPr>
        <sz val="11"/>
        <rFont val="Calibri"/>
        <family val="2"/>
        <scheme val="minor"/>
      </rPr>
      <t xml:space="preserve"> (Goubin 1965) Helby in de Jersey 1972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</si>
  <si>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 (%)</t>
    </r>
    <r>
      <rPr>
        <vertAlign val="superscript"/>
        <sz val="11"/>
        <rFont val="Calibri"/>
        <family val="2"/>
        <scheme val="minor"/>
      </rPr>
      <t>*</t>
    </r>
  </si>
  <si>
    <r>
      <t>PHYTOPLANKTON</t>
    </r>
    <r>
      <rPr>
        <vertAlign val="superscript"/>
        <sz val="11"/>
        <rFont val="Calibri"/>
        <family val="2"/>
        <scheme val="minor"/>
      </rPr>
      <t>*</t>
    </r>
  </si>
  <si>
    <r>
      <t>PHYTOPLANKTON (%)</t>
    </r>
    <r>
      <rPr>
        <vertAlign val="superscript"/>
        <sz val="11"/>
        <rFont val="Calibri"/>
        <family val="2"/>
        <scheme val="minor"/>
      </rPr>
      <t>*</t>
    </r>
  </si>
  <si>
    <r>
      <t>POLYPLICATE/COSTATE (%)</t>
    </r>
    <r>
      <rPr>
        <vertAlign val="superscript"/>
        <sz val="11"/>
        <rFont val="Calibri"/>
        <family val="2"/>
        <scheme val="minor"/>
      </rPr>
      <t>†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</si>
  <si>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 xml:space="preserve">Lunatisporites pellucidus </t>
    </r>
    <r>
      <rPr>
        <sz val="11"/>
        <rFont val="Calibri"/>
        <family val="2"/>
        <scheme val="minor"/>
      </rPr>
      <t>(Goubin 1965) Helby in de Jersey 1972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</si>
  <si>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</si>
  <si>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 (%)</t>
    </r>
    <r>
      <rPr>
        <vertAlign val="superscript"/>
        <sz val="11"/>
        <rFont val="Calibri"/>
        <family val="2"/>
        <scheme val="minor"/>
      </rPr>
      <t>†</t>
    </r>
  </si>
  <si>
    <r>
      <t>PHYTOPLANKTON</t>
    </r>
    <r>
      <rPr>
        <vertAlign val="superscript"/>
        <sz val="11"/>
        <rFont val="Calibri"/>
        <family val="2"/>
        <scheme val="minor"/>
      </rPr>
      <t>†</t>
    </r>
  </si>
  <si>
    <r>
      <t>PHYTOPLANKTON (%)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</si>
  <si>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</t>
    </r>
  </si>
  <si>
    <r>
      <rPr>
        <i/>
        <sz val="11"/>
        <rFont val="Calibri"/>
        <family val="2"/>
        <scheme val="minor"/>
      </rPr>
      <t>Lunatisporites pellucidus</t>
    </r>
    <r>
      <rPr>
        <sz val="11"/>
        <rFont val="Calibri"/>
        <family val="2"/>
        <scheme val="minor"/>
      </rPr>
      <t xml:space="preserve"> (Goubin 1965) Helby in de Jersey 1972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</si>
  <si>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</t>
    </r>
  </si>
  <si>
    <r>
      <rPr>
        <i/>
        <sz val="11"/>
        <rFont val="Calibri"/>
        <family val="2"/>
        <scheme val="minor"/>
      </rPr>
      <t>Brevitriletes bulliensis</t>
    </r>
    <r>
      <rPr>
        <sz val="11"/>
        <rFont val="Calibri"/>
        <family val="2"/>
        <scheme val="minor"/>
      </rPr>
      <t xml:space="preserve"> (Helby 1970 ex de Jersey 1979) Raine &amp; de Jersey 1990</t>
    </r>
  </si>
  <si>
    <r>
      <t xml:space="preserve">Dulhuntyispora parvithola </t>
    </r>
    <r>
      <rPr>
        <sz val="11"/>
        <rFont val="Calibri"/>
        <family val="2"/>
        <scheme val="minor"/>
      </rPr>
      <t>(Balme &amp; Hennelly 1956) Potoni</t>
    </r>
    <r>
      <rPr>
        <sz val="11"/>
        <rFont val="Calibri"/>
        <family val="2"/>
      </rPr>
      <t>é 1960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</si>
  <si>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</si>
  <si>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</t>
    </r>
  </si>
  <si>
    <r>
      <t>Reduviasporonites chalastus</t>
    </r>
    <r>
      <rPr>
        <sz val="11"/>
        <rFont val="Calibri"/>
        <family val="2"/>
        <scheme val="minor"/>
      </rPr>
      <t xml:space="preserve"> (Foster 1979) Elsik 1999</t>
    </r>
  </si>
  <si>
    <r>
      <t xml:space="preserve">Quadrisporites horridus </t>
    </r>
    <r>
      <rPr>
        <sz val="11"/>
        <rFont val="Calibri"/>
        <family val="2"/>
        <scheme val="minor"/>
      </rPr>
      <t>Hennelly 1958 emend. Potoni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 &amp; Lele 1961</t>
    </r>
  </si>
  <si>
    <r>
      <rPr>
        <i/>
        <sz val="11"/>
        <rFont val="Calibri"/>
        <family val="2"/>
        <scheme val="minor"/>
      </rPr>
      <t>Lycopodium</t>
    </r>
    <r>
      <rPr>
        <sz val="11"/>
        <rFont val="Calibri"/>
        <family val="2"/>
        <scheme val="minor"/>
      </rPr>
      <t xml:space="preserve"> SPORES (</t>
    </r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)</t>
    </r>
  </si>
  <si>
    <r>
      <t>432.16</t>
    </r>
    <r>
      <rPr>
        <vertAlign val="superscript"/>
        <sz val="11"/>
        <rFont val="Calibri"/>
        <family val="2"/>
        <scheme val="minor"/>
      </rPr>
      <t>#</t>
    </r>
  </si>
  <si>
    <r>
      <t>445.62</t>
    </r>
    <r>
      <rPr>
        <vertAlign val="superscript"/>
        <sz val="11"/>
        <rFont val="Calibri"/>
        <family val="2"/>
        <scheme val="minor"/>
      </rPr>
      <t>#</t>
    </r>
  </si>
  <si>
    <r>
      <t>449.26</t>
    </r>
    <r>
      <rPr>
        <vertAlign val="superscript"/>
        <sz val="11"/>
        <rFont val="Calibri"/>
        <family val="2"/>
        <scheme val="minor"/>
      </rPr>
      <t>#</t>
    </r>
  </si>
  <si>
    <r>
      <t>461.75</t>
    </r>
    <r>
      <rPr>
        <vertAlign val="superscript"/>
        <sz val="11"/>
        <rFont val="Calibri"/>
        <family val="2"/>
        <scheme val="minor"/>
      </rPr>
      <t>#</t>
    </r>
  </si>
  <si>
    <r>
      <rPr>
        <i/>
        <sz val="11"/>
        <rFont val="Calibri"/>
        <family val="2"/>
        <scheme val="minor"/>
      </rPr>
      <t xml:space="preserve">Vitreisporites </t>
    </r>
    <r>
      <rPr>
        <sz val="11"/>
        <rFont val="Calibri"/>
        <family val="2"/>
        <scheme val="minor"/>
      </rPr>
      <t>spp. (%)</t>
    </r>
  </si>
  <si>
    <r>
      <rPr>
        <i/>
        <sz val="11"/>
        <rFont val="Calibri"/>
        <family val="2"/>
        <scheme val="minor"/>
      </rPr>
      <t>Lunatisporites pellucidus</t>
    </r>
    <r>
      <rPr>
        <sz val="11"/>
        <rFont val="Calibri"/>
        <family val="2"/>
        <scheme val="minor"/>
      </rPr>
      <t xml:space="preserve"> (Goubin 1965) Helby in de Jersey 1972 (%)</t>
    </r>
  </si>
  <si>
    <r>
      <rPr>
        <i/>
        <sz val="11"/>
        <rFont val="Calibri"/>
        <family val="2"/>
        <scheme val="minor"/>
      </rPr>
      <t>Thymospora</t>
    </r>
    <r>
      <rPr>
        <sz val="11"/>
        <rFont val="Calibri"/>
        <family val="2"/>
        <scheme val="minor"/>
      </rPr>
      <t xml:space="preserve"> spp. (%)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</si>
  <si>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</t>
    </r>
  </si>
  <si>
    <r>
      <rPr>
        <i/>
        <sz val="11"/>
        <rFont val="Calibri"/>
        <family val="2"/>
        <scheme val="minor"/>
      </rPr>
      <t>Limatulasporites</t>
    </r>
    <r>
      <rPr>
        <sz val="11"/>
        <rFont val="Calibri"/>
        <family val="2"/>
        <scheme val="minor"/>
      </rPr>
      <t xml:space="preserve"> spp. (%)</t>
    </r>
  </si>
  <si>
    <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</t>
    </r>
  </si>
  <si>
    <r>
      <rPr>
        <i/>
        <sz val="11"/>
        <rFont val="Calibri"/>
        <family val="2"/>
        <scheme val="minor"/>
      </rPr>
      <t xml:space="preserve">Brevitriletes bulliensis </t>
    </r>
    <r>
      <rPr>
        <sz val="11"/>
        <rFont val="Calibri"/>
        <family val="2"/>
        <scheme val="minor"/>
      </rPr>
      <t>(Helby 1970 ex de Jersey 1979) Raine &amp; de Jersey 1990 (%)</t>
    </r>
  </si>
  <si>
    <r>
      <t xml:space="preserve">Dulhuntyispora parvithola </t>
    </r>
    <r>
      <rPr>
        <sz val="11"/>
        <rFont val="Calibri"/>
        <family val="2"/>
        <scheme val="minor"/>
      </rPr>
      <t>(Balme &amp; Hennelly 1956) Potoni</t>
    </r>
    <r>
      <rPr>
        <sz val="11"/>
        <rFont val="Calibri"/>
        <family val="2"/>
      </rPr>
      <t>é 1960 (%)</t>
    </r>
  </si>
  <si>
    <r>
      <rPr>
        <i/>
        <sz val="11"/>
        <rFont val="Calibri"/>
        <family val="2"/>
        <scheme val="minor"/>
      </rPr>
      <t>Microbaculatispora</t>
    </r>
    <r>
      <rPr>
        <sz val="11"/>
        <rFont val="Calibri"/>
        <family val="2"/>
        <scheme val="minor"/>
      </rPr>
      <t xml:space="preserve"> spp. (%)</t>
    </r>
  </si>
  <si>
    <r>
      <rPr>
        <i/>
        <sz val="11"/>
        <rFont val="Calibri"/>
        <family val="2"/>
        <scheme val="minor"/>
      </rPr>
      <t xml:space="preserve">Triquitrites proratus </t>
    </r>
    <r>
      <rPr>
        <sz val="11"/>
        <rFont val="Calibri"/>
        <family val="2"/>
        <scheme val="minor"/>
      </rPr>
      <t>Balme 1970 (%)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</si>
  <si>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</t>
    </r>
  </si>
  <si>
    <r>
      <rPr>
        <i/>
        <sz val="11"/>
        <rFont val="Calibri"/>
        <family val="2"/>
        <scheme val="minor"/>
      </rPr>
      <t>Lundbladispora</t>
    </r>
    <r>
      <rPr>
        <sz val="11"/>
        <rFont val="Calibri"/>
        <family val="2"/>
        <scheme val="minor"/>
      </rPr>
      <t xml:space="preserve"> sp. A (</t>
    </r>
    <r>
      <rPr>
        <i/>
        <sz val="11"/>
        <rFont val="Calibri"/>
        <family val="2"/>
        <scheme val="minor"/>
      </rPr>
      <t xml:space="preserve">sensu </t>
    </r>
    <r>
      <rPr>
        <sz val="11"/>
        <rFont val="Calibri"/>
        <family val="2"/>
        <scheme val="minor"/>
      </rPr>
      <t>Foster 1979) (%)</t>
    </r>
  </si>
  <si>
    <r>
      <rPr>
        <i/>
        <sz val="11"/>
        <rFont val="Calibri"/>
        <family val="2"/>
        <scheme val="minor"/>
      </rPr>
      <t xml:space="preserve">Lundbladispora springsurensis 
</t>
    </r>
    <r>
      <rPr>
        <sz val="11"/>
        <rFont val="Calibri"/>
        <family val="2"/>
        <scheme val="minor"/>
      </rPr>
      <t>de Jersey 1979</t>
    </r>
  </si>
  <si>
    <r>
      <rPr>
        <i/>
        <sz val="11"/>
        <rFont val="Calibri"/>
        <family val="2"/>
        <scheme val="minor"/>
      </rPr>
      <t xml:space="preserve">Lundbladispora springsurensis (%)
</t>
    </r>
    <r>
      <rPr>
        <sz val="11"/>
        <rFont val="Calibri"/>
        <family val="2"/>
        <scheme val="minor"/>
      </rPr>
      <t>de Jersey 1979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</si>
  <si>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 xml:space="preserve">(Wilson 1962) Foster 1979 </t>
    </r>
  </si>
  <si>
    <r>
      <rPr>
        <i/>
        <sz val="11"/>
        <rFont val="Calibri"/>
        <family val="2"/>
        <scheme val="minor"/>
      </rPr>
      <t xml:space="preserve">Playfordiaspora crenulata </t>
    </r>
    <r>
      <rPr>
        <sz val="11"/>
        <rFont val="Calibri"/>
        <family val="2"/>
        <scheme val="minor"/>
      </rPr>
      <t>(Wilson 1962) Foster 1979 (%)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</si>
  <si>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</t>
    </r>
  </si>
  <si>
    <r>
      <rPr>
        <i/>
        <sz val="11"/>
        <rFont val="Calibri"/>
        <family val="2"/>
        <scheme val="minor"/>
      </rPr>
      <t xml:space="preserve">Rewanispora foveolata </t>
    </r>
    <r>
      <rPr>
        <sz val="11"/>
        <rFont val="Calibri"/>
        <family val="2"/>
        <scheme val="minor"/>
      </rPr>
      <t>de Jersey 1970 (%)</t>
    </r>
  </si>
  <si>
    <r>
      <t>Reduviasporonites chalastus</t>
    </r>
    <r>
      <rPr>
        <sz val="11"/>
        <rFont val="Calibri"/>
        <family val="2"/>
        <scheme val="minor"/>
      </rPr>
      <t xml:space="preserve"> (Foster 1979) Elsik 1999 (%)</t>
    </r>
  </si>
  <si>
    <r>
      <t xml:space="preserve">Quadrisporites horridus </t>
    </r>
    <r>
      <rPr>
        <sz val="11"/>
        <rFont val="Calibri"/>
        <family val="2"/>
        <scheme val="minor"/>
      </rPr>
      <t>Hennelly 1958 emend. Potoni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 xml:space="preserve"> &amp; Lele 1961 (%)</t>
    </r>
  </si>
  <si>
    <t>TABLE A3.2. PALYNOMORPH COUNTS FOR PACIFIC POWER HAWKESBURY BUNNERONG DDH 1 (PHKB-1), INCLUDING PERCENTAGES AND PALYNOMORPH CONCENTRATIONS</t>
  </si>
  <si>
    <t xml:space="preserve">TABLE A3.3. PALYNOMORPH COUNTS FOR PACIFIC POWER HAWKESBURY BUNNERONG DDH 1 (PHKB-1), INCLUDING PERCENTAGES AND COUNT AVERAGES </t>
  </si>
  <si>
    <t>TABLE A3.4. PALYNOMORPH COUNTS FOR COALCLIFF COLLIERY DDH 27 (CCC-27)</t>
  </si>
  <si>
    <t>TABLE A3.5. PALYNOMORPH COUNTS FOR COALCLIFF COLLIERY DDH 27 (CCC-27), INCLUDING PERCENTAGES AND PALYNOMORPH CONCENTRATIONS</t>
  </si>
  <si>
    <t>TABLE A3.1. PALYNOMORPH COUNTS FOR PACIFIC POWER HAWKESBURY BUNNERONG DDH 1 (PHKB-1)</t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</si>
  <si>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</si>
  <si>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 (%)</t>
    </r>
    <r>
      <rPr>
        <vertAlign val="superscript"/>
        <sz val="11"/>
        <rFont val="Calibri"/>
        <family val="2"/>
        <scheme val="minor"/>
      </rPr>
      <t>*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</si>
  <si>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</t>
    </r>
    <r>
      <rPr>
        <vertAlign val="superscript"/>
        <sz val="11"/>
        <rFont val="Calibri"/>
        <family val="2"/>
        <scheme val="minor"/>
      </rPr>
      <t>†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</si>
  <si>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 (%)</t>
    </r>
    <r>
      <rPr>
        <vertAlign val="superscript"/>
        <sz val="11"/>
        <rFont val="Calibri"/>
        <family val="2"/>
        <scheme val="minor"/>
      </rPr>
      <t>†</t>
    </r>
  </si>
  <si>
    <r>
      <t>#</t>
    </r>
    <r>
      <rPr>
        <sz val="11"/>
        <color theme="1"/>
        <rFont val="Calibri"/>
        <family val="2"/>
        <scheme val="minor"/>
      </rPr>
      <t>Samples with adequate palynomorphs for full counts (although palynofacies data may have been collected)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</si>
  <si>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 (avg %)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</si>
  <si>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</t>
    </r>
  </si>
  <si>
    <r>
      <rPr>
        <i/>
        <sz val="11"/>
        <color theme="1"/>
        <rFont val="Calibri"/>
        <family val="2"/>
        <scheme val="minor"/>
      </rPr>
      <t>Lycopodium</t>
    </r>
    <r>
      <rPr>
        <sz val="11"/>
        <color theme="1"/>
        <rFont val="Calibri"/>
        <family val="2"/>
        <scheme val="minor"/>
      </rPr>
      <t xml:space="preserve"> SPORES (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</si>
  <si>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Lycopodium</t>
    </r>
    <r>
      <rPr>
        <sz val="11"/>
        <color theme="1"/>
        <rFont val="Calibri"/>
        <family val="2"/>
        <scheme val="minor"/>
      </rPr>
      <t xml:space="preserve"> SPORES (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/N)</t>
    </r>
  </si>
  <si>
    <r>
      <rPr>
        <i/>
        <sz val="11"/>
        <rFont val="Calibri"/>
        <family val="2"/>
        <scheme val="minor"/>
      </rPr>
      <t xml:space="preserve">Triplexisporites playfordii </t>
    </r>
    <r>
      <rPr>
        <sz val="11"/>
        <rFont val="Calibri"/>
        <family val="2"/>
        <scheme val="minor"/>
      </rPr>
      <t>(de Jersey &amp; Hamilton 1967) Foster 1979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</si>
</sst>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0" fillId="0" borderId="0" xfId="0" applyFont="1" applyFill="1" applyBorder="1"/>
    <xf numFmtId="0" fontId="3" fillId="0" borderId="0" xfId="0" applyFont="1" applyAlignment="1"/>
    <xf numFmtId="0" fontId="2" fillId="0" borderId="0" xfId="0" applyFont="1" applyFill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2" fontId="9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2" fontId="6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/>
    <xf numFmtId="0" fontId="6" fillId="0" borderId="0" xfId="0" applyFont="1" applyFill="1" applyBorder="1"/>
    <xf numFmtId="2" fontId="5" fillId="0" borderId="0" xfId="0" applyNumberFormat="1" applyFont="1" applyFill="1" applyBorder="1"/>
    <xf numFmtId="165" fontId="5" fillId="0" borderId="0" xfId="0" applyNumberFormat="1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20" fillId="0" borderId="0" xfId="0" applyNumberFormat="1" applyFont="1" applyFill="1" applyBorder="1"/>
    <xf numFmtId="0" fontId="0" fillId="0" borderId="0" xfId="0" applyBorder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/>
    <xf numFmtId="49" fontId="5" fillId="0" borderId="3" xfId="0" applyNumberFormat="1" applyFont="1" applyFill="1" applyBorder="1"/>
    <xf numFmtId="0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/>
    <xf numFmtId="2" fontId="14" fillId="0" borderId="0" xfId="0" applyNumberFormat="1" applyFont="1" applyFill="1" applyBorder="1"/>
    <xf numFmtId="0" fontId="10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21" fillId="0" borderId="3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0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5" fillId="0" borderId="3" xfId="0" applyFont="1" applyBorder="1"/>
    <xf numFmtId="0" fontId="3" fillId="0" borderId="3" xfId="0" applyFont="1" applyBorder="1" applyAlignment="1"/>
    <xf numFmtId="0" fontId="0" fillId="0" borderId="3" xfId="0" applyBorder="1"/>
    <xf numFmtId="0" fontId="0" fillId="0" borderId="3" xfId="0" applyFont="1" applyFill="1" applyBorder="1"/>
    <xf numFmtId="0" fontId="2" fillId="0" borderId="3" xfId="0" applyFont="1" applyFill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5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0" fillId="0" borderId="1" xfId="0" applyNumberFormat="1" applyFont="1" applyFill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Fill="1" applyBorder="1" applyAlignment="1"/>
    <xf numFmtId="2" fontId="21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/>
    <xf numFmtId="164" fontId="5" fillId="0" borderId="3" xfId="0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2" fillId="0" borderId="2" xfId="0" applyFont="1" applyBorder="1"/>
    <xf numFmtId="0" fontId="0" fillId="0" borderId="2" xfId="0" applyFont="1" applyBorder="1"/>
    <xf numFmtId="0" fontId="3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5" fillId="0" borderId="2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Border="1"/>
    <xf numFmtId="0" fontId="2" fillId="0" borderId="3" xfId="0" applyFont="1" applyBorder="1"/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0" fillId="0" borderId="3" xfId="0" applyNumberFormat="1" applyFont="1" applyFill="1" applyBorder="1" applyAlignment="1">
      <alignment vertical="center"/>
    </xf>
    <xf numFmtId="2" fontId="0" fillId="0" borderId="3" xfId="0" applyNumberFormat="1" applyFont="1" applyFill="1" applyBorder="1" applyAlignment="1">
      <alignment horizontal="left" vertical="center"/>
    </xf>
    <xf numFmtId="2" fontId="0" fillId="0" borderId="0" xfId="0" applyNumberFormat="1" applyFont="1" applyBorder="1"/>
    <xf numFmtId="1" fontId="24" fillId="0" borderId="2" xfId="0" applyNumberFormat="1" applyFont="1" applyFill="1" applyBorder="1"/>
    <xf numFmtId="1" fontId="24" fillId="0" borderId="3" xfId="0" applyNumberFormat="1" applyFont="1" applyFill="1" applyBorder="1"/>
    <xf numFmtId="0" fontId="5" fillId="0" borderId="0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0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textRotation="90" wrapText="1"/>
    </xf>
    <xf numFmtId="1" fontId="0" fillId="0" borderId="6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1" fontId="0" fillId="0" borderId="3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textRotation="90" wrapText="1"/>
    </xf>
    <xf numFmtId="0" fontId="21" fillId="0" borderId="3" xfId="0" applyFont="1" applyFill="1" applyBorder="1" applyAlignment="1">
      <alignment horizont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textRotation="90" wrapText="1"/>
    </xf>
    <xf numFmtId="0" fontId="0" fillId="0" borderId="0" xfId="0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horizontal="center" textRotation="90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E4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0"/>
  <sheetViews>
    <sheetView zoomScale="90" zoomScaleNormal="90" workbookViewId="0">
      <selection activeCell="E15" sqref="E15"/>
    </sheetView>
  </sheetViews>
  <sheetFormatPr defaultColWidth="8.88671875" defaultRowHeight="14.4" x14ac:dyDescent="0.3"/>
  <cols>
    <col min="1" max="1" width="12.21875" style="1" customWidth="1"/>
    <col min="2" max="2" width="14.109375" style="1" customWidth="1"/>
    <col min="3" max="3" width="8.88671875" style="1"/>
    <col min="4" max="4" width="8.33203125" style="1" customWidth="1"/>
    <col min="5" max="5" width="9.88671875" style="1" customWidth="1"/>
    <col min="6" max="7" width="3.33203125" style="2" customWidth="1"/>
    <col min="8" max="12" width="3.33203125" style="1" customWidth="1"/>
    <col min="13" max="13" width="3.33203125" style="2" customWidth="1"/>
    <col min="14" max="15" width="7.44140625" style="1" customWidth="1"/>
    <col min="16" max="19" width="3.88671875" style="1" customWidth="1"/>
    <col min="20" max="21" width="5.5546875" style="1" customWidth="1"/>
    <col min="22" max="27" width="3.88671875" style="1" customWidth="1"/>
    <col min="28" max="31" width="3.77734375" style="1" customWidth="1"/>
    <col min="32" max="33" width="3.6640625" style="1" customWidth="1"/>
    <col min="34" max="34" width="4.44140625" style="1" customWidth="1"/>
    <col min="35" max="35" width="3.6640625" style="1" customWidth="1"/>
    <col min="36" max="36" width="4.21875" style="1" customWidth="1"/>
    <col min="37" max="38" width="4" style="1" customWidth="1"/>
    <col min="39" max="39" width="3.6640625" style="1" customWidth="1"/>
    <col min="40" max="40" width="4.21875" style="28" customWidth="1"/>
    <col min="41" max="44" width="3.88671875" style="1" customWidth="1"/>
    <col min="45" max="46" width="3.88671875" style="25" customWidth="1"/>
    <col min="47" max="48" width="3.88671875" style="7" customWidth="1"/>
    <col min="49" max="50" width="5.5546875" style="2" customWidth="1"/>
    <col min="51" max="58" width="3.88671875" style="1" customWidth="1"/>
    <col min="59" max="60" width="5.5546875" style="10" customWidth="1"/>
    <col min="61" max="66" width="3.88671875" style="1" customWidth="1"/>
    <col min="67" max="67" width="5.88671875" style="1" customWidth="1"/>
    <col min="68" max="70" width="3.88671875" style="1" customWidth="1"/>
    <col min="71" max="72" width="3.88671875" style="10" customWidth="1"/>
    <col min="73" max="74" width="5.5546875" style="22" customWidth="1"/>
    <col min="75" max="78" width="5.5546875" style="2" customWidth="1"/>
    <col min="79" max="80" width="3.88671875" style="2" customWidth="1"/>
    <col min="81" max="82" width="3.88671875" style="1" customWidth="1"/>
    <col min="83" max="83" width="9.5546875" style="1" customWidth="1"/>
    <col min="84" max="85" width="3.88671875" style="2" customWidth="1"/>
    <col min="86" max="86" width="6" style="1" customWidth="1"/>
    <col min="87" max="88" width="5.109375" style="1" customWidth="1"/>
    <col min="89" max="90" width="3.88671875" style="22" customWidth="1"/>
    <col min="91" max="92" width="4.44140625" style="22" customWidth="1"/>
    <col min="93" max="93" width="6.109375" style="3" customWidth="1"/>
    <col min="94" max="94" width="6.33203125" style="1" customWidth="1"/>
    <col min="95" max="95" width="20.21875" customWidth="1"/>
    <col min="96" max="16384" width="8.88671875" style="1"/>
  </cols>
  <sheetData>
    <row r="1" spans="1:95" ht="15" thickBot="1" x14ac:dyDescent="0.35">
      <c r="A1" s="193" t="s">
        <v>467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</row>
    <row r="2" spans="1:95" ht="14.4" customHeight="1" thickTop="1" x14ac:dyDescent="0.3">
      <c r="A2" s="185" t="s">
        <v>57</v>
      </c>
      <c r="B2" s="185" t="s">
        <v>175</v>
      </c>
      <c r="C2" s="185" t="s">
        <v>56</v>
      </c>
      <c r="D2" s="185" t="s">
        <v>174</v>
      </c>
      <c r="E2" s="185" t="s">
        <v>161</v>
      </c>
      <c r="F2" s="175" t="s">
        <v>241</v>
      </c>
      <c r="G2" s="175" t="s">
        <v>287</v>
      </c>
      <c r="H2" s="190" t="s">
        <v>59</v>
      </c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 t="s">
        <v>66</v>
      </c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1" t="s">
        <v>80</v>
      </c>
      <c r="CF2" s="191"/>
      <c r="CG2" s="191"/>
      <c r="CH2" s="191"/>
      <c r="CI2" s="191"/>
      <c r="CJ2" s="191"/>
      <c r="CK2" s="191"/>
      <c r="CL2" s="191"/>
      <c r="CM2" s="175" t="s">
        <v>284</v>
      </c>
      <c r="CN2" s="175" t="s">
        <v>320</v>
      </c>
      <c r="CO2" s="175" t="s">
        <v>285</v>
      </c>
      <c r="CP2" s="175" t="s">
        <v>321</v>
      </c>
      <c r="CQ2" s="176" t="s">
        <v>286</v>
      </c>
    </row>
    <row r="3" spans="1:95" ht="14.4" customHeight="1" x14ac:dyDescent="0.3">
      <c r="A3" s="186"/>
      <c r="B3" s="186"/>
      <c r="C3" s="186"/>
      <c r="D3" s="186"/>
      <c r="E3" s="186"/>
      <c r="F3" s="172"/>
      <c r="G3" s="172"/>
      <c r="H3" s="172" t="s">
        <v>239</v>
      </c>
      <c r="I3" s="172" t="s">
        <v>240</v>
      </c>
      <c r="J3" s="172" t="s">
        <v>288</v>
      </c>
      <c r="K3" s="172" t="s">
        <v>242</v>
      </c>
      <c r="L3" s="172" t="s">
        <v>289</v>
      </c>
      <c r="M3" s="172" t="s">
        <v>243</v>
      </c>
      <c r="N3" s="174" t="s">
        <v>61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96" t="s">
        <v>64</v>
      </c>
      <c r="AC3" s="196"/>
      <c r="AD3" s="196"/>
      <c r="AE3" s="196"/>
      <c r="AF3" s="183" t="s">
        <v>67</v>
      </c>
      <c r="AG3" s="183"/>
      <c r="AH3" s="183"/>
      <c r="AI3" s="183"/>
      <c r="AJ3" s="183"/>
      <c r="AK3" s="183"/>
      <c r="AL3" s="183"/>
      <c r="AM3" s="183"/>
      <c r="AN3" s="183"/>
      <c r="AO3" s="174" t="s">
        <v>70</v>
      </c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94" t="s">
        <v>54</v>
      </c>
      <c r="CF3" s="172" t="s">
        <v>317</v>
      </c>
      <c r="CG3" s="172" t="s">
        <v>316</v>
      </c>
      <c r="CH3" s="179" t="s">
        <v>156</v>
      </c>
      <c r="CI3" s="179"/>
      <c r="CJ3" s="179"/>
      <c r="CK3" s="172" t="s">
        <v>283</v>
      </c>
      <c r="CL3" s="172" t="s">
        <v>319</v>
      </c>
      <c r="CM3" s="172"/>
      <c r="CN3" s="172"/>
      <c r="CO3" s="172"/>
      <c r="CP3" s="172"/>
      <c r="CQ3" s="177"/>
    </row>
    <row r="4" spans="1:95" ht="14.4" customHeight="1" x14ac:dyDescent="0.3">
      <c r="A4" s="186"/>
      <c r="B4" s="186"/>
      <c r="C4" s="186"/>
      <c r="D4" s="186"/>
      <c r="E4" s="186"/>
      <c r="F4" s="172"/>
      <c r="G4" s="172"/>
      <c r="H4" s="172"/>
      <c r="I4" s="172"/>
      <c r="J4" s="172"/>
      <c r="K4" s="172"/>
      <c r="L4" s="172"/>
      <c r="M4" s="172"/>
      <c r="N4" s="174" t="s">
        <v>75</v>
      </c>
      <c r="O4" s="174"/>
      <c r="P4" s="174" t="s">
        <v>76</v>
      </c>
      <c r="Q4" s="174"/>
      <c r="R4" s="174"/>
      <c r="S4" s="174"/>
      <c r="T4" s="174" t="s">
        <v>63</v>
      </c>
      <c r="U4" s="174"/>
      <c r="V4" s="174"/>
      <c r="W4" s="174"/>
      <c r="X4" s="172" t="s">
        <v>250</v>
      </c>
      <c r="Y4" s="172" t="s">
        <v>292</v>
      </c>
      <c r="Z4" s="172" t="s">
        <v>251</v>
      </c>
      <c r="AA4" s="172" t="s">
        <v>293</v>
      </c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92" t="s">
        <v>79</v>
      </c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74" t="s">
        <v>69</v>
      </c>
      <c r="BV4" s="174"/>
      <c r="BW4" s="174"/>
      <c r="BX4" s="174"/>
      <c r="BY4" s="174"/>
      <c r="BZ4" s="174"/>
      <c r="CA4" s="174"/>
      <c r="CB4" s="174"/>
      <c r="CC4" s="174"/>
      <c r="CD4" s="174"/>
      <c r="CE4" s="195"/>
      <c r="CF4" s="172"/>
      <c r="CG4" s="172"/>
      <c r="CH4" s="180"/>
      <c r="CI4" s="180"/>
      <c r="CJ4" s="180"/>
      <c r="CK4" s="172"/>
      <c r="CL4" s="172"/>
      <c r="CM4" s="172"/>
      <c r="CN4" s="172"/>
      <c r="CO4" s="172"/>
      <c r="CP4" s="172"/>
      <c r="CQ4" s="177"/>
    </row>
    <row r="5" spans="1:95" ht="82.2" customHeight="1" x14ac:dyDescent="0.3">
      <c r="A5" s="186"/>
      <c r="B5" s="186"/>
      <c r="C5" s="186"/>
      <c r="D5" s="186"/>
      <c r="E5" s="186"/>
      <c r="F5" s="172"/>
      <c r="G5" s="172"/>
      <c r="H5" s="172"/>
      <c r="I5" s="172"/>
      <c r="J5" s="172"/>
      <c r="K5" s="172"/>
      <c r="L5" s="172"/>
      <c r="M5" s="172"/>
      <c r="N5" s="172" t="s">
        <v>244</v>
      </c>
      <c r="O5" s="172" t="s">
        <v>245</v>
      </c>
      <c r="P5" s="172" t="s">
        <v>246</v>
      </c>
      <c r="Q5" s="172" t="s">
        <v>290</v>
      </c>
      <c r="R5" s="172" t="s">
        <v>247</v>
      </c>
      <c r="S5" s="172" t="s">
        <v>245</v>
      </c>
      <c r="T5" s="172" t="s">
        <v>248</v>
      </c>
      <c r="U5" s="172" t="s">
        <v>291</v>
      </c>
      <c r="V5" s="172" t="s">
        <v>245</v>
      </c>
      <c r="W5" s="172" t="s">
        <v>249</v>
      </c>
      <c r="X5" s="172"/>
      <c r="Y5" s="172"/>
      <c r="Z5" s="172"/>
      <c r="AA5" s="172"/>
      <c r="AB5" s="172" t="s">
        <v>247</v>
      </c>
      <c r="AC5" s="172" t="s">
        <v>294</v>
      </c>
      <c r="AD5" s="172" t="s">
        <v>245</v>
      </c>
      <c r="AE5" s="172" t="s">
        <v>295</v>
      </c>
      <c r="AF5" s="172" t="s">
        <v>252</v>
      </c>
      <c r="AG5" s="172" t="s">
        <v>253</v>
      </c>
      <c r="AH5" s="172" t="s">
        <v>254</v>
      </c>
      <c r="AI5" s="172" t="s">
        <v>296</v>
      </c>
      <c r="AJ5" s="172" t="s">
        <v>255</v>
      </c>
      <c r="AK5" s="172" t="s">
        <v>256</v>
      </c>
      <c r="AL5" s="172" t="s">
        <v>297</v>
      </c>
      <c r="AM5" s="172" t="s">
        <v>257</v>
      </c>
      <c r="AN5" s="172" t="s">
        <v>258</v>
      </c>
      <c r="AO5" s="172" t="s">
        <v>259</v>
      </c>
      <c r="AP5" s="172" t="s">
        <v>298</v>
      </c>
      <c r="AQ5" s="172" t="s">
        <v>260</v>
      </c>
      <c r="AR5" s="172" t="s">
        <v>261</v>
      </c>
      <c r="AS5" s="172" t="s">
        <v>262</v>
      </c>
      <c r="AT5" s="172" t="s">
        <v>299</v>
      </c>
      <c r="AU5" s="172" t="s">
        <v>263</v>
      </c>
      <c r="AV5" s="172" t="s">
        <v>300</v>
      </c>
      <c r="AW5" s="172" t="s">
        <v>264</v>
      </c>
      <c r="AX5" s="172" t="s">
        <v>301</v>
      </c>
      <c r="AY5" s="172" t="s">
        <v>252</v>
      </c>
      <c r="AZ5" s="172" t="s">
        <v>302</v>
      </c>
      <c r="BA5" s="172" t="s">
        <v>265</v>
      </c>
      <c r="BB5" s="172" t="s">
        <v>266</v>
      </c>
      <c r="BC5" s="172" t="s">
        <v>303</v>
      </c>
      <c r="BD5" s="172" t="s">
        <v>253</v>
      </c>
      <c r="BE5" s="172" t="s">
        <v>304</v>
      </c>
      <c r="BF5" s="172" t="s">
        <v>267</v>
      </c>
      <c r="BG5" s="172" t="s">
        <v>268</v>
      </c>
      <c r="BH5" s="172" t="s">
        <v>305</v>
      </c>
      <c r="BI5" s="172" t="s">
        <v>255</v>
      </c>
      <c r="BJ5" s="172" t="s">
        <v>269</v>
      </c>
      <c r="BK5" s="172" t="s">
        <v>306</v>
      </c>
      <c r="BL5" s="172" t="s">
        <v>270</v>
      </c>
      <c r="BM5" s="172" t="s">
        <v>271</v>
      </c>
      <c r="BN5" s="172" t="s">
        <v>307</v>
      </c>
      <c r="BO5" s="181" t="s">
        <v>272</v>
      </c>
      <c r="BP5" s="172" t="s">
        <v>273</v>
      </c>
      <c r="BQ5" s="172" t="s">
        <v>308</v>
      </c>
      <c r="BR5" s="172" t="s">
        <v>309</v>
      </c>
      <c r="BS5" s="172" t="s">
        <v>274</v>
      </c>
      <c r="BT5" s="172" t="s">
        <v>310</v>
      </c>
      <c r="BU5" s="172" t="s">
        <v>275</v>
      </c>
      <c r="BV5" s="172" t="s">
        <v>311</v>
      </c>
      <c r="BW5" s="172" t="s">
        <v>276</v>
      </c>
      <c r="BX5" s="172" t="s">
        <v>312</v>
      </c>
      <c r="BY5" s="172" t="s">
        <v>277</v>
      </c>
      <c r="BZ5" s="172" t="s">
        <v>313</v>
      </c>
      <c r="CA5" s="172" t="s">
        <v>278</v>
      </c>
      <c r="CB5" s="172" t="s">
        <v>314</v>
      </c>
      <c r="CC5" s="172" t="s">
        <v>279</v>
      </c>
      <c r="CD5" s="172" t="s">
        <v>315</v>
      </c>
      <c r="CE5" s="181" t="s">
        <v>280</v>
      </c>
      <c r="CF5" s="172"/>
      <c r="CG5" s="172"/>
      <c r="CH5" s="172" t="s">
        <v>281</v>
      </c>
      <c r="CI5" s="172" t="s">
        <v>282</v>
      </c>
      <c r="CJ5" s="172" t="s">
        <v>318</v>
      </c>
      <c r="CK5" s="172"/>
      <c r="CL5" s="172"/>
      <c r="CM5" s="172"/>
      <c r="CN5" s="172"/>
      <c r="CO5" s="172"/>
      <c r="CP5" s="172"/>
      <c r="CQ5" s="177"/>
    </row>
    <row r="6" spans="1:95" ht="118.95" customHeight="1" x14ac:dyDescent="0.3">
      <c r="A6" s="187"/>
      <c r="B6" s="187"/>
      <c r="C6" s="187"/>
      <c r="D6" s="187"/>
      <c r="E6" s="187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82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82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8"/>
    </row>
    <row r="7" spans="1:95" s="12" customFormat="1" ht="16.05" customHeight="1" x14ac:dyDescent="0.3">
      <c r="A7" s="43" t="s">
        <v>234</v>
      </c>
      <c r="B7" s="97" t="s">
        <v>176</v>
      </c>
      <c r="C7" s="46" t="s">
        <v>1</v>
      </c>
      <c r="D7" s="75">
        <v>565.33000000000004</v>
      </c>
      <c r="E7" s="68" t="s">
        <v>157</v>
      </c>
      <c r="F7" s="27">
        <v>0</v>
      </c>
      <c r="G7" s="27">
        <v>1</v>
      </c>
      <c r="H7" s="27">
        <v>0</v>
      </c>
      <c r="I7" s="27">
        <v>5</v>
      </c>
      <c r="J7" s="27">
        <v>4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2</v>
      </c>
      <c r="R7" s="27">
        <v>76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f>SUM(N7,R7,W7)</f>
        <v>76</v>
      </c>
      <c r="Y7" s="27">
        <v>68</v>
      </c>
      <c r="Z7" s="27">
        <f>SUM(V7,S7,O7)</f>
        <v>0</v>
      </c>
      <c r="AA7" s="27">
        <v>2</v>
      </c>
      <c r="AB7" s="27">
        <v>2</v>
      </c>
      <c r="AC7" s="27">
        <v>3</v>
      </c>
      <c r="AD7" s="27">
        <v>0</v>
      </c>
      <c r="AE7" s="27">
        <v>1</v>
      </c>
      <c r="AF7" s="27">
        <v>4</v>
      </c>
      <c r="AG7" s="27">
        <v>0</v>
      </c>
      <c r="AH7" s="27">
        <v>4</v>
      </c>
      <c r="AI7" s="27">
        <v>0</v>
      </c>
      <c r="AJ7" s="27">
        <v>4</v>
      </c>
      <c r="AK7" s="35">
        <v>12</v>
      </c>
      <c r="AL7" s="35">
        <v>3</v>
      </c>
      <c r="AM7" s="27">
        <v>0</v>
      </c>
      <c r="AN7" s="27">
        <f>SUM(AM7,AK7,AJ7,AF7:AG7)</f>
        <v>20</v>
      </c>
      <c r="AO7" s="27">
        <v>4</v>
      </c>
      <c r="AP7" s="27">
        <v>3</v>
      </c>
      <c r="AQ7" s="27">
        <v>0</v>
      </c>
      <c r="AR7" s="27">
        <v>7</v>
      </c>
      <c r="AS7" s="27">
        <v>0</v>
      </c>
      <c r="AT7" s="27">
        <v>1</v>
      </c>
      <c r="AU7" s="27">
        <v>4</v>
      </c>
      <c r="AV7" s="27">
        <v>7</v>
      </c>
      <c r="AW7" s="27">
        <v>5</v>
      </c>
      <c r="AX7" s="27">
        <v>4</v>
      </c>
      <c r="AY7" s="27">
        <v>12</v>
      </c>
      <c r="AZ7" s="27">
        <v>13</v>
      </c>
      <c r="BA7" s="27">
        <v>0</v>
      </c>
      <c r="BB7" s="27">
        <v>41</v>
      </c>
      <c r="BC7" s="27">
        <v>23</v>
      </c>
      <c r="BD7" s="27">
        <v>142</v>
      </c>
      <c r="BE7" s="27">
        <v>58</v>
      </c>
      <c r="BF7" s="27">
        <v>0</v>
      </c>
      <c r="BG7" s="27">
        <v>2</v>
      </c>
      <c r="BH7" s="27">
        <v>2</v>
      </c>
      <c r="BI7" s="27">
        <v>9</v>
      </c>
      <c r="BJ7" s="27">
        <v>0</v>
      </c>
      <c r="BK7" s="27">
        <v>0</v>
      </c>
      <c r="BL7" s="27">
        <v>0</v>
      </c>
      <c r="BM7" s="27">
        <v>38</v>
      </c>
      <c r="BN7" s="27">
        <v>22</v>
      </c>
      <c r="BO7" s="27">
        <v>0</v>
      </c>
      <c r="BP7" s="27">
        <v>0</v>
      </c>
      <c r="BQ7" s="80">
        <v>0</v>
      </c>
      <c r="BR7" s="27">
        <v>19</v>
      </c>
      <c r="BS7" s="27">
        <f>SUM(BP7,BM7,BL7,BI7,BF7,BD7,BA7:BB7,AY7,AU7,AR7,AO7)</f>
        <v>257</v>
      </c>
      <c r="BT7" s="27">
        <v>145</v>
      </c>
      <c r="BU7" s="27">
        <v>0</v>
      </c>
      <c r="BV7" s="27">
        <v>0</v>
      </c>
      <c r="BW7" s="27">
        <v>1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8</v>
      </c>
      <c r="CD7" s="27">
        <v>13</v>
      </c>
      <c r="CE7" s="27">
        <v>0</v>
      </c>
      <c r="CF7" s="27">
        <v>0</v>
      </c>
      <c r="CG7" s="27">
        <v>0</v>
      </c>
      <c r="CH7" s="27">
        <v>4</v>
      </c>
      <c r="CI7" s="27">
        <v>54</v>
      </c>
      <c r="CJ7" s="27">
        <v>10</v>
      </c>
      <c r="CK7" s="27">
        <f>SUM(CI7,CE7:CF7,CH7)</f>
        <v>58</v>
      </c>
      <c r="CL7" s="27">
        <f t="shared" ref="CL7:CL19" si="0">SUM(CJ7,CG7)</f>
        <v>10</v>
      </c>
      <c r="CM7" s="70" t="s">
        <v>157</v>
      </c>
      <c r="CN7" s="70" t="s">
        <v>157</v>
      </c>
      <c r="CO7" s="27">
        <f>SUM(CK7,CC7,BS7,AN7,AD7,AB7,Z7,X7,M7,K7,H7:I7,F7)</f>
        <v>426</v>
      </c>
      <c r="CP7" s="27">
        <f t="shared" ref="CP7:CP19" si="1">SUM(CL7,CD7,BT7,AL7,AI7,AA7,Y7,L7,J7,G7,AE7,AC7)</f>
        <v>250</v>
      </c>
      <c r="CQ7" s="81" t="s">
        <v>163</v>
      </c>
    </row>
    <row r="8" spans="1:95" s="12" customFormat="1" ht="16.05" customHeight="1" x14ac:dyDescent="0.3">
      <c r="A8" s="43" t="s">
        <v>233</v>
      </c>
      <c r="B8" s="97" t="s">
        <v>176</v>
      </c>
      <c r="C8" s="46" t="s">
        <v>2</v>
      </c>
      <c r="D8" s="75">
        <v>537.53</v>
      </c>
      <c r="E8" s="68" t="s">
        <v>157</v>
      </c>
      <c r="F8" s="27">
        <v>0</v>
      </c>
      <c r="G8" s="27">
        <v>1</v>
      </c>
      <c r="H8" s="27">
        <v>0</v>
      </c>
      <c r="I8" s="27">
        <v>3</v>
      </c>
      <c r="J8" s="27">
        <v>2</v>
      </c>
      <c r="K8" s="27">
        <v>4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53</v>
      </c>
      <c r="S8" s="27">
        <v>2</v>
      </c>
      <c r="T8" s="27">
        <v>1</v>
      </c>
      <c r="U8" s="27">
        <v>1</v>
      </c>
      <c r="V8" s="27">
        <v>1</v>
      </c>
      <c r="W8" s="27">
        <v>0</v>
      </c>
      <c r="X8" s="27">
        <f>SUM(N8,R8,W8)</f>
        <v>53</v>
      </c>
      <c r="Y8" s="27">
        <v>50</v>
      </c>
      <c r="Z8" s="27">
        <f>SUM(V8,S8,O8)</f>
        <v>3</v>
      </c>
      <c r="AA8" s="27">
        <v>6</v>
      </c>
      <c r="AB8" s="27">
        <v>2</v>
      </c>
      <c r="AC8" s="27">
        <v>3</v>
      </c>
      <c r="AD8" s="27">
        <v>0</v>
      </c>
      <c r="AE8" s="27">
        <v>0</v>
      </c>
      <c r="AF8" s="27">
        <v>1</v>
      </c>
      <c r="AG8" s="27">
        <v>5</v>
      </c>
      <c r="AH8" s="27">
        <v>0</v>
      </c>
      <c r="AI8" s="27">
        <v>0</v>
      </c>
      <c r="AJ8" s="27">
        <v>0</v>
      </c>
      <c r="AK8" s="35">
        <v>20</v>
      </c>
      <c r="AL8" s="35">
        <v>1</v>
      </c>
      <c r="AM8" s="27">
        <v>0</v>
      </c>
      <c r="AN8" s="27">
        <f>SUM(AM8,AK8,AJ8,AF8:AG8)</f>
        <v>26</v>
      </c>
      <c r="AO8" s="27">
        <v>4</v>
      </c>
      <c r="AP8" s="27">
        <v>0</v>
      </c>
      <c r="AQ8" s="27">
        <v>0</v>
      </c>
      <c r="AR8" s="27">
        <v>2</v>
      </c>
      <c r="AS8" s="27">
        <v>11</v>
      </c>
      <c r="AT8" s="27">
        <v>1</v>
      </c>
      <c r="AU8" s="44">
        <v>15</v>
      </c>
      <c r="AV8" s="44">
        <v>9</v>
      </c>
      <c r="AW8" s="27">
        <v>7</v>
      </c>
      <c r="AX8" s="27">
        <v>4</v>
      </c>
      <c r="AY8" s="27">
        <v>21</v>
      </c>
      <c r="AZ8" s="27">
        <v>9</v>
      </c>
      <c r="BA8" s="27">
        <v>0</v>
      </c>
      <c r="BB8" s="27">
        <v>30</v>
      </c>
      <c r="BC8" s="27">
        <v>37</v>
      </c>
      <c r="BD8" s="27">
        <v>167</v>
      </c>
      <c r="BE8" s="27">
        <v>70</v>
      </c>
      <c r="BF8" s="27">
        <v>0</v>
      </c>
      <c r="BG8" s="27">
        <v>3</v>
      </c>
      <c r="BH8" s="27">
        <v>0</v>
      </c>
      <c r="BI8" s="27">
        <v>10</v>
      </c>
      <c r="BJ8" s="27">
        <v>0</v>
      </c>
      <c r="BK8" s="27">
        <v>0</v>
      </c>
      <c r="BL8" s="27">
        <v>0</v>
      </c>
      <c r="BM8" s="27">
        <v>21</v>
      </c>
      <c r="BN8" s="27">
        <v>18</v>
      </c>
      <c r="BO8" s="27">
        <v>0</v>
      </c>
      <c r="BP8" s="27">
        <v>0</v>
      </c>
      <c r="BQ8" s="27">
        <v>0</v>
      </c>
      <c r="BR8" s="27">
        <v>11</v>
      </c>
      <c r="BS8" s="27">
        <f>SUM(BP8,BM8,BL8,BI8,BF8,BD8,BA8:BB8,AY8,AU8,AR8,AO8)</f>
        <v>270</v>
      </c>
      <c r="BT8" s="27">
        <v>154</v>
      </c>
      <c r="BU8" s="27">
        <v>0</v>
      </c>
      <c r="BV8" s="27">
        <v>0</v>
      </c>
      <c r="BW8" s="27">
        <v>0</v>
      </c>
      <c r="BX8" s="27">
        <v>0</v>
      </c>
      <c r="BY8" s="35">
        <v>0</v>
      </c>
      <c r="BZ8" s="35">
        <v>2</v>
      </c>
      <c r="CA8" s="27">
        <v>0</v>
      </c>
      <c r="CB8" s="27">
        <v>0</v>
      </c>
      <c r="CC8" s="27">
        <v>3</v>
      </c>
      <c r="CD8" s="27">
        <v>21</v>
      </c>
      <c r="CE8" s="27">
        <v>0</v>
      </c>
      <c r="CF8" s="27">
        <v>0</v>
      </c>
      <c r="CG8" s="27">
        <v>0</v>
      </c>
      <c r="CH8" s="27">
        <v>0</v>
      </c>
      <c r="CI8" s="27">
        <v>51</v>
      </c>
      <c r="CJ8" s="27">
        <v>12</v>
      </c>
      <c r="CK8" s="27">
        <f>SUM(CI8,CE8:CF8,CH8)</f>
        <v>51</v>
      </c>
      <c r="CL8" s="27">
        <f t="shared" si="0"/>
        <v>12</v>
      </c>
      <c r="CM8" s="70" t="s">
        <v>157</v>
      </c>
      <c r="CN8" s="70" t="s">
        <v>157</v>
      </c>
      <c r="CO8" s="27">
        <f>SUM(CK8,CC8,BS8,AN8,AD8,AB8,Z8,X8,M8,K8,H8:I8,F8)</f>
        <v>415</v>
      </c>
      <c r="CP8" s="27">
        <f t="shared" si="1"/>
        <v>250</v>
      </c>
      <c r="CQ8" s="81" t="s">
        <v>163</v>
      </c>
    </row>
    <row r="9" spans="1:95" s="12" customFormat="1" ht="16.05" customHeight="1" x14ac:dyDescent="0.3">
      <c r="A9" s="43" t="s">
        <v>204</v>
      </c>
      <c r="B9" s="97" t="s">
        <v>176</v>
      </c>
      <c r="C9" s="46" t="s">
        <v>3</v>
      </c>
      <c r="D9" s="75">
        <v>514.34</v>
      </c>
      <c r="E9" s="68" t="s">
        <v>157</v>
      </c>
      <c r="F9" s="40" t="s">
        <v>87</v>
      </c>
      <c r="G9" s="27">
        <v>2</v>
      </c>
      <c r="H9" s="40" t="s">
        <v>87</v>
      </c>
      <c r="I9" s="40" t="s">
        <v>87</v>
      </c>
      <c r="J9" s="27">
        <v>3</v>
      </c>
      <c r="K9" s="40" t="s">
        <v>87</v>
      </c>
      <c r="L9" s="27">
        <v>0</v>
      </c>
      <c r="M9" s="40" t="s">
        <v>87</v>
      </c>
      <c r="N9" s="40" t="s">
        <v>87</v>
      </c>
      <c r="O9" s="40" t="s">
        <v>87</v>
      </c>
      <c r="P9" s="40" t="s">
        <v>87</v>
      </c>
      <c r="Q9" s="27">
        <v>0</v>
      </c>
      <c r="R9" s="40" t="s">
        <v>87</v>
      </c>
      <c r="S9" s="40" t="s">
        <v>87</v>
      </c>
      <c r="T9" s="40" t="s">
        <v>87</v>
      </c>
      <c r="U9" s="35">
        <v>0</v>
      </c>
      <c r="V9" s="40" t="s">
        <v>87</v>
      </c>
      <c r="W9" s="40" t="s">
        <v>87</v>
      </c>
      <c r="X9" s="40" t="s">
        <v>87</v>
      </c>
      <c r="Y9" s="27">
        <v>47</v>
      </c>
      <c r="Z9" s="40" t="s">
        <v>87</v>
      </c>
      <c r="AA9" s="27">
        <v>8</v>
      </c>
      <c r="AB9" s="40" t="s">
        <v>87</v>
      </c>
      <c r="AC9" s="27">
        <v>2</v>
      </c>
      <c r="AD9" s="40" t="s">
        <v>87</v>
      </c>
      <c r="AE9" s="27">
        <v>0</v>
      </c>
      <c r="AF9" s="40" t="s">
        <v>87</v>
      </c>
      <c r="AG9" s="40" t="s">
        <v>87</v>
      </c>
      <c r="AH9" s="40" t="s">
        <v>87</v>
      </c>
      <c r="AI9" s="27">
        <v>0</v>
      </c>
      <c r="AJ9" s="40" t="s">
        <v>87</v>
      </c>
      <c r="AK9" s="40" t="s">
        <v>87</v>
      </c>
      <c r="AL9" s="35">
        <v>16</v>
      </c>
      <c r="AM9" s="40" t="s">
        <v>87</v>
      </c>
      <c r="AN9" s="40" t="s">
        <v>87</v>
      </c>
      <c r="AO9" s="40" t="s">
        <v>87</v>
      </c>
      <c r="AP9" s="40">
        <v>0</v>
      </c>
      <c r="AQ9" s="40" t="s">
        <v>87</v>
      </c>
      <c r="AR9" s="40" t="s">
        <v>87</v>
      </c>
      <c r="AS9" s="40" t="s">
        <v>87</v>
      </c>
      <c r="AT9" s="35">
        <v>0</v>
      </c>
      <c r="AU9" s="40" t="s">
        <v>87</v>
      </c>
      <c r="AV9" s="27">
        <v>4</v>
      </c>
      <c r="AW9" s="40" t="s">
        <v>87</v>
      </c>
      <c r="AX9" s="35">
        <v>0</v>
      </c>
      <c r="AY9" s="40" t="s">
        <v>87</v>
      </c>
      <c r="AZ9" s="27">
        <v>2</v>
      </c>
      <c r="BA9" s="40" t="s">
        <v>87</v>
      </c>
      <c r="BB9" s="40" t="s">
        <v>87</v>
      </c>
      <c r="BC9" s="27">
        <v>40</v>
      </c>
      <c r="BD9" s="40" t="s">
        <v>87</v>
      </c>
      <c r="BE9" s="27">
        <v>57</v>
      </c>
      <c r="BF9" s="40" t="s">
        <v>87</v>
      </c>
      <c r="BG9" s="40" t="s">
        <v>87</v>
      </c>
      <c r="BH9" s="45">
        <v>0</v>
      </c>
      <c r="BI9" s="40" t="s">
        <v>87</v>
      </c>
      <c r="BJ9" s="40" t="s">
        <v>87</v>
      </c>
      <c r="BK9" s="27">
        <v>0</v>
      </c>
      <c r="BL9" s="40" t="s">
        <v>87</v>
      </c>
      <c r="BM9" s="40" t="s">
        <v>87</v>
      </c>
      <c r="BN9" s="27">
        <v>21</v>
      </c>
      <c r="BO9" s="27" t="s">
        <v>87</v>
      </c>
      <c r="BP9" s="27" t="s">
        <v>87</v>
      </c>
      <c r="BQ9" s="27">
        <v>0</v>
      </c>
      <c r="BR9" s="27">
        <v>16</v>
      </c>
      <c r="BS9" s="27" t="s">
        <v>87</v>
      </c>
      <c r="BT9" s="27">
        <v>140</v>
      </c>
      <c r="BU9" s="27" t="s">
        <v>87</v>
      </c>
      <c r="BV9" s="35">
        <v>0</v>
      </c>
      <c r="BW9" s="27" t="s">
        <v>87</v>
      </c>
      <c r="BX9" s="27">
        <v>0</v>
      </c>
      <c r="BY9" s="27" t="s">
        <v>87</v>
      </c>
      <c r="BZ9" s="35">
        <v>0</v>
      </c>
      <c r="CA9" s="27" t="s">
        <v>87</v>
      </c>
      <c r="CB9" s="35">
        <v>0</v>
      </c>
      <c r="CC9" s="27">
        <v>0</v>
      </c>
      <c r="CD9" s="27">
        <v>24</v>
      </c>
      <c r="CE9" s="27" t="s">
        <v>87</v>
      </c>
      <c r="CF9" s="27" t="s">
        <v>87</v>
      </c>
      <c r="CG9" s="27">
        <v>0</v>
      </c>
      <c r="CH9" s="27" t="s">
        <v>87</v>
      </c>
      <c r="CI9" s="27" t="s">
        <v>87</v>
      </c>
      <c r="CJ9" s="27">
        <v>8</v>
      </c>
      <c r="CK9" s="27" t="s">
        <v>87</v>
      </c>
      <c r="CL9" s="27">
        <f t="shared" si="0"/>
        <v>8</v>
      </c>
      <c r="CM9" s="70" t="s">
        <v>157</v>
      </c>
      <c r="CN9" s="70" t="s">
        <v>157</v>
      </c>
      <c r="CO9" s="27" t="s">
        <v>87</v>
      </c>
      <c r="CP9" s="27">
        <f t="shared" si="1"/>
        <v>250</v>
      </c>
      <c r="CQ9" s="81" t="s">
        <v>163</v>
      </c>
    </row>
    <row r="10" spans="1:95" s="12" customFormat="1" ht="16.05" customHeight="1" x14ac:dyDescent="0.3">
      <c r="A10" s="43" t="s">
        <v>231</v>
      </c>
      <c r="B10" s="97" t="s">
        <v>176</v>
      </c>
      <c r="C10" s="46" t="s">
        <v>4</v>
      </c>
      <c r="D10" s="75">
        <v>484.98</v>
      </c>
      <c r="E10" s="68" t="s">
        <v>157</v>
      </c>
      <c r="F10" s="27">
        <v>0</v>
      </c>
      <c r="G10" s="27">
        <v>2</v>
      </c>
      <c r="H10" s="27">
        <v>0</v>
      </c>
      <c r="I10" s="27">
        <v>2</v>
      </c>
      <c r="J10" s="27">
        <v>0</v>
      </c>
      <c r="K10" s="27">
        <v>2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12</v>
      </c>
      <c r="S10" s="27">
        <v>1</v>
      </c>
      <c r="T10" s="27">
        <v>3</v>
      </c>
      <c r="U10" s="27">
        <v>0</v>
      </c>
      <c r="V10" s="27">
        <v>3</v>
      </c>
      <c r="W10" s="27">
        <v>0</v>
      </c>
      <c r="X10" s="27">
        <f t="shared" ref="X10:X19" si="2">SUM(N10,R10,W10)</f>
        <v>12</v>
      </c>
      <c r="Y10" s="27">
        <v>13</v>
      </c>
      <c r="Z10" s="27">
        <f t="shared" ref="Z10:Z19" si="3">SUM(V10,S10,O10)</f>
        <v>4</v>
      </c>
      <c r="AA10" s="27">
        <v>3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1</v>
      </c>
      <c r="AI10" s="27">
        <v>0</v>
      </c>
      <c r="AJ10" s="27">
        <v>3</v>
      </c>
      <c r="AK10" s="35">
        <v>590</v>
      </c>
      <c r="AL10" s="35">
        <v>157</v>
      </c>
      <c r="AM10" s="27">
        <v>0</v>
      </c>
      <c r="AN10" s="27">
        <f t="shared" ref="AN10:AN19" si="4">SUM(AM10,AK10,AJ10,AF10:AG10)</f>
        <v>593</v>
      </c>
      <c r="AO10" s="27">
        <v>0</v>
      </c>
      <c r="AP10" s="27">
        <v>0</v>
      </c>
      <c r="AQ10" s="27">
        <v>0</v>
      </c>
      <c r="AR10" s="27">
        <v>11</v>
      </c>
      <c r="AS10" s="27">
        <v>4</v>
      </c>
      <c r="AT10" s="27">
        <v>0</v>
      </c>
      <c r="AU10" s="44">
        <v>5</v>
      </c>
      <c r="AV10" s="44">
        <v>1</v>
      </c>
      <c r="AW10" s="27">
        <v>0</v>
      </c>
      <c r="AX10" s="27">
        <v>0</v>
      </c>
      <c r="AY10" s="27">
        <v>0</v>
      </c>
      <c r="AZ10" s="27">
        <v>2</v>
      </c>
      <c r="BA10" s="27">
        <v>2</v>
      </c>
      <c r="BB10" s="27">
        <v>51</v>
      </c>
      <c r="BC10" s="27">
        <v>18</v>
      </c>
      <c r="BD10" s="27">
        <v>25</v>
      </c>
      <c r="BE10" s="27">
        <v>11</v>
      </c>
      <c r="BF10" s="27">
        <v>0</v>
      </c>
      <c r="BG10" s="27">
        <v>0</v>
      </c>
      <c r="BH10" s="27">
        <v>0</v>
      </c>
      <c r="BI10" s="27">
        <v>16</v>
      </c>
      <c r="BJ10" s="27">
        <v>0</v>
      </c>
      <c r="BK10" s="27">
        <v>0</v>
      </c>
      <c r="BL10" s="27">
        <v>0</v>
      </c>
      <c r="BM10" s="27">
        <v>12</v>
      </c>
      <c r="BN10" s="27">
        <v>2</v>
      </c>
      <c r="BO10" s="27">
        <v>0</v>
      </c>
      <c r="BP10" s="27">
        <v>0</v>
      </c>
      <c r="BQ10" s="27">
        <v>0</v>
      </c>
      <c r="BR10" s="27">
        <v>7</v>
      </c>
      <c r="BS10" s="27">
        <f t="shared" ref="BS10:BS16" si="5">SUM(BP10,BM10,BL10,BI10,BF10,BD10,BA10:BB10,AY10,AU10,AR10,AO10)</f>
        <v>122</v>
      </c>
      <c r="BT10" s="27">
        <v>41</v>
      </c>
      <c r="BU10" s="27">
        <v>0</v>
      </c>
      <c r="BV10" s="27">
        <v>0</v>
      </c>
      <c r="BW10" s="27">
        <v>4</v>
      </c>
      <c r="BX10" s="27">
        <v>0</v>
      </c>
      <c r="BY10" s="27">
        <v>2</v>
      </c>
      <c r="BZ10" s="27">
        <v>0</v>
      </c>
      <c r="CA10" s="27">
        <v>0</v>
      </c>
      <c r="CB10" s="27">
        <v>0</v>
      </c>
      <c r="CC10" s="27">
        <v>16</v>
      </c>
      <c r="CD10" s="27">
        <v>27</v>
      </c>
      <c r="CE10" s="27">
        <v>0</v>
      </c>
      <c r="CF10" s="27">
        <v>0</v>
      </c>
      <c r="CG10" s="27">
        <v>0</v>
      </c>
      <c r="CH10" s="27">
        <v>0</v>
      </c>
      <c r="CI10" s="27">
        <v>18</v>
      </c>
      <c r="CJ10" s="27">
        <v>7</v>
      </c>
      <c r="CK10" s="27">
        <f t="shared" ref="CK10:CK19" si="6">SUM(CI10,CE10:CF10,CH10)</f>
        <v>18</v>
      </c>
      <c r="CL10" s="27">
        <f t="shared" si="0"/>
        <v>7</v>
      </c>
      <c r="CM10" s="70" t="s">
        <v>157</v>
      </c>
      <c r="CN10" s="70" t="s">
        <v>157</v>
      </c>
      <c r="CO10" s="27">
        <f t="shared" ref="CO10:CO19" si="7">SUM(CK10,CC10,BS10,AN10,AD10,AB10,Z10,X10,M10,K10,H10:I10,F10)</f>
        <v>769</v>
      </c>
      <c r="CP10" s="27">
        <f t="shared" si="1"/>
        <v>250</v>
      </c>
      <c r="CQ10" s="81" t="s">
        <v>166</v>
      </c>
    </row>
    <row r="11" spans="1:95" s="12" customFormat="1" ht="16.05" customHeight="1" x14ac:dyDescent="0.3">
      <c r="A11" s="43" t="s">
        <v>232</v>
      </c>
      <c r="B11" s="97" t="s">
        <v>176</v>
      </c>
      <c r="C11" s="46" t="s">
        <v>5</v>
      </c>
      <c r="D11" s="75">
        <v>451.08</v>
      </c>
      <c r="E11" s="68" t="s">
        <v>157</v>
      </c>
      <c r="F11" s="27">
        <v>2</v>
      </c>
      <c r="G11" s="27">
        <v>4</v>
      </c>
      <c r="H11" s="27">
        <v>0</v>
      </c>
      <c r="I11" s="27">
        <v>3</v>
      </c>
      <c r="J11" s="27">
        <v>1</v>
      </c>
      <c r="K11" s="27">
        <v>15</v>
      </c>
      <c r="L11" s="27">
        <v>0</v>
      </c>
      <c r="M11" s="27">
        <v>0</v>
      </c>
      <c r="N11" s="27">
        <v>6</v>
      </c>
      <c r="O11" s="27">
        <v>5</v>
      </c>
      <c r="P11" s="27">
        <v>0</v>
      </c>
      <c r="Q11" s="27">
        <v>0</v>
      </c>
      <c r="R11" s="27">
        <v>45</v>
      </c>
      <c r="S11" s="27">
        <v>5</v>
      </c>
      <c r="T11" s="27">
        <v>11</v>
      </c>
      <c r="U11" s="27">
        <v>3</v>
      </c>
      <c r="V11" s="27">
        <v>13</v>
      </c>
      <c r="W11" s="27">
        <v>0</v>
      </c>
      <c r="X11" s="27">
        <f t="shared" si="2"/>
        <v>51</v>
      </c>
      <c r="Y11" s="27">
        <v>44</v>
      </c>
      <c r="Z11" s="27">
        <f t="shared" si="3"/>
        <v>23</v>
      </c>
      <c r="AA11" s="27">
        <v>10</v>
      </c>
      <c r="AB11" s="27">
        <v>0</v>
      </c>
      <c r="AC11" s="27">
        <v>0</v>
      </c>
      <c r="AD11" s="27">
        <v>0</v>
      </c>
      <c r="AE11" s="27">
        <v>0</v>
      </c>
      <c r="AF11" s="27">
        <v>1</v>
      </c>
      <c r="AG11" s="27">
        <v>2</v>
      </c>
      <c r="AH11" s="27">
        <v>16</v>
      </c>
      <c r="AI11" s="27">
        <v>0</v>
      </c>
      <c r="AJ11" s="27">
        <v>29</v>
      </c>
      <c r="AK11" s="35">
        <v>11</v>
      </c>
      <c r="AL11" s="35">
        <v>8</v>
      </c>
      <c r="AM11" s="27">
        <v>0</v>
      </c>
      <c r="AN11" s="27">
        <f t="shared" si="4"/>
        <v>43</v>
      </c>
      <c r="AO11" s="27">
        <v>0</v>
      </c>
      <c r="AP11" s="27">
        <v>0</v>
      </c>
      <c r="AQ11" s="27">
        <v>0</v>
      </c>
      <c r="AR11" s="27">
        <v>34</v>
      </c>
      <c r="AS11" s="27">
        <v>10</v>
      </c>
      <c r="AT11" s="27">
        <v>0</v>
      </c>
      <c r="AU11" s="44">
        <v>23</v>
      </c>
      <c r="AV11" s="44">
        <v>4</v>
      </c>
      <c r="AW11" s="27">
        <v>3</v>
      </c>
      <c r="AX11" s="27">
        <v>0</v>
      </c>
      <c r="AY11" s="27">
        <v>6</v>
      </c>
      <c r="AZ11" s="27">
        <v>0</v>
      </c>
      <c r="BA11" s="27">
        <v>6</v>
      </c>
      <c r="BB11" s="27">
        <v>212</v>
      </c>
      <c r="BC11" s="27">
        <v>78</v>
      </c>
      <c r="BD11" s="27">
        <v>42</v>
      </c>
      <c r="BE11" s="27">
        <v>40</v>
      </c>
      <c r="BF11" s="27">
        <v>0</v>
      </c>
      <c r="BG11" s="27">
        <v>2</v>
      </c>
      <c r="BH11" s="27">
        <v>0</v>
      </c>
      <c r="BI11" s="27">
        <v>32</v>
      </c>
      <c r="BJ11" s="27">
        <v>0</v>
      </c>
      <c r="BK11" s="27">
        <v>0</v>
      </c>
      <c r="BL11" s="27">
        <v>2</v>
      </c>
      <c r="BM11" s="27">
        <v>50</v>
      </c>
      <c r="BN11" s="27">
        <v>21</v>
      </c>
      <c r="BO11" s="27">
        <v>0</v>
      </c>
      <c r="BP11" s="27">
        <v>0</v>
      </c>
      <c r="BQ11" s="27">
        <v>0</v>
      </c>
      <c r="BR11" s="27">
        <v>30</v>
      </c>
      <c r="BS11" s="27">
        <f t="shared" si="5"/>
        <v>407</v>
      </c>
      <c r="BT11" s="27">
        <v>173</v>
      </c>
      <c r="BU11" s="27">
        <v>0</v>
      </c>
      <c r="BV11" s="27">
        <v>0</v>
      </c>
      <c r="BW11" s="27">
        <v>4</v>
      </c>
      <c r="BX11" s="27">
        <v>0</v>
      </c>
      <c r="BY11" s="27">
        <v>1</v>
      </c>
      <c r="BZ11" s="27">
        <v>0</v>
      </c>
      <c r="CA11" s="27">
        <v>0</v>
      </c>
      <c r="CB11" s="27">
        <v>0</v>
      </c>
      <c r="CC11" s="27">
        <v>30</v>
      </c>
      <c r="CD11" s="27">
        <v>6</v>
      </c>
      <c r="CE11" s="27">
        <v>0</v>
      </c>
      <c r="CF11" s="27">
        <v>0</v>
      </c>
      <c r="CG11" s="27">
        <v>0</v>
      </c>
      <c r="CH11" s="27">
        <v>1</v>
      </c>
      <c r="CI11" s="27">
        <v>6</v>
      </c>
      <c r="CJ11" s="27">
        <v>4</v>
      </c>
      <c r="CK11" s="27">
        <f t="shared" si="6"/>
        <v>7</v>
      </c>
      <c r="CL11" s="27">
        <f t="shared" si="0"/>
        <v>4</v>
      </c>
      <c r="CM11" s="70" t="s">
        <v>157</v>
      </c>
      <c r="CN11" s="70" t="s">
        <v>157</v>
      </c>
      <c r="CO11" s="27">
        <f t="shared" si="7"/>
        <v>581</v>
      </c>
      <c r="CP11" s="27">
        <f t="shared" si="1"/>
        <v>250</v>
      </c>
      <c r="CQ11" s="81" t="s">
        <v>168</v>
      </c>
    </row>
    <row r="12" spans="1:95" s="12" customFormat="1" ht="16.05" customHeight="1" x14ac:dyDescent="0.3">
      <c r="A12" s="43" t="s">
        <v>230</v>
      </c>
      <c r="B12" s="97" t="s">
        <v>176</v>
      </c>
      <c r="C12" s="46" t="s">
        <v>6</v>
      </c>
      <c r="D12" s="75">
        <v>443.08</v>
      </c>
      <c r="E12" s="68" t="s">
        <v>157</v>
      </c>
      <c r="F12" s="27">
        <v>4</v>
      </c>
      <c r="G12" s="27">
        <v>4</v>
      </c>
      <c r="H12" s="27">
        <v>0</v>
      </c>
      <c r="I12" s="27">
        <v>1</v>
      </c>
      <c r="J12" s="27">
        <v>1</v>
      </c>
      <c r="K12" s="27">
        <v>0</v>
      </c>
      <c r="L12" s="27">
        <v>0</v>
      </c>
      <c r="M12" s="27">
        <v>0</v>
      </c>
      <c r="N12" s="27">
        <v>8</v>
      </c>
      <c r="O12" s="27">
        <v>7</v>
      </c>
      <c r="P12" s="27">
        <v>0</v>
      </c>
      <c r="Q12" s="27">
        <v>0</v>
      </c>
      <c r="R12" s="27">
        <v>133</v>
      </c>
      <c r="S12" s="27">
        <v>18</v>
      </c>
      <c r="T12" s="27">
        <v>41</v>
      </c>
      <c r="U12" s="27">
        <v>18</v>
      </c>
      <c r="V12" s="27">
        <v>57</v>
      </c>
      <c r="W12" s="27">
        <v>3</v>
      </c>
      <c r="X12" s="27">
        <f t="shared" si="2"/>
        <v>144</v>
      </c>
      <c r="Y12" s="27">
        <v>108</v>
      </c>
      <c r="Z12" s="27">
        <f t="shared" si="3"/>
        <v>82</v>
      </c>
      <c r="AA12" s="27">
        <v>40</v>
      </c>
      <c r="AB12" s="27">
        <v>3</v>
      </c>
      <c r="AC12" s="27">
        <v>0</v>
      </c>
      <c r="AD12" s="27">
        <v>2</v>
      </c>
      <c r="AE12" s="27">
        <v>1</v>
      </c>
      <c r="AF12" s="27">
        <v>2</v>
      </c>
      <c r="AG12" s="27">
        <v>3</v>
      </c>
      <c r="AH12" s="27">
        <v>6</v>
      </c>
      <c r="AI12" s="27">
        <v>8</v>
      </c>
      <c r="AJ12" s="27">
        <v>10</v>
      </c>
      <c r="AK12" s="35">
        <v>13</v>
      </c>
      <c r="AL12" s="35">
        <v>12</v>
      </c>
      <c r="AM12" s="27">
        <v>0</v>
      </c>
      <c r="AN12" s="27">
        <f t="shared" si="4"/>
        <v>28</v>
      </c>
      <c r="AO12" s="27">
        <v>1</v>
      </c>
      <c r="AP12" s="27">
        <v>0</v>
      </c>
      <c r="AQ12" s="27">
        <v>0</v>
      </c>
      <c r="AR12" s="27">
        <v>5</v>
      </c>
      <c r="AS12" s="27">
        <v>9</v>
      </c>
      <c r="AT12" s="27">
        <v>9</v>
      </c>
      <c r="AU12" s="44">
        <v>24</v>
      </c>
      <c r="AV12" s="44">
        <v>19</v>
      </c>
      <c r="AW12" s="27">
        <v>8</v>
      </c>
      <c r="AX12" s="27">
        <v>0</v>
      </c>
      <c r="AY12" s="27">
        <v>9</v>
      </c>
      <c r="AZ12" s="27">
        <v>1</v>
      </c>
      <c r="BA12" s="27">
        <v>2</v>
      </c>
      <c r="BB12" s="27">
        <v>107</v>
      </c>
      <c r="BC12" s="27">
        <v>40</v>
      </c>
      <c r="BD12" s="27">
        <v>39</v>
      </c>
      <c r="BE12" s="27">
        <v>15</v>
      </c>
      <c r="BF12" s="27">
        <v>0</v>
      </c>
      <c r="BG12" s="27">
        <v>2</v>
      </c>
      <c r="BH12" s="27">
        <v>1</v>
      </c>
      <c r="BI12" s="27">
        <v>18</v>
      </c>
      <c r="BJ12" s="27">
        <v>0</v>
      </c>
      <c r="BK12" s="27">
        <v>0</v>
      </c>
      <c r="BL12" s="27">
        <v>0</v>
      </c>
      <c r="BM12" s="27">
        <v>11</v>
      </c>
      <c r="BN12" s="27">
        <v>2</v>
      </c>
      <c r="BO12" s="27">
        <v>0</v>
      </c>
      <c r="BP12" s="27">
        <v>0</v>
      </c>
      <c r="BQ12" s="27">
        <v>0</v>
      </c>
      <c r="BR12" s="27">
        <v>18</v>
      </c>
      <c r="BS12" s="27">
        <f t="shared" si="5"/>
        <v>216</v>
      </c>
      <c r="BT12" s="27">
        <v>95</v>
      </c>
      <c r="BU12" s="27">
        <v>0</v>
      </c>
      <c r="BV12" s="27">
        <v>0</v>
      </c>
      <c r="BW12" s="27">
        <v>0</v>
      </c>
      <c r="BX12" s="27">
        <v>0</v>
      </c>
      <c r="BY12" s="27">
        <v>3</v>
      </c>
      <c r="BZ12" s="27">
        <v>3</v>
      </c>
      <c r="CA12" s="27">
        <v>0</v>
      </c>
      <c r="CB12" s="27">
        <v>0</v>
      </c>
      <c r="CC12" s="27">
        <v>23</v>
      </c>
      <c r="CD12" s="27">
        <v>13</v>
      </c>
      <c r="CE12" s="27">
        <v>0</v>
      </c>
      <c r="CF12" s="27">
        <v>0</v>
      </c>
      <c r="CG12" s="27">
        <v>0</v>
      </c>
      <c r="CH12" s="27">
        <v>0</v>
      </c>
      <c r="CI12" s="27">
        <v>12</v>
      </c>
      <c r="CJ12" s="27">
        <v>5</v>
      </c>
      <c r="CK12" s="27">
        <f t="shared" si="6"/>
        <v>12</v>
      </c>
      <c r="CL12" s="27">
        <f t="shared" si="0"/>
        <v>5</v>
      </c>
      <c r="CM12" s="70" t="s">
        <v>157</v>
      </c>
      <c r="CN12" s="70" t="s">
        <v>157</v>
      </c>
      <c r="CO12" s="27">
        <f t="shared" si="7"/>
        <v>515</v>
      </c>
      <c r="CP12" s="27">
        <f t="shared" si="1"/>
        <v>287</v>
      </c>
      <c r="CQ12" s="81" t="s">
        <v>168</v>
      </c>
    </row>
    <row r="13" spans="1:95" s="12" customFormat="1" ht="16.05" customHeight="1" x14ac:dyDescent="0.3">
      <c r="A13" s="43" t="s">
        <v>228</v>
      </c>
      <c r="B13" s="97" t="s">
        <v>176</v>
      </c>
      <c r="C13" s="46" t="s">
        <v>7</v>
      </c>
      <c r="D13" s="75">
        <v>421.6</v>
      </c>
      <c r="E13" s="68" t="s">
        <v>157</v>
      </c>
      <c r="F13" s="27">
        <v>1</v>
      </c>
      <c r="G13" s="27">
        <v>3</v>
      </c>
      <c r="H13" s="27">
        <v>0</v>
      </c>
      <c r="I13" s="27">
        <v>5</v>
      </c>
      <c r="J13" s="27">
        <v>1</v>
      </c>
      <c r="K13" s="27">
        <v>9</v>
      </c>
      <c r="L13" s="27">
        <v>0</v>
      </c>
      <c r="M13" s="27">
        <v>0</v>
      </c>
      <c r="N13" s="27">
        <v>1</v>
      </c>
      <c r="O13" s="27">
        <v>0</v>
      </c>
      <c r="P13" s="27">
        <v>0</v>
      </c>
      <c r="Q13" s="27">
        <v>0</v>
      </c>
      <c r="R13" s="27">
        <v>70</v>
      </c>
      <c r="S13" s="27">
        <v>13</v>
      </c>
      <c r="T13" s="27">
        <v>2</v>
      </c>
      <c r="U13" s="35">
        <v>0</v>
      </c>
      <c r="V13" s="27">
        <v>4</v>
      </c>
      <c r="W13" s="27">
        <v>0</v>
      </c>
      <c r="X13" s="27">
        <f t="shared" si="2"/>
        <v>71</v>
      </c>
      <c r="Y13" s="27">
        <v>33</v>
      </c>
      <c r="Z13" s="27">
        <f t="shared" si="3"/>
        <v>17</v>
      </c>
      <c r="AA13" s="27">
        <v>5</v>
      </c>
      <c r="AB13" s="27">
        <v>1</v>
      </c>
      <c r="AC13" s="27">
        <v>0</v>
      </c>
      <c r="AD13" s="27">
        <v>2</v>
      </c>
      <c r="AE13" s="27">
        <v>1</v>
      </c>
      <c r="AF13" s="27">
        <v>0</v>
      </c>
      <c r="AG13" s="27">
        <v>0</v>
      </c>
      <c r="AH13" s="27">
        <v>8</v>
      </c>
      <c r="AI13" s="27">
        <v>1</v>
      </c>
      <c r="AJ13" s="27">
        <v>8</v>
      </c>
      <c r="AK13" s="35">
        <v>177</v>
      </c>
      <c r="AL13" s="35">
        <v>82</v>
      </c>
      <c r="AM13" s="27">
        <v>0</v>
      </c>
      <c r="AN13" s="27">
        <f t="shared" si="4"/>
        <v>185</v>
      </c>
      <c r="AO13" s="27">
        <v>0</v>
      </c>
      <c r="AP13" s="27">
        <v>0</v>
      </c>
      <c r="AQ13" s="27">
        <v>0</v>
      </c>
      <c r="AR13" s="27">
        <v>3</v>
      </c>
      <c r="AS13" s="27">
        <v>0</v>
      </c>
      <c r="AT13" s="27">
        <v>0</v>
      </c>
      <c r="AU13" s="44">
        <v>47</v>
      </c>
      <c r="AV13" s="44">
        <v>1</v>
      </c>
      <c r="AW13" s="27">
        <v>0</v>
      </c>
      <c r="AX13" s="27">
        <v>0</v>
      </c>
      <c r="AY13" s="27">
        <v>1</v>
      </c>
      <c r="AZ13" s="27">
        <v>2</v>
      </c>
      <c r="BA13" s="27">
        <v>0</v>
      </c>
      <c r="BB13" s="27">
        <v>21</v>
      </c>
      <c r="BC13" s="27">
        <v>22</v>
      </c>
      <c r="BD13" s="27">
        <v>28</v>
      </c>
      <c r="BE13" s="27">
        <v>14</v>
      </c>
      <c r="BF13" s="27">
        <v>0</v>
      </c>
      <c r="BG13" s="27">
        <v>0</v>
      </c>
      <c r="BH13" s="27">
        <v>0</v>
      </c>
      <c r="BI13" s="27">
        <v>2</v>
      </c>
      <c r="BJ13" s="27">
        <v>0</v>
      </c>
      <c r="BK13" s="27">
        <v>0</v>
      </c>
      <c r="BL13" s="27">
        <v>0</v>
      </c>
      <c r="BM13" s="27">
        <v>1</v>
      </c>
      <c r="BN13" s="27">
        <v>8</v>
      </c>
      <c r="BO13" s="27">
        <v>0</v>
      </c>
      <c r="BP13" s="27">
        <v>0</v>
      </c>
      <c r="BQ13" s="27">
        <v>0</v>
      </c>
      <c r="BR13" s="27">
        <v>1</v>
      </c>
      <c r="BS13" s="27">
        <f t="shared" si="5"/>
        <v>103</v>
      </c>
      <c r="BT13" s="27">
        <v>48</v>
      </c>
      <c r="BU13" s="27">
        <v>0</v>
      </c>
      <c r="BV13" s="27">
        <v>0</v>
      </c>
      <c r="BW13" s="27">
        <v>4</v>
      </c>
      <c r="BX13" s="27">
        <v>0</v>
      </c>
      <c r="BY13" s="27">
        <v>0</v>
      </c>
      <c r="BZ13" s="27">
        <v>0</v>
      </c>
      <c r="CA13" s="27">
        <v>0</v>
      </c>
      <c r="CB13" s="27">
        <v>0</v>
      </c>
      <c r="CC13" s="27">
        <v>50</v>
      </c>
      <c r="CD13" s="27">
        <v>53</v>
      </c>
      <c r="CE13" s="27">
        <v>0</v>
      </c>
      <c r="CF13" s="27">
        <v>0</v>
      </c>
      <c r="CG13" s="27">
        <v>0</v>
      </c>
      <c r="CH13" s="27">
        <v>0</v>
      </c>
      <c r="CI13" s="27">
        <v>21</v>
      </c>
      <c r="CJ13" s="27">
        <v>23</v>
      </c>
      <c r="CK13" s="27">
        <f t="shared" si="6"/>
        <v>21</v>
      </c>
      <c r="CL13" s="27">
        <f t="shared" si="0"/>
        <v>23</v>
      </c>
      <c r="CM13" s="70" t="s">
        <v>157</v>
      </c>
      <c r="CN13" s="70" t="s">
        <v>157</v>
      </c>
      <c r="CO13" s="27">
        <f t="shared" si="7"/>
        <v>465</v>
      </c>
      <c r="CP13" s="27">
        <f t="shared" si="1"/>
        <v>250</v>
      </c>
      <c r="CQ13" s="81" t="s">
        <v>163</v>
      </c>
    </row>
    <row r="14" spans="1:95" s="12" customFormat="1" ht="16.05" customHeight="1" x14ac:dyDescent="0.3">
      <c r="A14" s="43" t="s">
        <v>229</v>
      </c>
      <c r="B14" s="94" t="s">
        <v>177</v>
      </c>
      <c r="C14" s="46" t="s">
        <v>8</v>
      </c>
      <c r="D14" s="75">
        <v>365.13</v>
      </c>
      <c r="E14" s="68" t="s">
        <v>157</v>
      </c>
      <c r="F14" s="27">
        <v>0</v>
      </c>
      <c r="G14" s="27">
        <v>0</v>
      </c>
      <c r="H14" s="27">
        <v>0</v>
      </c>
      <c r="I14" s="27">
        <v>6</v>
      </c>
      <c r="J14" s="27">
        <v>4</v>
      </c>
      <c r="K14" s="27">
        <v>0</v>
      </c>
      <c r="L14" s="27">
        <v>0</v>
      </c>
      <c r="M14" s="27">
        <v>0</v>
      </c>
      <c r="N14" s="27">
        <v>0</v>
      </c>
      <c r="O14" s="27">
        <v>3</v>
      </c>
      <c r="P14" s="27">
        <v>0</v>
      </c>
      <c r="Q14" s="27">
        <v>2</v>
      </c>
      <c r="R14" s="27">
        <v>12</v>
      </c>
      <c r="S14" s="27">
        <v>10</v>
      </c>
      <c r="T14" s="27">
        <v>18</v>
      </c>
      <c r="U14" s="35">
        <v>18</v>
      </c>
      <c r="V14" s="27">
        <v>25</v>
      </c>
      <c r="W14" s="27">
        <v>0</v>
      </c>
      <c r="X14" s="27">
        <f t="shared" si="2"/>
        <v>12</v>
      </c>
      <c r="Y14" s="27">
        <v>12</v>
      </c>
      <c r="Z14" s="27">
        <f t="shared" si="3"/>
        <v>38</v>
      </c>
      <c r="AA14" s="27">
        <v>37</v>
      </c>
      <c r="AB14" s="27">
        <v>1</v>
      </c>
      <c r="AC14" s="27">
        <v>1</v>
      </c>
      <c r="AD14" s="27">
        <v>0</v>
      </c>
      <c r="AE14" s="27">
        <v>0</v>
      </c>
      <c r="AF14" s="27">
        <v>0</v>
      </c>
      <c r="AG14" s="27">
        <v>4</v>
      </c>
      <c r="AH14" s="27">
        <v>2</v>
      </c>
      <c r="AI14" s="27">
        <v>1</v>
      </c>
      <c r="AJ14" s="27">
        <v>2</v>
      </c>
      <c r="AK14" s="35">
        <v>10</v>
      </c>
      <c r="AL14" s="35">
        <v>6</v>
      </c>
      <c r="AM14" s="27">
        <v>0</v>
      </c>
      <c r="AN14" s="27">
        <f t="shared" si="4"/>
        <v>16</v>
      </c>
      <c r="AO14" s="27">
        <v>0</v>
      </c>
      <c r="AP14" s="27">
        <v>0</v>
      </c>
      <c r="AQ14" s="27">
        <v>0</v>
      </c>
      <c r="AR14" s="27">
        <v>5</v>
      </c>
      <c r="AS14" s="35">
        <v>5</v>
      </c>
      <c r="AT14" s="35">
        <v>9</v>
      </c>
      <c r="AU14" s="44">
        <v>74</v>
      </c>
      <c r="AV14" s="44">
        <v>68</v>
      </c>
      <c r="AW14" s="27">
        <v>1</v>
      </c>
      <c r="AX14" s="27">
        <v>1</v>
      </c>
      <c r="AY14" s="27">
        <v>2</v>
      </c>
      <c r="AZ14" s="27">
        <v>2</v>
      </c>
      <c r="BA14" s="27">
        <v>0</v>
      </c>
      <c r="BB14" s="27">
        <v>10</v>
      </c>
      <c r="BC14" s="27">
        <v>9</v>
      </c>
      <c r="BD14" s="27">
        <v>13</v>
      </c>
      <c r="BE14" s="27">
        <v>9</v>
      </c>
      <c r="BF14" s="27">
        <v>0</v>
      </c>
      <c r="BG14" s="27">
        <v>0</v>
      </c>
      <c r="BH14" s="27">
        <v>0</v>
      </c>
      <c r="BI14" s="27">
        <v>4</v>
      </c>
      <c r="BJ14" s="27">
        <v>0</v>
      </c>
      <c r="BK14" s="27">
        <v>0</v>
      </c>
      <c r="BL14" s="27">
        <v>0</v>
      </c>
      <c r="BM14" s="27">
        <v>8</v>
      </c>
      <c r="BN14" s="27">
        <v>5</v>
      </c>
      <c r="BO14" s="27">
        <v>0</v>
      </c>
      <c r="BP14" s="27">
        <v>0</v>
      </c>
      <c r="BQ14" s="27">
        <v>0</v>
      </c>
      <c r="BR14" s="27">
        <v>9</v>
      </c>
      <c r="BS14" s="27">
        <f t="shared" si="5"/>
        <v>116</v>
      </c>
      <c r="BT14" s="27">
        <v>102</v>
      </c>
      <c r="BU14" s="27">
        <v>0</v>
      </c>
      <c r="BV14" s="27">
        <v>0</v>
      </c>
      <c r="BW14" s="27">
        <v>0</v>
      </c>
      <c r="BX14" s="27">
        <v>0</v>
      </c>
      <c r="BY14" s="27">
        <v>3</v>
      </c>
      <c r="BZ14" s="27">
        <v>2</v>
      </c>
      <c r="CA14" s="27">
        <v>0</v>
      </c>
      <c r="CB14" s="27">
        <v>0</v>
      </c>
      <c r="CC14" s="27">
        <v>224</v>
      </c>
      <c r="CD14" s="27">
        <v>211</v>
      </c>
      <c r="CE14" s="27">
        <v>0</v>
      </c>
      <c r="CF14" s="27">
        <v>0</v>
      </c>
      <c r="CG14" s="27">
        <v>0</v>
      </c>
      <c r="CH14" s="27">
        <v>1</v>
      </c>
      <c r="CI14" s="27">
        <v>13</v>
      </c>
      <c r="CJ14" s="27">
        <v>14</v>
      </c>
      <c r="CK14" s="27">
        <f t="shared" si="6"/>
        <v>14</v>
      </c>
      <c r="CL14" s="27">
        <f t="shared" si="0"/>
        <v>14</v>
      </c>
      <c r="CM14" s="70" t="s">
        <v>157</v>
      </c>
      <c r="CN14" s="70" t="s">
        <v>157</v>
      </c>
      <c r="CO14" s="27">
        <f t="shared" si="7"/>
        <v>427</v>
      </c>
      <c r="CP14" s="27">
        <f t="shared" si="1"/>
        <v>388</v>
      </c>
      <c r="CQ14" s="81" t="s">
        <v>163</v>
      </c>
    </row>
    <row r="15" spans="1:95" s="12" customFormat="1" ht="16.05" customHeight="1" x14ac:dyDescent="0.3">
      <c r="A15" s="43" t="s">
        <v>227</v>
      </c>
      <c r="B15" s="94" t="s">
        <v>177</v>
      </c>
      <c r="C15" s="46" t="s">
        <v>9</v>
      </c>
      <c r="D15" s="75">
        <v>327.88</v>
      </c>
      <c r="E15" s="68" t="s">
        <v>157</v>
      </c>
      <c r="F15" s="27">
        <v>0</v>
      </c>
      <c r="G15" s="27">
        <v>0</v>
      </c>
      <c r="H15" s="27">
        <v>0</v>
      </c>
      <c r="I15" s="27">
        <v>2</v>
      </c>
      <c r="J15" s="27">
        <v>2</v>
      </c>
      <c r="K15" s="27">
        <v>0</v>
      </c>
      <c r="L15" s="27">
        <v>0</v>
      </c>
      <c r="M15" s="27">
        <v>0</v>
      </c>
      <c r="N15" s="27">
        <v>0</v>
      </c>
      <c r="O15" s="27">
        <v>3</v>
      </c>
      <c r="P15" s="27">
        <v>0</v>
      </c>
      <c r="Q15" s="27">
        <v>2</v>
      </c>
      <c r="R15" s="27">
        <v>16</v>
      </c>
      <c r="S15" s="27">
        <v>27</v>
      </c>
      <c r="T15" s="27">
        <v>29</v>
      </c>
      <c r="U15" s="35">
        <v>28</v>
      </c>
      <c r="V15" s="27">
        <v>39</v>
      </c>
      <c r="W15" s="27">
        <v>0</v>
      </c>
      <c r="X15" s="27">
        <f t="shared" si="2"/>
        <v>16</v>
      </c>
      <c r="Y15" s="27">
        <v>15</v>
      </c>
      <c r="Z15" s="27">
        <f t="shared" si="3"/>
        <v>69</v>
      </c>
      <c r="AA15" s="27">
        <v>65</v>
      </c>
      <c r="AB15" s="27">
        <v>1</v>
      </c>
      <c r="AC15" s="27">
        <v>1</v>
      </c>
      <c r="AD15" s="27">
        <v>1</v>
      </c>
      <c r="AE15" s="27">
        <v>1</v>
      </c>
      <c r="AF15" s="27">
        <v>1</v>
      </c>
      <c r="AG15" s="27">
        <v>0</v>
      </c>
      <c r="AH15" s="27">
        <v>2</v>
      </c>
      <c r="AI15" s="27">
        <v>1</v>
      </c>
      <c r="AJ15" s="27">
        <v>3</v>
      </c>
      <c r="AK15" s="35">
        <v>6</v>
      </c>
      <c r="AL15" s="35">
        <v>5</v>
      </c>
      <c r="AM15" s="27">
        <v>0</v>
      </c>
      <c r="AN15" s="27">
        <f t="shared" si="4"/>
        <v>10</v>
      </c>
      <c r="AO15" s="27">
        <v>1</v>
      </c>
      <c r="AP15" s="27">
        <v>1</v>
      </c>
      <c r="AQ15" s="27">
        <v>0</v>
      </c>
      <c r="AR15" s="27">
        <v>12</v>
      </c>
      <c r="AS15" s="35">
        <v>0</v>
      </c>
      <c r="AT15" s="35">
        <v>2</v>
      </c>
      <c r="AU15" s="44">
        <v>73</v>
      </c>
      <c r="AV15" s="44">
        <v>72</v>
      </c>
      <c r="AW15" s="27">
        <v>2</v>
      </c>
      <c r="AX15" s="27">
        <v>2</v>
      </c>
      <c r="AY15" s="27">
        <v>5</v>
      </c>
      <c r="AZ15" s="27">
        <v>5</v>
      </c>
      <c r="BA15" s="27">
        <v>0</v>
      </c>
      <c r="BB15" s="27">
        <v>22</v>
      </c>
      <c r="BC15" s="27">
        <v>22</v>
      </c>
      <c r="BD15" s="27">
        <v>56</v>
      </c>
      <c r="BE15" s="27">
        <v>55</v>
      </c>
      <c r="BF15" s="27">
        <v>0</v>
      </c>
      <c r="BG15" s="27">
        <v>2</v>
      </c>
      <c r="BH15" s="27">
        <v>2</v>
      </c>
      <c r="BI15" s="27">
        <v>7</v>
      </c>
      <c r="BJ15" s="27">
        <v>0</v>
      </c>
      <c r="BK15" s="27">
        <v>0</v>
      </c>
      <c r="BL15" s="27">
        <v>0</v>
      </c>
      <c r="BM15" s="27">
        <v>9</v>
      </c>
      <c r="BN15" s="27">
        <v>4</v>
      </c>
      <c r="BO15" s="27">
        <v>0</v>
      </c>
      <c r="BP15" s="27">
        <v>0</v>
      </c>
      <c r="BQ15" s="27">
        <v>0</v>
      </c>
      <c r="BR15" s="27">
        <v>18</v>
      </c>
      <c r="BS15" s="27">
        <f t="shared" si="5"/>
        <v>185</v>
      </c>
      <c r="BT15" s="27">
        <v>177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35">
        <v>1</v>
      </c>
      <c r="CB15" s="35">
        <v>1</v>
      </c>
      <c r="CC15" s="27">
        <v>314</v>
      </c>
      <c r="CD15" s="27">
        <v>305</v>
      </c>
      <c r="CE15" s="27">
        <v>0</v>
      </c>
      <c r="CF15" s="27">
        <v>0</v>
      </c>
      <c r="CG15" s="27">
        <v>0</v>
      </c>
      <c r="CH15" s="27">
        <v>3</v>
      </c>
      <c r="CI15" s="27">
        <v>7</v>
      </c>
      <c r="CJ15" s="27">
        <v>10</v>
      </c>
      <c r="CK15" s="27">
        <f t="shared" si="6"/>
        <v>10</v>
      </c>
      <c r="CL15" s="27">
        <f t="shared" si="0"/>
        <v>10</v>
      </c>
      <c r="CM15" s="70" t="s">
        <v>157</v>
      </c>
      <c r="CN15" s="70" t="s">
        <v>157</v>
      </c>
      <c r="CO15" s="27">
        <f t="shared" si="7"/>
        <v>608</v>
      </c>
      <c r="CP15" s="27">
        <f t="shared" si="1"/>
        <v>582</v>
      </c>
      <c r="CQ15" s="81" t="s">
        <v>163</v>
      </c>
    </row>
    <row r="16" spans="1:95" s="12" customFormat="1" ht="16.05" customHeight="1" x14ac:dyDescent="0.3">
      <c r="A16" s="43" t="s">
        <v>226</v>
      </c>
      <c r="B16" s="94" t="s">
        <v>177</v>
      </c>
      <c r="C16" s="46" t="s">
        <v>10</v>
      </c>
      <c r="D16" s="75">
        <v>290.23</v>
      </c>
      <c r="E16" s="68" t="s">
        <v>157</v>
      </c>
      <c r="F16" s="27">
        <v>0</v>
      </c>
      <c r="G16" s="27">
        <v>0</v>
      </c>
      <c r="H16" s="27">
        <v>0</v>
      </c>
      <c r="I16" s="27">
        <v>4</v>
      </c>
      <c r="J16" s="27">
        <v>4</v>
      </c>
      <c r="K16" s="27">
        <v>0</v>
      </c>
      <c r="L16" s="27">
        <v>0</v>
      </c>
      <c r="M16" s="27">
        <v>0</v>
      </c>
      <c r="N16" s="27">
        <v>0</v>
      </c>
      <c r="O16" s="27">
        <v>3</v>
      </c>
      <c r="P16" s="27">
        <v>0</v>
      </c>
      <c r="Q16" s="27">
        <v>1</v>
      </c>
      <c r="R16" s="27">
        <v>9</v>
      </c>
      <c r="S16" s="27">
        <v>31</v>
      </c>
      <c r="T16" s="27">
        <v>20</v>
      </c>
      <c r="U16" s="35">
        <v>20</v>
      </c>
      <c r="V16" s="27">
        <v>30</v>
      </c>
      <c r="W16" s="27">
        <v>0</v>
      </c>
      <c r="X16" s="27">
        <f t="shared" si="2"/>
        <v>9</v>
      </c>
      <c r="Y16" s="27">
        <v>8</v>
      </c>
      <c r="Z16" s="27">
        <f t="shared" si="3"/>
        <v>64</v>
      </c>
      <c r="AA16" s="27">
        <v>59</v>
      </c>
      <c r="AB16" s="27">
        <v>1</v>
      </c>
      <c r="AC16" s="27">
        <v>1</v>
      </c>
      <c r="AD16" s="27">
        <v>1</v>
      </c>
      <c r="AE16" s="27">
        <v>1</v>
      </c>
      <c r="AF16" s="27">
        <v>0</v>
      </c>
      <c r="AG16" s="27">
        <v>10</v>
      </c>
      <c r="AH16" s="27">
        <v>0</v>
      </c>
      <c r="AI16" s="27">
        <v>0</v>
      </c>
      <c r="AJ16" s="27">
        <v>0</v>
      </c>
      <c r="AK16" s="35">
        <v>16</v>
      </c>
      <c r="AL16" s="35">
        <v>16</v>
      </c>
      <c r="AM16" s="27">
        <v>0</v>
      </c>
      <c r="AN16" s="27">
        <f t="shared" si="4"/>
        <v>26</v>
      </c>
      <c r="AO16" s="27">
        <v>0</v>
      </c>
      <c r="AP16" s="27">
        <v>0</v>
      </c>
      <c r="AQ16" s="27">
        <v>0</v>
      </c>
      <c r="AR16" s="27">
        <v>6</v>
      </c>
      <c r="AS16" s="35">
        <v>0</v>
      </c>
      <c r="AT16" s="35">
        <v>6</v>
      </c>
      <c r="AU16" s="44">
        <v>101</v>
      </c>
      <c r="AV16" s="44">
        <v>96</v>
      </c>
      <c r="AW16" s="27">
        <v>2</v>
      </c>
      <c r="AX16" s="27">
        <v>2</v>
      </c>
      <c r="AY16" s="27">
        <v>2</v>
      </c>
      <c r="AZ16" s="27">
        <v>2</v>
      </c>
      <c r="BA16" s="27">
        <v>1</v>
      </c>
      <c r="BB16" s="27">
        <v>20</v>
      </c>
      <c r="BC16" s="27">
        <v>17</v>
      </c>
      <c r="BD16" s="27">
        <v>61</v>
      </c>
      <c r="BE16" s="27">
        <v>54</v>
      </c>
      <c r="BF16" s="27">
        <v>2</v>
      </c>
      <c r="BG16" s="27">
        <v>2</v>
      </c>
      <c r="BH16" s="27">
        <v>2</v>
      </c>
      <c r="BI16" s="27">
        <v>26</v>
      </c>
      <c r="BJ16" s="27">
        <v>0</v>
      </c>
      <c r="BK16" s="27">
        <v>0</v>
      </c>
      <c r="BL16" s="27">
        <v>0</v>
      </c>
      <c r="BM16" s="27">
        <v>7</v>
      </c>
      <c r="BN16" s="27">
        <v>1</v>
      </c>
      <c r="BO16" s="27">
        <v>0</v>
      </c>
      <c r="BP16" s="27">
        <v>0</v>
      </c>
      <c r="BQ16" s="27">
        <v>0</v>
      </c>
      <c r="BR16" s="27">
        <v>31</v>
      </c>
      <c r="BS16" s="27">
        <f t="shared" si="5"/>
        <v>226</v>
      </c>
      <c r="BT16" s="27">
        <v>201</v>
      </c>
      <c r="BU16" s="27">
        <v>1</v>
      </c>
      <c r="BV16" s="27">
        <v>1</v>
      </c>
      <c r="BW16" s="27">
        <v>1</v>
      </c>
      <c r="BX16" s="27">
        <v>1</v>
      </c>
      <c r="BY16" s="27">
        <v>1</v>
      </c>
      <c r="BZ16" s="27">
        <v>1</v>
      </c>
      <c r="CA16" s="27">
        <v>0</v>
      </c>
      <c r="CB16" s="27">
        <v>0</v>
      </c>
      <c r="CC16" s="27">
        <v>164</v>
      </c>
      <c r="CD16" s="27">
        <v>150</v>
      </c>
      <c r="CE16" s="27">
        <v>0</v>
      </c>
      <c r="CF16" s="27">
        <v>0</v>
      </c>
      <c r="CG16" s="27">
        <v>0</v>
      </c>
      <c r="CH16" s="27">
        <v>0</v>
      </c>
      <c r="CI16" s="27">
        <v>20</v>
      </c>
      <c r="CJ16" s="27">
        <v>20</v>
      </c>
      <c r="CK16" s="27">
        <f t="shared" si="6"/>
        <v>20</v>
      </c>
      <c r="CL16" s="27">
        <f t="shared" si="0"/>
        <v>20</v>
      </c>
      <c r="CM16" s="70" t="s">
        <v>157</v>
      </c>
      <c r="CN16" s="70" t="s">
        <v>157</v>
      </c>
      <c r="CO16" s="27">
        <f t="shared" si="7"/>
        <v>515</v>
      </c>
      <c r="CP16" s="27">
        <f t="shared" si="1"/>
        <v>460</v>
      </c>
      <c r="CQ16" s="81" t="s">
        <v>163</v>
      </c>
    </row>
    <row r="17" spans="1:95" s="12" customFormat="1" ht="16.05" customHeight="1" x14ac:dyDescent="0.3">
      <c r="A17" s="43" t="s">
        <v>225</v>
      </c>
      <c r="B17" s="94" t="s">
        <v>177</v>
      </c>
      <c r="C17" s="46" t="s">
        <v>11</v>
      </c>
      <c r="D17" s="75">
        <v>245.48</v>
      </c>
      <c r="E17" s="68" t="s">
        <v>157</v>
      </c>
      <c r="F17" s="27">
        <v>5</v>
      </c>
      <c r="G17" s="27">
        <v>5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3</v>
      </c>
      <c r="O17" s="27">
        <v>1</v>
      </c>
      <c r="P17" s="27">
        <v>0</v>
      </c>
      <c r="Q17" s="27">
        <v>0</v>
      </c>
      <c r="R17" s="27">
        <v>32</v>
      </c>
      <c r="S17" s="27">
        <v>29</v>
      </c>
      <c r="T17" s="27">
        <v>19</v>
      </c>
      <c r="U17" s="35">
        <v>18</v>
      </c>
      <c r="V17" s="27">
        <v>24</v>
      </c>
      <c r="W17" s="27">
        <v>0</v>
      </c>
      <c r="X17" s="27">
        <f t="shared" si="2"/>
        <v>35</v>
      </c>
      <c r="Y17" s="27">
        <v>32</v>
      </c>
      <c r="Z17" s="27">
        <f t="shared" si="3"/>
        <v>54</v>
      </c>
      <c r="AA17" s="27">
        <v>48</v>
      </c>
      <c r="AB17" s="27">
        <v>5</v>
      </c>
      <c r="AC17" s="27">
        <v>2</v>
      </c>
      <c r="AD17" s="27">
        <v>4</v>
      </c>
      <c r="AE17" s="27">
        <v>4</v>
      </c>
      <c r="AF17" s="27">
        <v>1</v>
      </c>
      <c r="AG17" s="27">
        <v>14</v>
      </c>
      <c r="AH17" s="27">
        <v>11</v>
      </c>
      <c r="AI17" s="27">
        <v>10</v>
      </c>
      <c r="AJ17" s="27">
        <v>12</v>
      </c>
      <c r="AK17" s="35">
        <v>0</v>
      </c>
      <c r="AL17" s="35">
        <v>0</v>
      </c>
      <c r="AM17" s="27">
        <v>0</v>
      </c>
      <c r="AN17" s="27">
        <f t="shared" si="4"/>
        <v>27</v>
      </c>
      <c r="AO17" s="27">
        <v>0</v>
      </c>
      <c r="AP17" s="27">
        <v>0</v>
      </c>
      <c r="AQ17" s="27">
        <v>1</v>
      </c>
      <c r="AR17" s="27">
        <v>13</v>
      </c>
      <c r="AS17" s="35">
        <v>2</v>
      </c>
      <c r="AT17" s="35">
        <v>9</v>
      </c>
      <c r="AU17" s="44">
        <v>88</v>
      </c>
      <c r="AV17" s="44">
        <v>75</v>
      </c>
      <c r="AW17" s="27">
        <v>4</v>
      </c>
      <c r="AX17" s="27">
        <v>3</v>
      </c>
      <c r="AY17" s="27">
        <v>7</v>
      </c>
      <c r="AZ17" s="27">
        <v>6</v>
      </c>
      <c r="BA17" s="27">
        <v>2</v>
      </c>
      <c r="BB17" s="27">
        <v>69</v>
      </c>
      <c r="BC17" s="27">
        <v>69</v>
      </c>
      <c r="BD17" s="27">
        <v>45</v>
      </c>
      <c r="BE17" s="27">
        <v>41</v>
      </c>
      <c r="BF17" s="27">
        <v>0</v>
      </c>
      <c r="BG17" s="27">
        <v>4</v>
      </c>
      <c r="BH17" s="27">
        <v>2</v>
      </c>
      <c r="BI17" s="27">
        <v>16</v>
      </c>
      <c r="BJ17" s="27">
        <v>0</v>
      </c>
      <c r="BK17" s="27">
        <v>0</v>
      </c>
      <c r="BL17" s="27">
        <v>3</v>
      </c>
      <c r="BM17" s="27">
        <v>6</v>
      </c>
      <c r="BN17" s="27">
        <v>6</v>
      </c>
      <c r="BO17" s="27">
        <v>0</v>
      </c>
      <c r="BP17" s="27">
        <v>0</v>
      </c>
      <c r="BQ17" s="27">
        <v>1</v>
      </c>
      <c r="BR17" s="27">
        <v>29</v>
      </c>
      <c r="BS17" s="27">
        <f>SUM(BP17,BM17,BL17,BI17,BF17,BD17,BA17:BB17,AY17,AU17,AR17,AO17)</f>
        <v>249</v>
      </c>
      <c r="BT17" s="27">
        <v>226</v>
      </c>
      <c r="BU17" s="27">
        <v>0</v>
      </c>
      <c r="BV17" s="35">
        <v>0</v>
      </c>
      <c r="BW17" s="35">
        <v>1</v>
      </c>
      <c r="BX17" s="27">
        <v>1</v>
      </c>
      <c r="BY17" s="27">
        <v>0</v>
      </c>
      <c r="BZ17" s="27">
        <v>0</v>
      </c>
      <c r="CA17" s="35">
        <v>1</v>
      </c>
      <c r="CB17" s="35">
        <v>1</v>
      </c>
      <c r="CC17" s="27">
        <v>69</v>
      </c>
      <c r="CD17" s="27">
        <v>51</v>
      </c>
      <c r="CE17" s="27">
        <v>0</v>
      </c>
      <c r="CF17" s="27">
        <v>1</v>
      </c>
      <c r="CG17" s="27">
        <v>1</v>
      </c>
      <c r="CH17" s="27">
        <v>4</v>
      </c>
      <c r="CI17" s="27">
        <v>17</v>
      </c>
      <c r="CJ17" s="27">
        <v>21</v>
      </c>
      <c r="CK17" s="27">
        <f t="shared" si="6"/>
        <v>22</v>
      </c>
      <c r="CL17" s="27">
        <f t="shared" si="0"/>
        <v>22</v>
      </c>
      <c r="CM17" s="70" t="s">
        <v>157</v>
      </c>
      <c r="CN17" s="70" t="s">
        <v>157</v>
      </c>
      <c r="CO17" s="27">
        <f t="shared" si="7"/>
        <v>470</v>
      </c>
      <c r="CP17" s="27">
        <f t="shared" si="1"/>
        <v>400</v>
      </c>
      <c r="CQ17" s="81" t="s">
        <v>163</v>
      </c>
    </row>
    <row r="18" spans="1:95" s="12" customFormat="1" ht="16.05" customHeight="1" x14ac:dyDescent="0.3">
      <c r="A18" s="43" t="s">
        <v>224</v>
      </c>
      <c r="B18" s="94" t="s">
        <v>177</v>
      </c>
      <c r="C18" s="46" t="s">
        <v>12</v>
      </c>
      <c r="D18" s="75">
        <v>217.61</v>
      </c>
      <c r="E18" s="68" t="s">
        <v>157</v>
      </c>
      <c r="F18" s="27">
        <v>4</v>
      </c>
      <c r="G18" s="27">
        <v>4</v>
      </c>
      <c r="H18" s="27">
        <v>1</v>
      </c>
      <c r="I18" s="27">
        <v>3</v>
      </c>
      <c r="J18" s="27">
        <v>3</v>
      </c>
      <c r="K18" s="27">
        <v>0</v>
      </c>
      <c r="L18" s="27">
        <v>1</v>
      </c>
      <c r="M18" s="27">
        <v>0</v>
      </c>
      <c r="N18" s="27">
        <v>3</v>
      </c>
      <c r="O18" s="27">
        <v>0</v>
      </c>
      <c r="P18" s="27">
        <v>0</v>
      </c>
      <c r="Q18" s="27">
        <v>0</v>
      </c>
      <c r="R18" s="27">
        <v>12</v>
      </c>
      <c r="S18" s="27">
        <v>28</v>
      </c>
      <c r="T18" s="27">
        <v>8</v>
      </c>
      <c r="U18" s="35">
        <v>8</v>
      </c>
      <c r="V18" s="27">
        <v>12</v>
      </c>
      <c r="W18" s="27">
        <v>0</v>
      </c>
      <c r="X18" s="27">
        <f t="shared" si="2"/>
        <v>15</v>
      </c>
      <c r="Y18" s="27">
        <v>15</v>
      </c>
      <c r="Z18" s="27">
        <f t="shared" si="3"/>
        <v>40</v>
      </c>
      <c r="AA18" s="27">
        <v>40</v>
      </c>
      <c r="AB18" s="27">
        <v>2</v>
      </c>
      <c r="AC18" s="27">
        <v>0</v>
      </c>
      <c r="AD18" s="27">
        <v>0</v>
      </c>
      <c r="AE18" s="27">
        <v>2</v>
      </c>
      <c r="AF18" s="27">
        <v>2</v>
      </c>
      <c r="AG18" s="27">
        <v>16</v>
      </c>
      <c r="AH18" s="27">
        <v>32</v>
      </c>
      <c r="AI18" s="27">
        <v>30</v>
      </c>
      <c r="AJ18" s="27">
        <v>37</v>
      </c>
      <c r="AK18" s="35">
        <v>0</v>
      </c>
      <c r="AL18" s="35">
        <v>0</v>
      </c>
      <c r="AM18" s="27">
        <v>0</v>
      </c>
      <c r="AN18" s="27">
        <f t="shared" si="4"/>
        <v>55</v>
      </c>
      <c r="AO18" s="27">
        <v>1</v>
      </c>
      <c r="AP18" s="27">
        <v>1</v>
      </c>
      <c r="AQ18" s="27">
        <v>3</v>
      </c>
      <c r="AR18" s="27">
        <v>24</v>
      </c>
      <c r="AS18" s="35">
        <v>9</v>
      </c>
      <c r="AT18" s="35">
        <v>32</v>
      </c>
      <c r="AU18" s="44">
        <v>126</v>
      </c>
      <c r="AV18" s="44">
        <v>126</v>
      </c>
      <c r="AW18" s="27">
        <v>17</v>
      </c>
      <c r="AX18" s="27">
        <v>17</v>
      </c>
      <c r="AY18" s="27">
        <v>25</v>
      </c>
      <c r="AZ18" s="27">
        <v>22</v>
      </c>
      <c r="BA18" s="27">
        <v>3</v>
      </c>
      <c r="BB18" s="27">
        <v>63</v>
      </c>
      <c r="BC18" s="27">
        <v>63</v>
      </c>
      <c r="BD18" s="27">
        <v>25</v>
      </c>
      <c r="BE18" s="27">
        <v>23</v>
      </c>
      <c r="BF18" s="27">
        <v>3</v>
      </c>
      <c r="BG18" s="27">
        <v>0</v>
      </c>
      <c r="BH18" s="27">
        <v>0</v>
      </c>
      <c r="BI18" s="27">
        <v>6</v>
      </c>
      <c r="BJ18" s="27">
        <v>0</v>
      </c>
      <c r="BK18" s="27">
        <v>0</v>
      </c>
      <c r="BL18" s="27">
        <v>0</v>
      </c>
      <c r="BM18" s="27">
        <v>18</v>
      </c>
      <c r="BN18" s="27">
        <v>14</v>
      </c>
      <c r="BO18" s="27">
        <v>0</v>
      </c>
      <c r="BP18" s="27">
        <v>3</v>
      </c>
      <c r="BQ18" s="27">
        <v>2</v>
      </c>
      <c r="BR18" s="27">
        <v>36</v>
      </c>
      <c r="BS18" s="27">
        <f>SUM(BP18,BM18,BL18,BI18,BF18,BD18,BA18:BB18,AY18,AU18,AR18,AO18)</f>
        <v>297</v>
      </c>
      <c r="BT18" s="27">
        <v>285</v>
      </c>
      <c r="BU18" s="27">
        <v>0</v>
      </c>
      <c r="BV18" s="35">
        <v>0</v>
      </c>
      <c r="BW18" s="35">
        <v>1</v>
      </c>
      <c r="BX18" s="27">
        <v>1</v>
      </c>
      <c r="BY18" s="27">
        <v>2</v>
      </c>
      <c r="BZ18" s="27">
        <v>2</v>
      </c>
      <c r="CA18" s="35">
        <v>15</v>
      </c>
      <c r="CB18" s="35">
        <v>15</v>
      </c>
      <c r="CC18" s="27">
        <v>61</v>
      </c>
      <c r="CD18" s="27">
        <v>51</v>
      </c>
      <c r="CE18" s="27">
        <v>0</v>
      </c>
      <c r="CF18" s="27">
        <v>0</v>
      </c>
      <c r="CG18" s="27">
        <v>0</v>
      </c>
      <c r="CH18" s="27">
        <v>1</v>
      </c>
      <c r="CI18" s="27">
        <v>16</v>
      </c>
      <c r="CJ18" s="27">
        <v>17</v>
      </c>
      <c r="CK18" s="27">
        <f t="shared" si="6"/>
        <v>17</v>
      </c>
      <c r="CL18" s="27">
        <f t="shared" si="0"/>
        <v>17</v>
      </c>
      <c r="CM18" s="70" t="s">
        <v>157</v>
      </c>
      <c r="CN18" s="70" t="s">
        <v>157</v>
      </c>
      <c r="CO18" s="27">
        <f t="shared" si="7"/>
        <v>495</v>
      </c>
      <c r="CP18" s="27">
        <f t="shared" si="1"/>
        <v>448</v>
      </c>
      <c r="CQ18" s="81" t="s">
        <v>168</v>
      </c>
    </row>
    <row r="19" spans="1:95" s="12" customFormat="1" ht="16.05" customHeight="1" x14ac:dyDescent="0.3">
      <c r="A19" s="43" t="s">
        <v>223</v>
      </c>
      <c r="B19" s="94" t="s">
        <v>177</v>
      </c>
      <c r="C19" s="46" t="s">
        <v>13</v>
      </c>
      <c r="D19" s="75">
        <v>190.75</v>
      </c>
      <c r="E19" s="68" t="s">
        <v>157</v>
      </c>
      <c r="F19" s="27">
        <v>0</v>
      </c>
      <c r="G19" s="27">
        <v>0</v>
      </c>
      <c r="H19" s="27">
        <v>0</v>
      </c>
      <c r="I19" s="27">
        <v>1</v>
      </c>
      <c r="J19" s="27">
        <v>1</v>
      </c>
      <c r="K19" s="27">
        <v>0</v>
      </c>
      <c r="L19" s="27">
        <v>0</v>
      </c>
      <c r="M19" s="27">
        <v>0</v>
      </c>
      <c r="N19" s="27">
        <v>4</v>
      </c>
      <c r="O19" s="27">
        <v>0</v>
      </c>
      <c r="P19" s="27">
        <v>0</v>
      </c>
      <c r="Q19" s="27">
        <v>0</v>
      </c>
      <c r="R19" s="27">
        <v>8</v>
      </c>
      <c r="S19" s="27">
        <v>21</v>
      </c>
      <c r="T19" s="27">
        <v>1</v>
      </c>
      <c r="U19" s="35">
        <v>1</v>
      </c>
      <c r="V19" s="27">
        <v>1</v>
      </c>
      <c r="W19" s="27">
        <v>0</v>
      </c>
      <c r="X19" s="27">
        <f t="shared" si="2"/>
        <v>12</v>
      </c>
      <c r="Y19" s="27">
        <v>11</v>
      </c>
      <c r="Z19" s="27">
        <f t="shared" si="3"/>
        <v>22</v>
      </c>
      <c r="AA19" s="27">
        <v>21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18</v>
      </c>
      <c r="AH19" s="27">
        <v>0</v>
      </c>
      <c r="AI19" s="27">
        <v>0</v>
      </c>
      <c r="AJ19" s="27">
        <v>1</v>
      </c>
      <c r="AK19" s="35">
        <v>0</v>
      </c>
      <c r="AL19" s="35">
        <v>0</v>
      </c>
      <c r="AM19" s="27">
        <v>0</v>
      </c>
      <c r="AN19" s="27">
        <f t="shared" si="4"/>
        <v>19</v>
      </c>
      <c r="AO19" s="27">
        <v>1</v>
      </c>
      <c r="AP19" s="27">
        <v>1</v>
      </c>
      <c r="AQ19" s="27">
        <v>0</v>
      </c>
      <c r="AR19" s="27">
        <v>4</v>
      </c>
      <c r="AS19" s="27">
        <v>0</v>
      </c>
      <c r="AT19" s="27">
        <v>0</v>
      </c>
      <c r="AU19" s="44">
        <v>9</v>
      </c>
      <c r="AV19" s="44">
        <v>9</v>
      </c>
      <c r="AW19" s="27">
        <v>1</v>
      </c>
      <c r="AX19" s="27">
        <v>1</v>
      </c>
      <c r="AY19" s="27">
        <v>1</v>
      </c>
      <c r="AZ19" s="27">
        <v>1</v>
      </c>
      <c r="BA19" s="27">
        <v>0</v>
      </c>
      <c r="BB19" s="27">
        <v>48</v>
      </c>
      <c r="BC19" s="27">
        <v>47</v>
      </c>
      <c r="BD19" s="27">
        <v>96</v>
      </c>
      <c r="BE19" s="27">
        <v>98</v>
      </c>
      <c r="BF19" s="27">
        <v>0</v>
      </c>
      <c r="BG19" s="27">
        <v>0</v>
      </c>
      <c r="BH19" s="27">
        <v>0</v>
      </c>
      <c r="BI19" s="27">
        <v>6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9</v>
      </c>
      <c r="BS19" s="27">
        <f>SUM(BP19,BM19,BL19,BI19,BF19,BD19,BA19:BB19,AY19,AU19,AR19,AO19)</f>
        <v>165</v>
      </c>
      <c r="BT19" s="27">
        <v>165</v>
      </c>
      <c r="BU19" s="27">
        <v>0</v>
      </c>
      <c r="BV19" s="35">
        <v>0</v>
      </c>
      <c r="BW19" s="35">
        <v>0</v>
      </c>
      <c r="BX19" s="27">
        <v>0</v>
      </c>
      <c r="BY19" s="27">
        <v>0</v>
      </c>
      <c r="BZ19" s="27">
        <v>0</v>
      </c>
      <c r="CA19" s="35">
        <v>0</v>
      </c>
      <c r="CB19" s="35">
        <v>0</v>
      </c>
      <c r="CC19" s="27">
        <v>37</v>
      </c>
      <c r="CD19" s="27">
        <v>36</v>
      </c>
      <c r="CE19" s="27">
        <v>0</v>
      </c>
      <c r="CF19" s="27">
        <v>0</v>
      </c>
      <c r="CG19" s="27">
        <v>0</v>
      </c>
      <c r="CH19" s="27">
        <v>0</v>
      </c>
      <c r="CI19" s="27">
        <v>16</v>
      </c>
      <c r="CJ19" s="27">
        <v>16</v>
      </c>
      <c r="CK19" s="27">
        <f t="shared" si="6"/>
        <v>16</v>
      </c>
      <c r="CL19" s="27">
        <f t="shared" si="0"/>
        <v>16</v>
      </c>
      <c r="CM19" s="70" t="s">
        <v>157</v>
      </c>
      <c r="CN19" s="70" t="s">
        <v>157</v>
      </c>
      <c r="CO19" s="27">
        <f t="shared" si="7"/>
        <v>272</v>
      </c>
      <c r="CP19" s="27">
        <f t="shared" si="1"/>
        <v>250</v>
      </c>
      <c r="CQ19" s="81" t="s">
        <v>168</v>
      </c>
    </row>
    <row r="20" spans="1:95" ht="15.6" customHeight="1" x14ac:dyDescent="0.3">
      <c r="A20" s="43" t="s">
        <v>185</v>
      </c>
      <c r="B20" s="94" t="s">
        <v>177</v>
      </c>
      <c r="C20" s="46" t="s">
        <v>14</v>
      </c>
      <c r="D20" s="75">
        <v>167.72</v>
      </c>
      <c r="E20" s="68" t="s">
        <v>157</v>
      </c>
      <c r="F20" s="8"/>
      <c r="G20" s="8"/>
      <c r="H20" s="47"/>
      <c r="I20" s="8"/>
      <c r="J20" s="8"/>
      <c r="K20" s="47"/>
      <c r="L20" s="8"/>
      <c r="M20" s="8"/>
      <c r="N20" s="47"/>
      <c r="O20" s="8"/>
      <c r="P20" s="47"/>
      <c r="Q20" s="8"/>
      <c r="R20" s="47"/>
      <c r="S20" s="8"/>
      <c r="T20" s="47"/>
      <c r="U20" s="8"/>
      <c r="V20" s="47"/>
      <c r="W20" s="8"/>
      <c r="X20" s="8"/>
      <c r="Y20" s="47"/>
      <c r="Z20" s="47"/>
      <c r="AA20" s="8"/>
      <c r="AB20" s="8"/>
      <c r="AC20" s="47"/>
      <c r="AD20" s="8"/>
      <c r="AE20" s="47"/>
      <c r="AF20" s="8"/>
      <c r="AG20" s="47"/>
      <c r="AH20" s="8"/>
      <c r="AI20" s="47"/>
      <c r="AJ20" s="8"/>
      <c r="AK20" s="8"/>
      <c r="AL20" s="47"/>
      <c r="AM20" s="8"/>
      <c r="AN20" s="47"/>
      <c r="AO20" s="8"/>
      <c r="AP20" s="8"/>
      <c r="AQ20" s="47"/>
      <c r="AR20" s="8"/>
      <c r="AS20" s="47"/>
      <c r="AT20" s="8"/>
      <c r="AU20" s="47"/>
      <c r="AV20" s="8"/>
      <c r="AW20" s="47"/>
      <c r="AX20" s="8"/>
      <c r="AY20" s="47"/>
      <c r="AZ20" s="8"/>
      <c r="BA20" s="47"/>
      <c r="BB20" s="8"/>
      <c r="BC20" s="47"/>
      <c r="BD20" s="8"/>
      <c r="BE20" s="8"/>
      <c r="BF20" s="8"/>
      <c r="BG20" s="8"/>
      <c r="BH20" s="48"/>
      <c r="BI20" s="8"/>
      <c r="BJ20" s="49"/>
      <c r="BK20" s="48"/>
      <c r="BL20" s="8"/>
      <c r="BM20" s="8"/>
      <c r="BN20" s="49"/>
      <c r="BO20" s="48"/>
      <c r="BP20" s="8"/>
      <c r="BQ20" s="49"/>
      <c r="BR20" s="48"/>
      <c r="BS20" s="8"/>
      <c r="BT20" s="8"/>
      <c r="BU20" s="27"/>
      <c r="BV20" s="8"/>
      <c r="BW20" s="35"/>
      <c r="BX20" s="27"/>
      <c r="BY20" s="27"/>
      <c r="BZ20" s="27"/>
      <c r="CA20" s="35"/>
      <c r="CB20" s="35"/>
      <c r="CC20" s="49"/>
      <c r="CD20" s="48"/>
      <c r="CE20" s="48"/>
      <c r="CF20" s="48"/>
      <c r="CG20" s="8"/>
      <c r="CH20" s="48"/>
      <c r="CI20" s="49"/>
      <c r="CJ20" s="50"/>
      <c r="CK20" s="8"/>
      <c r="CL20" s="8"/>
      <c r="CM20" s="70"/>
      <c r="CN20" s="70"/>
      <c r="CO20" s="48"/>
      <c r="CP20" s="48"/>
      <c r="CQ20" s="81" t="s">
        <v>163</v>
      </c>
    </row>
    <row r="21" spans="1:95" ht="16.05" customHeight="1" x14ac:dyDescent="0.3">
      <c r="A21" s="43" t="s">
        <v>186</v>
      </c>
      <c r="B21" s="94" t="s">
        <v>177</v>
      </c>
      <c r="C21" s="46" t="s">
        <v>15</v>
      </c>
      <c r="D21" s="75">
        <v>143.99</v>
      </c>
      <c r="E21" s="68" t="s">
        <v>157</v>
      </c>
      <c r="F21" s="8"/>
      <c r="G21" s="8"/>
      <c r="H21" s="47"/>
      <c r="I21" s="8"/>
      <c r="J21" s="8"/>
      <c r="K21" s="47"/>
      <c r="L21" s="8"/>
      <c r="M21" s="8"/>
      <c r="N21" s="47"/>
      <c r="O21" s="8"/>
      <c r="P21" s="47"/>
      <c r="Q21" s="8"/>
      <c r="R21" s="47"/>
      <c r="S21" s="8"/>
      <c r="T21" s="47"/>
      <c r="U21" s="8"/>
      <c r="V21" s="47"/>
      <c r="W21" s="8"/>
      <c r="X21" s="8"/>
      <c r="Y21" s="47"/>
      <c r="Z21" s="47"/>
      <c r="AA21" s="8"/>
      <c r="AB21" s="8"/>
      <c r="AC21" s="47"/>
      <c r="AD21" s="8"/>
      <c r="AE21" s="47"/>
      <c r="AF21" s="8"/>
      <c r="AG21" s="47"/>
      <c r="AH21" s="8"/>
      <c r="AI21" s="47"/>
      <c r="AJ21" s="8"/>
      <c r="AK21" s="8"/>
      <c r="AL21" s="47"/>
      <c r="AM21" s="8"/>
      <c r="AN21" s="47"/>
      <c r="AO21" s="8"/>
      <c r="AP21" s="8"/>
      <c r="AQ21" s="47"/>
      <c r="AR21" s="8"/>
      <c r="AS21" s="47"/>
      <c r="AT21" s="8"/>
      <c r="AU21" s="47"/>
      <c r="AV21" s="8"/>
      <c r="AW21" s="47"/>
      <c r="AX21" s="8"/>
      <c r="AY21" s="47"/>
      <c r="AZ21" s="8"/>
      <c r="BA21" s="47"/>
      <c r="BB21" s="8"/>
      <c r="BC21" s="47"/>
      <c r="BD21" s="8"/>
      <c r="BE21" s="8"/>
      <c r="BF21" s="8"/>
      <c r="BG21" s="8"/>
      <c r="BH21" s="48"/>
      <c r="BI21" s="8"/>
      <c r="BJ21" s="49"/>
      <c r="BK21" s="48"/>
      <c r="BL21" s="8"/>
      <c r="BM21" s="8"/>
      <c r="BN21" s="49"/>
      <c r="BO21" s="48"/>
      <c r="BP21" s="8"/>
      <c r="BQ21" s="49"/>
      <c r="BR21" s="48"/>
      <c r="BS21" s="8"/>
      <c r="BT21" s="8"/>
      <c r="BU21" s="27"/>
      <c r="BV21" s="8"/>
      <c r="BW21" s="35"/>
      <c r="BX21" s="27"/>
      <c r="BY21" s="27"/>
      <c r="BZ21" s="27"/>
      <c r="CA21" s="35"/>
      <c r="CB21" s="35"/>
      <c r="CC21" s="49"/>
      <c r="CD21" s="48"/>
      <c r="CE21" s="48"/>
      <c r="CF21" s="48"/>
      <c r="CG21" s="8"/>
      <c r="CH21" s="48"/>
      <c r="CI21" s="49"/>
      <c r="CJ21" s="50"/>
      <c r="CK21" s="8"/>
      <c r="CL21" s="8"/>
      <c r="CM21" s="70"/>
      <c r="CN21" s="70"/>
      <c r="CO21" s="48"/>
      <c r="CP21" s="48"/>
      <c r="CQ21" s="81" t="s">
        <v>166</v>
      </c>
    </row>
    <row r="22" spans="1:95" ht="16.05" customHeight="1" x14ac:dyDescent="0.3">
      <c r="A22" s="43" t="s">
        <v>187</v>
      </c>
      <c r="B22" s="94" t="s">
        <v>177</v>
      </c>
      <c r="C22" s="46" t="s">
        <v>16</v>
      </c>
      <c r="D22" s="75">
        <v>129.4</v>
      </c>
      <c r="E22" s="68" t="s">
        <v>157</v>
      </c>
      <c r="F22" s="8"/>
      <c r="G22" s="8"/>
      <c r="H22" s="47"/>
      <c r="I22" s="8"/>
      <c r="J22" s="8"/>
      <c r="K22" s="47"/>
      <c r="L22" s="8"/>
      <c r="M22" s="8"/>
      <c r="N22" s="47"/>
      <c r="O22" s="8"/>
      <c r="P22" s="47"/>
      <c r="Q22" s="8"/>
      <c r="R22" s="47"/>
      <c r="S22" s="8"/>
      <c r="T22" s="47"/>
      <c r="U22" s="8"/>
      <c r="V22" s="47"/>
      <c r="W22" s="8"/>
      <c r="X22" s="8"/>
      <c r="Y22" s="47"/>
      <c r="Z22" s="47"/>
      <c r="AA22" s="8"/>
      <c r="AB22" s="8"/>
      <c r="AC22" s="47"/>
      <c r="AD22" s="8"/>
      <c r="AE22" s="47"/>
      <c r="AF22" s="8"/>
      <c r="AG22" s="47"/>
      <c r="AH22" s="8"/>
      <c r="AI22" s="47"/>
      <c r="AJ22" s="8"/>
      <c r="AK22" s="8"/>
      <c r="AL22" s="47"/>
      <c r="AM22" s="8"/>
      <c r="AN22" s="47"/>
      <c r="AO22" s="8"/>
      <c r="AP22" s="8"/>
      <c r="AQ22" s="47"/>
      <c r="AR22" s="8"/>
      <c r="AS22" s="47"/>
      <c r="AT22" s="8"/>
      <c r="AU22" s="47"/>
      <c r="AV22" s="8"/>
      <c r="AW22" s="47"/>
      <c r="AX22" s="8"/>
      <c r="AY22" s="47"/>
      <c r="AZ22" s="8"/>
      <c r="BA22" s="47"/>
      <c r="BB22" s="8"/>
      <c r="BC22" s="47"/>
      <c r="BD22" s="8"/>
      <c r="BE22" s="8"/>
      <c r="BF22" s="8"/>
      <c r="BG22" s="8"/>
      <c r="BH22" s="48"/>
      <c r="BI22" s="8"/>
      <c r="BJ22" s="49"/>
      <c r="BK22" s="48"/>
      <c r="BL22" s="8"/>
      <c r="BM22" s="8"/>
      <c r="BN22" s="49"/>
      <c r="BO22" s="48"/>
      <c r="BP22" s="8"/>
      <c r="BQ22" s="49"/>
      <c r="BR22" s="48"/>
      <c r="BS22" s="8"/>
      <c r="BT22" s="8"/>
      <c r="BU22" s="27"/>
      <c r="BV22" s="8"/>
      <c r="BW22" s="35"/>
      <c r="BX22" s="27"/>
      <c r="BY22" s="27"/>
      <c r="BZ22" s="27"/>
      <c r="CA22" s="35"/>
      <c r="CB22" s="35"/>
      <c r="CC22" s="49"/>
      <c r="CD22" s="48"/>
      <c r="CE22" s="48"/>
      <c r="CF22" s="48"/>
      <c r="CG22" s="8"/>
      <c r="CH22" s="48"/>
      <c r="CI22" s="49"/>
      <c r="CJ22" s="50"/>
      <c r="CK22" s="8"/>
      <c r="CL22" s="8"/>
      <c r="CM22" s="70"/>
      <c r="CN22" s="70"/>
      <c r="CO22" s="48"/>
      <c r="CP22" s="48"/>
      <c r="CQ22" s="81" t="s">
        <v>166</v>
      </c>
    </row>
    <row r="23" spans="1:95" s="12" customFormat="1" ht="16.05" customHeight="1" x14ac:dyDescent="0.3">
      <c r="A23" s="43" t="s">
        <v>222</v>
      </c>
      <c r="B23" s="94" t="s">
        <v>177</v>
      </c>
      <c r="C23" s="46" t="s">
        <v>17</v>
      </c>
      <c r="D23" s="75">
        <v>106.01</v>
      </c>
      <c r="E23" s="68" t="s">
        <v>157</v>
      </c>
      <c r="F23" s="27">
        <v>2</v>
      </c>
      <c r="G23" s="27">
        <v>1</v>
      </c>
      <c r="H23" s="27">
        <v>0</v>
      </c>
      <c r="I23" s="27">
        <v>6</v>
      </c>
      <c r="J23" s="27">
        <v>3</v>
      </c>
      <c r="K23" s="27">
        <v>0</v>
      </c>
      <c r="L23" s="27">
        <v>0</v>
      </c>
      <c r="M23" s="27">
        <v>0</v>
      </c>
      <c r="N23" s="27">
        <v>9</v>
      </c>
      <c r="O23" s="27">
        <v>2</v>
      </c>
      <c r="P23" s="27">
        <v>3</v>
      </c>
      <c r="Q23" s="27">
        <v>6</v>
      </c>
      <c r="R23" s="27">
        <v>100</v>
      </c>
      <c r="S23" s="27">
        <v>19</v>
      </c>
      <c r="T23" s="27">
        <v>5</v>
      </c>
      <c r="U23" s="35">
        <v>4</v>
      </c>
      <c r="V23" s="27">
        <v>5</v>
      </c>
      <c r="W23" s="27">
        <v>1</v>
      </c>
      <c r="X23" s="27">
        <f>SUM(N23,R23,W23)</f>
        <v>110</v>
      </c>
      <c r="Y23" s="27">
        <v>108</v>
      </c>
      <c r="Z23" s="27">
        <f>SUM(V23,S23,O23)</f>
        <v>26</v>
      </c>
      <c r="AA23" s="27">
        <v>20</v>
      </c>
      <c r="AB23" s="27">
        <v>6</v>
      </c>
      <c r="AC23" s="27">
        <v>2</v>
      </c>
      <c r="AD23" s="27">
        <v>0</v>
      </c>
      <c r="AE23" s="27">
        <v>1</v>
      </c>
      <c r="AF23" s="27">
        <v>0</v>
      </c>
      <c r="AG23" s="27">
        <v>9</v>
      </c>
      <c r="AH23" s="27">
        <v>42</v>
      </c>
      <c r="AI23" s="27">
        <v>40</v>
      </c>
      <c r="AJ23" s="27">
        <v>44</v>
      </c>
      <c r="AK23" s="35">
        <v>2</v>
      </c>
      <c r="AL23" s="35">
        <v>2</v>
      </c>
      <c r="AM23" s="27">
        <v>3</v>
      </c>
      <c r="AN23" s="27">
        <f>SUM(AM23,AK23,AJ23,AF23:AG23)</f>
        <v>58</v>
      </c>
      <c r="AO23" s="27">
        <v>17</v>
      </c>
      <c r="AP23" s="27">
        <v>17</v>
      </c>
      <c r="AQ23" s="27">
        <v>3</v>
      </c>
      <c r="AR23" s="27">
        <v>17</v>
      </c>
      <c r="AS23" s="27">
        <v>8</v>
      </c>
      <c r="AT23" s="27">
        <v>11</v>
      </c>
      <c r="AU23" s="44">
        <v>50</v>
      </c>
      <c r="AV23" s="44">
        <v>46</v>
      </c>
      <c r="AW23" s="27">
        <v>9</v>
      </c>
      <c r="AX23" s="27">
        <v>8</v>
      </c>
      <c r="AY23" s="27">
        <v>19</v>
      </c>
      <c r="AZ23" s="27">
        <v>16</v>
      </c>
      <c r="BA23" s="27">
        <v>0</v>
      </c>
      <c r="BB23" s="27">
        <v>117</v>
      </c>
      <c r="BC23" s="27">
        <v>114</v>
      </c>
      <c r="BD23" s="27">
        <v>60</v>
      </c>
      <c r="BE23" s="27">
        <v>55</v>
      </c>
      <c r="BF23" s="27">
        <v>1</v>
      </c>
      <c r="BG23" s="27">
        <v>1</v>
      </c>
      <c r="BH23" s="27">
        <v>1</v>
      </c>
      <c r="BI23" s="27">
        <v>15</v>
      </c>
      <c r="BJ23" s="27">
        <v>0</v>
      </c>
      <c r="BK23" s="27">
        <v>0</v>
      </c>
      <c r="BL23" s="27">
        <v>6</v>
      </c>
      <c r="BM23" s="27">
        <v>7</v>
      </c>
      <c r="BN23" s="27">
        <v>5</v>
      </c>
      <c r="BO23" s="27">
        <v>0</v>
      </c>
      <c r="BP23" s="27">
        <v>0</v>
      </c>
      <c r="BQ23" s="27">
        <v>3</v>
      </c>
      <c r="BR23" s="27">
        <v>33</v>
      </c>
      <c r="BS23" s="27">
        <f>SUM(BP23,BM23,BL23,BI23,BF23,BD23,BA23:BB23,AY23,AU23,AR23,AO23)</f>
        <v>309</v>
      </c>
      <c r="BT23" s="27">
        <v>286</v>
      </c>
      <c r="BU23" s="27">
        <v>0</v>
      </c>
      <c r="BV23" s="35">
        <v>0</v>
      </c>
      <c r="BW23" s="27">
        <v>9</v>
      </c>
      <c r="BX23" s="27">
        <v>9</v>
      </c>
      <c r="BY23" s="27">
        <v>2</v>
      </c>
      <c r="BZ23" s="27">
        <v>1</v>
      </c>
      <c r="CA23" s="53">
        <v>4</v>
      </c>
      <c r="CB23" s="53">
        <v>2</v>
      </c>
      <c r="CC23" s="27">
        <v>20</v>
      </c>
      <c r="CD23" s="27">
        <v>16</v>
      </c>
      <c r="CE23" s="27">
        <v>0</v>
      </c>
      <c r="CF23" s="27">
        <v>0</v>
      </c>
      <c r="CG23" s="27">
        <v>0</v>
      </c>
      <c r="CH23" s="27">
        <v>5</v>
      </c>
      <c r="CI23" s="27">
        <v>30</v>
      </c>
      <c r="CJ23" s="27">
        <v>35</v>
      </c>
      <c r="CK23" s="27">
        <f>SUM(CI23,CE23:CF23,CH23)</f>
        <v>35</v>
      </c>
      <c r="CL23" s="27">
        <f>SUM(CJ23,CG23)</f>
        <v>35</v>
      </c>
      <c r="CM23" s="70" t="s">
        <v>157</v>
      </c>
      <c r="CN23" s="70" t="s">
        <v>157</v>
      </c>
      <c r="CO23" s="27">
        <f>SUM(CK23,CC23,BS23,AN23,AD23,AB23,Z23,X23,M23,K23,H23:I23,F23)</f>
        <v>572</v>
      </c>
      <c r="CP23" s="27">
        <f>SUM(CL23,CD23,BT23,AL23,AI23,AA23,Y23,L23,J23,G23,AE23,AC23)</f>
        <v>514</v>
      </c>
      <c r="CQ23" s="81" t="s">
        <v>166</v>
      </c>
    </row>
    <row r="24" spans="1:95" s="5" customFormat="1" ht="16.05" customHeight="1" x14ac:dyDescent="0.3">
      <c r="A24" s="43" t="s">
        <v>205</v>
      </c>
      <c r="B24" s="94" t="s">
        <v>177</v>
      </c>
      <c r="C24" s="46" t="s">
        <v>18</v>
      </c>
      <c r="D24" s="75">
        <v>95.84</v>
      </c>
      <c r="E24" s="68" t="s">
        <v>157</v>
      </c>
      <c r="F24" s="40" t="s">
        <v>87</v>
      </c>
      <c r="G24" s="27">
        <v>1</v>
      </c>
      <c r="H24" s="40" t="s">
        <v>87</v>
      </c>
      <c r="I24" s="40" t="s">
        <v>87</v>
      </c>
      <c r="J24" s="27">
        <v>3</v>
      </c>
      <c r="K24" s="40" t="s">
        <v>87</v>
      </c>
      <c r="L24" s="27">
        <v>0</v>
      </c>
      <c r="M24" s="40" t="s">
        <v>87</v>
      </c>
      <c r="N24" s="40" t="s">
        <v>87</v>
      </c>
      <c r="O24" s="40" t="s">
        <v>87</v>
      </c>
      <c r="P24" s="40" t="s">
        <v>87</v>
      </c>
      <c r="Q24" s="27">
        <v>0</v>
      </c>
      <c r="R24" s="40" t="s">
        <v>87</v>
      </c>
      <c r="S24" s="40" t="s">
        <v>87</v>
      </c>
      <c r="T24" s="40" t="s">
        <v>87</v>
      </c>
      <c r="U24" s="35">
        <v>1</v>
      </c>
      <c r="V24" s="40" t="s">
        <v>87</v>
      </c>
      <c r="W24" s="40" t="s">
        <v>87</v>
      </c>
      <c r="X24" s="40" t="s">
        <v>87</v>
      </c>
      <c r="Y24" s="27">
        <v>21</v>
      </c>
      <c r="Z24" s="40" t="s">
        <v>87</v>
      </c>
      <c r="AA24" s="27">
        <v>11</v>
      </c>
      <c r="AB24" s="40" t="s">
        <v>87</v>
      </c>
      <c r="AC24" s="27">
        <v>1</v>
      </c>
      <c r="AD24" s="40" t="s">
        <v>87</v>
      </c>
      <c r="AE24" s="27">
        <v>0</v>
      </c>
      <c r="AF24" s="40" t="s">
        <v>87</v>
      </c>
      <c r="AG24" s="40" t="s">
        <v>87</v>
      </c>
      <c r="AH24" s="40" t="s">
        <v>87</v>
      </c>
      <c r="AI24" s="27">
        <v>2</v>
      </c>
      <c r="AJ24" s="40" t="s">
        <v>87</v>
      </c>
      <c r="AK24" s="40" t="s">
        <v>87</v>
      </c>
      <c r="AL24" s="35">
        <v>16</v>
      </c>
      <c r="AM24" s="40" t="s">
        <v>87</v>
      </c>
      <c r="AN24" s="40" t="s">
        <v>87</v>
      </c>
      <c r="AO24" s="40" t="s">
        <v>87</v>
      </c>
      <c r="AP24" s="40">
        <v>2</v>
      </c>
      <c r="AQ24" s="40" t="s">
        <v>87</v>
      </c>
      <c r="AR24" s="40" t="s">
        <v>87</v>
      </c>
      <c r="AS24" s="40" t="s">
        <v>87</v>
      </c>
      <c r="AT24" s="35">
        <v>0</v>
      </c>
      <c r="AU24" s="40" t="s">
        <v>87</v>
      </c>
      <c r="AV24" s="44">
        <v>7</v>
      </c>
      <c r="AW24" s="40" t="s">
        <v>87</v>
      </c>
      <c r="AX24" s="35">
        <v>2</v>
      </c>
      <c r="AY24" s="40" t="s">
        <v>87</v>
      </c>
      <c r="AZ24" s="27">
        <v>3</v>
      </c>
      <c r="BA24" s="40" t="s">
        <v>87</v>
      </c>
      <c r="BB24" s="40" t="s">
        <v>87</v>
      </c>
      <c r="BC24" s="27">
        <v>37</v>
      </c>
      <c r="BD24" s="40" t="s">
        <v>87</v>
      </c>
      <c r="BE24" s="27">
        <v>78</v>
      </c>
      <c r="BF24" s="40" t="s">
        <v>87</v>
      </c>
      <c r="BG24" s="40" t="s">
        <v>87</v>
      </c>
      <c r="BH24" s="45">
        <v>0</v>
      </c>
      <c r="BI24" s="40" t="s">
        <v>87</v>
      </c>
      <c r="BJ24" s="40" t="s">
        <v>87</v>
      </c>
      <c r="BK24" s="27">
        <v>0</v>
      </c>
      <c r="BL24" s="40" t="s">
        <v>87</v>
      </c>
      <c r="BM24" s="40" t="s">
        <v>87</v>
      </c>
      <c r="BN24" s="27">
        <v>14</v>
      </c>
      <c r="BO24" s="27" t="s">
        <v>87</v>
      </c>
      <c r="BP24" s="27" t="s">
        <v>87</v>
      </c>
      <c r="BQ24" s="27">
        <v>0</v>
      </c>
      <c r="BR24" s="27">
        <v>8</v>
      </c>
      <c r="BS24" s="27" t="s">
        <v>87</v>
      </c>
      <c r="BT24" s="27">
        <v>149</v>
      </c>
      <c r="BU24" s="27" t="s">
        <v>87</v>
      </c>
      <c r="BV24" s="35">
        <v>0</v>
      </c>
      <c r="BW24" s="27" t="s">
        <v>87</v>
      </c>
      <c r="BX24" s="27">
        <v>0</v>
      </c>
      <c r="BY24" s="27" t="s">
        <v>87</v>
      </c>
      <c r="BZ24" s="35">
        <v>0</v>
      </c>
      <c r="CA24" s="27" t="s">
        <v>87</v>
      </c>
      <c r="CB24" s="53">
        <v>0</v>
      </c>
      <c r="CC24" s="27" t="s">
        <v>87</v>
      </c>
      <c r="CD24" s="27">
        <v>22</v>
      </c>
      <c r="CE24" s="27" t="s">
        <v>87</v>
      </c>
      <c r="CF24" s="27" t="s">
        <v>87</v>
      </c>
      <c r="CG24" s="27">
        <v>0</v>
      </c>
      <c r="CH24" s="27" t="s">
        <v>87</v>
      </c>
      <c r="CI24" s="27" t="s">
        <v>87</v>
      </c>
      <c r="CJ24" s="27">
        <v>24</v>
      </c>
      <c r="CK24" s="27" t="s">
        <v>87</v>
      </c>
      <c r="CL24" s="27">
        <f>SUM(CJ24,CG24)</f>
        <v>24</v>
      </c>
      <c r="CM24" s="70" t="s">
        <v>157</v>
      </c>
      <c r="CN24" s="70" t="s">
        <v>157</v>
      </c>
      <c r="CO24" s="27" t="s">
        <v>87</v>
      </c>
      <c r="CP24" s="27">
        <f>SUM(CL24,CD24,BT24,AL24,AI24,AA24,Y24,L24,J24,G24,AE24,AC24)</f>
        <v>250</v>
      </c>
      <c r="CQ24" s="81" t="s">
        <v>163</v>
      </c>
    </row>
    <row r="25" spans="1:95" s="12" customFormat="1" ht="16.05" customHeight="1" x14ac:dyDescent="0.3">
      <c r="A25" s="43" t="s">
        <v>206</v>
      </c>
      <c r="B25" s="94" t="s">
        <v>177</v>
      </c>
      <c r="C25" s="46" t="s">
        <v>19</v>
      </c>
      <c r="D25" s="75">
        <v>76.97</v>
      </c>
      <c r="E25" s="68" t="s">
        <v>157</v>
      </c>
      <c r="F25" s="40" t="s">
        <v>87</v>
      </c>
      <c r="G25" s="27">
        <v>2</v>
      </c>
      <c r="H25" s="40" t="s">
        <v>87</v>
      </c>
      <c r="I25" s="40" t="s">
        <v>87</v>
      </c>
      <c r="J25" s="27">
        <v>1</v>
      </c>
      <c r="K25" s="40" t="s">
        <v>87</v>
      </c>
      <c r="L25" s="27">
        <v>1</v>
      </c>
      <c r="M25" s="40" t="s">
        <v>87</v>
      </c>
      <c r="N25" s="40" t="s">
        <v>87</v>
      </c>
      <c r="O25" s="40" t="s">
        <v>87</v>
      </c>
      <c r="P25" s="40" t="s">
        <v>87</v>
      </c>
      <c r="Q25" s="27">
        <v>2</v>
      </c>
      <c r="R25" s="40" t="s">
        <v>87</v>
      </c>
      <c r="S25" s="40" t="s">
        <v>87</v>
      </c>
      <c r="T25" s="40" t="s">
        <v>87</v>
      </c>
      <c r="U25" s="35">
        <v>1</v>
      </c>
      <c r="V25" s="40" t="s">
        <v>87</v>
      </c>
      <c r="W25" s="40" t="s">
        <v>87</v>
      </c>
      <c r="X25" s="40" t="s">
        <v>87</v>
      </c>
      <c r="Y25" s="27">
        <v>23</v>
      </c>
      <c r="Z25" s="40" t="s">
        <v>87</v>
      </c>
      <c r="AA25" s="27">
        <v>7</v>
      </c>
      <c r="AB25" s="40" t="s">
        <v>87</v>
      </c>
      <c r="AC25" s="27">
        <v>2</v>
      </c>
      <c r="AD25" s="40" t="s">
        <v>87</v>
      </c>
      <c r="AE25" s="27">
        <v>0</v>
      </c>
      <c r="AF25" s="40" t="s">
        <v>87</v>
      </c>
      <c r="AG25" s="40" t="s">
        <v>87</v>
      </c>
      <c r="AH25" s="40" t="s">
        <v>87</v>
      </c>
      <c r="AI25" s="27">
        <v>7</v>
      </c>
      <c r="AJ25" s="40" t="s">
        <v>87</v>
      </c>
      <c r="AK25" s="40" t="s">
        <v>87</v>
      </c>
      <c r="AL25" s="35">
        <v>1</v>
      </c>
      <c r="AM25" s="40" t="s">
        <v>87</v>
      </c>
      <c r="AN25" s="40" t="s">
        <v>87</v>
      </c>
      <c r="AO25" s="40" t="s">
        <v>87</v>
      </c>
      <c r="AP25" s="27">
        <v>1</v>
      </c>
      <c r="AQ25" s="40" t="s">
        <v>87</v>
      </c>
      <c r="AR25" s="40" t="s">
        <v>87</v>
      </c>
      <c r="AS25" s="40" t="s">
        <v>87</v>
      </c>
      <c r="AT25" s="27">
        <v>0</v>
      </c>
      <c r="AU25" s="40" t="s">
        <v>87</v>
      </c>
      <c r="AV25" s="44">
        <v>10</v>
      </c>
      <c r="AW25" s="40" t="s">
        <v>87</v>
      </c>
      <c r="AX25" s="27">
        <v>1</v>
      </c>
      <c r="AY25" s="40" t="s">
        <v>87</v>
      </c>
      <c r="AZ25" s="27">
        <v>3</v>
      </c>
      <c r="BA25" s="40" t="s">
        <v>87</v>
      </c>
      <c r="BB25" s="40" t="s">
        <v>87</v>
      </c>
      <c r="BC25" s="27">
        <v>38</v>
      </c>
      <c r="BD25" s="40" t="s">
        <v>87</v>
      </c>
      <c r="BE25" s="27">
        <v>74</v>
      </c>
      <c r="BF25" s="40" t="s">
        <v>87</v>
      </c>
      <c r="BG25" s="40" t="s">
        <v>87</v>
      </c>
      <c r="BH25" s="27">
        <v>0</v>
      </c>
      <c r="BI25" s="40" t="s">
        <v>87</v>
      </c>
      <c r="BJ25" s="40" t="s">
        <v>87</v>
      </c>
      <c r="BK25" s="27">
        <v>0</v>
      </c>
      <c r="BL25" s="40" t="s">
        <v>87</v>
      </c>
      <c r="BM25" s="40" t="s">
        <v>87</v>
      </c>
      <c r="BN25" s="27">
        <v>20</v>
      </c>
      <c r="BO25" s="27" t="s">
        <v>87</v>
      </c>
      <c r="BP25" s="27" t="s">
        <v>87</v>
      </c>
      <c r="BQ25" s="27">
        <v>0</v>
      </c>
      <c r="BR25" s="27">
        <v>17</v>
      </c>
      <c r="BS25" s="27" t="s">
        <v>87</v>
      </c>
      <c r="BT25" s="27">
        <v>163</v>
      </c>
      <c r="BU25" s="27" t="s">
        <v>87</v>
      </c>
      <c r="BV25" s="35">
        <v>0</v>
      </c>
      <c r="BW25" s="27" t="s">
        <v>87</v>
      </c>
      <c r="BX25" s="27">
        <v>4</v>
      </c>
      <c r="BY25" s="27" t="s">
        <v>87</v>
      </c>
      <c r="BZ25" s="35">
        <v>0</v>
      </c>
      <c r="CA25" s="27" t="s">
        <v>87</v>
      </c>
      <c r="CB25" s="53">
        <v>0</v>
      </c>
      <c r="CC25" s="27" t="s">
        <v>87</v>
      </c>
      <c r="CD25" s="27">
        <v>22</v>
      </c>
      <c r="CE25" s="27" t="s">
        <v>87</v>
      </c>
      <c r="CF25" s="27" t="s">
        <v>87</v>
      </c>
      <c r="CG25" s="27">
        <v>0</v>
      </c>
      <c r="CH25" s="27" t="s">
        <v>87</v>
      </c>
      <c r="CI25" s="27" t="s">
        <v>87</v>
      </c>
      <c r="CJ25" s="27">
        <v>21</v>
      </c>
      <c r="CK25" s="27" t="s">
        <v>87</v>
      </c>
      <c r="CL25" s="27">
        <f>SUM(CJ25,CG25)</f>
        <v>21</v>
      </c>
      <c r="CM25" s="70" t="s">
        <v>157</v>
      </c>
      <c r="CN25" s="70" t="s">
        <v>157</v>
      </c>
      <c r="CO25" s="27" t="s">
        <v>87</v>
      </c>
      <c r="CP25" s="27">
        <f>SUM(CL25,CD25,BT25,AL25,AI25,AA25,Y25,L25,J25,G25,AE25,AC25)</f>
        <v>250</v>
      </c>
      <c r="CQ25" s="81" t="s">
        <v>168</v>
      </c>
    </row>
    <row r="26" spans="1:95" s="12" customFormat="1" ht="16.05" customHeight="1" x14ac:dyDescent="0.3">
      <c r="A26" s="43" t="s">
        <v>221</v>
      </c>
      <c r="B26" s="94" t="s">
        <v>177</v>
      </c>
      <c r="C26" s="46" t="s">
        <v>20</v>
      </c>
      <c r="D26" s="75">
        <v>59.46</v>
      </c>
      <c r="E26" s="68" t="s">
        <v>157</v>
      </c>
      <c r="F26" s="27">
        <v>2</v>
      </c>
      <c r="G26" s="27">
        <v>1</v>
      </c>
      <c r="H26" s="27">
        <v>0</v>
      </c>
      <c r="I26" s="27">
        <v>4</v>
      </c>
      <c r="J26" s="27">
        <v>4</v>
      </c>
      <c r="K26" s="27">
        <v>0</v>
      </c>
      <c r="L26" s="27">
        <v>0</v>
      </c>
      <c r="M26" s="27">
        <v>0</v>
      </c>
      <c r="N26" s="27">
        <v>4</v>
      </c>
      <c r="O26" s="27">
        <v>1</v>
      </c>
      <c r="P26" s="8">
        <v>1</v>
      </c>
      <c r="Q26" s="27">
        <v>4</v>
      </c>
      <c r="R26" s="27">
        <v>60</v>
      </c>
      <c r="S26" s="27">
        <v>34</v>
      </c>
      <c r="T26" s="35">
        <v>1</v>
      </c>
      <c r="U26" s="35">
        <v>1</v>
      </c>
      <c r="V26" s="27">
        <v>6</v>
      </c>
      <c r="W26" s="27">
        <v>3</v>
      </c>
      <c r="X26" s="27">
        <f>SUM(N26,R26,W26)</f>
        <v>67</v>
      </c>
      <c r="Y26" s="27">
        <v>49</v>
      </c>
      <c r="Z26" s="27">
        <f>SUM(V26,S26,O26)</f>
        <v>41</v>
      </c>
      <c r="AA26" s="27">
        <v>30</v>
      </c>
      <c r="AB26" s="27">
        <v>2</v>
      </c>
      <c r="AC26" s="27">
        <v>1</v>
      </c>
      <c r="AD26" s="27">
        <v>0</v>
      </c>
      <c r="AE26" s="27">
        <v>1</v>
      </c>
      <c r="AF26" s="27">
        <v>6</v>
      </c>
      <c r="AG26" s="27">
        <v>9</v>
      </c>
      <c r="AH26" s="27">
        <v>18</v>
      </c>
      <c r="AI26" s="27">
        <v>6</v>
      </c>
      <c r="AJ26" s="40">
        <v>19</v>
      </c>
      <c r="AK26" s="35">
        <v>2</v>
      </c>
      <c r="AL26" s="35">
        <v>2</v>
      </c>
      <c r="AM26" s="27">
        <v>6</v>
      </c>
      <c r="AN26" s="27">
        <f>SUM(AM26,AK26,AJ26,AF26:AG26)</f>
        <v>42</v>
      </c>
      <c r="AO26" s="27">
        <v>12</v>
      </c>
      <c r="AP26" s="27">
        <v>4</v>
      </c>
      <c r="AQ26" s="27">
        <v>8</v>
      </c>
      <c r="AR26" s="27">
        <v>22</v>
      </c>
      <c r="AS26" s="27">
        <v>7</v>
      </c>
      <c r="AT26" s="27">
        <v>3</v>
      </c>
      <c r="AU26" s="44">
        <v>22</v>
      </c>
      <c r="AV26" s="27">
        <v>6</v>
      </c>
      <c r="AW26" s="27">
        <v>7</v>
      </c>
      <c r="AX26" s="27">
        <v>4</v>
      </c>
      <c r="AY26" s="27">
        <v>9</v>
      </c>
      <c r="AZ26" s="27">
        <v>4</v>
      </c>
      <c r="BA26" s="27">
        <v>1</v>
      </c>
      <c r="BB26" s="27">
        <v>76</v>
      </c>
      <c r="BC26" s="27">
        <v>49</v>
      </c>
      <c r="BD26" s="27">
        <v>48</v>
      </c>
      <c r="BE26" s="27">
        <v>36</v>
      </c>
      <c r="BF26" s="27">
        <v>2</v>
      </c>
      <c r="BG26" s="27">
        <v>0</v>
      </c>
      <c r="BH26" s="27">
        <v>0</v>
      </c>
      <c r="BI26" s="27">
        <v>23</v>
      </c>
      <c r="BJ26" s="27">
        <v>0</v>
      </c>
      <c r="BK26" s="27">
        <v>0</v>
      </c>
      <c r="BL26" s="27">
        <v>1</v>
      </c>
      <c r="BM26" s="27">
        <v>8</v>
      </c>
      <c r="BN26" s="27">
        <v>4</v>
      </c>
      <c r="BO26" s="27">
        <v>0</v>
      </c>
      <c r="BP26" s="27">
        <v>0</v>
      </c>
      <c r="BQ26" s="27">
        <v>7</v>
      </c>
      <c r="BR26" s="27">
        <v>36</v>
      </c>
      <c r="BS26" s="27">
        <f>SUM(BP26,BM26,BL26,BI26,BF26,BD26,BA26:BB26,AY26,AU26,AR26,AO26)</f>
        <v>224</v>
      </c>
      <c r="BT26" s="27">
        <v>139</v>
      </c>
      <c r="BU26" s="27">
        <v>0</v>
      </c>
      <c r="BV26" s="35">
        <v>0</v>
      </c>
      <c r="BW26" s="35">
        <v>1</v>
      </c>
      <c r="BX26" s="27">
        <v>1</v>
      </c>
      <c r="BY26" s="27">
        <v>0</v>
      </c>
      <c r="BZ26" s="35">
        <v>0</v>
      </c>
      <c r="CA26" s="35">
        <v>1</v>
      </c>
      <c r="CB26" s="35">
        <v>1</v>
      </c>
      <c r="CC26" s="27">
        <v>3</v>
      </c>
      <c r="CD26" s="27">
        <v>3</v>
      </c>
      <c r="CE26" s="27">
        <v>0</v>
      </c>
      <c r="CF26" s="27">
        <v>0</v>
      </c>
      <c r="CG26" s="27">
        <v>0</v>
      </c>
      <c r="CH26" s="27">
        <v>2</v>
      </c>
      <c r="CI26" s="27">
        <v>28</v>
      </c>
      <c r="CJ26" s="27">
        <v>23</v>
      </c>
      <c r="CK26" s="27">
        <f>SUM(CI26,CE26:CF26,CH26)</f>
        <v>30</v>
      </c>
      <c r="CL26" s="27">
        <f>SUM(CJ26,CG26)</f>
        <v>23</v>
      </c>
      <c r="CM26" s="70" t="s">
        <v>157</v>
      </c>
      <c r="CN26" s="70" t="s">
        <v>157</v>
      </c>
      <c r="CO26" s="27">
        <f>SUM(CK26,CC26,BS26,AN26,AD26,AB26,Z26,X26,M26,K26,H26:I26,F26)</f>
        <v>415</v>
      </c>
      <c r="CP26" s="27">
        <f>SUM(CL26,CD26,BT26,AL26,AI26,AA26,Y26,L26,J26,G26,AE26,AC26)</f>
        <v>259</v>
      </c>
      <c r="CQ26" s="81" t="s">
        <v>163</v>
      </c>
    </row>
    <row r="27" spans="1:95" s="12" customFormat="1" ht="16.05" customHeight="1" x14ac:dyDescent="0.3">
      <c r="A27" s="43" t="s">
        <v>207</v>
      </c>
      <c r="B27" s="94" t="s">
        <v>178</v>
      </c>
      <c r="C27" s="41" t="s">
        <v>21</v>
      </c>
      <c r="D27" s="75">
        <v>44.99</v>
      </c>
      <c r="E27" s="68" t="s">
        <v>157</v>
      </c>
      <c r="F27" s="40" t="s">
        <v>87</v>
      </c>
      <c r="G27" s="27">
        <v>0</v>
      </c>
      <c r="H27" s="40" t="s">
        <v>87</v>
      </c>
      <c r="I27" s="40" t="s">
        <v>87</v>
      </c>
      <c r="J27" s="27">
        <v>0</v>
      </c>
      <c r="K27" s="40" t="s">
        <v>87</v>
      </c>
      <c r="L27" s="27">
        <v>0</v>
      </c>
      <c r="M27" s="40" t="s">
        <v>87</v>
      </c>
      <c r="N27" s="40" t="s">
        <v>87</v>
      </c>
      <c r="O27" s="40" t="s">
        <v>87</v>
      </c>
      <c r="P27" s="40" t="s">
        <v>87</v>
      </c>
      <c r="Q27" s="27">
        <v>0</v>
      </c>
      <c r="R27" s="40" t="s">
        <v>87</v>
      </c>
      <c r="S27" s="40" t="s">
        <v>87</v>
      </c>
      <c r="T27" s="40" t="s">
        <v>87</v>
      </c>
      <c r="U27" s="35">
        <v>1</v>
      </c>
      <c r="V27" s="40" t="s">
        <v>87</v>
      </c>
      <c r="W27" s="40" t="s">
        <v>87</v>
      </c>
      <c r="X27" s="40" t="s">
        <v>87</v>
      </c>
      <c r="Y27" s="27">
        <v>11</v>
      </c>
      <c r="Z27" s="40" t="s">
        <v>87</v>
      </c>
      <c r="AA27" s="27">
        <v>10</v>
      </c>
      <c r="AB27" s="40" t="s">
        <v>87</v>
      </c>
      <c r="AC27" s="27">
        <v>1</v>
      </c>
      <c r="AD27" s="40" t="s">
        <v>87</v>
      </c>
      <c r="AE27" s="27">
        <v>0</v>
      </c>
      <c r="AF27" s="40" t="s">
        <v>87</v>
      </c>
      <c r="AG27" s="40" t="s">
        <v>87</v>
      </c>
      <c r="AH27" s="40" t="s">
        <v>87</v>
      </c>
      <c r="AI27" s="40">
        <v>2</v>
      </c>
      <c r="AJ27" s="40" t="s">
        <v>87</v>
      </c>
      <c r="AK27" s="40" t="s">
        <v>87</v>
      </c>
      <c r="AL27" s="35">
        <v>0</v>
      </c>
      <c r="AM27" s="40" t="s">
        <v>87</v>
      </c>
      <c r="AN27" s="40" t="s">
        <v>87</v>
      </c>
      <c r="AO27" s="40" t="s">
        <v>87</v>
      </c>
      <c r="AP27" s="27">
        <v>0</v>
      </c>
      <c r="AQ27" s="40" t="s">
        <v>87</v>
      </c>
      <c r="AR27" s="40" t="s">
        <v>87</v>
      </c>
      <c r="AS27" s="40" t="s">
        <v>87</v>
      </c>
      <c r="AT27" s="27">
        <v>2</v>
      </c>
      <c r="AU27" s="40" t="s">
        <v>87</v>
      </c>
      <c r="AV27" s="44">
        <v>7</v>
      </c>
      <c r="AW27" s="40" t="s">
        <v>87</v>
      </c>
      <c r="AX27" s="27">
        <v>2</v>
      </c>
      <c r="AY27" s="40" t="s">
        <v>87</v>
      </c>
      <c r="AZ27" s="27">
        <v>4</v>
      </c>
      <c r="BA27" s="40" t="s">
        <v>87</v>
      </c>
      <c r="BB27" s="40" t="s">
        <v>87</v>
      </c>
      <c r="BC27" s="27">
        <v>38</v>
      </c>
      <c r="BD27" s="40" t="s">
        <v>87</v>
      </c>
      <c r="BE27" s="27">
        <v>40</v>
      </c>
      <c r="BF27" s="40" t="s">
        <v>87</v>
      </c>
      <c r="BG27" s="40" t="s">
        <v>87</v>
      </c>
      <c r="BH27" s="27">
        <v>0</v>
      </c>
      <c r="BI27" s="40" t="s">
        <v>87</v>
      </c>
      <c r="BJ27" s="40" t="s">
        <v>87</v>
      </c>
      <c r="BK27" s="27">
        <v>0</v>
      </c>
      <c r="BL27" s="40" t="s">
        <v>87</v>
      </c>
      <c r="BM27" s="40" t="s">
        <v>87</v>
      </c>
      <c r="BN27" s="27">
        <v>9</v>
      </c>
      <c r="BO27" s="27" t="s">
        <v>87</v>
      </c>
      <c r="BP27" s="27" t="s">
        <v>87</v>
      </c>
      <c r="BQ27" s="27">
        <v>0</v>
      </c>
      <c r="BR27" s="27">
        <v>7</v>
      </c>
      <c r="BS27" s="27" t="s">
        <v>87</v>
      </c>
      <c r="BT27" s="27">
        <v>105</v>
      </c>
      <c r="BU27" s="27" t="s">
        <v>87</v>
      </c>
      <c r="BV27" s="35">
        <v>0</v>
      </c>
      <c r="BW27" s="27" t="s">
        <v>87</v>
      </c>
      <c r="BX27" s="35">
        <v>0</v>
      </c>
      <c r="BY27" s="27" t="s">
        <v>87</v>
      </c>
      <c r="BZ27" s="35">
        <v>0</v>
      </c>
      <c r="CA27" s="27" t="s">
        <v>87</v>
      </c>
      <c r="CB27" s="35">
        <v>0</v>
      </c>
      <c r="CC27" s="27" t="s">
        <v>87</v>
      </c>
      <c r="CD27" s="27">
        <v>20</v>
      </c>
      <c r="CE27" s="27" t="s">
        <v>87</v>
      </c>
      <c r="CF27" s="27" t="s">
        <v>87</v>
      </c>
      <c r="CG27" s="27">
        <v>0</v>
      </c>
      <c r="CH27" s="27" t="s">
        <v>87</v>
      </c>
      <c r="CI27" s="27" t="s">
        <v>87</v>
      </c>
      <c r="CJ27" s="27">
        <v>18</v>
      </c>
      <c r="CK27" s="27" t="s">
        <v>87</v>
      </c>
      <c r="CL27" s="27">
        <f>SUM(CJ27,CG27)</f>
        <v>18</v>
      </c>
      <c r="CM27" s="70" t="s">
        <v>157</v>
      </c>
      <c r="CN27" s="70" t="s">
        <v>157</v>
      </c>
      <c r="CO27" s="27" t="s">
        <v>87</v>
      </c>
      <c r="CP27" s="27">
        <f>SUM(CL27,CD27,BT27,AL27,AI27,AA27,Y27,L27,J27,G27,AE27,AC27)</f>
        <v>167</v>
      </c>
      <c r="CQ27" s="81" t="s">
        <v>166</v>
      </c>
    </row>
    <row r="28" spans="1:95" ht="16.05" customHeight="1" x14ac:dyDescent="0.3">
      <c r="A28" s="43" t="s">
        <v>188</v>
      </c>
      <c r="B28" s="94" t="s">
        <v>179</v>
      </c>
      <c r="C28" s="41" t="s">
        <v>22</v>
      </c>
      <c r="D28" s="75">
        <v>31.12</v>
      </c>
      <c r="E28" s="68" t="s">
        <v>157</v>
      </c>
      <c r="F28" s="8"/>
      <c r="G28" s="8"/>
      <c r="H28" s="47"/>
      <c r="I28" s="8"/>
      <c r="J28" s="8"/>
      <c r="K28" s="47"/>
      <c r="L28" s="8"/>
      <c r="M28" s="8"/>
      <c r="N28" s="47"/>
      <c r="O28" s="8"/>
      <c r="P28" s="47"/>
      <c r="Q28" s="8"/>
      <c r="R28" s="47"/>
      <c r="S28" s="8"/>
      <c r="T28" s="47"/>
      <c r="U28" s="8"/>
      <c r="V28" s="47"/>
      <c r="W28" s="8"/>
      <c r="X28" s="8"/>
      <c r="Y28" s="47"/>
      <c r="Z28" s="47"/>
      <c r="AA28" s="8"/>
      <c r="AB28" s="8"/>
      <c r="AC28" s="47"/>
      <c r="AD28" s="8"/>
      <c r="AE28" s="47"/>
      <c r="AF28" s="8"/>
      <c r="AG28" s="47"/>
      <c r="AH28" s="8"/>
      <c r="AI28" s="47"/>
      <c r="AJ28" s="8"/>
      <c r="AK28" s="8"/>
      <c r="AL28" s="47"/>
      <c r="AM28" s="8"/>
      <c r="AN28" s="47"/>
      <c r="AO28" s="8"/>
      <c r="AP28" s="8"/>
      <c r="AQ28" s="47"/>
      <c r="AR28" s="8"/>
      <c r="AS28" s="47"/>
      <c r="AT28" s="8"/>
      <c r="AU28" s="47"/>
      <c r="AV28" s="8"/>
      <c r="AW28" s="47"/>
      <c r="AX28" s="8"/>
      <c r="AY28" s="47"/>
      <c r="AZ28" s="8"/>
      <c r="BA28" s="47"/>
      <c r="BB28" s="8"/>
      <c r="BC28" s="47"/>
      <c r="BD28" s="8"/>
      <c r="BE28" s="8"/>
      <c r="BF28" s="8"/>
      <c r="BG28" s="8"/>
      <c r="BH28" s="48"/>
      <c r="BI28" s="8"/>
      <c r="BJ28" s="49"/>
      <c r="BK28" s="48"/>
      <c r="BL28" s="8"/>
      <c r="BM28" s="8"/>
      <c r="BN28" s="49"/>
      <c r="BO28" s="48"/>
      <c r="BP28" s="8"/>
      <c r="BQ28" s="49"/>
      <c r="BR28" s="48"/>
      <c r="BS28" s="8"/>
      <c r="BT28" s="8"/>
      <c r="BU28" s="27"/>
      <c r="BV28" s="8"/>
      <c r="BW28" s="35"/>
      <c r="BX28" s="35"/>
      <c r="BY28" s="35"/>
      <c r="BZ28" s="27"/>
      <c r="CA28" s="35"/>
      <c r="CB28" s="35"/>
      <c r="CC28" s="49"/>
      <c r="CD28" s="48"/>
      <c r="CE28" s="48"/>
      <c r="CF28" s="48"/>
      <c r="CG28" s="8"/>
      <c r="CH28" s="48"/>
      <c r="CI28" s="49"/>
      <c r="CJ28" s="50"/>
      <c r="CK28" s="8"/>
      <c r="CL28" s="8"/>
      <c r="CM28" s="70"/>
      <c r="CN28" s="70"/>
      <c r="CO28" s="48"/>
      <c r="CP28" s="48"/>
      <c r="CQ28" s="81" t="s">
        <v>163</v>
      </c>
    </row>
    <row r="29" spans="1:95" s="12" customFormat="1" ht="16.05" customHeight="1" x14ac:dyDescent="0.3">
      <c r="A29" s="43" t="s">
        <v>220</v>
      </c>
      <c r="B29" s="94" t="s">
        <v>179</v>
      </c>
      <c r="C29" s="41" t="s">
        <v>23</v>
      </c>
      <c r="D29" s="75">
        <v>26.51</v>
      </c>
      <c r="E29" s="68" t="s">
        <v>157</v>
      </c>
      <c r="F29" s="27">
        <v>3</v>
      </c>
      <c r="G29" s="27">
        <v>3</v>
      </c>
      <c r="H29" s="27">
        <v>0</v>
      </c>
      <c r="I29" s="27">
        <v>5</v>
      </c>
      <c r="J29" s="27">
        <v>4</v>
      </c>
      <c r="K29" s="27">
        <v>0</v>
      </c>
      <c r="L29" s="27">
        <v>0</v>
      </c>
      <c r="M29" s="27">
        <v>0</v>
      </c>
      <c r="N29" s="27">
        <v>7</v>
      </c>
      <c r="O29" s="27">
        <v>0</v>
      </c>
      <c r="P29" s="8">
        <v>0</v>
      </c>
      <c r="Q29" s="27">
        <v>6</v>
      </c>
      <c r="R29" s="27">
        <v>163</v>
      </c>
      <c r="S29" s="27">
        <v>8</v>
      </c>
      <c r="T29" s="27">
        <v>0</v>
      </c>
      <c r="U29" s="35">
        <v>0</v>
      </c>
      <c r="V29" s="27">
        <v>8</v>
      </c>
      <c r="W29" s="27">
        <v>0</v>
      </c>
      <c r="X29" s="27">
        <f>SUM(N29,R29,W29)</f>
        <v>170</v>
      </c>
      <c r="Y29" s="27">
        <v>166</v>
      </c>
      <c r="Z29" s="27">
        <f>SUM(V29,S29,O29)</f>
        <v>16</v>
      </c>
      <c r="AA29" s="27">
        <v>15</v>
      </c>
      <c r="AB29" s="27">
        <v>0</v>
      </c>
      <c r="AC29" s="27">
        <v>0</v>
      </c>
      <c r="AD29" s="27">
        <v>0</v>
      </c>
      <c r="AE29" s="27">
        <v>0</v>
      </c>
      <c r="AF29" s="27">
        <v>2</v>
      </c>
      <c r="AG29" s="27">
        <v>15</v>
      </c>
      <c r="AH29" s="27">
        <v>4</v>
      </c>
      <c r="AI29" s="27">
        <v>3</v>
      </c>
      <c r="AJ29" s="40">
        <v>4</v>
      </c>
      <c r="AK29" s="35">
        <v>0</v>
      </c>
      <c r="AL29" s="35">
        <v>0</v>
      </c>
      <c r="AM29" s="27">
        <v>0</v>
      </c>
      <c r="AN29" s="27">
        <f>SUM(AM29,AK29,AJ29,AF29:AG29)</f>
        <v>21</v>
      </c>
      <c r="AO29" s="27">
        <v>20</v>
      </c>
      <c r="AP29" s="27">
        <v>14</v>
      </c>
      <c r="AQ29" s="27">
        <v>8</v>
      </c>
      <c r="AR29" s="27">
        <v>20</v>
      </c>
      <c r="AS29" s="27">
        <v>0</v>
      </c>
      <c r="AT29" s="27">
        <v>0</v>
      </c>
      <c r="AU29" s="44">
        <v>9</v>
      </c>
      <c r="AV29" s="27">
        <v>8</v>
      </c>
      <c r="AW29" s="27">
        <v>21</v>
      </c>
      <c r="AX29" s="27">
        <v>21</v>
      </c>
      <c r="AY29" s="27">
        <v>26</v>
      </c>
      <c r="AZ29" s="27">
        <v>25</v>
      </c>
      <c r="BA29" s="27">
        <v>0</v>
      </c>
      <c r="BB29" s="27">
        <v>50</v>
      </c>
      <c r="BC29" s="27">
        <v>49</v>
      </c>
      <c r="BD29" s="27">
        <v>85</v>
      </c>
      <c r="BE29" s="27">
        <v>85</v>
      </c>
      <c r="BF29" s="27">
        <v>1</v>
      </c>
      <c r="BG29" s="27">
        <v>1</v>
      </c>
      <c r="BH29" s="27">
        <v>1</v>
      </c>
      <c r="BI29" s="27">
        <v>14</v>
      </c>
      <c r="BJ29" s="27">
        <v>0</v>
      </c>
      <c r="BK29" s="27">
        <v>0</v>
      </c>
      <c r="BL29" s="27">
        <v>5</v>
      </c>
      <c r="BM29" s="27">
        <v>5</v>
      </c>
      <c r="BN29" s="27">
        <v>5</v>
      </c>
      <c r="BO29" s="27">
        <v>0</v>
      </c>
      <c r="BP29" s="27">
        <v>0</v>
      </c>
      <c r="BQ29" s="27">
        <v>8</v>
      </c>
      <c r="BR29" s="27">
        <v>40</v>
      </c>
      <c r="BS29" s="27">
        <f>SUM(BP29,BM29,BL29,BI29,BF29,BD29,BA29:BB29,AY29,AU29,AR29,AO29)</f>
        <v>235</v>
      </c>
      <c r="BT29" s="27">
        <v>226</v>
      </c>
      <c r="BU29" s="27">
        <v>0</v>
      </c>
      <c r="BV29" s="35">
        <v>0</v>
      </c>
      <c r="BW29" s="35">
        <v>0</v>
      </c>
      <c r="BX29" s="35">
        <v>0</v>
      </c>
      <c r="BY29" s="35">
        <v>0</v>
      </c>
      <c r="BZ29" s="27">
        <v>0</v>
      </c>
      <c r="CA29" s="35">
        <v>0</v>
      </c>
      <c r="CB29" s="35">
        <v>0</v>
      </c>
      <c r="CC29" s="27">
        <v>1</v>
      </c>
      <c r="CD29" s="27">
        <v>2</v>
      </c>
      <c r="CE29" s="27">
        <v>0</v>
      </c>
      <c r="CF29" s="27">
        <v>0</v>
      </c>
      <c r="CG29" s="27">
        <v>0</v>
      </c>
      <c r="CH29" s="27">
        <v>3</v>
      </c>
      <c r="CI29" s="27">
        <v>14</v>
      </c>
      <c r="CJ29" s="27">
        <v>17</v>
      </c>
      <c r="CK29" s="27">
        <f>SUM(CI29,CE29:CF29,CH29)</f>
        <v>17</v>
      </c>
      <c r="CL29" s="27">
        <f>SUM(CJ29,CG29)</f>
        <v>17</v>
      </c>
      <c r="CM29" s="70" t="s">
        <v>157</v>
      </c>
      <c r="CN29" s="70" t="s">
        <v>157</v>
      </c>
      <c r="CO29" s="27">
        <f>SUM(CK29,CC29,BS29,AN29,AD29,AB29,Z29,X29,M29,K29,H29:I29,F29)</f>
        <v>468</v>
      </c>
      <c r="CP29" s="27">
        <f>SUM(CL29,CD29,BT29,AL29,AI29,AA29,Y29,L29,J29,G29,AE29,AC29)</f>
        <v>436</v>
      </c>
      <c r="CQ29" s="81" t="s">
        <v>163</v>
      </c>
    </row>
    <row r="30" spans="1:95" s="12" customFormat="1" ht="16.05" customHeight="1" x14ac:dyDescent="0.3">
      <c r="A30" s="43" t="s">
        <v>219</v>
      </c>
      <c r="B30" s="94" t="s">
        <v>179</v>
      </c>
      <c r="C30" s="41" t="s">
        <v>24</v>
      </c>
      <c r="D30" s="75">
        <v>23.9</v>
      </c>
      <c r="E30" s="68" t="s">
        <v>157</v>
      </c>
      <c r="F30" s="27">
        <v>0</v>
      </c>
      <c r="G30" s="27">
        <v>0</v>
      </c>
      <c r="H30" s="27">
        <v>0</v>
      </c>
      <c r="I30" s="27">
        <v>4</v>
      </c>
      <c r="J30" s="27">
        <v>2</v>
      </c>
      <c r="K30" s="27">
        <v>0</v>
      </c>
      <c r="L30" s="27">
        <v>0</v>
      </c>
      <c r="M30" s="27">
        <v>0</v>
      </c>
      <c r="N30" s="27">
        <v>3</v>
      </c>
      <c r="O30" s="27">
        <v>0</v>
      </c>
      <c r="P30" s="8">
        <v>0</v>
      </c>
      <c r="Q30" s="27">
        <v>0</v>
      </c>
      <c r="R30" s="27">
        <v>62</v>
      </c>
      <c r="S30" s="40">
        <v>14</v>
      </c>
      <c r="T30" s="27">
        <v>0</v>
      </c>
      <c r="U30" s="35">
        <v>0</v>
      </c>
      <c r="V30" s="27">
        <v>3</v>
      </c>
      <c r="W30" s="27">
        <v>3</v>
      </c>
      <c r="X30" s="27">
        <f>SUM(N30,R30,W30)</f>
        <v>68</v>
      </c>
      <c r="Y30" s="27">
        <v>58</v>
      </c>
      <c r="Z30" s="27">
        <f>SUM(V30,S30,O30)</f>
        <v>17</v>
      </c>
      <c r="AA30" s="27">
        <v>16</v>
      </c>
      <c r="AB30" s="27">
        <v>0</v>
      </c>
      <c r="AC30" s="27">
        <v>3</v>
      </c>
      <c r="AD30" s="27">
        <v>0</v>
      </c>
      <c r="AE30" s="27">
        <v>0</v>
      </c>
      <c r="AF30" s="27">
        <v>7</v>
      </c>
      <c r="AG30" s="27">
        <v>8</v>
      </c>
      <c r="AH30" s="40">
        <v>3</v>
      </c>
      <c r="AI30" s="27">
        <v>1</v>
      </c>
      <c r="AJ30" s="27">
        <v>4</v>
      </c>
      <c r="AK30" s="40">
        <v>0</v>
      </c>
      <c r="AL30" s="35">
        <v>0</v>
      </c>
      <c r="AM30" s="27">
        <v>0</v>
      </c>
      <c r="AN30" s="27">
        <f>SUM(AM30,AK30,AJ30,AF30:AG30)</f>
        <v>19</v>
      </c>
      <c r="AO30" s="27">
        <v>2</v>
      </c>
      <c r="AP30" s="40">
        <v>2</v>
      </c>
      <c r="AQ30" s="27">
        <v>3</v>
      </c>
      <c r="AR30" s="27">
        <v>14</v>
      </c>
      <c r="AS30" s="35">
        <v>0</v>
      </c>
      <c r="AT30" s="35">
        <v>0</v>
      </c>
      <c r="AU30" s="27">
        <v>13</v>
      </c>
      <c r="AV30" s="44">
        <v>6</v>
      </c>
      <c r="AW30" s="35">
        <v>2</v>
      </c>
      <c r="AX30" s="35">
        <v>1</v>
      </c>
      <c r="AY30" s="27">
        <v>3</v>
      </c>
      <c r="AZ30" s="27">
        <v>6</v>
      </c>
      <c r="BA30" s="27">
        <v>4</v>
      </c>
      <c r="BB30" s="27">
        <v>45</v>
      </c>
      <c r="BC30" s="27">
        <v>42</v>
      </c>
      <c r="BD30" s="40">
        <v>190</v>
      </c>
      <c r="BE30" s="27">
        <v>61</v>
      </c>
      <c r="BF30" s="27">
        <v>0</v>
      </c>
      <c r="BG30" s="45">
        <v>0</v>
      </c>
      <c r="BH30" s="45">
        <v>0</v>
      </c>
      <c r="BI30" s="27">
        <v>7</v>
      </c>
      <c r="BJ30" s="27">
        <v>1</v>
      </c>
      <c r="BK30" s="27">
        <v>2</v>
      </c>
      <c r="BL30" s="27">
        <v>1</v>
      </c>
      <c r="BM30" s="27">
        <v>4</v>
      </c>
      <c r="BN30" s="27">
        <v>4</v>
      </c>
      <c r="BO30" s="27">
        <v>0</v>
      </c>
      <c r="BP30" s="27">
        <v>0</v>
      </c>
      <c r="BQ30" s="27">
        <v>1</v>
      </c>
      <c r="BR30" s="27">
        <v>18</v>
      </c>
      <c r="BS30" s="27">
        <f>SUM(BP30,BM30,BL30,BI30,BF30,BD30,BA30:BB30,AY30,AU30,AR30,AO30)</f>
        <v>283</v>
      </c>
      <c r="BT30" s="27">
        <v>139</v>
      </c>
      <c r="BU30" s="27">
        <v>0</v>
      </c>
      <c r="BV30" s="35">
        <v>0</v>
      </c>
      <c r="BW30" s="35">
        <v>0</v>
      </c>
      <c r="BX30" s="27">
        <v>2</v>
      </c>
      <c r="BY30" s="27">
        <v>0</v>
      </c>
      <c r="BZ30" s="35">
        <v>1</v>
      </c>
      <c r="CA30" s="35">
        <v>0</v>
      </c>
      <c r="CB30" s="35">
        <v>0</v>
      </c>
      <c r="CC30" s="27">
        <v>23</v>
      </c>
      <c r="CD30" s="27">
        <v>21</v>
      </c>
      <c r="CE30" s="27">
        <v>0</v>
      </c>
      <c r="CF30" s="27">
        <v>0</v>
      </c>
      <c r="CG30" s="27">
        <v>0</v>
      </c>
      <c r="CH30" s="27">
        <v>0</v>
      </c>
      <c r="CI30" s="27">
        <v>14</v>
      </c>
      <c r="CJ30" s="27">
        <v>10</v>
      </c>
      <c r="CK30" s="27">
        <f>SUM(CI30,CE30:CF30,CH30)</f>
        <v>14</v>
      </c>
      <c r="CL30" s="27">
        <f>SUM(CJ30,CG30)</f>
        <v>10</v>
      </c>
      <c r="CM30" s="70" t="s">
        <v>157</v>
      </c>
      <c r="CN30" s="70" t="s">
        <v>157</v>
      </c>
      <c r="CO30" s="27">
        <f>SUM(CK30,CC30,BS30,AN30,AD30,AB30,Z30,X30,M30,K30,H30:I30,F30)</f>
        <v>428</v>
      </c>
      <c r="CP30" s="27">
        <f>SUM(CL30,CD30,BT30,AL30,AI30,AA30,Y30,L30,J30,G30,AE30,AC30)</f>
        <v>250</v>
      </c>
      <c r="CQ30" s="81" t="s">
        <v>166</v>
      </c>
    </row>
    <row r="31" spans="1:95" ht="16.05" customHeight="1" x14ac:dyDescent="0.3">
      <c r="A31" s="43" t="s">
        <v>189</v>
      </c>
      <c r="B31" s="97" t="s">
        <v>180</v>
      </c>
      <c r="C31" s="41" t="s">
        <v>25</v>
      </c>
      <c r="D31" s="75">
        <v>23.13</v>
      </c>
      <c r="E31" s="34">
        <v>25</v>
      </c>
      <c r="F31" s="48"/>
      <c r="G31" s="8"/>
      <c r="H31" s="49"/>
      <c r="I31" s="48"/>
      <c r="J31" s="8"/>
      <c r="K31" s="8"/>
      <c r="L31" s="49"/>
      <c r="M31" s="48"/>
      <c r="N31" s="8"/>
      <c r="O31" s="49"/>
      <c r="P31" s="48"/>
      <c r="Q31" s="8"/>
      <c r="R31" s="8"/>
      <c r="S31" s="8"/>
      <c r="T31" s="8"/>
      <c r="U31" s="48"/>
      <c r="V31" s="49"/>
      <c r="W31" s="49"/>
      <c r="X31" s="48"/>
      <c r="Y31" s="48"/>
      <c r="Z31" s="48"/>
      <c r="AA31" s="48"/>
      <c r="AB31" s="8"/>
      <c r="AC31" s="49"/>
      <c r="AD31" s="50"/>
      <c r="AE31" s="8"/>
      <c r="AF31" s="8"/>
      <c r="AG31" s="48"/>
      <c r="AH31" s="48"/>
      <c r="AI31" s="8"/>
      <c r="AJ31" s="8"/>
      <c r="AK31" s="8"/>
      <c r="AL31" s="8"/>
      <c r="AM31" s="8"/>
      <c r="AN31" s="52"/>
      <c r="AO31" s="52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27"/>
      <c r="BV31" s="8"/>
      <c r="BW31" s="35"/>
      <c r="BX31" s="27"/>
      <c r="BY31" s="27"/>
      <c r="BZ31" s="27"/>
      <c r="CA31" s="35"/>
      <c r="CB31" s="35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70" t="s">
        <v>182</v>
      </c>
      <c r="CN31" s="70" t="s">
        <v>182</v>
      </c>
      <c r="CO31" s="8"/>
      <c r="CP31" s="8"/>
      <c r="CQ31" s="81" t="s">
        <v>166</v>
      </c>
    </row>
    <row r="32" spans="1:95" ht="16.05" customHeight="1" x14ac:dyDescent="0.3">
      <c r="A32" s="43" t="s">
        <v>190</v>
      </c>
      <c r="B32" s="97" t="s">
        <v>180</v>
      </c>
      <c r="C32" s="41" t="s">
        <v>26</v>
      </c>
      <c r="D32" s="75">
        <v>22.81</v>
      </c>
      <c r="E32" s="68" t="s">
        <v>157</v>
      </c>
      <c r="F32" s="48"/>
      <c r="G32" s="8"/>
      <c r="H32" s="49"/>
      <c r="I32" s="48"/>
      <c r="J32" s="8"/>
      <c r="K32" s="8"/>
      <c r="L32" s="49"/>
      <c r="M32" s="48"/>
      <c r="N32" s="8"/>
      <c r="O32" s="49"/>
      <c r="P32" s="48"/>
      <c r="Q32" s="8"/>
      <c r="R32" s="8"/>
      <c r="S32" s="8"/>
      <c r="T32" s="8"/>
      <c r="U32" s="48"/>
      <c r="V32" s="49"/>
      <c r="W32" s="49"/>
      <c r="X32" s="48"/>
      <c r="Y32" s="48"/>
      <c r="Z32" s="48"/>
      <c r="AA32" s="48"/>
      <c r="AB32" s="8"/>
      <c r="AC32" s="49"/>
      <c r="AD32" s="50"/>
      <c r="AE32" s="8"/>
      <c r="AF32" s="8"/>
      <c r="AG32" s="48"/>
      <c r="AH32" s="48"/>
      <c r="AI32" s="8"/>
      <c r="AJ32" s="8"/>
      <c r="AK32" s="8"/>
      <c r="AL32" s="8"/>
      <c r="AM32" s="8"/>
      <c r="AN32" s="52"/>
      <c r="AO32" s="52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27"/>
      <c r="BV32" s="8"/>
      <c r="BW32" s="35"/>
      <c r="BX32" s="27"/>
      <c r="BY32" s="27"/>
      <c r="BZ32" s="27"/>
      <c r="CA32" s="35"/>
      <c r="CB32" s="35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70"/>
      <c r="CN32" s="70"/>
      <c r="CO32" s="8"/>
      <c r="CP32" s="8"/>
      <c r="CQ32" s="81" t="s">
        <v>168</v>
      </c>
    </row>
    <row r="33" spans="1:95" ht="16.05" customHeight="1" x14ac:dyDescent="0.3">
      <c r="A33" s="43" t="s">
        <v>191</v>
      </c>
      <c r="B33" s="97" t="s">
        <v>180</v>
      </c>
      <c r="C33" s="41" t="s">
        <v>27</v>
      </c>
      <c r="D33" s="75">
        <v>21.87</v>
      </c>
      <c r="E33" s="68" t="s">
        <v>157</v>
      </c>
      <c r="F33" s="48"/>
      <c r="G33" s="8"/>
      <c r="H33" s="49"/>
      <c r="I33" s="48"/>
      <c r="J33" s="8"/>
      <c r="K33" s="8"/>
      <c r="L33" s="49"/>
      <c r="M33" s="48"/>
      <c r="N33" s="8"/>
      <c r="O33" s="49"/>
      <c r="P33" s="48"/>
      <c r="Q33" s="8"/>
      <c r="R33" s="8"/>
      <c r="S33" s="8"/>
      <c r="T33" s="8"/>
      <c r="U33" s="48"/>
      <c r="V33" s="49"/>
      <c r="W33" s="49"/>
      <c r="X33" s="48"/>
      <c r="Y33" s="48"/>
      <c r="Z33" s="48"/>
      <c r="AA33" s="48"/>
      <c r="AB33" s="8"/>
      <c r="AC33" s="49"/>
      <c r="AD33" s="50"/>
      <c r="AE33" s="8"/>
      <c r="AF33" s="8"/>
      <c r="AG33" s="48"/>
      <c r="AH33" s="48"/>
      <c r="AI33" s="8"/>
      <c r="AJ33" s="8"/>
      <c r="AK33" s="8"/>
      <c r="AL33" s="8"/>
      <c r="AM33" s="8"/>
      <c r="AN33" s="52"/>
      <c r="AO33" s="52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27"/>
      <c r="BV33" s="8"/>
      <c r="BW33" s="35"/>
      <c r="BX33" s="27"/>
      <c r="BY33" s="27"/>
      <c r="BZ33" s="27"/>
      <c r="CA33" s="35"/>
      <c r="CB33" s="35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70"/>
      <c r="CN33" s="70"/>
      <c r="CO33" s="8"/>
      <c r="CP33" s="8"/>
      <c r="CQ33" s="81" t="s">
        <v>168</v>
      </c>
    </row>
    <row r="34" spans="1:95" s="12" customFormat="1" ht="16.05" customHeight="1" x14ac:dyDescent="0.3">
      <c r="A34" s="43" t="s">
        <v>218</v>
      </c>
      <c r="B34" s="97" t="s">
        <v>180</v>
      </c>
      <c r="C34" s="42" t="s">
        <v>28</v>
      </c>
      <c r="D34" s="76">
        <v>21.63</v>
      </c>
      <c r="E34" s="43">
        <v>29</v>
      </c>
      <c r="F34" s="27">
        <v>0</v>
      </c>
      <c r="G34" s="27">
        <v>3</v>
      </c>
      <c r="H34" s="27">
        <v>2</v>
      </c>
      <c r="I34" s="27">
        <v>3</v>
      </c>
      <c r="J34" s="27">
        <v>2</v>
      </c>
      <c r="K34" s="27">
        <v>0</v>
      </c>
      <c r="L34" s="27">
        <v>2</v>
      </c>
      <c r="M34" s="27">
        <v>0</v>
      </c>
      <c r="N34" s="27">
        <v>0</v>
      </c>
      <c r="O34" s="27">
        <v>6</v>
      </c>
      <c r="P34" s="8">
        <v>0</v>
      </c>
      <c r="Q34" s="27">
        <v>0</v>
      </c>
      <c r="R34" s="27">
        <v>13</v>
      </c>
      <c r="S34" s="27">
        <v>7</v>
      </c>
      <c r="T34" s="35">
        <v>0</v>
      </c>
      <c r="U34" s="35">
        <v>0</v>
      </c>
      <c r="V34" s="27">
        <v>2</v>
      </c>
      <c r="W34" s="27">
        <v>0</v>
      </c>
      <c r="X34" s="27">
        <f>SUM(N34,R34,W34)</f>
        <v>13</v>
      </c>
      <c r="Y34" s="27">
        <v>2</v>
      </c>
      <c r="Z34" s="27">
        <f>SUM(V34,S34,O34)</f>
        <v>15</v>
      </c>
      <c r="AA34" s="27">
        <v>8</v>
      </c>
      <c r="AB34" s="27">
        <v>2</v>
      </c>
      <c r="AC34" s="27">
        <v>1</v>
      </c>
      <c r="AD34" s="27">
        <v>0</v>
      </c>
      <c r="AE34" s="27">
        <v>0</v>
      </c>
      <c r="AF34" s="27">
        <v>11</v>
      </c>
      <c r="AG34" s="27">
        <v>10</v>
      </c>
      <c r="AH34" s="27">
        <v>1</v>
      </c>
      <c r="AI34" s="27">
        <v>0</v>
      </c>
      <c r="AJ34" s="27">
        <v>1</v>
      </c>
      <c r="AK34" s="35">
        <v>0</v>
      </c>
      <c r="AL34" s="35">
        <v>0</v>
      </c>
      <c r="AM34" s="27">
        <v>0</v>
      </c>
      <c r="AN34" s="27">
        <f>SUM(AM34,AK34,AJ34,AF34:AG34)</f>
        <v>22</v>
      </c>
      <c r="AO34" s="27">
        <v>9</v>
      </c>
      <c r="AP34" s="27">
        <v>3</v>
      </c>
      <c r="AQ34" s="27">
        <v>8</v>
      </c>
      <c r="AR34" s="27">
        <v>11</v>
      </c>
      <c r="AS34" s="27">
        <v>0</v>
      </c>
      <c r="AT34" s="27">
        <v>0</v>
      </c>
      <c r="AU34" s="44">
        <v>16</v>
      </c>
      <c r="AV34" s="27">
        <v>13</v>
      </c>
      <c r="AW34" s="27">
        <v>4</v>
      </c>
      <c r="AX34" s="27">
        <v>4</v>
      </c>
      <c r="AY34" s="27">
        <v>10</v>
      </c>
      <c r="AZ34" s="27">
        <v>7</v>
      </c>
      <c r="BA34" s="27">
        <v>2</v>
      </c>
      <c r="BB34" s="27">
        <v>25</v>
      </c>
      <c r="BC34" s="27">
        <v>27</v>
      </c>
      <c r="BD34" s="27">
        <v>231</v>
      </c>
      <c r="BE34" s="27">
        <v>83</v>
      </c>
      <c r="BF34" s="27">
        <v>0</v>
      </c>
      <c r="BG34" s="27">
        <v>0</v>
      </c>
      <c r="BH34" s="27">
        <v>1</v>
      </c>
      <c r="BI34" s="27">
        <v>2</v>
      </c>
      <c r="BJ34" s="27">
        <v>0</v>
      </c>
      <c r="BK34" s="27">
        <v>0</v>
      </c>
      <c r="BL34" s="27">
        <v>0</v>
      </c>
      <c r="BM34" s="27">
        <v>21</v>
      </c>
      <c r="BN34" s="27">
        <v>13</v>
      </c>
      <c r="BO34" s="27">
        <v>0</v>
      </c>
      <c r="BP34" s="27">
        <v>2</v>
      </c>
      <c r="BQ34" s="27">
        <v>3</v>
      </c>
      <c r="BR34" s="27">
        <v>21</v>
      </c>
      <c r="BS34" s="27">
        <f>SUM(BP34,BM34,BL34,BI34,BF34,BD34,BA34:BB34,AY34,AU34,AR34,AO34)</f>
        <v>329</v>
      </c>
      <c r="BT34" s="27">
        <v>167</v>
      </c>
      <c r="BU34" s="27">
        <v>0</v>
      </c>
      <c r="BV34" s="35">
        <v>0</v>
      </c>
      <c r="BW34" s="35">
        <v>0</v>
      </c>
      <c r="BX34" s="35">
        <v>0</v>
      </c>
      <c r="BY34" s="35">
        <v>1</v>
      </c>
      <c r="BZ34" s="27">
        <v>0</v>
      </c>
      <c r="CA34" s="35">
        <v>0</v>
      </c>
      <c r="CB34" s="35">
        <v>0</v>
      </c>
      <c r="CC34" s="27">
        <v>20</v>
      </c>
      <c r="CD34" s="27">
        <v>18</v>
      </c>
      <c r="CE34" s="27">
        <v>0</v>
      </c>
      <c r="CF34" s="27">
        <v>2</v>
      </c>
      <c r="CG34" s="27">
        <v>0</v>
      </c>
      <c r="CH34" s="27">
        <v>1</v>
      </c>
      <c r="CI34" s="27">
        <v>32</v>
      </c>
      <c r="CJ34" s="27">
        <v>47</v>
      </c>
      <c r="CK34" s="27">
        <f>SUM(CI34,CE34:CF34,CH34)</f>
        <v>35</v>
      </c>
      <c r="CL34" s="27">
        <f>SUM(CJ34,CG34)</f>
        <v>47</v>
      </c>
      <c r="CM34" s="69">
        <v>7</v>
      </c>
      <c r="CN34" s="69">
        <v>2</v>
      </c>
      <c r="CO34" s="27">
        <f>SUM(CK34,CC34,BS34,AN34,AD34,AB34,Z34,X34,M34,K34,H34:I34,F34)</f>
        <v>441</v>
      </c>
      <c r="CP34" s="27">
        <f>SUM(CL34,CD34,BT34,AL34,AI34,AA34,Y34,L34,J34,G34,AE34,AC34)</f>
        <v>250</v>
      </c>
      <c r="CQ34" s="81" t="s">
        <v>163</v>
      </c>
    </row>
    <row r="35" spans="1:95" s="12" customFormat="1" ht="16.05" customHeight="1" x14ac:dyDescent="0.3">
      <c r="A35" s="43" t="s">
        <v>208</v>
      </c>
      <c r="B35" s="97" t="s">
        <v>180</v>
      </c>
      <c r="C35" s="42" t="s">
        <v>29</v>
      </c>
      <c r="D35" s="76">
        <v>18.71</v>
      </c>
      <c r="E35" s="53" t="s">
        <v>157</v>
      </c>
      <c r="F35" s="40" t="s">
        <v>87</v>
      </c>
      <c r="G35" s="27">
        <v>1</v>
      </c>
      <c r="H35" s="40" t="s">
        <v>87</v>
      </c>
      <c r="I35" s="40" t="s">
        <v>87</v>
      </c>
      <c r="J35" s="27">
        <v>0</v>
      </c>
      <c r="K35" s="40" t="s">
        <v>87</v>
      </c>
      <c r="L35" s="27">
        <v>0</v>
      </c>
      <c r="M35" s="40" t="s">
        <v>87</v>
      </c>
      <c r="N35" s="40" t="s">
        <v>87</v>
      </c>
      <c r="O35" s="40" t="s">
        <v>87</v>
      </c>
      <c r="P35" s="40" t="s">
        <v>87</v>
      </c>
      <c r="Q35" s="27">
        <v>0</v>
      </c>
      <c r="R35" s="40" t="s">
        <v>87</v>
      </c>
      <c r="S35" s="40" t="s">
        <v>87</v>
      </c>
      <c r="T35" s="40" t="s">
        <v>87</v>
      </c>
      <c r="U35" s="35">
        <v>0</v>
      </c>
      <c r="V35" s="40" t="s">
        <v>87</v>
      </c>
      <c r="W35" s="40" t="s">
        <v>87</v>
      </c>
      <c r="X35" s="40" t="s">
        <v>87</v>
      </c>
      <c r="Y35" s="27">
        <v>2</v>
      </c>
      <c r="Z35" s="40" t="s">
        <v>87</v>
      </c>
      <c r="AA35" s="27">
        <v>8</v>
      </c>
      <c r="AB35" s="40" t="s">
        <v>87</v>
      </c>
      <c r="AC35" s="27">
        <v>0</v>
      </c>
      <c r="AD35" s="40" t="s">
        <v>87</v>
      </c>
      <c r="AE35" s="27">
        <v>0</v>
      </c>
      <c r="AF35" s="40" t="s">
        <v>87</v>
      </c>
      <c r="AG35" s="40" t="s">
        <v>87</v>
      </c>
      <c r="AH35" s="40" t="s">
        <v>87</v>
      </c>
      <c r="AI35" s="27">
        <v>1</v>
      </c>
      <c r="AJ35" s="40" t="s">
        <v>87</v>
      </c>
      <c r="AK35" s="40" t="s">
        <v>87</v>
      </c>
      <c r="AL35" s="35">
        <v>0</v>
      </c>
      <c r="AM35" s="40" t="s">
        <v>87</v>
      </c>
      <c r="AN35" s="40" t="s">
        <v>87</v>
      </c>
      <c r="AO35" s="40" t="s">
        <v>87</v>
      </c>
      <c r="AP35" s="27">
        <v>4</v>
      </c>
      <c r="AQ35" s="40" t="s">
        <v>87</v>
      </c>
      <c r="AR35" s="40" t="s">
        <v>87</v>
      </c>
      <c r="AS35" s="40" t="s">
        <v>87</v>
      </c>
      <c r="AT35" s="35">
        <v>0</v>
      </c>
      <c r="AU35" s="40" t="s">
        <v>87</v>
      </c>
      <c r="AV35" s="27">
        <v>3</v>
      </c>
      <c r="AW35" s="40" t="s">
        <v>87</v>
      </c>
      <c r="AX35" s="35">
        <v>3</v>
      </c>
      <c r="AY35" s="40" t="s">
        <v>87</v>
      </c>
      <c r="AZ35" s="27">
        <v>7</v>
      </c>
      <c r="BA35" s="40" t="s">
        <v>87</v>
      </c>
      <c r="BB35" s="40" t="s">
        <v>87</v>
      </c>
      <c r="BC35" s="27">
        <v>20</v>
      </c>
      <c r="BD35" s="40" t="s">
        <v>87</v>
      </c>
      <c r="BE35" s="27">
        <v>103</v>
      </c>
      <c r="BF35" s="40" t="s">
        <v>87</v>
      </c>
      <c r="BG35" s="40" t="s">
        <v>87</v>
      </c>
      <c r="BH35" s="45">
        <v>0</v>
      </c>
      <c r="BI35" s="40" t="s">
        <v>87</v>
      </c>
      <c r="BJ35" s="40" t="s">
        <v>87</v>
      </c>
      <c r="BK35" s="27">
        <v>0</v>
      </c>
      <c r="BL35" s="40" t="s">
        <v>87</v>
      </c>
      <c r="BM35" s="40" t="s">
        <v>87</v>
      </c>
      <c r="BN35" s="27">
        <v>22</v>
      </c>
      <c r="BO35" s="27" t="s">
        <v>87</v>
      </c>
      <c r="BP35" s="27" t="s">
        <v>87</v>
      </c>
      <c r="BQ35" s="27">
        <v>3</v>
      </c>
      <c r="BR35" s="27">
        <v>19</v>
      </c>
      <c r="BS35" s="27" t="s">
        <v>87</v>
      </c>
      <c r="BT35" s="27">
        <v>178</v>
      </c>
      <c r="BU35" s="27" t="s">
        <v>87</v>
      </c>
      <c r="BV35" s="35">
        <v>0</v>
      </c>
      <c r="BW35" s="27" t="s">
        <v>87</v>
      </c>
      <c r="BX35" s="27">
        <v>0</v>
      </c>
      <c r="BY35" s="27" t="s">
        <v>87</v>
      </c>
      <c r="BZ35" s="35">
        <v>0</v>
      </c>
      <c r="CA35" s="27" t="s">
        <v>87</v>
      </c>
      <c r="CB35" s="53">
        <v>0</v>
      </c>
      <c r="CC35" s="27" t="s">
        <v>87</v>
      </c>
      <c r="CD35" s="27">
        <v>7</v>
      </c>
      <c r="CE35" s="27" t="s">
        <v>87</v>
      </c>
      <c r="CF35" s="27" t="s">
        <v>87</v>
      </c>
      <c r="CG35" s="27">
        <v>0</v>
      </c>
      <c r="CH35" s="27" t="s">
        <v>87</v>
      </c>
      <c r="CI35" s="27" t="s">
        <v>87</v>
      </c>
      <c r="CJ35" s="27">
        <v>53</v>
      </c>
      <c r="CK35" s="27" t="s">
        <v>87</v>
      </c>
      <c r="CL35" s="27">
        <f>SUM(CJ35,CG35)</f>
        <v>53</v>
      </c>
      <c r="CM35" s="70" t="s">
        <v>157</v>
      </c>
      <c r="CN35" s="70" t="s">
        <v>157</v>
      </c>
      <c r="CO35" s="27" t="s">
        <v>87</v>
      </c>
      <c r="CP35" s="27">
        <f>SUM(CL35,CD35,BT35,AL35,AI35,AA35,Y35,L35,J35,G35,AE35,AC35)</f>
        <v>250</v>
      </c>
      <c r="CQ35" s="81" t="s">
        <v>168</v>
      </c>
    </row>
    <row r="36" spans="1:95" s="12" customFormat="1" ht="16.05" customHeight="1" x14ac:dyDescent="0.3">
      <c r="A36" s="43" t="s">
        <v>217</v>
      </c>
      <c r="B36" s="97" t="s">
        <v>180</v>
      </c>
      <c r="C36" s="42" t="s">
        <v>30</v>
      </c>
      <c r="D36" s="76">
        <v>18.43</v>
      </c>
      <c r="E36" s="43">
        <v>31</v>
      </c>
      <c r="F36" s="27">
        <v>0</v>
      </c>
      <c r="G36" s="27">
        <v>1</v>
      </c>
      <c r="H36" s="27">
        <v>2</v>
      </c>
      <c r="I36" s="27">
        <v>7</v>
      </c>
      <c r="J36" s="27">
        <v>1</v>
      </c>
      <c r="K36" s="27">
        <v>0</v>
      </c>
      <c r="L36" s="27">
        <v>1</v>
      </c>
      <c r="M36" s="27">
        <v>0</v>
      </c>
      <c r="N36" s="27">
        <v>1</v>
      </c>
      <c r="O36" s="27">
        <v>5</v>
      </c>
      <c r="P36" s="8">
        <v>0</v>
      </c>
      <c r="Q36" s="27">
        <v>0</v>
      </c>
      <c r="R36" s="27">
        <v>21</v>
      </c>
      <c r="S36" s="40">
        <v>12</v>
      </c>
      <c r="T36" s="35">
        <v>0</v>
      </c>
      <c r="U36" s="35">
        <v>0</v>
      </c>
      <c r="V36" s="27">
        <v>0</v>
      </c>
      <c r="W36" s="27">
        <v>0</v>
      </c>
      <c r="X36" s="27">
        <f>SUM(N36,R36,W36)</f>
        <v>22</v>
      </c>
      <c r="Y36" s="27">
        <v>16</v>
      </c>
      <c r="Z36" s="27">
        <f>SUM(V36,S36,O36)</f>
        <v>17</v>
      </c>
      <c r="AA36" s="27">
        <v>13</v>
      </c>
      <c r="AB36" s="27">
        <v>4</v>
      </c>
      <c r="AC36" s="27">
        <v>1</v>
      </c>
      <c r="AD36" s="27">
        <v>0</v>
      </c>
      <c r="AE36" s="27">
        <v>0</v>
      </c>
      <c r="AF36" s="27">
        <v>11</v>
      </c>
      <c r="AG36" s="27">
        <v>3</v>
      </c>
      <c r="AH36" s="40">
        <v>1</v>
      </c>
      <c r="AI36" s="27">
        <v>2</v>
      </c>
      <c r="AJ36" s="40">
        <v>1</v>
      </c>
      <c r="AK36" s="40">
        <v>0</v>
      </c>
      <c r="AL36" s="35">
        <v>0</v>
      </c>
      <c r="AM36" s="27">
        <v>0</v>
      </c>
      <c r="AN36" s="27">
        <f>SUM(AM36,AK36,AJ36,AF36:AG36)</f>
        <v>15</v>
      </c>
      <c r="AO36" s="27">
        <v>14</v>
      </c>
      <c r="AP36" s="27">
        <v>2</v>
      </c>
      <c r="AQ36" s="27">
        <v>27</v>
      </c>
      <c r="AR36" s="27">
        <v>31</v>
      </c>
      <c r="AS36" s="35">
        <v>0</v>
      </c>
      <c r="AT36" s="35">
        <v>0</v>
      </c>
      <c r="AU36" s="27">
        <v>16</v>
      </c>
      <c r="AV36" s="44">
        <v>3</v>
      </c>
      <c r="AW36" s="35">
        <v>3</v>
      </c>
      <c r="AX36" s="35">
        <v>3</v>
      </c>
      <c r="AY36" s="27">
        <v>3</v>
      </c>
      <c r="AZ36" s="27">
        <v>13</v>
      </c>
      <c r="BA36" s="27">
        <v>7</v>
      </c>
      <c r="BB36" s="27">
        <v>25</v>
      </c>
      <c r="BC36" s="27">
        <v>37</v>
      </c>
      <c r="BD36" s="40">
        <v>181</v>
      </c>
      <c r="BE36" s="27">
        <v>75</v>
      </c>
      <c r="BF36" s="27">
        <v>0</v>
      </c>
      <c r="BG36" s="45">
        <v>1</v>
      </c>
      <c r="BH36" s="45">
        <v>0</v>
      </c>
      <c r="BI36" s="27">
        <v>6</v>
      </c>
      <c r="BJ36" s="27">
        <v>0</v>
      </c>
      <c r="BK36" s="27">
        <v>0</v>
      </c>
      <c r="BL36" s="27">
        <v>0</v>
      </c>
      <c r="BM36" s="27">
        <v>20</v>
      </c>
      <c r="BN36" s="27">
        <v>15</v>
      </c>
      <c r="BO36" s="27">
        <v>0</v>
      </c>
      <c r="BP36" s="27">
        <v>2</v>
      </c>
      <c r="BQ36" s="27">
        <v>2</v>
      </c>
      <c r="BR36" s="27">
        <v>18</v>
      </c>
      <c r="BS36" s="27">
        <f>SUM(BP36,BM36,BL36,BI36,BF36,BD36,BA36:BB36,AY36,AU36,AR36,AO36)</f>
        <v>305</v>
      </c>
      <c r="BT36" s="27">
        <v>163</v>
      </c>
      <c r="BU36" s="27">
        <v>0</v>
      </c>
      <c r="BV36" s="35">
        <v>0</v>
      </c>
      <c r="BW36" s="35">
        <v>0</v>
      </c>
      <c r="BX36" s="27">
        <v>0</v>
      </c>
      <c r="BY36" s="27">
        <v>0</v>
      </c>
      <c r="BZ36" s="27">
        <v>0</v>
      </c>
      <c r="CA36" s="35">
        <v>0</v>
      </c>
      <c r="CB36" s="35">
        <v>0</v>
      </c>
      <c r="CC36" s="27">
        <v>21</v>
      </c>
      <c r="CD36" s="27">
        <v>14</v>
      </c>
      <c r="CE36" s="27">
        <v>0</v>
      </c>
      <c r="CF36" s="27">
        <v>0</v>
      </c>
      <c r="CG36" s="27">
        <v>0</v>
      </c>
      <c r="CH36" s="27">
        <v>2</v>
      </c>
      <c r="CI36" s="27">
        <v>46</v>
      </c>
      <c r="CJ36" s="27">
        <v>38</v>
      </c>
      <c r="CK36" s="27">
        <f>SUM(CI36,CE36:CF36,CH36)</f>
        <v>48</v>
      </c>
      <c r="CL36" s="27">
        <f>SUM(CJ36,CG36)</f>
        <v>38</v>
      </c>
      <c r="CM36" s="69">
        <v>1</v>
      </c>
      <c r="CN36" s="69">
        <v>0</v>
      </c>
      <c r="CO36" s="27">
        <f>SUM(CK36,CC36,BS36,AN36,AD36,AB36,Z36,X36,M36,K36,H36:I36,F36)</f>
        <v>441</v>
      </c>
      <c r="CP36" s="27">
        <f>SUM(CL36,CD36,BT36,AL36,AI36,AA36,Y36,L36,J36,G36,AE36,AC36)</f>
        <v>250</v>
      </c>
      <c r="CQ36" s="81" t="s">
        <v>165</v>
      </c>
    </row>
    <row r="37" spans="1:95" s="3" customFormat="1" ht="16.05" customHeight="1" x14ac:dyDescent="0.3">
      <c r="A37" s="43" t="s">
        <v>209</v>
      </c>
      <c r="B37" s="97" t="s">
        <v>180</v>
      </c>
      <c r="C37" s="42" t="s">
        <v>31</v>
      </c>
      <c r="D37" s="76">
        <v>17.559999999999999</v>
      </c>
      <c r="E37" s="53" t="s">
        <v>157</v>
      </c>
      <c r="F37" s="48"/>
      <c r="G37" s="8"/>
      <c r="H37" s="49"/>
      <c r="I37" s="48"/>
      <c r="J37" s="8"/>
      <c r="K37" s="8"/>
      <c r="L37" s="49"/>
      <c r="M37" s="48"/>
      <c r="N37" s="8"/>
      <c r="O37" s="49"/>
      <c r="P37" s="48"/>
      <c r="Q37" s="8"/>
      <c r="R37" s="8"/>
      <c r="S37" s="8"/>
      <c r="T37" s="8"/>
      <c r="U37" s="48"/>
      <c r="V37" s="49"/>
      <c r="W37" s="49"/>
      <c r="X37" s="48"/>
      <c r="Y37" s="48"/>
      <c r="Z37" s="48"/>
      <c r="AA37" s="48"/>
      <c r="AB37" s="8"/>
      <c r="AC37" s="49"/>
      <c r="AD37" s="50"/>
      <c r="AE37" s="8"/>
      <c r="AF37" s="8"/>
      <c r="AG37" s="48"/>
      <c r="AH37" s="48"/>
      <c r="AI37" s="8"/>
      <c r="AJ37" s="8"/>
      <c r="AK37" s="8"/>
      <c r="AL37" s="8"/>
      <c r="AM37" s="8"/>
      <c r="AN37" s="52"/>
      <c r="AO37" s="52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27"/>
      <c r="BV37" s="8"/>
      <c r="BW37" s="35"/>
      <c r="BX37" s="27"/>
      <c r="BY37" s="27"/>
      <c r="BZ37" s="8"/>
      <c r="CA37" s="35"/>
      <c r="CB37" s="35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70"/>
      <c r="CN37" s="70"/>
      <c r="CO37" s="27"/>
      <c r="CP37" s="27"/>
      <c r="CQ37" s="81" t="s">
        <v>163</v>
      </c>
    </row>
    <row r="38" spans="1:95" s="12" customFormat="1" ht="16.05" customHeight="1" x14ac:dyDescent="0.3">
      <c r="A38" s="43" t="s">
        <v>210</v>
      </c>
      <c r="B38" s="97" t="s">
        <v>180</v>
      </c>
      <c r="C38" s="42" t="s">
        <v>32</v>
      </c>
      <c r="D38" s="76">
        <v>16.88</v>
      </c>
      <c r="E38" s="53" t="s">
        <v>157</v>
      </c>
      <c r="F38" s="40" t="s">
        <v>87</v>
      </c>
      <c r="G38" s="27">
        <v>0</v>
      </c>
      <c r="H38" s="40" t="s">
        <v>87</v>
      </c>
      <c r="I38" s="40" t="s">
        <v>87</v>
      </c>
      <c r="J38" s="27">
        <v>2</v>
      </c>
      <c r="K38" s="40" t="s">
        <v>87</v>
      </c>
      <c r="L38" s="27">
        <v>0</v>
      </c>
      <c r="M38" s="40" t="s">
        <v>87</v>
      </c>
      <c r="N38" s="40" t="s">
        <v>87</v>
      </c>
      <c r="O38" s="40" t="s">
        <v>87</v>
      </c>
      <c r="P38" s="40" t="s">
        <v>87</v>
      </c>
      <c r="Q38" s="27">
        <v>0</v>
      </c>
      <c r="R38" s="40" t="s">
        <v>87</v>
      </c>
      <c r="S38" s="40" t="s">
        <v>87</v>
      </c>
      <c r="T38" s="40" t="s">
        <v>87</v>
      </c>
      <c r="U38" s="35">
        <v>0</v>
      </c>
      <c r="V38" s="40" t="s">
        <v>87</v>
      </c>
      <c r="W38" s="40" t="s">
        <v>87</v>
      </c>
      <c r="X38" s="40" t="s">
        <v>87</v>
      </c>
      <c r="Y38" s="27">
        <v>14</v>
      </c>
      <c r="Z38" s="40" t="s">
        <v>87</v>
      </c>
      <c r="AA38" s="27">
        <v>6</v>
      </c>
      <c r="AB38" s="40" t="s">
        <v>87</v>
      </c>
      <c r="AC38" s="27">
        <v>0</v>
      </c>
      <c r="AD38" s="40" t="s">
        <v>87</v>
      </c>
      <c r="AE38" s="27">
        <v>0</v>
      </c>
      <c r="AF38" s="40" t="s">
        <v>87</v>
      </c>
      <c r="AG38" s="40" t="s">
        <v>87</v>
      </c>
      <c r="AH38" s="40" t="s">
        <v>87</v>
      </c>
      <c r="AI38" s="27">
        <v>3</v>
      </c>
      <c r="AJ38" s="40" t="s">
        <v>87</v>
      </c>
      <c r="AK38" s="40" t="s">
        <v>87</v>
      </c>
      <c r="AL38" s="35">
        <v>0</v>
      </c>
      <c r="AM38" s="40" t="s">
        <v>87</v>
      </c>
      <c r="AN38" s="40" t="s">
        <v>87</v>
      </c>
      <c r="AO38" s="40" t="s">
        <v>87</v>
      </c>
      <c r="AP38" s="27">
        <v>0</v>
      </c>
      <c r="AQ38" s="40" t="s">
        <v>87</v>
      </c>
      <c r="AR38" s="40" t="s">
        <v>87</v>
      </c>
      <c r="AS38" s="40" t="s">
        <v>87</v>
      </c>
      <c r="AT38" s="27">
        <v>0</v>
      </c>
      <c r="AU38" s="40" t="s">
        <v>87</v>
      </c>
      <c r="AV38" s="27">
        <v>13</v>
      </c>
      <c r="AW38" s="40" t="s">
        <v>87</v>
      </c>
      <c r="AX38" s="27">
        <v>2</v>
      </c>
      <c r="AY38" s="40" t="s">
        <v>87</v>
      </c>
      <c r="AZ38" s="27">
        <v>5</v>
      </c>
      <c r="BA38" s="40" t="s">
        <v>87</v>
      </c>
      <c r="BB38" s="40" t="s">
        <v>87</v>
      </c>
      <c r="BC38" s="27">
        <v>23</v>
      </c>
      <c r="BD38" s="40" t="s">
        <v>87</v>
      </c>
      <c r="BE38" s="27">
        <v>78</v>
      </c>
      <c r="BF38" s="40" t="s">
        <v>87</v>
      </c>
      <c r="BG38" s="40" t="s">
        <v>87</v>
      </c>
      <c r="BH38" s="27">
        <v>0</v>
      </c>
      <c r="BI38" s="40" t="s">
        <v>87</v>
      </c>
      <c r="BJ38" s="40" t="s">
        <v>87</v>
      </c>
      <c r="BK38" s="27">
        <v>0</v>
      </c>
      <c r="BL38" s="40" t="s">
        <v>87</v>
      </c>
      <c r="BM38" s="40" t="s">
        <v>87</v>
      </c>
      <c r="BN38" s="27">
        <v>14</v>
      </c>
      <c r="BO38" s="27" t="s">
        <v>87</v>
      </c>
      <c r="BP38" s="27" t="s">
        <v>87</v>
      </c>
      <c r="BQ38" s="27">
        <v>0</v>
      </c>
      <c r="BR38" s="27">
        <v>21</v>
      </c>
      <c r="BS38" s="27" t="s">
        <v>87</v>
      </c>
      <c r="BT38" s="27">
        <v>154</v>
      </c>
      <c r="BU38" s="27" t="s">
        <v>87</v>
      </c>
      <c r="BV38" s="35">
        <v>0</v>
      </c>
      <c r="BW38" s="27" t="s">
        <v>87</v>
      </c>
      <c r="BX38" s="35">
        <v>0</v>
      </c>
      <c r="BY38" s="27" t="s">
        <v>87</v>
      </c>
      <c r="BZ38" s="27">
        <v>0</v>
      </c>
      <c r="CA38" s="27" t="s">
        <v>87</v>
      </c>
      <c r="CB38" s="27">
        <v>0</v>
      </c>
      <c r="CC38" s="27" t="s">
        <v>87</v>
      </c>
      <c r="CD38" s="27">
        <v>9</v>
      </c>
      <c r="CE38" s="27" t="s">
        <v>87</v>
      </c>
      <c r="CF38" s="27" t="s">
        <v>87</v>
      </c>
      <c r="CG38" s="27">
        <v>0</v>
      </c>
      <c r="CH38" s="27" t="s">
        <v>87</v>
      </c>
      <c r="CI38" s="27" t="s">
        <v>87</v>
      </c>
      <c r="CJ38" s="27">
        <v>62</v>
      </c>
      <c r="CK38" s="27" t="s">
        <v>87</v>
      </c>
      <c r="CL38" s="27">
        <f t="shared" ref="CL38:CL45" si="8">SUM(CJ38,CG38)</f>
        <v>62</v>
      </c>
      <c r="CM38" s="70" t="s">
        <v>157</v>
      </c>
      <c r="CN38" s="70" t="s">
        <v>157</v>
      </c>
      <c r="CO38" s="27" t="s">
        <v>87</v>
      </c>
      <c r="CP38" s="27">
        <f t="shared" ref="CP38:CP45" si="9">SUM(CL38,CD38,BT38,AL38,AI38,AA38,Y38,L38,J38,G38,AE38,AC38)</f>
        <v>250</v>
      </c>
      <c r="CQ38" s="81" t="s">
        <v>163</v>
      </c>
    </row>
    <row r="39" spans="1:95" s="12" customFormat="1" ht="16.05" customHeight="1" x14ac:dyDescent="0.3">
      <c r="A39" s="43" t="s">
        <v>211</v>
      </c>
      <c r="B39" s="97" t="s">
        <v>180</v>
      </c>
      <c r="C39" s="42" t="s">
        <v>33</v>
      </c>
      <c r="D39" s="76">
        <v>12.23</v>
      </c>
      <c r="E39" s="53" t="s">
        <v>157</v>
      </c>
      <c r="F39" s="40" t="s">
        <v>87</v>
      </c>
      <c r="G39" s="27">
        <v>0</v>
      </c>
      <c r="H39" s="40" t="s">
        <v>87</v>
      </c>
      <c r="I39" s="40" t="s">
        <v>87</v>
      </c>
      <c r="J39" s="27">
        <v>0</v>
      </c>
      <c r="K39" s="40" t="s">
        <v>87</v>
      </c>
      <c r="L39" s="27">
        <v>0</v>
      </c>
      <c r="M39" s="40" t="s">
        <v>87</v>
      </c>
      <c r="N39" s="40" t="s">
        <v>87</v>
      </c>
      <c r="O39" s="40" t="s">
        <v>87</v>
      </c>
      <c r="P39" s="40" t="s">
        <v>87</v>
      </c>
      <c r="Q39" s="27">
        <v>0</v>
      </c>
      <c r="R39" s="40" t="s">
        <v>87</v>
      </c>
      <c r="S39" s="40" t="s">
        <v>87</v>
      </c>
      <c r="T39" s="40" t="s">
        <v>87</v>
      </c>
      <c r="U39" s="35">
        <v>0</v>
      </c>
      <c r="V39" s="40" t="s">
        <v>87</v>
      </c>
      <c r="W39" s="40" t="s">
        <v>87</v>
      </c>
      <c r="X39" s="40" t="s">
        <v>87</v>
      </c>
      <c r="Y39" s="27">
        <v>5</v>
      </c>
      <c r="Z39" s="40" t="s">
        <v>87</v>
      </c>
      <c r="AA39" s="27">
        <v>5</v>
      </c>
      <c r="AB39" s="40" t="s">
        <v>87</v>
      </c>
      <c r="AC39" s="27">
        <v>0</v>
      </c>
      <c r="AD39" s="40" t="s">
        <v>87</v>
      </c>
      <c r="AE39" s="27">
        <v>1</v>
      </c>
      <c r="AF39" s="40" t="s">
        <v>87</v>
      </c>
      <c r="AG39" s="40" t="s">
        <v>87</v>
      </c>
      <c r="AH39" s="40" t="s">
        <v>87</v>
      </c>
      <c r="AI39" s="27">
        <v>1</v>
      </c>
      <c r="AJ39" s="40" t="s">
        <v>87</v>
      </c>
      <c r="AK39" s="40" t="s">
        <v>87</v>
      </c>
      <c r="AL39" s="35">
        <v>0</v>
      </c>
      <c r="AM39" s="40" t="s">
        <v>87</v>
      </c>
      <c r="AN39" s="40" t="s">
        <v>87</v>
      </c>
      <c r="AO39" s="40" t="s">
        <v>87</v>
      </c>
      <c r="AP39" s="27">
        <v>0</v>
      </c>
      <c r="AQ39" s="40" t="s">
        <v>87</v>
      </c>
      <c r="AR39" s="40" t="s">
        <v>87</v>
      </c>
      <c r="AS39" s="40" t="s">
        <v>87</v>
      </c>
      <c r="AT39" s="35">
        <v>0</v>
      </c>
      <c r="AU39" s="40" t="s">
        <v>87</v>
      </c>
      <c r="AV39" s="27">
        <v>1</v>
      </c>
      <c r="AW39" s="40" t="s">
        <v>87</v>
      </c>
      <c r="AX39" s="35">
        <v>0</v>
      </c>
      <c r="AY39" s="40" t="s">
        <v>87</v>
      </c>
      <c r="AZ39" s="27">
        <v>1</v>
      </c>
      <c r="BA39" s="40" t="s">
        <v>87</v>
      </c>
      <c r="BB39" s="40" t="s">
        <v>87</v>
      </c>
      <c r="BC39" s="27">
        <v>7</v>
      </c>
      <c r="BD39" s="40" t="s">
        <v>87</v>
      </c>
      <c r="BE39" s="27">
        <v>19</v>
      </c>
      <c r="BF39" s="40" t="s">
        <v>87</v>
      </c>
      <c r="BG39" s="40" t="s">
        <v>87</v>
      </c>
      <c r="BH39" s="45">
        <v>0</v>
      </c>
      <c r="BI39" s="40" t="s">
        <v>87</v>
      </c>
      <c r="BJ39" s="40" t="s">
        <v>87</v>
      </c>
      <c r="BK39" s="27">
        <v>0</v>
      </c>
      <c r="BL39" s="40" t="s">
        <v>87</v>
      </c>
      <c r="BM39" s="40" t="s">
        <v>87</v>
      </c>
      <c r="BN39" s="27">
        <v>14</v>
      </c>
      <c r="BO39" s="27" t="s">
        <v>87</v>
      </c>
      <c r="BP39" s="27" t="s">
        <v>87</v>
      </c>
      <c r="BQ39" s="27">
        <v>1</v>
      </c>
      <c r="BR39" s="27">
        <v>12</v>
      </c>
      <c r="BS39" s="27" t="s">
        <v>87</v>
      </c>
      <c r="BT39" s="27">
        <v>54</v>
      </c>
      <c r="BU39" s="27" t="s">
        <v>87</v>
      </c>
      <c r="BV39" s="35">
        <v>0</v>
      </c>
      <c r="BW39" s="27" t="s">
        <v>87</v>
      </c>
      <c r="BX39" s="27">
        <v>0</v>
      </c>
      <c r="BY39" s="27" t="s">
        <v>87</v>
      </c>
      <c r="BZ39" s="35">
        <v>0</v>
      </c>
      <c r="CA39" s="27" t="s">
        <v>87</v>
      </c>
      <c r="CB39" s="27">
        <v>0</v>
      </c>
      <c r="CC39" s="27" t="s">
        <v>87</v>
      </c>
      <c r="CD39" s="27">
        <v>5</v>
      </c>
      <c r="CE39" s="27" t="s">
        <v>87</v>
      </c>
      <c r="CF39" s="27" t="s">
        <v>87</v>
      </c>
      <c r="CG39" s="27">
        <v>0</v>
      </c>
      <c r="CH39" s="27" t="s">
        <v>87</v>
      </c>
      <c r="CI39" s="27" t="s">
        <v>87</v>
      </c>
      <c r="CJ39" s="27">
        <v>2</v>
      </c>
      <c r="CK39" s="27" t="s">
        <v>87</v>
      </c>
      <c r="CL39" s="27">
        <f t="shared" si="8"/>
        <v>2</v>
      </c>
      <c r="CM39" s="70" t="s">
        <v>157</v>
      </c>
      <c r="CN39" s="70" t="s">
        <v>157</v>
      </c>
      <c r="CO39" s="27" t="s">
        <v>87</v>
      </c>
      <c r="CP39" s="27">
        <f t="shared" si="9"/>
        <v>73</v>
      </c>
      <c r="CQ39" s="81" t="s">
        <v>169</v>
      </c>
    </row>
    <row r="40" spans="1:95" s="12" customFormat="1" ht="16.05" customHeight="1" x14ac:dyDescent="0.3">
      <c r="A40" s="43" t="s">
        <v>212</v>
      </c>
      <c r="B40" s="97" t="s">
        <v>180</v>
      </c>
      <c r="C40" s="42" t="s">
        <v>34</v>
      </c>
      <c r="D40" s="76">
        <v>6.23</v>
      </c>
      <c r="E40" s="43">
        <v>31</v>
      </c>
      <c r="F40" s="40" t="s">
        <v>87</v>
      </c>
      <c r="G40" s="27">
        <v>0</v>
      </c>
      <c r="H40" s="40" t="s">
        <v>87</v>
      </c>
      <c r="I40" s="40" t="s">
        <v>87</v>
      </c>
      <c r="J40" s="27">
        <v>2</v>
      </c>
      <c r="K40" s="40" t="s">
        <v>87</v>
      </c>
      <c r="L40" s="27">
        <v>0</v>
      </c>
      <c r="M40" s="40" t="s">
        <v>87</v>
      </c>
      <c r="N40" s="40" t="s">
        <v>87</v>
      </c>
      <c r="O40" s="40" t="s">
        <v>87</v>
      </c>
      <c r="P40" s="40" t="s">
        <v>87</v>
      </c>
      <c r="Q40" s="27">
        <v>0</v>
      </c>
      <c r="R40" s="40" t="s">
        <v>87</v>
      </c>
      <c r="S40" s="40" t="s">
        <v>87</v>
      </c>
      <c r="T40" s="40" t="s">
        <v>87</v>
      </c>
      <c r="U40" s="35">
        <v>0</v>
      </c>
      <c r="V40" s="40" t="s">
        <v>87</v>
      </c>
      <c r="W40" s="40" t="s">
        <v>87</v>
      </c>
      <c r="X40" s="40" t="s">
        <v>87</v>
      </c>
      <c r="Y40" s="27">
        <v>18</v>
      </c>
      <c r="Z40" s="40" t="s">
        <v>87</v>
      </c>
      <c r="AA40" s="27">
        <v>6</v>
      </c>
      <c r="AB40" s="40" t="s">
        <v>87</v>
      </c>
      <c r="AC40" s="27">
        <v>1</v>
      </c>
      <c r="AD40" s="40" t="s">
        <v>87</v>
      </c>
      <c r="AE40" s="27">
        <v>0</v>
      </c>
      <c r="AF40" s="40" t="s">
        <v>87</v>
      </c>
      <c r="AG40" s="40" t="s">
        <v>87</v>
      </c>
      <c r="AH40" s="40" t="s">
        <v>87</v>
      </c>
      <c r="AI40" s="27">
        <v>1</v>
      </c>
      <c r="AJ40" s="40" t="s">
        <v>87</v>
      </c>
      <c r="AK40" s="40" t="s">
        <v>87</v>
      </c>
      <c r="AL40" s="35">
        <v>0</v>
      </c>
      <c r="AM40" s="40" t="s">
        <v>87</v>
      </c>
      <c r="AN40" s="40" t="s">
        <v>87</v>
      </c>
      <c r="AO40" s="40" t="s">
        <v>87</v>
      </c>
      <c r="AP40" s="27">
        <v>1</v>
      </c>
      <c r="AQ40" s="40" t="s">
        <v>87</v>
      </c>
      <c r="AR40" s="40" t="s">
        <v>87</v>
      </c>
      <c r="AS40" s="40" t="s">
        <v>87</v>
      </c>
      <c r="AT40" s="27">
        <v>0</v>
      </c>
      <c r="AU40" s="40" t="s">
        <v>87</v>
      </c>
      <c r="AV40" s="27">
        <v>9</v>
      </c>
      <c r="AW40" s="40" t="s">
        <v>87</v>
      </c>
      <c r="AX40" s="27">
        <v>6</v>
      </c>
      <c r="AY40" s="40" t="s">
        <v>87</v>
      </c>
      <c r="AZ40" s="27">
        <v>15</v>
      </c>
      <c r="BA40" s="40" t="s">
        <v>87</v>
      </c>
      <c r="BB40" s="40" t="s">
        <v>87</v>
      </c>
      <c r="BC40" s="27">
        <v>24</v>
      </c>
      <c r="BD40" s="40" t="s">
        <v>87</v>
      </c>
      <c r="BE40" s="27">
        <v>68</v>
      </c>
      <c r="BF40" s="40" t="s">
        <v>87</v>
      </c>
      <c r="BG40" s="40" t="s">
        <v>87</v>
      </c>
      <c r="BH40" s="27">
        <v>0</v>
      </c>
      <c r="BI40" s="40" t="s">
        <v>87</v>
      </c>
      <c r="BJ40" s="40" t="s">
        <v>87</v>
      </c>
      <c r="BK40" s="27">
        <v>0</v>
      </c>
      <c r="BL40" s="40" t="s">
        <v>87</v>
      </c>
      <c r="BM40" s="40" t="s">
        <v>87</v>
      </c>
      <c r="BN40" s="27">
        <v>11</v>
      </c>
      <c r="BO40" s="27" t="s">
        <v>87</v>
      </c>
      <c r="BP40" s="27" t="s">
        <v>87</v>
      </c>
      <c r="BQ40" s="27">
        <v>4</v>
      </c>
      <c r="BR40" s="27">
        <v>18</v>
      </c>
      <c r="BS40" s="27" t="s">
        <v>87</v>
      </c>
      <c r="BT40" s="27">
        <v>146</v>
      </c>
      <c r="BU40" s="27" t="s">
        <v>87</v>
      </c>
      <c r="BV40" s="35">
        <v>0</v>
      </c>
      <c r="BW40" s="27" t="s">
        <v>87</v>
      </c>
      <c r="BX40" s="27">
        <v>0</v>
      </c>
      <c r="BY40" s="27" t="s">
        <v>87</v>
      </c>
      <c r="BZ40" s="35">
        <v>0</v>
      </c>
      <c r="CA40" s="27" t="s">
        <v>87</v>
      </c>
      <c r="CB40" s="27">
        <v>0</v>
      </c>
      <c r="CC40" s="27" t="s">
        <v>87</v>
      </c>
      <c r="CD40" s="27">
        <v>21</v>
      </c>
      <c r="CE40" s="27" t="s">
        <v>87</v>
      </c>
      <c r="CF40" s="27" t="s">
        <v>87</v>
      </c>
      <c r="CG40" s="27">
        <v>2</v>
      </c>
      <c r="CH40" s="27" t="s">
        <v>87</v>
      </c>
      <c r="CI40" s="27" t="s">
        <v>87</v>
      </c>
      <c r="CJ40" s="27">
        <v>53</v>
      </c>
      <c r="CK40" s="27" t="s">
        <v>87</v>
      </c>
      <c r="CL40" s="27">
        <f t="shared" si="8"/>
        <v>55</v>
      </c>
      <c r="CM40" s="70" t="s">
        <v>157</v>
      </c>
      <c r="CN40" s="69">
        <v>6</v>
      </c>
      <c r="CO40" s="27" t="s">
        <v>87</v>
      </c>
      <c r="CP40" s="27">
        <f t="shared" si="9"/>
        <v>250</v>
      </c>
      <c r="CQ40" s="81" t="s">
        <v>162</v>
      </c>
    </row>
    <row r="41" spans="1:95" s="12" customFormat="1" ht="16.05" customHeight="1" x14ac:dyDescent="0.3">
      <c r="A41" s="43" t="s">
        <v>203</v>
      </c>
      <c r="B41" s="97" t="s">
        <v>180</v>
      </c>
      <c r="C41" s="42" t="s">
        <v>35</v>
      </c>
      <c r="D41" s="76">
        <v>5.52</v>
      </c>
      <c r="E41" s="53" t="s">
        <v>157</v>
      </c>
      <c r="F41" s="40" t="s">
        <v>87</v>
      </c>
      <c r="G41" s="27">
        <v>0</v>
      </c>
      <c r="H41" s="40" t="s">
        <v>87</v>
      </c>
      <c r="I41" s="40" t="s">
        <v>87</v>
      </c>
      <c r="J41" s="27">
        <v>0</v>
      </c>
      <c r="K41" s="40" t="s">
        <v>87</v>
      </c>
      <c r="L41" s="27">
        <v>0</v>
      </c>
      <c r="M41" s="40" t="s">
        <v>87</v>
      </c>
      <c r="N41" s="40" t="s">
        <v>87</v>
      </c>
      <c r="O41" s="40" t="s">
        <v>87</v>
      </c>
      <c r="P41" s="40" t="s">
        <v>87</v>
      </c>
      <c r="Q41" s="27">
        <v>1</v>
      </c>
      <c r="R41" s="40" t="s">
        <v>87</v>
      </c>
      <c r="S41" s="40" t="s">
        <v>87</v>
      </c>
      <c r="T41" s="40" t="s">
        <v>87</v>
      </c>
      <c r="U41" s="35">
        <v>0</v>
      </c>
      <c r="V41" s="40" t="s">
        <v>87</v>
      </c>
      <c r="W41" s="40" t="s">
        <v>87</v>
      </c>
      <c r="X41" s="40" t="s">
        <v>87</v>
      </c>
      <c r="Y41" s="27">
        <v>29</v>
      </c>
      <c r="Z41" s="40" t="s">
        <v>87</v>
      </c>
      <c r="AA41" s="27">
        <v>13</v>
      </c>
      <c r="AB41" s="40" t="s">
        <v>87</v>
      </c>
      <c r="AC41" s="27">
        <v>1</v>
      </c>
      <c r="AD41" s="40" t="s">
        <v>87</v>
      </c>
      <c r="AE41" s="27">
        <v>0</v>
      </c>
      <c r="AF41" s="40" t="s">
        <v>87</v>
      </c>
      <c r="AG41" s="40" t="s">
        <v>87</v>
      </c>
      <c r="AH41" s="40" t="s">
        <v>87</v>
      </c>
      <c r="AI41" s="27">
        <v>4</v>
      </c>
      <c r="AJ41" s="40" t="s">
        <v>87</v>
      </c>
      <c r="AK41" s="40" t="s">
        <v>87</v>
      </c>
      <c r="AL41" s="35">
        <v>0</v>
      </c>
      <c r="AM41" s="40" t="s">
        <v>87</v>
      </c>
      <c r="AN41" s="40" t="s">
        <v>87</v>
      </c>
      <c r="AO41" s="40" t="s">
        <v>87</v>
      </c>
      <c r="AP41" s="27">
        <v>1</v>
      </c>
      <c r="AQ41" s="40" t="s">
        <v>87</v>
      </c>
      <c r="AR41" s="40" t="s">
        <v>87</v>
      </c>
      <c r="AS41" s="40" t="s">
        <v>87</v>
      </c>
      <c r="AT41" s="27">
        <v>0</v>
      </c>
      <c r="AU41" s="40" t="s">
        <v>87</v>
      </c>
      <c r="AV41" s="27">
        <v>8</v>
      </c>
      <c r="AW41" s="40" t="s">
        <v>87</v>
      </c>
      <c r="AX41" s="27">
        <v>7</v>
      </c>
      <c r="AY41" s="40" t="s">
        <v>87</v>
      </c>
      <c r="AZ41" s="27">
        <v>8</v>
      </c>
      <c r="BA41" s="40" t="s">
        <v>87</v>
      </c>
      <c r="BB41" s="40" t="s">
        <v>87</v>
      </c>
      <c r="BC41" s="27">
        <v>12</v>
      </c>
      <c r="BD41" s="40" t="s">
        <v>87</v>
      </c>
      <c r="BE41" s="27">
        <v>72</v>
      </c>
      <c r="BF41" s="40" t="s">
        <v>87</v>
      </c>
      <c r="BG41" s="40" t="s">
        <v>87</v>
      </c>
      <c r="BH41" s="27">
        <v>0</v>
      </c>
      <c r="BI41" s="40" t="s">
        <v>87</v>
      </c>
      <c r="BJ41" s="40" t="s">
        <v>87</v>
      </c>
      <c r="BK41" s="27">
        <v>0</v>
      </c>
      <c r="BL41" s="40" t="s">
        <v>87</v>
      </c>
      <c r="BM41" s="40" t="s">
        <v>87</v>
      </c>
      <c r="BN41" s="27">
        <v>24</v>
      </c>
      <c r="BO41" s="27" t="s">
        <v>87</v>
      </c>
      <c r="BP41" s="27" t="s">
        <v>87</v>
      </c>
      <c r="BQ41" s="27">
        <v>0</v>
      </c>
      <c r="BR41" s="27">
        <v>22</v>
      </c>
      <c r="BS41" s="27" t="s">
        <v>87</v>
      </c>
      <c r="BT41" s="27">
        <v>147</v>
      </c>
      <c r="BU41" s="27" t="s">
        <v>87</v>
      </c>
      <c r="BV41" s="35">
        <v>0</v>
      </c>
      <c r="BW41" s="27" t="s">
        <v>87</v>
      </c>
      <c r="BX41" s="27">
        <v>0</v>
      </c>
      <c r="BY41" s="27" t="s">
        <v>87</v>
      </c>
      <c r="BZ41" s="35">
        <v>0</v>
      </c>
      <c r="CA41" s="27" t="s">
        <v>87</v>
      </c>
      <c r="CB41" s="27">
        <v>0</v>
      </c>
      <c r="CC41" s="27" t="s">
        <v>87</v>
      </c>
      <c r="CD41" s="27">
        <v>24</v>
      </c>
      <c r="CE41" s="27" t="s">
        <v>87</v>
      </c>
      <c r="CF41" s="27" t="s">
        <v>87</v>
      </c>
      <c r="CG41" s="27">
        <v>0</v>
      </c>
      <c r="CH41" s="27" t="s">
        <v>87</v>
      </c>
      <c r="CI41" s="27" t="s">
        <v>87</v>
      </c>
      <c r="CJ41" s="27">
        <v>32</v>
      </c>
      <c r="CK41" s="27" t="s">
        <v>87</v>
      </c>
      <c r="CL41" s="27">
        <f t="shared" si="8"/>
        <v>32</v>
      </c>
      <c r="CM41" s="70" t="s">
        <v>157</v>
      </c>
      <c r="CN41" s="70" t="s">
        <v>157</v>
      </c>
      <c r="CO41" s="27" t="s">
        <v>87</v>
      </c>
      <c r="CP41" s="27">
        <f t="shared" si="9"/>
        <v>250</v>
      </c>
      <c r="CQ41" s="81" t="s">
        <v>169</v>
      </c>
    </row>
    <row r="42" spans="1:95" s="12" customFormat="1" ht="16.05" customHeight="1" x14ac:dyDescent="0.3">
      <c r="A42" s="43" t="s">
        <v>216</v>
      </c>
      <c r="B42" s="97" t="s">
        <v>180</v>
      </c>
      <c r="C42" s="42" t="s">
        <v>36</v>
      </c>
      <c r="D42" s="76">
        <v>3.97</v>
      </c>
      <c r="E42" s="53" t="s">
        <v>157</v>
      </c>
      <c r="F42" s="27">
        <v>1</v>
      </c>
      <c r="G42" s="27">
        <v>0</v>
      </c>
      <c r="H42" s="27">
        <v>10</v>
      </c>
      <c r="I42" s="27">
        <v>17</v>
      </c>
      <c r="J42" s="27">
        <v>14</v>
      </c>
      <c r="K42" s="27">
        <v>0</v>
      </c>
      <c r="L42" s="27">
        <v>8</v>
      </c>
      <c r="M42" s="27">
        <v>1</v>
      </c>
      <c r="N42" s="27">
        <v>10</v>
      </c>
      <c r="O42" s="27">
        <v>11</v>
      </c>
      <c r="P42" s="27">
        <v>1</v>
      </c>
      <c r="Q42" s="27">
        <v>2</v>
      </c>
      <c r="R42" s="27">
        <v>5</v>
      </c>
      <c r="S42" s="40">
        <v>0</v>
      </c>
      <c r="T42" s="35">
        <v>0</v>
      </c>
      <c r="U42" s="35">
        <v>0</v>
      </c>
      <c r="V42" s="27">
        <v>0</v>
      </c>
      <c r="W42" s="27">
        <v>0</v>
      </c>
      <c r="X42" s="27">
        <f>SUM(N42,R42,W42)</f>
        <v>15</v>
      </c>
      <c r="Y42" s="27">
        <v>14</v>
      </c>
      <c r="Z42" s="27">
        <f>SUM(V42,S42,O42)</f>
        <v>11</v>
      </c>
      <c r="AA42" s="27">
        <v>11</v>
      </c>
      <c r="AB42" s="27">
        <v>1</v>
      </c>
      <c r="AC42" s="27">
        <v>1</v>
      </c>
      <c r="AD42" s="27">
        <v>0</v>
      </c>
      <c r="AE42" s="27">
        <v>0</v>
      </c>
      <c r="AF42" s="27">
        <v>20</v>
      </c>
      <c r="AG42" s="27">
        <v>28</v>
      </c>
      <c r="AH42" s="40">
        <v>36</v>
      </c>
      <c r="AI42" s="27">
        <v>24</v>
      </c>
      <c r="AJ42" s="40">
        <v>50</v>
      </c>
      <c r="AK42" s="27">
        <v>0</v>
      </c>
      <c r="AL42" s="35">
        <v>0</v>
      </c>
      <c r="AM42" s="27">
        <v>3</v>
      </c>
      <c r="AN42" s="27">
        <f>SUM(AM42,AK42,AJ42,AF42:AG42)</f>
        <v>101</v>
      </c>
      <c r="AO42" s="27">
        <v>30</v>
      </c>
      <c r="AP42" s="27">
        <v>24</v>
      </c>
      <c r="AQ42" s="27">
        <v>26</v>
      </c>
      <c r="AR42" s="27">
        <v>37</v>
      </c>
      <c r="AS42" s="35">
        <v>0</v>
      </c>
      <c r="AT42" s="35">
        <v>0</v>
      </c>
      <c r="AU42" s="27">
        <v>5</v>
      </c>
      <c r="AV42" s="27">
        <v>4</v>
      </c>
      <c r="AW42" s="35">
        <v>52</v>
      </c>
      <c r="AX42" s="35">
        <v>17</v>
      </c>
      <c r="AY42" s="27">
        <v>68</v>
      </c>
      <c r="AZ42" s="27">
        <v>32</v>
      </c>
      <c r="BA42" s="27">
        <v>0</v>
      </c>
      <c r="BB42" s="27">
        <v>17</v>
      </c>
      <c r="BC42" s="27">
        <v>16</v>
      </c>
      <c r="BD42" s="40">
        <v>118</v>
      </c>
      <c r="BE42" s="27">
        <v>106</v>
      </c>
      <c r="BF42" s="27">
        <v>0</v>
      </c>
      <c r="BG42" s="45">
        <v>1</v>
      </c>
      <c r="BH42" s="45">
        <v>1</v>
      </c>
      <c r="BI42" s="27">
        <v>4</v>
      </c>
      <c r="BJ42" s="27">
        <v>0</v>
      </c>
      <c r="BK42" s="27">
        <v>0</v>
      </c>
      <c r="BL42" s="27">
        <v>6</v>
      </c>
      <c r="BM42" s="27">
        <v>2</v>
      </c>
      <c r="BN42" s="27">
        <v>2</v>
      </c>
      <c r="BO42" s="27">
        <v>0</v>
      </c>
      <c r="BP42" s="27">
        <v>5</v>
      </c>
      <c r="BQ42" s="27">
        <v>22</v>
      </c>
      <c r="BR42" s="27">
        <v>45</v>
      </c>
      <c r="BS42" s="27">
        <f>SUM(BP42,BM42,BL42,BI42,BF42,BD42,BA42:BB42,AY42,AU42,AR42,AO42)</f>
        <v>292</v>
      </c>
      <c r="BT42" s="27">
        <v>229</v>
      </c>
      <c r="BU42" s="27">
        <v>0</v>
      </c>
      <c r="BV42" s="35">
        <v>0</v>
      </c>
      <c r="BW42" s="35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1</v>
      </c>
      <c r="CD42" s="27">
        <v>2</v>
      </c>
      <c r="CE42" s="27">
        <v>0</v>
      </c>
      <c r="CF42" s="27">
        <v>0</v>
      </c>
      <c r="CG42" s="27">
        <v>0</v>
      </c>
      <c r="CH42" s="27">
        <v>0</v>
      </c>
      <c r="CI42" s="27">
        <v>14</v>
      </c>
      <c r="CJ42" s="27">
        <v>14</v>
      </c>
      <c r="CK42" s="27">
        <f>SUM(CI42,CE42:CF42,CH42)</f>
        <v>14</v>
      </c>
      <c r="CL42" s="27">
        <f t="shared" si="8"/>
        <v>14</v>
      </c>
      <c r="CM42" s="70" t="s">
        <v>157</v>
      </c>
      <c r="CN42" s="70" t="s">
        <v>157</v>
      </c>
      <c r="CO42" s="27">
        <f>SUM(CK42,CC42,BS42,AN42,AD42,AB42,Z42,X42,M42,K42,H42:I42,F42)</f>
        <v>464</v>
      </c>
      <c r="CP42" s="27">
        <f t="shared" si="9"/>
        <v>317</v>
      </c>
      <c r="CQ42" s="81" t="s">
        <v>163</v>
      </c>
    </row>
    <row r="43" spans="1:95" s="12" customFormat="1" ht="16.05" customHeight="1" x14ac:dyDescent="0.3">
      <c r="A43" s="43" t="s">
        <v>202</v>
      </c>
      <c r="B43" s="97" t="s">
        <v>180</v>
      </c>
      <c r="C43" s="42" t="s">
        <v>37</v>
      </c>
      <c r="D43" s="76">
        <v>2.11</v>
      </c>
      <c r="E43" s="53" t="s">
        <v>157</v>
      </c>
      <c r="F43" s="40" t="s">
        <v>87</v>
      </c>
      <c r="G43" s="27">
        <v>0</v>
      </c>
      <c r="H43" s="40" t="s">
        <v>87</v>
      </c>
      <c r="I43" s="40" t="s">
        <v>87</v>
      </c>
      <c r="J43" s="27">
        <v>3</v>
      </c>
      <c r="K43" s="40" t="s">
        <v>87</v>
      </c>
      <c r="L43" s="27">
        <v>0</v>
      </c>
      <c r="M43" s="40" t="s">
        <v>87</v>
      </c>
      <c r="N43" s="40" t="s">
        <v>87</v>
      </c>
      <c r="O43" s="40" t="s">
        <v>87</v>
      </c>
      <c r="P43" s="40" t="s">
        <v>87</v>
      </c>
      <c r="Q43" s="27">
        <v>1</v>
      </c>
      <c r="R43" s="40" t="s">
        <v>87</v>
      </c>
      <c r="S43" s="40" t="s">
        <v>87</v>
      </c>
      <c r="T43" s="40" t="s">
        <v>87</v>
      </c>
      <c r="U43" s="35">
        <v>0</v>
      </c>
      <c r="V43" s="40" t="s">
        <v>87</v>
      </c>
      <c r="W43" s="40" t="s">
        <v>87</v>
      </c>
      <c r="X43" s="40" t="s">
        <v>87</v>
      </c>
      <c r="Y43" s="27">
        <v>5</v>
      </c>
      <c r="Z43" s="40" t="s">
        <v>87</v>
      </c>
      <c r="AA43" s="27">
        <v>11</v>
      </c>
      <c r="AB43" s="40" t="s">
        <v>87</v>
      </c>
      <c r="AC43" s="27">
        <v>0</v>
      </c>
      <c r="AD43" s="40" t="s">
        <v>87</v>
      </c>
      <c r="AE43" s="27">
        <v>0</v>
      </c>
      <c r="AF43" s="40" t="s">
        <v>87</v>
      </c>
      <c r="AG43" s="40" t="s">
        <v>87</v>
      </c>
      <c r="AH43" s="40" t="s">
        <v>87</v>
      </c>
      <c r="AI43" s="27">
        <v>2</v>
      </c>
      <c r="AJ43" s="40" t="s">
        <v>87</v>
      </c>
      <c r="AK43" s="40" t="s">
        <v>87</v>
      </c>
      <c r="AL43" s="35">
        <v>0</v>
      </c>
      <c r="AM43" s="40" t="s">
        <v>87</v>
      </c>
      <c r="AN43" s="40" t="s">
        <v>87</v>
      </c>
      <c r="AO43" s="40" t="s">
        <v>87</v>
      </c>
      <c r="AP43" s="27">
        <v>3</v>
      </c>
      <c r="AQ43" s="40" t="s">
        <v>87</v>
      </c>
      <c r="AR43" s="40" t="s">
        <v>87</v>
      </c>
      <c r="AS43" s="40" t="s">
        <v>87</v>
      </c>
      <c r="AT43" s="35">
        <v>0</v>
      </c>
      <c r="AU43" s="40" t="s">
        <v>87</v>
      </c>
      <c r="AV43" s="27">
        <v>2</v>
      </c>
      <c r="AW43" s="40" t="s">
        <v>87</v>
      </c>
      <c r="AX43" s="35">
        <v>12</v>
      </c>
      <c r="AY43" s="40" t="s">
        <v>87</v>
      </c>
      <c r="AZ43" s="27">
        <v>16</v>
      </c>
      <c r="BA43" s="40" t="s">
        <v>87</v>
      </c>
      <c r="BB43" s="40" t="s">
        <v>87</v>
      </c>
      <c r="BC43" s="27">
        <v>16</v>
      </c>
      <c r="BD43" s="40" t="s">
        <v>87</v>
      </c>
      <c r="BE43" s="27">
        <v>77</v>
      </c>
      <c r="BF43" s="40" t="s">
        <v>87</v>
      </c>
      <c r="BG43" s="40" t="s">
        <v>87</v>
      </c>
      <c r="BH43" s="45">
        <v>2</v>
      </c>
      <c r="BI43" s="40" t="s">
        <v>87</v>
      </c>
      <c r="BJ43" s="40" t="s">
        <v>87</v>
      </c>
      <c r="BK43" s="27">
        <v>0</v>
      </c>
      <c r="BL43" s="40" t="s">
        <v>87</v>
      </c>
      <c r="BM43" s="40" t="s">
        <v>87</v>
      </c>
      <c r="BN43" s="27">
        <v>14</v>
      </c>
      <c r="BO43" s="27" t="s">
        <v>87</v>
      </c>
      <c r="BP43" s="27" t="s">
        <v>87</v>
      </c>
      <c r="BQ43" s="27">
        <v>4</v>
      </c>
      <c r="BR43" s="27">
        <v>13</v>
      </c>
      <c r="BS43" s="27" t="s">
        <v>87</v>
      </c>
      <c r="BT43" s="27">
        <v>141</v>
      </c>
      <c r="BU43" s="27" t="s">
        <v>87</v>
      </c>
      <c r="BV43" s="35">
        <v>0</v>
      </c>
      <c r="BW43" s="27" t="s">
        <v>87</v>
      </c>
      <c r="BX43" s="35">
        <v>0</v>
      </c>
      <c r="BY43" s="27" t="s">
        <v>87</v>
      </c>
      <c r="BZ43" s="35">
        <v>0</v>
      </c>
      <c r="CA43" s="27" t="s">
        <v>87</v>
      </c>
      <c r="CB43" s="35">
        <v>0</v>
      </c>
      <c r="CC43" s="27" t="s">
        <v>87</v>
      </c>
      <c r="CD43" s="27">
        <v>11</v>
      </c>
      <c r="CE43" s="27" t="s">
        <v>87</v>
      </c>
      <c r="CF43" s="27" t="s">
        <v>87</v>
      </c>
      <c r="CG43" s="27">
        <v>0</v>
      </c>
      <c r="CH43" s="27" t="s">
        <v>87</v>
      </c>
      <c r="CI43" s="27" t="s">
        <v>87</v>
      </c>
      <c r="CJ43" s="27">
        <v>77</v>
      </c>
      <c r="CK43" s="27" t="s">
        <v>87</v>
      </c>
      <c r="CL43" s="27">
        <f t="shared" si="8"/>
        <v>77</v>
      </c>
      <c r="CM43" s="70" t="s">
        <v>157</v>
      </c>
      <c r="CN43" s="70" t="s">
        <v>157</v>
      </c>
      <c r="CO43" s="27" t="s">
        <v>87</v>
      </c>
      <c r="CP43" s="27">
        <f t="shared" si="9"/>
        <v>250</v>
      </c>
      <c r="CQ43" s="81" t="s">
        <v>163</v>
      </c>
    </row>
    <row r="44" spans="1:95" s="12" customFormat="1" ht="16.05" customHeight="1" x14ac:dyDescent="0.3">
      <c r="A44" s="43" t="s">
        <v>201</v>
      </c>
      <c r="B44" s="97" t="s">
        <v>180</v>
      </c>
      <c r="C44" s="42" t="s">
        <v>38</v>
      </c>
      <c r="D44" s="76">
        <v>1</v>
      </c>
      <c r="E44" s="43">
        <v>29</v>
      </c>
      <c r="F44" s="40" t="s">
        <v>87</v>
      </c>
      <c r="G44" s="27">
        <v>0</v>
      </c>
      <c r="H44" s="40" t="s">
        <v>87</v>
      </c>
      <c r="I44" s="40" t="s">
        <v>87</v>
      </c>
      <c r="J44" s="27">
        <v>0</v>
      </c>
      <c r="K44" s="40" t="s">
        <v>87</v>
      </c>
      <c r="L44" s="27">
        <v>1</v>
      </c>
      <c r="M44" s="40" t="s">
        <v>87</v>
      </c>
      <c r="N44" s="40" t="s">
        <v>87</v>
      </c>
      <c r="O44" s="40" t="s">
        <v>87</v>
      </c>
      <c r="P44" s="40" t="s">
        <v>87</v>
      </c>
      <c r="Q44" s="27">
        <v>0</v>
      </c>
      <c r="R44" s="40" t="s">
        <v>87</v>
      </c>
      <c r="S44" s="40" t="s">
        <v>87</v>
      </c>
      <c r="T44" s="40" t="s">
        <v>87</v>
      </c>
      <c r="U44" s="35">
        <v>0</v>
      </c>
      <c r="V44" s="40" t="s">
        <v>87</v>
      </c>
      <c r="W44" s="40" t="s">
        <v>87</v>
      </c>
      <c r="X44" s="40" t="s">
        <v>87</v>
      </c>
      <c r="Y44" s="27">
        <v>6</v>
      </c>
      <c r="Z44" s="40" t="s">
        <v>87</v>
      </c>
      <c r="AA44" s="27">
        <v>11</v>
      </c>
      <c r="AB44" s="40" t="s">
        <v>87</v>
      </c>
      <c r="AC44" s="27">
        <v>0</v>
      </c>
      <c r="AD44" s="40" t="s">
        <v>87</v>
      </c>
      <c r="AE44" s="27">
        <v>0</v>
      </c>
      <c r="AF44" s="40" t="s">
        <v>87</v>
      </c>
      <c r="AG44" s="40" t="s">
        <v>87</v>
      </c>
      <c r="AH44" s="40" t="s">
        <v>87</v>
      </c>
      <c r="AI44" s="27">
        <v>4</v>
      </c>
      <c r="AJ44" s="40" t="s">
        <v>87</v>
      </c>
      <c r="AK44" s="40" t="s">
        <v>87</v>
      </c>
      <c r="AL44" s="27">
        <v>0</v>
      </c>
      <c r="AM44" s="40" t="s">
        <v>87</v>
      </c>
      <c r="AN44" s="40" t="s">
        <v>87</v>
      </c>
      <c r="AO44" s="40" t="s">
        <v>87</v>
      </c>
      <c r="AP44" s="27">
        <v>1</v>
      </c>
      <c r="AQ44" s="40" t="s">
        <v>87</v>
      </c>
      <c r="AR44" s="40" t="s">
        <v>87</v>
      </c>
      <c r="AS44" s="40" t="s">
        <v>87</v>
      </c>
      <c r="AT44" s="27">
        <v>0</v>
      </c>
      <c r="AU44" s="40" t="s">
        <v>87</v>
      </c>
      <c r="AV44" s="27">
        <v>2</v>
      </c>
      <c r="AW44" s="40" t="s">
        <v>87</v>
      </c>
      <c r="AX44" s="27">
        <v>3</v>
      </c>
      <c r="AY44" s="40" t="s">
        <v>87</v>
      </c>
      <c r="AZ44" s="27">
        <v>10</v>
      </c>
      <c r="BA44" s="40" t="s">
        <v>87</v>
      </c>
      <c r="BB44" s="40" t="s">
        <v>87</v>
      </c>
      <c r="BC44" s="27">
        <v>43</v>
      </c>
      <c r="BD44" s="40" t="s">
        <v>87</v>
      </c>
      <c r="BE44" s="27">
        <v>125</v>
      </c>
      <c r="BF44" s="40" t="s">
        <v>87</v>
      </c>
      <c r="BG44" s="40" t="s">
        <v>87</v>
      </c>
      <c r="BH44" s="27">
        <v>0</v>
      </c>
      <c r="BI44" s="40" t="s">
        <v>87</v>
      </c>
      <c r="BJ44" s="40" t="s">
        <v>87</v>
      </c>
      <c r="BK44" s="27">
        <v>0</v>
      </c>
      <c r="BL44" s="40" t="s">
        <v>87</v>
      </c>
      <c r="BM44" s="40" t="s">
        <v>87</v>
      </c>
      <c r="BN44" s="27">
        <v>18</v>
      </c>
      <c r="BO44" s="27" t="s">
        <v>87</v>
      </c>
      <c r="BP44" s="27" t="s">
        <v>87</v>
      </c>
      <c r="BQ44" s="27">
        <v>4</v>
      </c>
      <c r="BR44" s="27">
        <v>17</v>
      </c>
      <c r="BS44" s="27" t="s">
        <v>87</v>
      </c>
      <c r="BT44" s="27">
        <v>216</v>
      </c>
      <c r="BU44" s="27" t="s">
        <v>87</v>
      </c>
      <c r="BV44" s="35">
        <v>0</v>
      </c>
      <c r="BW44" s="27" t="s">
        <v>87</v>
      </c>
      <c r="BX44" s="27">
        <v>0</v>
      </c>
      <c r="BY44" s="27" t="s">
        <v>87</v>
      </c>
      <c r="BZ44" s="35">
        <v>0</v>
      </c>
      <c r="CA44" s="27" t="s">
        <v>87</v>
      </c>
      <c r="CB44" s="27">
        <v>0</v>
      </c>
      <c r="CC44" s="27" t="s">
        <v>87</v>
      </c>
      <c r="CD44" s="27">
        <v>12</v>
      </c>
      <c r="CE44" s="27" t="s">
        <v>87</v>
      </c>
      <c r="CF44" s="27" t="s">
        <v>87</v>
      </c>
      <c r="CG44" s="27">
        <v>0</v>
      </c>
      <c r="CH44" s="27" t="s">
        <v>87</v>
      </c>
      <c r="CI44" s="27" t="s">
        <v>87</v>
      </c>
      <c r="CJ44" s="27">
        <v>0</v>
      </c>
      <c r="CK44" s="27" t="s">
        <v>87</v>
      </c>
      <c r="CL44" s="27">
        <f t="shared" si="8"/>
        <v>0</v>
      </c>
      <c r="CM44" s="70" t="s">
        <v>157</v>
      </c>
      <c r="CN44" s="69">
        <v>0</v>
      </c>
      <c r="CO44" s="27" t="s">
        <v>87</v>
      </c>
      <c r="CP44" s="27">
        <f t="shared" si="9"/>
        <v>250</v>
      </c>
      <c r="CQ44" s="81" t="s">
        <v>163</v>
      </c>
    </row>
    <row r="45" spans="1:95" s="12" customFormat="1" ht="16.05" customHeight="1" x14ac:dyDescent="0.3">
      <c r="A45" s="43" t="s">
        <v>215</v>
      </c>
      <c r="B45" s="97" t="s">
        <v>180</v>
      </c>
      <c r="C45" s="42" t="s">
        <v>39</v>
      </c>
      <c r="D45" s="76">
        <v>0.05</v>
      </c>
      <c r="E45" s="53" t="s">
        <v>157</v>
      </c>
      <c r="F45" s="27">
        <v>0</v>
      </c>
      <c r="G45" s="27">
        <v>0</v>
      </c>
      <c r="H45" s="27">
        <v>3</v>
      </c>
      <c r="I45" s="27">
        <v>3</v>
      </c>
      <c r="J45" s="27">
        <v>0</v>
      </c>
      <c r="K45" s="27">
        <v>0</v>
      </c>
      <c r="L45" s="27">
        <v>3</v>
      </c>
      <c r="M45" s="27">
        <v>0</v>
      </c>
      <c r="N45" s="27">
        <v>1</v>
      </c>
      <c r="O45" s="27">
        <v>2</v>
      </c>
      <c r="P45" s="27">
        <v>1</v>
      </c>
      <c r="Q45" s="27">
        <v>0</v>
      </c>
      <c r="R45" s="27">
        <v>6</v>
      </c>
      <c r="S45" s="40">
        <v>8</v>
      </c>
      <c r="T45" s="35">
        <v>0</v>
      </c>
      <c r="U45" s="35">
        <v>0</v>
      </c>
      <c r="V45" s="8">
        <v>0</v>
      </c>
      <c r="W45" s="27">
        <v>0</v>
      </c>
      <c r="X45" s="27">
        <f>SUM(N45,R45,W45)</f>
        <v>7</v>
      </c>
      <c r="Y45" s="27">
        <v>1</v>
      </c>
      <c r="Z45" s="27">
        <f>SUM(V45,S45,O45)</f>
        <v>10</v>
      </c>
      <c r="AA45" s="27">
        <v>4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40">
        <v>111</v>
      </c>
      <c r="AI45" s="27">
        <v>37</v>
      </c>
      <c r="AJ45" s="27">
        <v>113</v>
      </c>
      <c r="AK45" s="27">
        <v>0</v>
      </c>
      <c r="AL45" s="27">
        <v>0</v>
      </c>
      <c r="AM45" s="27">
        <v>0</v>
      </c>
      <c r="AN45" s="27">
        <f>SUM(AM45,AK45,AJ45,AF45:AG45)</f>
        <v>113</v>
      </c>
      <c r="AO45" s="27">
        <v>25</v>
      </c>
      <c r="AP45" s="27">
        <v>4</v>
      </c>
      <c r="AQ45" s="27">
        <v>12</v>
      </c>
      <c r="AR45" s="27">
        <v>27</v>
      </c>
      <c r="AS45" s="35">
        <v>0</v>
      </c>
      <c r="AT45" s="35">
        <v>0</v>
      </c>
      <c r="AU45" s="27">
        <v>5</v>
      </c>
      <c r="AV45" s="27">
        <v>1</v>
      </c>
      <c r="AW45" s="35">
        <v>6</v>
      </c>
      <c r="AX45" s="35">
        <v>5</v>
      </c>
      <c r="AY45" s="27">
        <v>35</v>
      </c>
      <c r="AZ45" s="27">
        <v>12</v>
      </c>
      <c r="BA45" s="27">
        <v>0</v>
      </c>
      <c r="BB45" s="27">
        <v>50</v>
      </c>
      <c r="BC45" s="27">
        <v>15</v>
      </c>
      <c r="BD45" s="40">
        <v>90</v>
      </c>
      <c r="BE45" s="27">
        <v>90</v>
      </c>
      <c r="BF45" s="27">
        <v>0</v>
      </c>
      <c r="BG45" s="45">
        <v>3</v>
      </c>
      <c r="BH45" s="45">
        <v>3</v>
      </c>
      <c r="BI45" s="27">
        <v>37</v>
      </c>
      <c r="BJ45" s="27">
        <v>0</v>
      </c>
      <c r="BK45" s="27">
        <v>0</v>
      </c>
      <c r="BL45" s="27">
        <v>0</v>
      </c>
      <c r="BM45" s="27">
        <v>8</v>
      </c>
      <c r="BN45" s="27">
        <v>42</v>
      </c>
      <c r="BO45" s="27">
        <v>0</v>
      </c>
      <c r="BP45" s="27">
        <v>1</v>
      </c>
      <c r="BQ45" s="27">
        <v>6</v>
      </c>
      <c r="BR45" s="27">
        <v>34</v>
      </c>
      <c r="BS45" s="27">
        <f>SUM(BP45,BM45,BL45,BI45,BF45,BD45,BA45:BB45,AY45,AU45,AR45,AO45)</f>
        <v>278</v>
      </c>
      <c r="BT45" s="27">
        <v>198</v>
      </c>
      <c r="BU45" s="27">
        <v>0</v>
      </c>
      <c r="BV45" s="35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22</v>
      </c>
      <c r="CD45" s="27">
        <v>7</v>
      </c>
      <c r="CE45" s="27">
        <v>1</v>
      </c>
      <c r="CF45" s="27">
        <v>0</v>
      </c>
      <c r="CG45" s="27">
        <v>0</v>
      </c>
      <c r="CH45" s="27">
        <v>0</v>
      </c>
      <c r="CI45" s="27">
        <v>6</v>
      </c>
      <c r="CJ45" s="27">
        <v>0</v>
      </c>
      <c r="CK45" s="27">
        <f>SUM(CI45,CE45:CF45,CH45)</f>
        <v>7</v>
      </c>
      <c r="CL45" s="27">
        <f t="shared" si="8"/>
        <v>0</v>
      </c>
      <c r="CM45" s="70" t="s">
        <v>157</v>
      </c>
      <c r="CN45" s="70" t="s">
        <v>157</v>
      </c>
      <c r="CO45" s="27">
        <f>SUM(CK45,CC45,BS45,AN45,AD45,AB45,Z45,X45,M45,K45,H45:I45,F45)</f>
        <v>443</v>
      </c>
      <c r="CP45" s="27">
        <f t="shared" si="9"/>
        <v>250</v>
      </c>
      <c r="CQ45" s="81" t="s">
        <v>163</v>
      </c>
    </row>
    <row r="46" spans="1:95" s="4" customFormat="1" ht="16.05" customHeight="1" x14ac:dyDescent="0.3">
      <c r="A46" s="188" t="s">
        <v>0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  <c r="CQ46" s="188"/>
    </row>
    <row r="47" spans="1:95" s="12" customFormat="1" ht="16.05" customHeight="1" x14ac:dyDescent="0.3">
      <c r="A47" s="43" t="s">
        <v>200</v>
      </c>
      <c r="B47" s="94" t="s">
        <v>181</v>
      </c>
      <c r="C47" s="42" t="s">
        <v>40</v>
      </c>
      <c r="D47" s="76">
        <v>-5.01</v>
      </c>
      <c r="E47" s="53" t="s">
        <v>157</v>
      </c>
      <c r="F47" s="40" t="s">
        <v>87</v>
      </c>
      <c r="G47" s="27">
        <v>0</v>
      </c>
      <c r="H47" s="40" t="s">
        <v>87</v>
      </c>
      <c r="I47" s="40" t="s">
        <v>87</v>
      </c>
      <c r="J47" s="27">
        <v>1</v>
      </c>
      <c r="K47" s="40" t="s">
        <v>87</v>
      </c>
      <c r="L47" s="23">
        <v>1</v>
      </c>
      <c r="M47" s="40" t="s">
        <v>87</v>
      </c>
      <c r="N47" s="40" t="s">
        <v>87</v>
      </c>
      <c r="O47" s="40" t="s">
        <v>87</v>
      </c>
      <c r="P47" s="40" t="s">
        <v>87</v>
      </c>
      <c r="Q47" s="27">
        <v>0</v>
      </c>
      <c r="R47" s="40" t="s">
        <v>87</v>
      </c>
      <c r="S47" s="40" t="s">
        <v>87</v>
      </c>
      <c r="T47" s="40" t="s">
        <v>87</v>
      </c>
      <c r="U47" s="35">
        <v>0</v>
      </c>
      <c r="V47" s="40" t="s">
        <v>87</v>
      </c>
      <c r="W47" s="40" t="s">
        <v>87</v>
      </c>
      <c r="X47" s="40" t="s">
        <v>87</v>
      </c>
      <c r="Y47" s="27">
        <v>4</v>
      </c>
      <c r="Z47" s="40" t="s">
        <v>87</v>
      </c>
      <c r="AA47" s="27">
        <v>8</v>
      </c>
      <c r="AB47" s="40" t="s">
        <v>87</v>
      </c>
      <c r="AC47" s="27">
        <v>0</v>
      </c>
      <c r="AD47" s="40" t="s">
        <v>87</v>
      </c>
      <c r="AE47" s="27">
        <v>0</v>
      </c>
      <c r="AF47" s="40" t="s">
        <v>87</v>
      </c>
      <c r="AG47" s="40" t="s">
        <v>87</v>
      </c>
      <c r="AH47" s="40" t="s">
        <v>87</v>
      </c>
      <c r="AI47" s="23">
        <v>5</v>
      </c>
      <c r="AJ47" s="40" t="s">
        <v>87</v>
      </c>
      <c r="AK47" s="40" t="s">
        <v>87</v>
      </c>
      <c r="AL47" s="23">
        <v>0</v>
      </c>
      <c r="AM47" s="40" t="s">
        <v>87</v>
      </c>
      <c r="AN47" s="40" t="s">
        <v>87</v>
      </c>
      <c r="AO47" s="40" t="s">
        <v>87</v>
      </c>
      <c r="AP47" s="23">
        <v>7</v>
      </c>
      <c r="AQ47" s="40" t="s">
        <v>87</v>
      </c>
      <c r="AR47" s="40" t="s">
        <v>87</v>
      </c>
      <c r="AS47" s="40" t="s">
        <v>87</v>
      </c>
      <c r="AT47" s="27">
        <v>0</v>
      </c>
      <c r="AU47" s="40" t="s">
        <v>87</v>
      </c>
      <c r="AV47" s="23">
        <v>1</v>
      </c>
      <c r="AW47" s="40" t="s">
        <v>87</v>
      </c>
      <c r="AX47" s="27">
        <v>0</v>
      </c>
      <c r="AY47" s="40" t="s">
        <v>87</v>
      </c>
      <c r="AZ47" s="27">
        <v>5</v>
      </c>
      <c r="BA47" s="40" t="s">
        <v>87</v>
      </c>
      <c r="BB47" s="40" t="s">
        <v>87</v>
      </c>
      <c r="BC47" s="27">
        <v>34</v>
      </c>
      <c r="BD47" s="40" t="s">
        <v>87</v>
      </c>
      <c r="BE47" s="27">
        <v>59</v>
      </c>
      <c r="BF47" s="40" t="s">
        <v>87</v>
      </c>
      <c r="BG47" s="40" t="s">
        <v>87</v>
      </c>
      <c r="BH47" s="27">
        <v>0</v>
      </c>
      <c r="BI47" s="40" t="s">
        <v>87</v>
      </c>
      <c r="BJ47" s="40" t="s">
        <v>87</v>
      </c>
      <c r="BK47" s="27">
        <v>0</v>
      </c>
      <c r="BL47" s="40" t="s">
        <v>87</v>
      </c>
      <c r="BM47" s="40" t="s">
        <v>87</v>
      </c>
      <c r="BN47" s="27">
        <v>14</v>
      </c>
      <c r="BO47" s="27" t="s">
        <v>87</v>
      </c>
      <c r="BP47" s="27" t="s">
        <v>87</v>
      </c>
      <c r="BQ47" s="23">
        <v>5</v>
      </c>
      <c r="BR47" s="27">
        <v>15</v>
      </c>
      <c r="BS47" s="27" t="s">
        <v>87</v>
      </c>
      <c r="BT47" s="27">
        <v>135</v>
      </c>
      <c r="BU47" s="27" t="s">
        <v>87</v>
      </c>
      <c r="BV47" s="35">
        <v>0</v>
      </c>
      <c r="BW47" s="27" t="s">
        <v>87</v>
      </c>
      <c r="BX47" s="35">
        <v>0</v>
      </c>
      <c r="BY47" s="27" t="s">
        <v>87</v>
      </c>
      <c r="BZ47" s="35">
        <v>0</v>
      </c>
      <c r="CA47" s="27" t="s">
        <v>87</v>
      </c>
      <c r="CB47" s="35">
        <v>0</v>
      </c>
      <c r="CC47" s="27" t="s">
        <v>87</v>
      </c>
      <c r="CD47" s="23">
        <v>15</v>
      </c>
      <c r="CE47" s="27" t="s">
        <v>87</v>
      </c>
      <c r="CF47" s="27" t="s">
        <v>87</v>
      </c>
      <c r="CG47" s="27">
        <v>0</v>
      </c>
      <c r="CH47" s="27" t="s">
        <v>87</v>
      </c>
      <c r="CI47" s="27" t="s">
        <v>87</v>
      </c>
      <c r="CJ47" s="23">
        <v>1</v>
      </c>
      <c r="CK47" s="27" t="s">
        <v>87</v>
      </c>
      <c r="CL47" s="23">
        <f t="shared" ref="CL47:CL59" si="10">SUM(CJ47,CG47)</f>
        <v>1</v>
      </c>
      <c r="CM47" s="70" t="s">
        <v>157</v>
      </c>
      <c r="CN47" s="70" t="s">
        <v>157</v>
      </c>
      <c r="CO47" s="27" t="s">
        <v>87</v>
      </c>
      <c r="CP47" s="27">
        <f t="shared" ref="CP47:CP59" si="11">SUM(CL47,CD47,BT47,AL47,AI47,AA47,Y47,L47,J47,G47,AE47,AC47)</f>
        <v>170</v>
      </c>
      <c r="CQ47" s="81" t="s">
        <v>170</v>
      </c>
    </row>
    <row r="48" spans="1:95" s="12" customFormat="1" ht="16.05" customHeight="1" x14ac:dyDescent="0.3">
      <c r="A48" s="43" t="s">
        <v>214</v>
      </c>
      <c r="B48" s="94" t="s">
        <v>181</v>
      </c>
      <c r="C48" s="42" t="s">
        <v>41</v>
      </c>
      <c r="D48" s="76">
        <v>-5.84</v>
      </c>
      <c r="E48" s="43">
        <v>18.3</v>
      </c>
      <c r="F48" s="27">
        <v>0</v>
      </c>
      <c r="G48" s="27">
        <v>0</v>
      </c>
      <c r="H48" s="27">
        <v>0</v>
      </c>
      <c r="I48" s="27">
        <v>3</v>
      </c>
      <c r="J48" s="27">
        <v>2</v>
      </c>
      <c r="K48" s="27">
        <v>0</v>
      </c>
      <c r="L48" s="23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12</v>
      </c>
      <c r="S48" s="40">
        <v>43</v>
      </c>
      <c r="T48" s="35">
        <v>0</v>
      </c>
      <c r="U48" s="35">
        <v>0</v>
      </c>
      <c r="V48" s="14">
        <v>0</v>
      </c>
      <c r="W48" s="27">
        <v>1</v>
      </c>
      <c r="X48" s="23">
        <f>SUM(N48,R48,W48)</f>
        <v>13</v>
      </c>
      <c r="Y48" s="27">
        <v>11</v>
      </c>
      <c r="Z48" s="27">
        <f>SUM(V48,S48,O48)</f>
        <v>43</v>
      </c>
      <c r="AA48" s="27">
        <v>23</v>
      </c>
      <c r="AB48" s="27">
        <v>0</v>
      </c>
      <c r="AC48" s="27">
        <v>1</v>
      </c>
      <c r="AD48" s="27">
        <v>3</v>
      </c>
      <c r="AE48" s="27">
        <v>1</v>
      </c>
      <c r="AF48" s="27">
        <v>0</v>
      </c>
      <c r="AG48" s="27">
        <v>3</v>
      </c>
      <c r="AH48" s="40">
        <v>0</v>
      </c>
      <c r="AI48" s="23">
        <v>0</v>
      </c>
      <c r="AJ48" s="23">
        <v>0</v>
      </c>
      <c r="AK48" s="23">
        <v>0</v>
      </c>
      <c r="AL48" s="23">
        <v>0</v>
      </c>
      <c r="AM48" s="27">
        <v>0</v>
      </c>
      <c r="AN48" s="27">
        <f>SUM(AM48,AK48,AJ48,AF48:AG48)</f>
        <v>3</v>
      </c>
      <c r="AO48" s="27">
        <v>25</v>
      </c>
      <c r="AP48" s="23">
        <v>7</v>
      </c>
      <c r="AQ48" s="27">
        <v>23</v>
      </c>
      <c r="AR48" s="27">
        <v>45</v>
      </c>
      <c r="AS48" s="35">
        <v>0</v>
      </c>
      <c r="AT48" s="35">
        <v>0</v>
      </c>
      <c r="AU48" s="27">
        <v>10</v>
      </c>
      <c r="AV48" s="23">
        <v>5</v>
      </c>
      <c r="AW48" s="35">
        <v>0</v>
      </c>
      <c r="AX48" s="35">
        <v>0</v>
      </c>
      <c r="AY48" s="27">
        <v>17</v>
      </c>
      <c r="AZ48" s="27">
        <v>14</v>
      </c>
      <c r="BA48" s="27">
        <v>0</v>
      </c>
      <c r="BB48" s="27">
        <v>54</v>
      </c>
      <c r="BC48" s="27">
        <v>47</v>
      </c>
      <c r="BD48" s="40">
        <v>100</v>
      </c>
      <c r="BE48" s="27">
        <v>73</v>
      </c>
      <c r="BF48" s="27">
        <v>0</v>
      </c>
      <c r="BG48" s="45">
        <v>0</v>
      </c>
      <c r="BH48" s="45">
        <v>0</v>
      </c>
      <c r="BI48" s="27">
        <v>2</v>
      </c>
      <c r="BJ48" s="27">
        <v>0</v>
      </c>
      <c r="BK48" s="27">
        <v>0</v>
      </c>
      <c r="BL48" s="27">
        <v>0</v>
      </c>
      <c r="BM48" s="27">
        <v>18</v>
      </c>
      <c r="BN48" s="27">
        <v>35</v>
      </c>
      <c r="BO48" s="27">
        <v>4</v>
      </c>
      <c r="BP48" s="27">
        <v>4</v>
      </c>
      <c r="BQ48" s="23">
        <v>8</v>
      </c>
      <c r="BR48" s="27">
        <v>18</v>
      </c>
      <c r="BS48" s="23">
        <f>SUM(BP48,BM48,BL48,BI48,BF48,BD48,BA48:BB48,AY48,AU48,AR48,AO48)</f>
        <v>275</v>
      </c>
      <c r="BT48" s="27">
        <v>199</v>
      </c>
      <c r="BU48" s="23">
        <v>0</v>
      </c>
      <c r="BV48" s="35">
        <v>0</v>
      </c>
      <c r="BW48" s="35">
        <v>0</v>
      </c>
      <c r="BX48" s="35">
        <v>0</v>
      </c>
      <c r="BY48" s="35">
        <v>0</v>
      </c>
      <c r="BZ48" s="27">
        <v>0</v>
      </c>
      <c r="CA48" s="35">
        <v>0</v>
      </c>
      <c r="CB48" s="35">
        <v>0</v>
      </c>
      <c r="CC48" s="27">
        <v>4</v>
      </c>
      <c r="CD48" s="23">
        <v>12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3">
        <v>1</v>
      </c>
      <c r="CK48" s="27">
        <f>SUM(CI48,CE48:CF48,CH48)</f>
        <v>0</v>
      </c>
      <c r="CL48" s="23">
        <f t="shared" si="10"/>
        <v>1</v>
      </c>
      <c r="CM48" s="69">
        <v>42</v>
      </c>
      <c r="CN48" s="69">
        <v>21</v>
      </c>
      <c r="CO48" s="27">
        <f>SUM(CK48,CC48,BS48,AN48,AD48,AB48,Z48,X48,M48,K48,H48:I48,F48)</f>
        <v>344</v>
      </c>
      <c r="CP48" s="27">
        <f t="shared" si="11"/>
        <v>250</v>
      </c>
      <c r="CQ48" s="81" t="s">
        <v>167</v>
      </c>
    </row>
    <row r="49" spans="1:95" s="12" customFormat="1" ht="16.05" customHeight="1" x14ac:dyDescent="0.3">
      <c r="A49" s="43" t="s">
        <v>213</v>
      </c>
      <c r="B49" s="94" t="s">
        <v>181</v>
      </c>
      <c r="C49" s="42" t="s">
        <v>42</v>
      </c>
      <c r="D49" s="76">
        <v>-6</v>
      </c>
      <c r="E49" s="43">
        <v>29</v>
      </c>
      <c r="F49" s="27">
        <v>0</v>
      </c>
      <c r="G49" s="27">
        <v>0</v>
      </c>
      <c r="H49" s="27">
        <v>0</v>
      </c>
      <c r="I49" s="27">
        <v>3</v>
      </c>
      <c r="J49" s="27">
        <v>3</v>
      </c>
      <c r="K49" s="27">
        <v>0</v>
      </c>
      <c r="L49" s="23">
        <v>0</v>
      </c>
      <c r="M49" s="27">
        <v>0</v>
      </c>
      <c r="N49" s="27">
        <v>4</v>
      </c>
      <c r="O49" s="27">
        <v>1</v>
      </c>
      <c r="P49" s="27">
        <v>0</v>
      </c>
      <c r="Q49" s="27">
        <v>0</v>
      </c>
      <c r="R49" s="27">
        <v>20</v>
      </c>
      <c r="S49" s="40">
        <v>6</v>
      </c>
      <c r="T49" s="35">
        <v>0</v>
      </c>
      <c r="U49" s="35">
        <v>0</v>
      </c>
      <c r="V49" s="14">
        <v>0</v>
      </c>
      <c r="W49" s="27">
        <v>0</v>
      </c>
      <c r="X49" s="23">
        <f>SUM(N49,R49,W49)</f>
        <v>24</v>
      </c>
      <c r="Y49" s="27">
        <v>12</v>
      </c>
      <c r="Z49" s="27">
        <f>SUM(V49,S49,O49)</f>
        <v>7</v>
      </c>
      <c r="AA49" s="27">
        <v>14</v>
      </c>
      <c r="AB49" s="27">
        <v>3</v>
      </c>
      <c r="AC49" s="27">
        <v>2</v>
      </c>
      <c r="AD49" s="27">
        <v>0</v>
      </c>
      <c r="AE49" s="27">
        <v>2</v>
      </c>
      <c r="AF49" s="27">
        <v>0</v>
      </c>
      <c r="AG49" s="27">
        <v>2</v>
      </c>
      <c r="AH49" s="40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7">
        <f>SUM(AM49,AK49,AJ49,AF49:AG49)</f>
        <v>2</v>
      </c>
      <c r="AO49" s="27">
        <v>31</v>
      </c>
      <c r="AP49" s="23">
        <v>6</v>
      </c>
      <c r="AQ49" s="27">
        <v>20</v>
      </c>
      <c r="AR49" s="27">
        <v>23</v>
      </c>
      <c r="AS49" s="35">
        <v>0</v>
      </c>
      <c r="AT49" s="35">
        <v>0</v>
      </c>
      <c r="AU49" s="27">
        <v>8</v>
      </c>
      <c r="AV49" s="23">
        <v>9</v>
      </c>
      <c r="AW49" s="35">
        <v>0</v>
      </c>
      <c r="AX49" s="35">
        <v>0</v>
      </c>
      <c r="AY49" s="27">
        <v>10</v>
      </c>
      <c r="AZ49" s="27">
        <v>11</v>
      </c>
      <c r="BA49" s="27">
        <v>0</v>
      </c>
      <c r="BB49" s="27">
        <v>59</v>
      </c>
      <c r="BC49" s="27">
        <v>29</v>
      </c>
      <c r="BD49" s="40">
        <v>91</v>
      </c>
      <c r="BE49" s="27">
        <v>77</v>
      </c>
      <c r="BF49" s="27">
        <v>0</v>
      </c>
      <c r="BG49" s="45">
        <v>0</v>
      </c>
      <c r="BH49" s="45">
        <v>0</v>
      </c>
      <c r="BI49" s="27">
        <v>5</v>
      </c>
      <c r="BJ49" s="27">
        <v>0</v>
      </c>
      <c r="BK49" s="27">
        <v>0</v>
      </c>
      <c r="BL49" s="27">
        <v>0</v>
      </c>
      <c r="BM49" s="27">
        <v>17</v>
      </c>
      <c r="BN49" s="27">
        <v>37</v>
      </c>
      <c r="BO49" s="27">
        <v>6</v>
      </c>
      <c r="BP49" s="27">
        <v>9</v>
      </c>
      <c r="BQ49" s="23">
        <v>4</v>
      </c>
      <c r="BR49" s="27">
        <v>31</v>
      </c>
      <c r="BS49" s="23">
        <f>SUM(BP49,BM49,BL49,BI49,BF49,BD49,BA49:BB49,AY49,AU49,AR49,AO49)</f>
        <v>253</v>
      </c>
      <c r="BT49" s="27">
        <v>200</v>
      </c>
      <c r="BU49" s="23">
        <v>0</v>
      </c>
      <c r="BV49" s="35">
        <v>0</v>
      </c>
      <c r="BW49" s="35">
        <v>0</v>
      </c>
      <c r="BX49" s="35">
        <v>0</v>
      </c>
      <c r="BY49" s="35">
        <v>0</v>
      </c>
      <c r="BZ49" s="27">
        <v>0</v>
      </c>
      <c r="CA49" s="35">
        <v>0</v>
      </c>
      <c r="CB49" s="35">
        <v>0</v>
      </c>
      <c r="CC49" s="27">
        <v>22</v>
      </c>
      <c r="CD49" s="23">
        <v>16</v>
      </c>
      <c r="CE49" s="27">
        <v>0</v>
      </c>
      <c r="CF49" s="27">
        <v>0</v>
      </c>
      <c r="CG49" s="27">
        <v>0</v>
      </c>
      <c r="CH49" s="27">
        <v>0</v>
      </c>
      <c r="CI49" s="27">
        <v>1</v>
      </c>
      <c r="CJ49" s="23">
        <v>1</v>
      </c>
      <c r="CK49" s="27">
        <f>SUM(CI49,CE49:CF49,CH49)</f>
        <v>1</v>
      </c>
      <c r="CL49" s="23">
        <f t="shared" si="10"/>
        <v>1</v>
      </c>
      <c r="CM49" s="69">
        <v>2</v>
      </c>
      <c r="CN49" s="69">
        <v>0</v>
      </c>
      <c r="CO49" s="27">
        <f>SUM(CK49,CC49,BS49,AN49,AD49,AB49,Z49,X49,M49,K49,H49:I49,F49)</f>
        <v>315</v>
      </c>
      <c r="CP49" s="27">
        <f t="shared" si="11"/>
        <v>250</v>
      </c>
      <c r="CQ49" s="81" t="s">
        <v>168</v>
      </c>
    </row>
    <row r="50" spans="1:95" s="12" customFormat="1" ht="16.05" customHeight="1" x14ac:dyDescent="0.3">
      <c r="A50" s="43" t="s">
        <v>199</v>
      </c>
      <c r="B50" s="94" t="s">
        <v>181</v>
      </c>
      <c r="C50" s="42" t="s">
        <v>43</v>
      </c>
      <c r="D50" s="76">
        <v>-6.59</v>
      </c>
      <c r="E50" s="43">
        <v>24</v>
      </c>
      <c r="F50" s="40" t="s">
        <v>87</v>
      </c>
      <c r="G50" s="27">
        <v>0</v>
      </c>
      <c r="H50" s="40" t="s">
        <v>87</v>
      </c>
      <c r="I50" s="40" t="s">
        <v>87</v>
      </c>
      <c r="J50" s="27">
        <v>4</v>
      </c>
      <c r="K50" s="40" t="s">
        <v>87</v>
      </c>
      <c r="L50" s="23">
        <v>1</v>
      </c>
      <c r="M50" s="40" t="s">
        <v>87</v>
      </c>
      <c r="N50" s="40" t="s">
        <v>87</v>
      </c>
      <c r="O50" s="40" t="s">
        <v>87</v>
      </c>
      <c r="P50" s="40" t="s">
        <v>87</v>
      </c>
      <c r="Q50" s="27">
        <v>0</v>
      </c>
      <c r="R50" s="40" t="s">
        <v>87</v>
      </c>
      <c r="S50" s="40" t="s">
        <v>87</v>
      </c>
      <c r="T50" s="40" t="s">
        <v>87</v>
      </c>
      <c r="U50" s="35">
        <v>0</v>
      </c>
      <c r="V50" s="40" t="s">
        <v>87</v>
      </c>
      <c r="W50" s="40" t="s">
        <v>87</v>
      </c>
      <c r="X50" s="40" t="s">
        <v>87</v>
      </c>
      <c r="Y50" s="27">
        <v>12</v>
      </c>
      <c r="Z50" s="40" t="s">
        <v>87</v>
      </c>
      <c r="AA50" s="27">
        <v>22</v>
      </c>
      <c r="AB50" s="40" t="s">
        <v>87</v>
      </c>
      <c r="AC50" s="27">
        <v>2</v>
      </c>
      <c r="AD50" s="40" t="s">
        <v>87</v>
      </c>
      <c r="AE50" s="27">
        <v>0</v>
      </c>
      <c r="AF50" s="40" t="s">
        <v>87</v>
      </c>
      <c r="AG50" s="40" t="s">
        <v>87</v>
      </c>
      <c r="AH50" s="40" t="s">
        <v>87</v>
      </c>
      <c r="AI50" s="23">
        <v>0</v>
      </c>
      <c r="AJ50" s="40" t="s">
        <v>87</v>
      </c>
      <c r="AK50" s="40" t="s">
        <v>87</v>
      </c>
      <c r="AL50" s="23">
        <v>0</v>
      </c>
      <c r="AM50" s="40" t="s">
        <v>87</v>
      </c>
      <c r="AN50" s="40" t="s">
        <v>87</v>
      </c>
      <c r="AO50" s="40" t="s">
        <v>87</v>
      </c>
      <c r="AP50" s="23">
        <v>3</v>
      </c>
      <c r="AQ50" s="40" t="s">
        <v>87</v>
      </c>
      <c r="AR50" s="40" t="s">
        <v>87</v>
      </c>
      <c r="AS50" s="40" t="s">
        <v>87</v>
      </c>
      <c r="AT50" s="35">
        <v>0</v>
      </c>
      <c r="AU50" s="40" t="s">
        <v>87</v>
      </c>
      <c r="AV50" s="23">
        <v>3</v>
      </c>
      <c r="AW50" s="40" t="s">
        <v>87</v>
      </c>
      <c r="AX50" s="35">
        <v>0</v>
      </c>
      <c r="AY50" s="40" t="s">
        <v>87</v>
      </c>
      <c r="AZ50" s="27">
        <v>6</v>
      </c>
      <c r="BA50" s="40" t="s">
        <v>87</v>
      </c>
      <c r="BB50" s="40" t="s">
        <v>87</v>
      </c>
      <c r="BC50" s="27">
        <v>49</v>
      </c>
      <c r="BD50" s="40" t="s">
        <v>87</v>
      </c>
      <c r="BE50" s="27">
        <v>61</v>
      </c>
      <c r="BF50" s="40" t="s">
        <v>87</v>
      </c>
      <c r="BG50" s="40" t="s">
        <v>87</v>
      </c>
      <c r="BH50" s="45">
        <v>0</v>
      </c>
      <c r="BI50" s="40" t="s">
        <v>87</v>
      </c>
      <c r="BJ50" s="40" t="s">
        <v>87</v>
      </c>
      <c r="BK50" s="27">
        <v>0</v>
      </c>
      <c r="BL50" s="40" t="s">
        <v>87</v>
      </c>
      <c r="BM50" s="40" t="s">
        <v>87</v>
      </c>
      <c r="BN50" s="27">
        <v>32</v>
      </c>
      <c r="BO50" s="27" t="s">
        <v>87</v>
      </c>
      <c r="BP50" s="27">
        <v>0</v>
      </c>
      <c r="BQ50" s="23">
        <v>5</v>
      </c>
      <c r="BR50" s="27">
        <v>42</v>
      </c>
      <c r="BS50" s="27" t="s">
        <v>87</v>
      </c>
      <c r="BT50" s="27">
        <v>196</v>
      </c>
      <c r="BU50" s="27" t="s">
        <v>87</v>
      </c>
      <c r="BV50" s="35">
        <v>0</v>
      </c>
      <c r="BW50" s="27" t="s">
        <v>87</v>
      </c>
      <c r="BX50" s="35">
        <v>0</v>
      </c>
      <c r="BY50" s="27" t="s">
        <v>87</v>
      </c>
      <c r="BZ50" s="35">
        <v>0</v>
      </c>
      <c r="CA50" s="27" t="s">
        <v>87</v>
      </c>
      <c r="CB50" s="35">
        <v>0</v>
      </c>
      <c r="CC50" s="27" t="s">
        <v>87</v>
      </c>
      <c r="CD50" s="23">
        <v>13</v>
      </c>
      <c r="CE50" s="27" t="s">
        <v>87</v>
      </c>
      <c r="CF50" s="27" t="s">
        <v>87</v>
      </c>
      <c r="CG50" s="27">
        <v>0</v>
      </c>
      <c r="CH50" s="27" t="s">
        <v>87</v>
      </c>
      <c r="CI50" s="27" t="s">
        <v>87</v>
      </c>
      <c r="CJ50" s="23">
        <v>0</v>
      </c>
      <c r="CK50" s="27" t="s">
        <v>87</v>
      </c>
      <c r="CL50" s="23">
        <f t="shared" si="10"/>
        <v>0</v>
      </c>
      <c r="CM50" s="70" t="s">
        <v>157</v>
      </c>
      <c r="CN50" s="70" t="s">
        <v>157</v>
      </c>
      <c r="CO50" s="27" t="s">
        <v>87</v>
      </c>
      <c r="CP50" s="27">
        <f t="shared" si="11"/>
        <v>250</v>
      </c>
      <c r="CQ50" s="81" t="s">
        <v>168</v>
      </c>
    </row>
    <row r="51" spans="1:95" s="12" customFormat="1" ht="16.05" customHeight="1" x14ac:dyDescent="0.3">
      <c r="A51" s="43" t="s">
        <v>198</v>
      </c>
      <c r="B51" s="94" t="s">
        <v>181</v>
      </c>
      <c r="C51" s="42" t="s">
        <v>44</v>
      </c>
      <c r="D51" s="76">
        <v>-9.8800000000000008</v>
      </c>
      <c r="E51" s="43">
        <v>32</v>
      </c>
      <c r="F51" s="40" t="s">
        <v>87</v>
      </c>
      <c r="G51" s="27">
        <v>0</v>
      </c>
      <c r="H51" s="40" t="s">
        <v>87</v>
      </c>
      <c r="I51" s="40" t="s">
        <v>87</v>
      </c>
      <c r="J51" s="27">
        <v>1</v>
      </c>
      <c r="K51" s="40" t="s">
        <v>87</v>
      </c>
      <c r="L51" s="23">
        <v>1</v>
      </c>
      <c r="M51" s="40" t="s">
        <v>87</v>
      </c>
      <c r="N51" s="40" t="s">
        <v>87</v>
      </c>
      <c r="O51" s="40" t="s">
        <v>87</v>
      </c>
      <c r="P51" s="40" t="s">
        <v>87</v>
      </c>
      <c r="Q51" s="27">
        <v>0</v>
      </c>
      <c r="R51" s="40" t="s">
        <v>87</v>
      </c>
      <c r="S51" s="40" t="s">
        <v>87</v>
      </c>
      <c r="T51" s="40" t="s">
        <v>87</v>
      </c>
      <c r="U51" s="35">
        <v>0</v>
      </c>
      <c r="V51" s="40" t="s">
        <v>87</v>
      </c>
      <c r="W51" s="40" t="s">
        <v>87</v>
      </c>
      <c r="X51" s="40" t="s">
        <v>87</v>
      </c>
      <c r="Y51" s="27">
        <v>8</v>
      </c>
      <c r="Z51" s="40" t="s">
        <v>87</v>
      </c>
      <c r="AA51" s="27">
        <v>13</v>
      </c>
      <c r="AB51" s="40" t="s">
        <v>87</v>
      </c>
      <c r="AC51" s="27">
        <v>1</v>
      </c>
      <c r="AD51" s="40" t="s">
        <v>87</v>
      </c>
      <c r="AE51" s="27">
        <v>0</v>
      </c>
      <c r="AF51" s="40" t="s">
        <v>87</v>
      </c>
      <c r="AG51" s="40" t="s">
        <v>87</v>
      </c>
      <c r="AH51" s="40" t="s">
        <v>87</v>
      </c>
      <c r="AI51" s="23">
        <v>0</v>
      </c>
      <c r="AJ51" s="40" t="s">
        <v>87</v>
      </c>
      <c r="AK51" s="40" t="s">
        <v>87</v>
      </c>
      <c r="AL51" s="23">
        <v>0</v>
      </c>
      <c r="AM51" s="40" t="s">
        <v>87</v>
      </c>
      <c r="AN51" s="40" t="s">
        <v>87</v>
      </c>
      <c r="AO51" s="40" t="s">
        <v>87</v>
      </c>
      <c r="AP51" s="23">
        <v>3</v>
      </c>
      <c r="AQ51" s="40" t="s">
        <v>87</v>
      </c>
      <c r="AR51" s="40" t="s">
        <v>87</v>
      </c>
      <c r="AS51" s="40" t="s">
        <v>87</v>
      </c>
      <c r="AT51" s="35">
        <v>0</v>
      </c>
      <c r="AU51" s="40" t="s">
        <v>87</v>
      </c>
      <c r="AV51" s="23">
        <v>0</v>
      </c>
      <c r="AW51" s="40" t="s">
        <v>87</v>
      </c>
      <c r="AX51" s="35">
        <v>0</v>
      </c>
      <c r="AY51" s="40" t="s">
        <v>87</v>
      </c>
      <c r="AZ51" s="27">
        <v>3</v>
      </c>
      <c r="BA51" s="40" t="s">
        <v>87</v>
      </c>
      <c r="BB51" s="40" t="s">
        <v>87</v>
      </c>
      <c r="BC51" s="27">
        <v>10</v>
      </c>
      <c r="BD51" s="40" t="s">
        <v>87</v>
      </c>
      <c r="BE51" s="27">
        <v>27</v>
      </c>
      <c r="BF51" s="40" t="s">
        <v>87</v>
      </c>
      <c r="BG51" s="40" t="s">
        <v>87</v>
      </c>
      <c r="BH51" s="45">
        <v>0</v>
      </c>
      <c r="BI51" s="40" t="s">
        <v>87</v>
      </c>
      <c r="BJ51" s="40" t="s">
        <v>87</v>
      </c>
      <c r="BK51" s="27">
        <v>0</v>
      </c>
      <c r="BL51" s="40" t="s">
        <v>87</v>
      </c>
      <c r="BM51" s="40" t="s">
        <v>87</v>
      </c>
      <c r="BN51" s="27">
        <v>12</v>
      </c>
      <c r="BO51" s="27" t="s">
        <v>87</v>
      </c>
      <c r="BP51" s="27" t="s">
        <v>87</v>
      </c>
      <c r="BQ51" s="23">
        <v>1</v>
      </c>
      <c r="BR51" s="27">
        <v>10</v>
      </c>
      <c r="BS51" s="27" t="s">
        <v>87</v>
      </c>
      <c r="BT51" s="27">
        <v>65</v>
      </c>
      <c r="BU51" s="27" t="s">
        <v>87</v>
      </c>
      <c r="BV51" s="35">
        <v>0</v>
      </c>
      <c r="BW51" s="27" t="s">
        <v>87</v>
      </c>
      <c r="BX51" s="35">
        <v>0</v>
      </c>
      <c r="BY51" s="27" t="s">
        <v>87</v>
      </c>
      <c r="BZ51" s="35">
        <v>0</v>
      </c>
      <c r="CA51" s="27" t="s">
        <v>87</v>
      </c>
      <c r="CB51" s="35">
        <v>0</v>
      </c>
      <c r="CC51" s="27" t="s">
        <v>87</v>
      </c>
      <c r="CD51" s="23">
        <v>15</v>
      </c>
      <c r="CE51" s="27" t="s">
        <v>87</v>
      </c>
      <c r="CF51" s="27" t="s">
        <v>87</v>
      </c>
      <c r="CG51" s="27">
        <v>0</v>
      </c>
      <c r="CH51" s="27" t="s">
        <v>87</v>
      </c>
      <c r="CI51" s="27" t="s">
        <v>87</v>
      </c>
      <c r="CJ51" s="23">
        <v>0</v>
      </c>
      <c r="CK51" s="27" t="s">
        <v>87</v>
      </c>
      <c r="CL51" s="23">
        <f t="shared" si="10"/>
        <v>0</v>
      </c>
      <c r="CM51" s="70" t="s">
        <v>157</v>
      </c>
      <c r="CN51" s="70" t="s">
        <v>157</v>
      </c>
      <c r="CO51" s="27" t="s">
        <v>87</v>
      </c>
      <c r="CP51" s="27">
        <f t="shared" si="11"/>
        <v>104</v>
      </c>
      <c r="CQ51" s="81" t="s">
        <v>159</v>
      </c>
    </row>
    <row r="52" spans="1:95" s="12" customFormat="1" ht="16.05" customHeight="1" x14ac:dyDescent="0.3">
      <c r="A52" s="43" t="s">
        <v>235</v>
      </c>
      <c r="B52" s="94" t="s">
        <v>181</v>
      </c>
      <c r="C52" s="42" t="s">
        <v>45</v>
      </c>
      <c r="D52" s="76">
        <v>-10.86</v>
      </c>
      <c r="E52" s="43">
        <v>33</v>
      </c>
      <c r="F52" s="23">
        <v>0</v>
      </c>
      <c r="G52" s="23">
        <v>0</v>
      </c>
      <c r="H52" s="23">
        <v>0</v>
      </c>
      <c r="I52" s="40">
        <v>4</v>
      </c>
      <c r="J52" s="23">
        <v>3</v>
      </c>
      <c r="K52" s="23">
        <v>0</v>
      </c>
      <c r="L52" s="23">
        <v>1</v>
      </c>
      <c r="M52" s="23">
        <v>0</v>
      </c>
      <c r="N52" s="27">
        <v>1</v>
      </c>
      <c r="O52" s="27">
        <v>0</v>
      </c>
      <c r="P52" s="27">
        <v>0</v>
      </c>
      <c r="Q52" s="23">
        <v>1</v>
      </c>
      <c r="R52" s="23">
        <v>4</v>
      </c>
      <c r="S52" s="23">
        <v>11</v>
      </c>
      <c r="T52" s="35">
        <v>0</v>
      </c>
      <c r="U52" s="35">
        <v>0</v>
      </c>
      <c r="V52" s="23">
        <v>0</v>
      </c>
      <c r="W52" s="23">
        <v>0</v>
      </c>
      <c r="X52" s="23">
        <f>SUM(N52,R52,W52)</f>
        <v>5</v>
      </c>
      <c r="Y52" s="27">
        <v>10</v>
      </c>
      <c r="Z52" s="27">
        <f>SUM(V52,S52,O52)</f>
        <v>11</v>
      </c>
      <c r="AA52" s="27">
        <v>13</v>
      </c>
      <c r="AB52" s="23">
        <v>0</v>
      </c>
      <c r="AC52" s="23">
        <v>1</v>
      </c>
      <c r="AD52" s="27">
        <v>0</v>
      </c>
      <c r="AE52" s="23">
        <v>0</v>
      </c>
      <c r="AF52" s="27">
        <v>0</v>
      </c>
      <c r="AG52" s="27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7">
        <f>SUM(AM52,AK52,AJ52,AF52:AG52)</f>
        <v>0</v>
      </c>
      <c r="AO52" s="23">
        <v>7</v>
      </c>
      <c r="AP52" s="23">
        <v>2</v>
      </c>
      <c r="AQ52" s="23">
        <v>1</v>
      </c>
      <c r="AR52" s="27">
        <v>1</v>
      </c>
      <c r="AS52" s="23">
        <v>0</v>
      </c>
      <c r="AT52" s="23">
        <v>0</v>
      </c>
      <c r="AU52" s="23">
        <v>20</v>
      </c>
      <c r="AV52" s="23">
        <v>4</v>
      </c>
      <c r="AW52" s="23">
        <v>0</v>
      </c>
      <c r="AX52" s="23">
        <v>0</v>
      </c>
      <c r="AY52" s="23">
        <v>1</v>
      </c>
      <c r="AZ52" s="23">
        <v>9</v>
      </c>
      <c r="BA52" s="27">
        <v>0</v>
      </c>
      <c r="BB52" s="23">
        <v>50</v>
      </c>
      <c r="BC52" s="23">
        <v>43</v>
      </c>
      <c r="BD52" s="23">
        <v>103</v>
      </c>
      <c r="BE52" s="23">
        <v>61</v>
      </c>
      <c r="BF52" s="23">
        <v>8</v>
      </c>
      <c r="BG52" s="23">
        <v>0</v>
      </c>
      <c r="BH52" s="23">
        <v>0</v>
      </c>
      <c r="BI52" s="23">
        <v>8</v>
      </c>
      <c r="BJ52" s="27">
        <v>0</v>
      </c>
      <c r="BK52" s="23">
        <v>0</v>
      </c>
      <c r="BL52" s="23">
        <v>0</v>
      </c>
      <c r="BM52" s="23">
        <v>17</v>
      </c>
      <c r="BN52" s="23">
        <v>11</v>
      </c>
      <c r="BO52" s="27">
        <v>0</v>
      </c>
      <c r="BP52" s="23">
        <v>6</v>
      </c>
      <c r="BQ52" s="23">
        <v>0</v>
      </c>
      <c r="BR52" s="23">
        <v>20</v>
      </c>
      <c r="BS52" s="23">
        <f>SUM(BP52,BM52,BL52,BI52,BF52,BD52,BA52:BB52,AY52,AU52,AR52,AO52)</f>
        <v>221</v>
      </c>
      <c r="BT52" s="23">
        <v>150</v>
      </c>
      <c r="BU52" s="23">
        <v>0</v>
      </c>
      <c r="BV52" s="35">
        <v>0</v>
      </c>
      <c r="BW52" s="27" t="s">
        <v>87</v>
      </c>
      <c r="BX52" s="35">
        <v>0</v>
      </c>
      <c r="BY52" s="35">
        <v>0</v>
      </c>
      <c r="BZ52" s="27">
        <v>0</v>
      </c>
      <c r="CA52" s="35">
        <v>0</v>
      </c>
      <c r="CB52" s="35">
        <v>0</v>
      </c>
      <c r="CC52" s="27">
        <v>94</v>
      </c>
      <c r="CD52" s="23">
        <v>66</v>
      </c>
      <c r="CE52" s="27">
        <v>0</v>
      </c>
      <c r="CF52" s="23">
        <v>0</v>
      </c>
      <c r="CG52" s="23">
        <v>0</v>
      </c>
      <c r="CH52" s="23">
        <v>0</v>
      </c>
      <c r="CI52" s="23">
        <v>1</v>
      </c>
      <c r="CJ52" s="23">
        <v>6</v>
      </c>
      <c r="CK52" s="27">
        <f>SUM(CI52,CE52:CF52,CH52)</f>
        <v>1</v>
      </c>
      <c r="CL52" s="23">
        <f t="shared" si="10"/>
        <v>6</v>
      </c>
      <c r="CM52" s="69">
        <v>3</v>
      </c>
      <c r="CN52" s="69">
        <v>2</v>
      </c>
      <c r="CO52" s="27">
        <f>SUM(CK52,CC52,BS52,AN52,AD52,AB52,Z52,X52,M52,K52,H52:I52,F52)</f>
        <v>336</v>
      </c>
      <c r="CP52" s="27">
        <f t="shared" si="11"/>
        <v>250</v>
      </c>
      <c r="CQ52" s="81" t="s">
        <v>159</v>
      </c>
    </row>
    <row r="53" spans="1:95" s="12" customFormat="1" ht="16.05" customHeight="1" x14ac:dyDescent="0.3">
      <c r="A53" s="43" t="s">
        <v>197</v>
      </c>
      <c r="B53" s="94" t="s">
        <v>181</v>
      </c>
      <c r="C53" s="42" t="s">
        <v>46</v>
      </c>
      <c r="D53" s="76">
        <v>-14.4</v>
      </c>
      <c r="E53" s="53" t="s">
        <v>157</v>
      </c>
      <c r="F53" s="40" t="s">
        <v>87</v>
      </c>
      <c r="G53" s="23">
        <v>0</v>
      </c>
      <c r="H53" s="40" t="s">
        <v>87</v>
      </c>
      <c r="I53" s="40" t="s">
        <v>87</v>
      </c>
      <c r="J53" s="23">
        <v>0</v>
      </c>
      <c r="K53" s="40" t="s">
        <v>87</v>
      </c>
      <c r="L53" s="23">
        <v>0</v>
      </c>
      <c r="M53" s="40" t="s">
        <v>87</v>
      </c>
      <c r="N53" s="40" t="s">
        <v>87</v>
      </c>
      <c r="O53" s="40" t="s">
        <v>87</v>
      </c>
      <c r="P53" s="40" t="s">
        <v>87</v>
      </c>
      <c r="Q53" s="23">
        <v>0</v>
      </c>
      <c r="R53" s="40" t="s">
        <v>87</v>
      </c>
      <c r="S53" s="40" t="s">
        <v>87</v>
      </c>
      <c r="T53" s="40" t="s">
        <v>87</v>
      </c>
      <c r="U53" s="35">
        <v>0</v>
      </c>
      <c r="V53" s="40" t="s">
        <v>87</v>
      </c>
      <c r="W53" s="40" t="s">
        <v>87</v>
      </c>
      <c r="X53" s="40" t="s">
        <v>87</v>
      </c>
      <c r="Y53" s="27">
        <v>0</v>
      </c>
      <c r="Z53" s="40" t="s">
        <v>87</v>
      </c>
      <c r="AA53" s="27">
        <v>2</v>
      </c>
      <c r="AB53" s="40" t="s">
        <v>87</v>
      </c>
      <c r="AC53" s="23">
        <v>0</v>
      </c>
      <c r="AD53" s="40" t="s">
        <v>87</v>
      </c>
      <c r="AE53" s="23">
        <v>0</v>
      </c>
      <c r="AF53" s="40" t="s">
        <v>87</v>
      </c>
      <c r="AG53" s="40" t="s">
        <v>87</v>
      </c>
      <c r="AH53" s="40" t="s">
        <v>87</v>
      </c>
      <c r="AI53" s="23">
        <v>0</v>
      </c>
      <c r="AJ53" s="40" t="s">
        <v>87</v>
      </c>
      <c r="AK53" s="40" t="s">
        <v>87</v>
      </c>
      <c r="AL53" s="23">
        <v>0</v>
      </c>
      <c r="AM53" s="40" t="s">
        <v>87</v>
      </c>
      <c r="AN53" s="40" t="s">
        <v>87</v>
      </c>
      <c r="AO53" s="40" t="s">
        <v>87</v>
      </c>
      <c r="AP53" s="23">
        <v>3</v>
      </c>
      <c r="AQ53" s="40" t="s">
        <v>87</v>
      </c>
      <c r="AR53" s="40" t="s">
        <v>87</v>
      </c>
      <c r="AS53" s="40" t="s">
        <v>87</v>
      </c>
      <c r="AT53" s="23">
        <v>0</v>
      </c>
      <c r="AU53" s="40" t="s">
        <v>87</v>
      </c>
      <c r="AV53" s="23">
        <v>3</v>
      </c>
      <c r="AW53" s="40" t="s">
        <v>87</v>
      </c>
      <c r="AX53" s="23">
        <v>0</v>
      </c>
      <c r="AY53" s="40" t="s">
        <v>87</v>
      </c>
      <c r="AZ53" s="23">
        <v>8</v>
      </c>
      <c r="BA53" s="40" t="s">
        <v>87</v>
      </c>
      <c r="BB53" s="40" t="s">
        <v>87</v>
      </c>
      <c r="BC53" s="23">
        <v>12</v>
      </c>
      <c r="BD53" s="40" t="s">
        <v>87</v>
      </c>
      <c r="BE53" s="23">
        <v>29</v>
      </c>
      <c r="BF53" s="40" t="s">
        <v>87</v>
      </c>
      <c r="BG53" s="40" t="s">
        <v>87</v>
      </c>
      <c r="BH53" s="23">
        <v>0</v>
      </c>
      <c r="BI53" s="40" t="s">
        <v>87</v>
      </c>
      <c r="BJ53" s="40" t="s">
        <v>87</v>
      </c>
      <c r="BK53" s="23">
        <v>0</v>
      </c>
      <c r="BL53" s="40" t="s">
        <v>87</v>
      </c>
      <c r="BM53" s="40" t="s">
        <v>87</v>
      </c>
      <c r="BN53" s="23">
        <v>2</v>
      </c>
      <c r="BO53" s="27" t="s">
        <v>87</v>
      </c>
      <c r="BP53" s="27" t="s">
        <v>87</v>
      </c>
      <c r="BQ53" s="23">
        <v>0</v>
      </c>
      <c r="BR53" s="23">
        <v>14</v>
      </c>
      <c r="BS53" s="27" t="s">
        <v>87</v>
      </c>
      <c r="BT53" s="23">
        <v>71</v>
      </c>
      <c r="BU53" s="27" t="s">
        <v>87</v>
      </c>
      <c r="BV53" s="35">
        <v>0</v>
      </c>
      <c r="BW53" s="27" t="s">
        <v>87</v>
      </c>
      <c r="BX53" s="27">
        <v>0</v>
      </c>
      <c r="BY53" s="27" t="s">
        <v>87</v>
      </c>
      <c r="BZ53" s="35">
        <v>0</v>
      </c>
      <c r="CA53" s="27" t="s">
        <v>87</v>
      </c>
      <c r="CB53" s="27">
        <v>0</v>
      </c>
      <c r="CC53" s="27" t="s">
        <v>87</v>
      </c>
      <c r="CD53" s="23">
        <v>3</v>
      </c>
      <c r="CE53" s="27" t="s">
        <v>87</v>
      </c>
      <c r="CF53" s="27" t="s">
        <v>87</v>
      </c>
      <c r="CG53" s="23">
        <v>0</v>
      </c>
      <c r="CH53" s="27" t="s">
        <v>87</v>
      </c>
      <c r="CI53" s="27" t="s">
        <v>87</v>
      </c>
      <c r="CJ53" s="23">
        <v>0</v>
      </c>
      <c r="CK53" s="27" t="s">
        <v>87</v>
      </c>
      <c r="CL53" s="23">
        <f t="shared" si="10"/>
        <v>0</v>
      </c>
      <c r="CM53" s="70" t="s">
        <v>157</v>
      </c>
      <c r="CN53" s="70" t="s">
        <v>157</v>
      </c>
      <c r="CO53" s="27" t="s">
        <v>87</v>
      </c>
      <c r="CP53" s="27">
        <f t="shared" si="11"/>
        <v>76</v>
      </c>
      <c r="CQ53" s="81" t="s">
        <v>163</v>
      </c>
    </row>
    <row r="54" spans="1:95" s="12" customFormat="1" ht="16.05" customHeight="1" x14ac:dyDescent="0.3">
      <c r="A54" s="43" t="s">
        <v>196</v>
      </c>
      <c r="B54" s="94" t="s">
        <v>181</v>
      </c>
      <c r="C54" s="42" t="s">
        <v>47</v>
      </c>
      <c r="D54" s="76">
        <v>-15.56</v>
      </c>
      <c r="E54" s="43">
        <v>33</v>
      </c>
      <c r="F54" s="40" t="s">
        <v>87</v>
      </c>
      <c r="G54" s="23">
        <v>0</v>
      </c>
      <c r="H54" s="40" t="s">
        <v>87</v>
      </c>
      <c r="I54" s="40" t="s">
        <v>87</v>
      </c>
      <c r="J54" s="23">
        <v>2</v>
      </c>
      <c r="K54" s="40" t="s">
        <v>87</v>
      </c>
      <c r="L54" s="23">
        <v>0</v>
      </c>
      <c r="M54" s="40" t="s">
        <v>87</v>
      </c>
      <c r="N54" s="40" t="s">
        <v>87</v>
      </c>
      <c r="O54" s="40" t="s">
        <v>87</v>
      </c>
      <c r="P54" s="40" t="s">
        <v>87</v>
      </c>
      <c r="Q54" s="23">
        <v>0</v>
      </c>
      <c r="R54" s="40" t="s">
        <v>87</v>
      </c>
      <c r="S54" s="40" t="s">
        <v>87</v>
      </c>
      <c r="T54" s="40" t="s">
        <v>87</v>
      </c>
      <c r="U54" s="35">
        <v>0</v>
      </c>
      <c r="V54" s="40" t="s">
        <v>87</v>
      </c>
      <c r="W54" s="40" t="s">
        <v>87</v>
      </c>
      <c r="X54" s="40" t="s">
        <v>87</v>
      </c>
      <c r="Y54" s="27">
        <v>17</v>
      </c>
      <c r="Z54" s="40" t="s">
        <v>87</v>
      </c>
      <c r="AA54" s="27">
        <v>23</v>
      </c>
      <c r="AB54" s="40" t="s">
        <v>87</v>
      </c>
      <c r="AC54" s="23">
        <v>0</v>
      </c>
      <c r="AD54" s="40" t="s">
        <v>87</v>
      </c>
      <c r="AE54" s="23">
        <v>0</v>
      </c>
      <c r="AF54" s="40" t="s">
        <v>87</v>
      </c>
      <c r="AG54" s="40" t="s">
        <v>87</v>
      </c>
      <c r="AH54" s="40" t="s">
        <v>87</v>
      </c>
      <c r="AI54" s="23">
        <v>0</v>
      </c>
      <c r="AJ54" s="40" t="s">
        <v>87</v>
      </c>
      <c r="AK54" s="40" t="s">
        <v>87</v>
      </c>
      <c r="AL54" s="23">
        <v>0</v>
      </c>
      <c r="AM54" s="40" t="s">
        <v>87</v>
      </c>
      <c r="AN54" s="40" t="s">
        <v>87</v>
      </c>
      <c r="AO54" s="40" t="s">
        <v>87</v>
      </c>
      <c r="AP54" s="23">
        <v>3</v>
      </c>
      <c r="AQ54" s="40" t="s">
        <v>87</v>
      </c>
      <c r="AR54" s="40" t="s">
        <v>87</v>
      </c>
      <c r="AS54" s="40" t="s">
        <v>87</v>
      </c>
      <c r="AT54" s="23">
        <v>0</v>
      </c>
      <c r="AU54" s="40" t="s">
        <v>87</v>
      </c>
      <c r="AV54" s="23">
        <v>3</v>
      </c>
      <c r="AW54" s="40" t="s">
        <v>87</v>
      </c>
      <c r="AX54" s="23">
        <v>0</v>
      </c>
      <c r="AY54" s="40" t="s">
        <v>87</v>
      </c>
      <c r="AZ54" s="23">
        <v>7</v>
      </c>
      <c r="BA54" s="40" t="s">
        <v>87</v>
      </c>
      <c r="BB54" s="40" t="s">
        <v>87</v>
      </c>
      <c r="BC54" s="23">
        <v>37</v>
      </c>
      <c r="BD54" s="40" t="s">
        <v>87</v>
      </c>
      <c r="BE54" s="23">
        <v>97</v>
      </c>
      <c r="BF54" s="40" t="s">
        <v>87</v>
      </c>
      <c r="BG54" s="40" t="s">
        <v>87</v>
      </c>
      <c r="BH54" s="23">
        <v>0</v>
      </c>
      <c r="BI54" s="40" t="s">
        <v>87</v>
      </c>
      <c r="BJ54" s="40" t="s">
        <v>87</v>
      </c>
      <c r="BK54" s="23">
        <v>0</v>
      </c>
      <c r="BL54" s="40" t="s">
        <v>87</v>
      </c>
      <c r="BM54" s="40" t="s">
        <v>87</v>
      </c>
      <c r="BN54" s="23">
        <v>10</v>
      </c>
      <c r="BO54" s="27" t="s">
        <v>87</v>
      </c>
      <c r="BP54" s="27" t="s">
        <v>87</v>
      </c>
      <c r="BQ54" s="23">
        <v>4</v>
      </c>
      <c r="BR54" s="23">
        <v>32</v>
      </c>
      <c r="BS54" s="27" t="s">
        <v>87</v>
      </c>
      <c r="BT54" s="23">
        <v>189</v>
      </c>
      <c r="BU54" s="27" t="s">
        <v>87</v>
      </c>
      <c r="BV54" s="35">
        <v>0</v>
      </c>
      <c r="BW54" s="27" t="s">
        <v>87</v>
      </c>
      <c r="BX54" s="27">
        <v>0</v>
      </c>
      <c r="BY54" s="27" t="s">
        <v>87</v>
      </c>
      <c r="BZ54" s="35">
        <v>0</v>
      </c>
      <c r="CA54" s="27" t="s">
        <v>87</v>
      </c>
      <c r="CB54" s="27">
        <v>0</v>
      </c>
      <c r="CC54" s="27" t="s">
        <v>87</v>
      </c>
      <c r="CD54" s="23">
        <v>13</v>
      </c>
      <c r="CE54" s="27" t="s">
        <v>87</v>
      </c>
      <c r="CF54" s="27" t="s">
        <v>87</v>
      </c>
      <c r="CG54" s="23">
        <v>1</v>
      </c>
      <c r="CH54" s="27" t="s">
        <v>87</v>
      </c>
      <c r="CI54" s="27" t="s">
        <v>87</v>
      </c>
      <c r="CJ54" s="23">
        <v>5</v>
      </c>
      <c r="CK54" s="27" t="s">
        <v>87</v>
      </c>
      <c r="CL54" s="23">
        <f t="shared" si="10"/>
        <v>6</v>
      </c>
      <c r="CM54" s="70" t="s">
        <v>157</v>
      </c>
      <c r="CN54" s="69">
        <v>2</v>
      </c>
      <c r="CO54" s="27" t="s">
        <v>87</v>
      </c>
      <c r="CP54" s="27">
        <f t="shared" si="11"/>
        <v>250</v>
      </c>
      <c r="CQ54" s="81" t="s">
        <v>167</v>
      </c>
    </row>
    <row r="55" spans="1:95" s="12" customFormat="1" ht="16.05" customHeight="1" x14ac:dyDescent="0.3">
      <c r="A55" s="43" t="s">
        <v>236</v>
      </c>
      <c r="B55" s="94" t="s">
        <v>181</v>
      </c>
      <c r="C55" s="42" t="s">
        <v>48</v>
      </c>
      <c r="D55" s="76">
        <v>-17.62</v>
      </c>
      <c r="E55" s="43">
        <v>20</v>
      </c>
      <c r="F55" s="23">
        <v>0</v>
      </c>
      <c r="G55" s="23">
        <v>0</v>
      </c>
      <c r="H55" s="23">
        <v>0</v>
      </c>
      <c r="I55" s="23">
        <v>1</v>
      </c>
      <c r="J55" s="23">
        <v>1</v>
      </c>
      <c r="K55" s="23">
        <v>0</v>
      </c>
      <c r="L55" s="23">
        <v>0</v>
      </c>
      <c r="M55" s="23">
        <v>0</v>
      </c>
      <c r="N55" s="27">
        <v>5</v>
      </c>
      <c r="O55" s="27">
        <v>19</v>
      </c>
      <c r="P55" s="23">
        <v>0</v>
      </c>
      <c r="Q55" s="23">
        <v>0</v>
      </c>
      <c r="R55" s="23">
        <v>18</v>
      </c>
      <c r="S55" s="23">
        <v>38</v>
      </c>
      <c r="T55" s="23">
        <v>0</v>
      </c>
      <c r="U55" s="35">
        <v>0</v>
      </c>
      <c r="V55" s="23">
        <v>0</v>
      </c>
      <c r="W55" s="23">
        <v>0</v>
      </c>
      <c r="X55" s="23">
        <f>SUM(N55,R55,W55)</f>
        <v>23</v>
      </c>
      <c r="Y55" s="27">
        <v>14</v>
      </c>
      <c r="Z55" s="27">
        <f>SUM(V55,S55,O55)</f>
        <v>57</v>
      </c>
      <c r="AA55" s="27">
        <v>42</v>
      </c>
      <c r="AB55" s="23">
        <v>1</v>
      </c>
      <c r="AC55" s="23">
        <v>0</v>
      </c>
      <c r="AD55" s="27">
        <v>0</v>
      </c>
      <c r="AE55" s="23">
        <v>1</v>
      </c>
      <c r="AF55" s="27">
        <v>0</v>
      </c>
      <c r="AG55" s="27">
        <v>0</v>
      </c>
      <c r="AH55" s="23">
        <v>1</v>
      </c>
      <c r="AI55" s="23">
        <v>0</v>
      </c>
      <c r="AJ55" s="23">
        <v>2</v>
      </c>
      <c r="AK55" s="23">
        <v>0</v>
      </c>
      <c r="AL55" s="23">
        <v>0</v>
      </c>
      <c r="AM55" s="23">
        <v>0</v>
      </c>
      <c r="AN55" s="27">
        <f>SUM(AM55,AK55,AJ55,AF55:AG55)</f>
        <v>2</v>
      </c>
      <c r="AO55" s="23">
        <v>17</v>
      </c>
      <c r="AP55" s="23">
        <v>3</v>
      </c>
      <c r="AQ55" s="23">
        <v>35</v>
      </c>
      <c r="AR55" s="27">
        <v>48</v>
      </c>
      <c r="AS55" s="23">
        <v>0</v>
      </c>
      <c r="AT55" s="23">
        <v>0</v>
      </c>
      <c r="AU55" s="23">
        <v>4</v>
      </c>
      <c r="AV55" s="23">
        <v>5</v>
      </c>
      <c r="AW55" s="23">
        <v>0</v>
      </c>
      <c r="AX55" s="23">
        <v>0</v>
      </c>
      <c r="AY55" s="23">
        <v>5</v>
      </c>
      <c r="AZ55" s="23">
        <v>14</v>
      </c>
      <c r="BA55" s="27">
        <v>2</v>
      </c>
      <c r="BB55" s="23">
        <v>62</v>
      </c>
      <c r="BC55" s="23">
        <v>27</v>
      </c>
      <c r="BD55" s="23">
        <v>88</v>
      </c>
      <c r="BE55" s="23">
        <v>77</v>
      </c>
      <c r="BF55" s="23">
        <v>0</v>
      </c>
      <c r="BG55" s="23">
        <v>0</v>
      </c>
      <c r="BH55" s="23">
        <v>0</v>
      </c>
      <c r="BI55" s="23">
        <v>0</v>
      </c>
      <c r="BJ55" s="27">
        <v>0</v>
      </c>
      <c r="BK55" s="23">
        <v>0</v>
      </c>
      <c r="BL55" s="23">
        <v>0</v>
      </c>
      <c r="BM55" s="23">
        <v>11</v>
      </c>
      <c r="BN55" s="23">
        <v>8</v>
      </c>
      <c r="BO55" s="27">
        <v>0</v>
      </c>
      <c r="BP55" s="23">
        <v>3</v>
      </c>
      <c r="BQ55" s="23">
        <v>13</v>
      </c>
      <c r="BR55" s="23">
        <v>45</v>
      </c>
      <c r="BS55" s="23">
        <f>SUM(BP55,BM55,BL55,BI55,BF55,BD55,BA55:BB55,AY55,AU55,AR55,AO55)</f>
        <v>240</v>
      </c>
      <c r="BT55" s="23">
        <v>179</v>
      </c>
      <c r="BU55" s="23">
        <v>0</v>
      </c>
      <c r="BV55" s="35">
        <v>0</v>
      </c>
      <c r="BW55" s="35">
        <v>0</v>
      </c>
      <c r="BX55" s="35">
        <v>0</v>
      </c>
      <c r="BY55" s="35">
        <v>0</v>
      </c>
      <c r="BZ55" s="27">
        <v>0</v>
      </c>
      <c r="CA55" s="35">
        <v>0</v>
      </c>
      <c r="CB55" s="35">
        <v>0</v>
      </c>
      <c r="CC55" s="27">
        <v>11</v>
      </c>
      <c r="CD55" s="23">
        <v>11</v>
      </c>
      <c r="CE55" s="27">
        <v>0</v>
      </c>
      <c r="CF55" s="23">
        <v>0</v>
      </c>
      <c r="CG55" s="23">
        <v>1</v>
      </c>
      <c r="CH55" s="23">
        <v>0</v>
      </c>
      <c r="CI55" s="23">
        <v>1</v>
      </c>
      <c r="CJ55" s="23">
        <v>1</v>
      </c>
      <c r="CK55" s="27">
        <f>SUM(CI55,CE55:CF55,CH55)</f>
        <v>1</v>
      </c>
      <c r="CL55" s="23">
        <f t="shared" si="10"/>
        <v>2</v>
      </c>
      <c r="CM55" s="69">
        <v>1</v>
      </c>
      <c r="CN55" s="69">
        <v>0</v>
      </c>
      <c r="CO55" s="27">
        <f>SUM(CK55,CC55,BS55,AN55,AD55,AB55,Z55,X55,M55,K55,H55:I55,F55)</f>
        <v>336</v>
      </c>
      <c r="CP55" s="27">
        <f t="shared" si="11"/>
        <v>250</v>
      </c>
      <c r="CQ55" s="81" t="s">
        <v>159</v>
      </c>
    </row>
    <row r="56" spans="1:95" s="12" customFormat="1" ht="16.05" customHeight="1" x14ac:dyDescent="0.3">
      <c r="A56" s="43" t="s">
        <v>195</v>
      </c>
      <c r="B56" s="94" t="s">
        <v>181</v>
      </c>
      <c r="C56" s="42" t="s">
        <v>49</v>
      </c>
      <c r="D56" s="76">
        <v>-35.24</v>
      </c>
      <c r="E56" s="53" t="s">
        <v>157</v>
      </c>
      <c r="F56" s="40" t="s">
        <v>87</v>
      </c>
      <c r="G56" s="23">
        <v>0</v>
      </c>
      <c r="H56" s="40" t="s">
        <v>87</v>
      </c>
      <c r="I56" s="40" t="s">
        <v>87</v>
      </c>
      <c r="J56" s="23">
        <v>2</v>
      </c>
      <c r="K56" s="40" t="s">
        <v>87</v>
      </c>
      <c r="L56" s="23">
        <v>1</v>
      </c>
      <c r="M56" s="40" t="s">
        <v>87</v>
      </c>
      <c r="N56" s="40" t="s">
        <v>87</v>
      </c>
      <c r="O56" s="40" t="s">
        <v>87</v>
      </c>
      <c r="P56" s="40" t="s">
        <v>87</v>
      </c>
      <c r="Q56" s="23">
        <v>0</v>
      </c>
      <c r="R56" s="40" t="s">
        <v>87</v>
      </c>
      <c r="S56" s="40" t="s">
        <v>87</v>
      </c>
      <c r="T56" s="40" t="s">
        <v>87</v>
      </c>
      <c r="U56" s="35">
        <v>0</v>
      </c>
      <c r="V56" s="40" t="s">
        <v>87</v>
      </c>
      <c r="W56" s="40" t="s">
        <v>87</v>
      </c>
      <c r="X56" s="40" t="s">
        <v>87</v>
      </c>
      <c r="Y56" s="27">
        <v>5</v>
      </c>
      <c r="Z56" s="40" t="s">
        <v>87</v>
      </c>
      <c r="AA56" s="27">
        <v>15</v>
      </c>
      <c r="AB56" s="40" t="s">
        <v>87</v>
      </c>
      <c r="AC56" s="23">
        <v>0</v>
      </c>
      <c r="AD56" s="40" t="s">
        <v>87</v>
      </c>
      <c r="AE56" s="23">
        <v>0</v>
      </c>
      <c r="AF56" s="40" t="s">
        <v>87</v>
      </c>
      <c r="AG56" s="40" t="s">
        <v>87</v>
      </c>
      <c r="AH56" s="40" t="s">
        <v>87</v>
      </c>
      <c r="AI56" s="23">
        <v>0</v>
      </c>
      <c r="AJ56" s="40" t="s">
        <v>87</v>
      </c>
      <c r="AK56" s="40" t="s">
        <v>87</v>
      </c>
      <c r="AL56" s="23">
        <v>0</v>
      </c>
      <c r="AM56" s="40" t="s">
        <v>87</v>
      </c>
      <c r="AN56" s="40" t="s">
        <v>87</v>
      </c>
      <c r="AO56" s="40" t="s">
        <v>87</v>
      </c>
      <c r="AP56" s="23">
        <v>2</v>
      </c>
      <c r="AQ56" s="40" t="s">
        <v>87</v>
      </c>
      <c r="AR56" s="40" t="s">
        <v>87</v>
      </c>
      <c r="AS56" s="40" t="s">
        <v>87</v>
      </c>
      <c r="AT56" s="23">
        <v>0</v>
      </c>
      <c r="AU56" s="40" t="s">
        <v>87</v>
      </c>
      <c r="AV56" s="23">
        <v>8</v>
      </c>
      <c r="AW56" s="40" t="s">
        <v>87</v>
      </c>
      <c r="AX56" s="23">
        <v>0</v>
      </c>
      <c r="AY56" s="40" t="s">
        <v>87</v>
      </c>
      <c r="AZ56" s="23">
        <v>16</v>
      </c>
      <c r="BA56" s="40" t="s">
        <v>87</v>
      </c>
      <c r="BB56" s="40" t="s">
        <v>87</v>
      </c>
      <c r="BC56" s="23">
        <v>54</v>
      </c>
      <c r="BD56" s="40" t="s">
        <v>87</v>
      </c>
      <c r="BE56" s="23">
        <v>92</v>
      </c>
      <c r="BF56" s="40" t="s">
        <v>87</v>
      </c>
      <c r="BG56" s="40" t="s">
        <v>87</v>
      </c>
      <c r="BH56" s="23">
        <v>0</v>
      </c>
      <c r="BI56" s="40" t="s">
        <v>87</v>
      </c>
      <c r="BJ56" s="27">
        <v>0</v>
      </c>
      <c r="BK56" s="23">
        <v>0</v>
      </c>
      <c r="BL56" s="40" t="s">
        <v>87</v>
      </c>
      <c r="BM56" s="40" t="s">
        <v>87</v>
      </c>
      <c r="BN56" s="27">
        <v>14</v>
      </c>
      <c r="BO56" s="27" t="s">
        <v>87</v>
      </c>
      <c r="BP56" s="27" t="s">
        <v>87</v>
      </c>
      <c r="BQ56" s="23">
        <v>13</v>
      </c>
      <c r="BR56" s="23">
        <v>35</v>
      </c>
      <c r="BS56" s="27" t="s">
        <v>87</v>
      </c>
      <c r="BT56" s="23">
        <v>221</v>
      </c>
      <c r="BU56" s="27" t="s">
        <v>87</v>
      </c>
      <c r="BV56" s="35">
        <v>0</v>
      </c>
      <c r="BW56" s="27" t="s">
        <v>87</v>
      </c>
      <c r="BX56" s="27">
        <v>0</v>
      </c>
      <c r="BY56" s="27" t="s">
        <v>87</v>
      </c>
      <c r="BZ56" s="35">
        <v>0</v>
      </c>
      <c r="CA56" s="27" t="s">
        <v>87</v>
      </c>
      <c r="CB56" s="27">
        <v>0</v>
      </c>
      <c r="CC56" s="27" t="s">
        <v>87</v>
      </c>
      <c r="CD56" s="23">
        <v>6</v>
      </c>
      <c r="CE56" s="27" t="s">
        <v>87</v>
      </c>
      <c r="CF56" s="27" t="s">
        <v>87</v>
      </c>
      <c r="CG56" s="23">
        <v>0</v>
      </c>
      <c r="CH56" s="27" t="s">
        <v>87</v>
      </c>
      <c r="CI56" s="27" t="s">
        <v>87</v>
      </c>
      <c r="CJ56" s="23">
        <v>0</v>
      </c>
      <c r="CK56" s="27" t="s">
        <v>87</v>
      </c>
      <c r="CL56" s="23">
        <f t="shared" si="10"/>
        <v>0</v>
      </c>
      <c r="CM56" s="70" t="s">
        <v>157</v>
      </c>
      <c r="CN56" s="70" t="s">
        <v>157</v>
      </c>
      <c r="CO56" s="27" t="s">
        <v>87</v>
      </c>
      <c r="CP56" s="27">
        <f t="shared" si="11"/>
        <v>250</v>
      </c>
      <c r="CQ56" s="81" t="s">
        <v>167</v>
      </c>
    </row>
    <row r="57" spans="1:95" s="12" customFormat="1" ht="16.05" customHeight="1" x14ac:dyDescent="0.3">
      <c r="A57" s="43" t="s">
        <v>194</v>
      </c>
      <c r="B57" s="94" t="s">
        <v>181</v>
      </c>
      <c r="C57" s="42" t="s">
        <v>50</v>
      </c>
      <c r="D57" s="76">
        <v>-55.29</v>
      </c>
      <c r="E57" s="53" t="s">
        <v>157</v>
      </c>
      <c r="F57" s="40" t="s">
        <v>87</v>
      </c>
      <c r="G57" s="23">
        <v>0</v>
      </c>
      <c r="H57" s="40" t="s">
        <v>87</v>
      </c>
      <c r="I57" s="40" t="s">
        <v>87</v>
      </c>
      <c r="J57" s="23">
        <v>2</v>
      </c>
      <c r="K57" s="40" t="s">
        <v>87</v>
      </c>
      <c r="L57" s="23">
        <v>0</v>
      </c>
      <c r="M57" s="40" t="s">
        <v>87</v>
      </c>
      <c r="N57" s="40" t="s">
        <v>87</v>
      </c>
      <c r="O57" s="40" t="s">
        <v>87</v>
      </c>
      <c r="P57" s="40" t="s">
        <v>87</v>
      </c>
      <c r="Q57" s="23">
        <v>0</v>
      </c>
      <c r="R57" s="40" t="s">
        <v>87</v>
      </c>
      <c r="S57" s="40" t="s">
        <v>87</v>
      </c>
      <c r="T57" s="40" t="s">
        <v>87</v>
      </c>
      <c r="U57" s="35">
        <v>0</v>
      </c>
      <c r="V57" s="40" t="s">
        <v>87</v>
      </c>
      <c r="W57" s="40" t="s">
        <v>87</v>
      </c>
      <c r="X57" s="40" t="s">
        <v>87</v>
      </c>
      <c r="Y57" s="27">
        <v>5</v>
      </c>
      <c r="Z57" s="40" t="s">
        <v>87</v>
      </c>
      <c r="AA57" s="27">
        <v>12</v>
      </c>
      <c r="AB57" s="40" t="s">
        <v>87</v>
      </c>
      <c r="AC57" s="23">
        <v>0</v>
      </c>
      <c r="AD57" s="40" t="s">
        <v>87</v>
      </c>
      <c r="AE57" s="23">
        <v>0</v>
      </c>
      <c r="AF57" s="40" t="s">
        <v>87</v>
      </c>
      <c r="AG57" s="40" t="s">
        <v>87</v>
      </c>
      <c r="AH57" s="40" t="s">
        <v>87</v>
      </c>
      <c r="AI57" s="23">
        <v>0</v>
      </c>
      <c r="AJ57" s="40" t="s">
        <v>87</v>
      </c>
      <c r="AK57" s="40" t="s">
        <v>87</v>
      </c>
      <c r="AL57" s="23">
        <v>0</v>
      </c>
      <c r="AM57" s="40" t="s">
        <v>87</v>
      </c>
      <c r="AN57" s="40" t="s">
        <v>87</v>
      </c>
      <c r="AO57" s="40" t="s">
        <v>87</v>
      </c>
      <c r="AP57" s="23">
        <v>3</v>
      </c>
      <c r="AQ57" s="40" t="s">
        <v>87</v>
      </c>
      <c r="AR57" s="40" t="s">
        <v>87</v>
      </c>
      <c r="AS57" s="40" t="s">
        <v>87</v>
      </c>
      <c r="AT57" s="23">
        <v>0</v>
      </c>
      <c r="AU57" s="40" t="s">
        <v>87</v>
      </c>
      <c r="AV57" s="23">
        <v>5</v>
      </c>
      <c r="AW57" s="40" t="s">
        <v>87</v>
      </c>
      <c r="AX57" s="23">
        <v>0</v>
      </c>
      <c r="AY57" s="40" t="s">
        <v>87</v>
      </c>
      <c r="AZ57" s="23">
        <v>8</v>
      </c>
      <c r="BA57" s="40" t="s">
        <v>87</v>
      </c>
      <c r="BB57" s="40" t="s">
        <v>87</v>
      </c>
      <c r="BC57" s="23">
        <v>13</v>
      </c>
      <c r="BD57" s="40" t="s">
        <v>87</v>
      </c>
      <c r="BE57" s="23">
        <v>57</v>
      </c>
      <c r="BF57" s="40" t="s">
        <v>87</v>
      </c>
      <c r="BG57" s="40" t="s">
        <v>87</v>
      </c>
      <c r="BH57" s="23">
        <v>0</v>
      </c>
      <c r="BI57" s="40" t="s">
        <v>87</v>
      </c>
      <c r="BJ57" s="27">
        <v>0</v>
      </c>
      <c r="BK57" s="23">
        <v>0</v>
      </c>
      <c r="BL57" s="40" t="s">
        <v>87</v>
      </c>
      <c r="BM57" s="40" t="s">
        <v>87</v>
      </c>
      <c r="BN57" s="27">
        <v>6</v>
      </c>
      <c r="BO57" s="27" t="s">
        <v>87</v>
      </c>
      <c r="BP57" s="27" t="s">
        <v>87</v>
      </c>
      <c r="BQ57" s="23">
        <v>8</v>
      </c>
      <c r="BR57" s="23">
        <v>22</v>
      </c>
      <c r="BS57" s="27" t="s">
        <v>87</v>
      </c>
      <c r="BT57" s="23">
        <v>114</v>
      </c>
      <c r="BU57" s="27" t="s">
        <v>87</v>
      </c>
      <c r="BV57" s="35">
        <v>0</v>
      </c>
      <c r="BW57" s="27" t="s">
        <v>87</v>
      </c>
      <c r="BX57" s="27">
        <v>0</v>
      </c>
      <c r="BY57" s="27" t="s">
        <v>87</v>
      </c>
      <c r="BZ57" s="35">
        <v>0</v>
      </c>
      <c r="CA57" s="27" t="s">
        <v>87</v>
      </c>
      <c r="CB57" s="27">
        <v>0</v>
      </c>
      <c r="CC57" s="27" t="s">
        <v>87</v>
      </c>
      <c r="CD57" s="23">
        <v>9</v>
      </c>
      <c r="CE57" s="27" t="s">
        <v>87</v>
      </c>
      <c r="CF57" s="27" t="s">
        <v>87</v>
      </c>
      <c r="CG57" s="23">
        <v>1</v>
      </c>
      <c r="CH57" s="27" t="s">
        <v>87</v>
      </c>
      <c r="CI57" s="27" t="s">
        <v>87</v>
      </c>
      <c r="CJ57" s="23">
        <v>0</v>
      </c>
      <c r="CK57" s="27" t="s">
        <v>87</v>
      </c>
      <c r="CL57" s="23">
        <f t="shared" si="10"/>
        <v>1</v>
      </c>
      <c r="CM57" s="70" t="s">
        <v>157</v>
      </c>
      <c r="CN57" s="70" t="s">
        <v>157</v>
      </c>
      <c r="CO57" s="27" t="s">
        <v>87</v>
      </c>
      <c r="CP57" s="27">
        <f t="shared" si="11"/>
        <v>143</v>
      </c>
      <c r="CQ57" s="81" t="s">
        <v>168</v>
      </c>
    </row>
    <row r="58" spans="1:95" s="12" customFormat="1" ht="16.05" customHeight="1" x14ac:dyDescent="0.3">
      <c r="A58" s="43" t="s">
        <v>193</v>
      </c>
      <c r="B58" s="94" t="s">
        <v>181</v>
      </c>
      <c r="C58" s="42" t="s">
        <v>51</v>
      </c>
      <c r="D58" s="76">
        <v>-75.239999999999995</v>
      </c>
      <c r="E58" s="53" t="s">
        <v>157</v>
      </c>
      <c r="F58" s="40" t="s">
        <v>87</v>
      </c>
      <c r="G58" s="23">
        <v>0</v>
      </c>
      <c r="H58" s="40" t="s">
        <v>87</v>
      </c>
      <c r="I58" s="40" t="s">
        <v>87</v>
      </c>
      <c r="J58" s="23">
        <v>5</v>
      </c>
      <c r="K58" s="40" t="s">
        <v>87</v>
      </c>
      <c r="L58" s="23">
        <v>0</v>
      </c>
      <c r="M58" s="40" t="s">
        <v>87</v>
      </c>
      <c r="N58" s="40" t="s">
        <v>87</v>
      </c>
      <c r="O58" s="40" t="s">
        <v>87</v>
      </c>
      <c r="P58" s="40" t="s">
        <v>87</v>
      </c>
      <c r="Q58" s="23">
        <v>0</v>
      </c>
      <c r="R58" s="40" t="s">
        <v>87</v>
      </c>
      <c r="S58" s="40" t="s">
        <v>87</v>
      </c>
      <c r="T58" s="40" t="s">
        <v>87</v>
      </c>
      <c r="U58" s="35">
        <v>0</v>
      </c>
      <c r="V58" s="40" t="s">
        <v>87</v>
      </c>
      <c r="W58" s="40" t="s">
        <v>87</v>
      </c>
      <c r="X58" s="40" t="s">
        <v>87</v>
      </c>
      <c r="Y58" s="27">
        <v>29</v>
      </c>
      <c r="Z58" s="40" t="s">
        <v>87</v>
      </c>
      <c r="AA58" s="27">
        <v>36</v>
      </c>
      <c r="AB58" s="40" t="s">
        <v>87</v>
      </c>
      <c r="AC58" s="23">
        <v>0</v>
      </c>
      <c r="AD58" s="40" t="s">
        <v>87</v>
      </c>
      <c r="AE58" s="23">
        <v>0</v>
      </c>
      <c r="AF58" s="40" t="s">
        <v>87</v>
      </c>
      <c r="AG58" s="40" t="s">
        <v>87</v>
      </c>
      <c r="AH58" s="40" t="s">
        <v>87</v>
      </c>
      <c r="AI58" s="23">
        <v>0</v>
      </c>
      <c r="AJ58" s="40" t="s">
        <v>87</v>
      </c>
      <c r="AK58" s="40" t="s">
        <v>87</v>
      </c>
      <c r="AL58" s="23">
        <v>0</v>
      </c>
      <c r="AM58" s="40" t="s">
        <v>87</v>
      </c>
      <c r="AN58" s="40" t="s">
        <v>87</v>
      </c>
      <c r="AO58" s="40" t="s">
        <v>87</v>
      </c>
      <c r="AP58" s="23">
        <v>7</v>
      </c>
      <c r="AQ58" s="40" t="s">
        <v>87</v>
      </c>
      <c r="AR58" s="40" t="s">
        <v>87</v>
      </c>
      <c r="AS58" s="40" t="s">
        <v>87</v>
      </c>
      <c r="AT58" s="23">
        <v>0</v>
      </c>
      <c r="AU58" s="40" t="s">
        <v>87</v>
      </c>
      <c r="AV58" s="23">
        <v>10</v>
      </c>
      <c r="AW58" s="40" t="s">
        <v>87</v>
      </c>
      <c r="AX58" s="23">
        <v>0</v>
      </c>
      <c r="AY58" s="40" t="s">
        <v>87</v>
      </c>
      <c r="AZ58" s="23">
        <v>10</v>
      </c>
      <c r="BA58" s="40" t="s">
        <v>87</v>
      </c>
      <c r="BB58" s="40" t="s">
        <v>87</v>
      </c>
      <c r="BC58" s="23">
        <v>20</v>
      </c>
      <c r="BD58" s="40" t="s">
        <v>87</v>
      </c>
      <c r="BE58" s="23">
        <v>108</v>
      </c>
      <c r="BF58" s="40" t="s">
        <v>87</v>
      </c>
      <c r="BG58" s="40" t="s">
        <v>87</v>
      </c>
      <c r="BH58" s="23">
        <v>0</v>
      </c>
      <c r="BI58" s="40" t="s">
        <v>87</v>
      </c>
      <c r="BJ58" s="27">
        <v>0</v>
      </c>
      <c r="BK58" s="23">
        <v>0</v>
      </c>
      <c r="BL58" s="40" t="s">
        <v>87</v>
      </c>
      <c r="BM58" s="40" t="s">
        <v>87</v>
      </c>
      <c r="BN58" s="27">
        <v>5</v>
      </c>
      <c r="BO58" s="27" t="s">
        <v>87</v>
      </c>
      <c r="BP58" s="27" t="s">
        <v>87</v>
      </c>
      <c r="BQ58" s="23">
        <v>5</v>
      </c>
      <c r="BR58" s="23">
        <v>13</v>
      </c>
      <c r="BS58" s="27" t="s">
        <v>87</v>
      </c>
      <c r="BT58" s="23">
        <v>173</v>
      </c>
      <c r="BU58" s="27" t="s">
        <v>87</v>
      </c>
      <c r="BV58" s="35">
        <v>0</v>
      </c>
      <c r="BW58" s="27" t="s">
        <v>87</v>
      </c>
      <c r="BX58" s="35">
        <v>0</v>
      </c>
      <c r="BY58" s="27" t="s">
        <v>87</v>
      </c>
      <c r="BZ58" s="35">
        <v>0</v>
      </c>
      <c r="CA58" s="27" t="s">
        <v>87</v>
      </c>
      <c r="CB58" s="35">
        <v>0</v>
      </c>
      <c r="CC58" s="27" t="s">
        <v>87</v>
      </c>
      <c r="CD58" s="23">
        <v>7</v>
      </c>
      <c r="CE58" s="27" t="s">
        <v>87</v>
      </c>
      <c r="CF58" s="27" t="s">
        <v>87</v>
      </c>
      <c r="CG58" s="23">
        <v>0</v>
      </c>
      <c r="CH58" s="27" t="s">
        <v>87</v>
      </c>
      <c r="CI58" s="27" t="s">
        <v>87</v>
      </c>
      <c r="CJ58" s="23">
        <v>0</v>
      </c>
      <c r="CK58" s="27" t="s">
        <v>87</v>
      </c>
      <c r="CL58" s="23">
        <f t="shared" si="10"/>
        <v>0</v>
      </c>
      <c r="CM58" s="70" t="s">
        <v>157</v>
      </c>
      <c r="CN58" s="70" t="s">
        <v>157</v>
      </c>
      <c r="CO58" s="27" t="s">
        <v>87</v>
      </c>
      <c r="CP58" s="27">
        <f t="shared" si="11"/>
        <v>250</v>
      </c>
      <c r="CQ58" s="81" t="s">
        <v>163</v>
      </c>
    </row>
    <row r="59" spans="1:95" s="12" customFormat="1" ht="16.05" customHeight="1" x14ac:dyDescent="0.3">
      <c r="A59" s="95" t="s">
        <v>192</v>
      </c>
      <c r="B59" s="96" t="s">
        <v>181</v>
      </c>
      <c r="C59" s="82" t="s">
        <v>52</v>
      </c>
      <c r="D59" s="83">
        <v>-95.14</v>
      </c>
      <c r="E59" s="84" t="s">
        <v>157</v>
      </c>
      <c r="F59" s="85" t="s">
        <v>87</v>
      </c>
      <c r="G59" s="86">
        <v>0</v>
      </c>
      <c r="H59" s="85" t="s">
        <v>87</v>
      </c>
      <c r="I59" s="85" t="s">
        <v>87</v>
      </c>
      <c r="J59" s="86">
        <v>2</v>
      </c>
      <c r="K59" s="85" t="s">
        <v>87</v>
      </c>
      <c r="L59" s="86">
        <v>0</v>
      </c>
      <c r="M59" s="85" t="s">
        <v>87</v>
      </c>
      <c r="N59" s="85" t="s">
        <v>87</v>
      </c>
      <c r="O59" s="85" t="s">
        <v>87</v>
      </c>
      <c r="P59" s="85" t="s">
        <v>87</v>
      </c>
      <c r="Q59" s="86">
        <v>0</v>
      </c>
      <c r="R59" s="85" t="s">
        <v>87</v>
      </c>
      <c r="S59" s="85" t="s">
        <v>87</v>
      </c>
      <c r="T59" s="85" t="s">
        <v>87</v>
      </c>
      <c r="U59" s="87">
        <v>0</v>
      </c>
      <c r="V59" s="85" t="s">
        <v>87</v>
      </c>
      <c r="W59" s="85" t="s">
        <v>87</v>
      </c>
      <c r="X59" s="85" t="s">
        <v>87</v>
      </c>
      <c r="Y59" s="88">
        <v>23</v>
      </c>
      <c r="Z59" s="85" t="s">
        <v>87</v>
      </c>
      <c r="AA59" s="88">
        <v>6</v>
      </c>
      <c r="AB59" s="85" t="s">
        <v>87</v>
      </c>
      <c r="AC59" s="86">
        <v>0</v>
      </c>
      <c r="AD59" s="85" t="s">
        <v>87</v>
      </c>
      <c r="AE59" s="86">
        <v>0</v>
      </c>
      <c r="AF59" s="85" t="s">
        <v>87</v>
      </c>
      <c r="AG59" s="85" t="s">
        <v>87</v>
      </c>
      <c r="AH59" s="85" t="s">
        <v>87</v>
      </c>
      <c r="AI59" s="86">
        <v>0</v>
      </c>
      <c r="AJ59" s="85" t="s">
        <v>87</v>
      </c>
      <c r="AK59" s="85" t="s">
        <v>87</v>
      </c>
      <c r="AL59" s="86">
        <v>0</v>
      </c>
      <c r="AM59" s="85" t="s">
        <v>87</v>
      </c>
      <c r="AN59" s="85" t="s">
        <v>87</v>
      </c>
      <c r="AO59" s="85" t="s">
        <v>87</v>
      </c>
      <c r="AP59" s="86">
        <v>1</v>
      </c>
      <c r="AQ59" s="85" t="s">
        <v>87</v>
      </c>
      <c r="AR59" s="85" t="s">
        <v>87</v>
      </c>
      <c r="AS59" s="85" t="s">
        <v>87</v>
      </c>
      <c r="AT59" s="86">
        <v>0</v>
      </c>
      <c r="AU59" s="85" t="s">
        <v>87</v>
      </c>
      <c r="AV59" s="86">
        <v>20</v>
      </c>
      <c r="AW59" s="85" t="s">
        <v>87</v>
      </c>
      <c r="AX59" s="86">
        <v>0</v>
      </c>
      <c r="AY59" s="85" t="s">
        <v>87</v>
      </c>
      <c r="AZ59" s="86">
        <v>11</v>
      </c>
      <c r="BA59" s="85" t="s">
        <v>87</v>
      </c>
      <c r="BB59" s="85" t="s">
        <v>87</v>
      </c>
      <c r="BC59" s="86">
        <v>31</v>
      </c>
      <c r="BD59" s="85" t="s">
        <v>87</v>
      </c>
      <c r="BE59" s="86">
        <v>112</v>
      </c>
      <c r="BF59" s="85" t="s">
        <v>87</v>
      </c>
      <c r="BG59" s="85" t="s">
        <v>87</v>
      </c>
      <c r="BH59" s="86">
        <v>0</v>
      </c>
      <c r="BI59" s="85" t="s">
        <v>87</v>
      </c>
      <c r="BJ59" s="88">
        <v>0</v>
      </c>
      <c r="BK59" s="86">
        <v>0</v>
      </c>
      <c r="BL59" s="85" t="s">
        <v>87</v>
      </c>
      <c r="BM59" s="85" t="s">
        <v>87</v>
      </c>
      <c r="BN59" s="88">
        <v>14</v>
      </c>
      <c r="BO59" s="88" t="s">
        <v>87</v>
      </c>
      <c r="BP59" s="88" t="s">
        <v>87</v>
      </c>
      <c r="BQ59" s="86">
        <v>7</v>
      </c>
      <c r="BR59" s="86">
        <v>15</v>
      </c>
      <c r="BS59" s="88" t="s">
        <v>87</v>
      </c>
      <c r="BT59" s="86">
        <v>204</v>
      </c>
      <c r="BU59" s="88" t="s">
        <v>87</v>
      </c>
      <c r="BV59" s="87">
        <v>0</v>
      </c>
      <c r="BW59" s="88" t="s">
        <v>87</v>
      </c>
      <c r="BX59" s="87">
        <v>0</v>
      </c>
      <c r="BY59" s="88" t="s">
        <v>87</v>
      </c>
      <c r="BZ59" s="87">
        <v>0</v>
      </c>
      <c r="CA59" s="88" t="s">
        <v>87</v>
      </c>
      <c r="CB59" s="87">
        <v>0</v>
      </c>
      <c r="CC59" s="88" t="s">
        <v>87</v>
      </c>
      <c r="CD59" s="86">
        <v>13</v>
      </c>
      <c r="CE59" s="88" t="s">
        <v>87</v>
      </c>
      <c r="CF59" s="88" t="s">
        <v>87</v>
      </c>
      <c r="CG59" s="86">
        <v>0</v>
      </c>
      <c r="CH59" s="88" t="s">
        <v>87</v>
      </c>
      <c r="CI59" s="88" t="s">
        <v>87</v>
      </c>
      <c r="CJ59" s="86">
        <v>2</v>
      </c>
      <c r="CK59" s="88" t="s">
        <v>87</v>
      </c>
      <c r="CL59" s="86">
        <f t="shared" si="10"/>
        <v>2</v>
      </c>
      <c r="CM59" s="89" t="s">
        <v>157</v>
      </c>
      <c r="CN59" s="89" t="s">
        <v>157</v>
      </c>
      <c r="CO59" s="88" t="s">
        <v>87</v>
      </c>
      <c r="CP59" s="88">
        <f t="shared" si="11"/>
        <v>250</v>
      </c>
      <c r="CQ59" s="90" t="s">
        <v>167</v>
      </c>
    </row>
    <row r="60" spans="1:95" s="7" customFormat="1" x14ac:dyDescent="0.3">
      <c r="A60" s="98" t="s">
        <v>183</v>
      </c>
      <c r="B60" s="6"/>
      <c r="F60" s="20"/>
      <c r="G60" s="20"/>
      <c r="H60" s="20"/>
      <c r="I60" s="20"/>
      <c r="J60" s="20"/>
      <c r="N60" s="20"/>
      <c r="O60" s="20"/>
      <c r="P60" s="28"/>
      <c r="R60" s="20"/>
      <c r="U60" s="20"/>
      <c r="X60" s="20"/>
      <c r="Y60" s="1"/>
      <c r="Z60" s="20"/>
      <c r="AA60" s="28"/>
      <c r="AB60" s="28"/>
      <c r="AC60" s="28"/>
      <c r="AD60" s="20"/>
      <c r="AE60" s="28"/>
      <c r="AF60" s="20"/>
      <c r="AG60" s="20"/>
      <c r="AH60" s="1"/>
      <c r="AI60" s="1"/>
      <c r="AJ60" s="2"/>
      <c r="AK60" s="1"/>
      <c r="AL60" s="28"/>
      <c r="AM60" s="20"/>
      <c r="AN60" s="20"/>
      <c r="AO60" s="28"/>
      <c r="AP60" s="22"/>
      <c r="AQ60" s="28"/>
      <c r="AR60" s="20"/>
      <c r="AS60" s="28"/>
      <c r="AT60" s="28"/>
      <c r="AU60" s="20"/>
      <c r="AV60" s="1"/>
      <c r="AW60" s="28"/>
      <c r="AX60" s="28"/>
      <c r="AY60" s="28"/>
      <c r="AZ60" s="28"/>
      <c r="BA60" s="20"/>
      <c r="BB60" s="28"/>
      <c r="BC60" s="28"/>
      <c r="BD60" s="1"/>
      <c r="BE60" s="28"/>
      <c r="BF60" s="29"/>
      <c r="BG60" s="36"/>
      <c r="BH60" s="36"/>
      <c r="BI60" s="36"/>
      <c r="BJ60" s="20"/>
      <c r="BK60" s="28"/>
      <c r="BL60" s="36"/>
      <c r="BM60" s="29"/>
      <c r="BN60" s="29"/>
      <c r="BO60" s="20"/>
      <c r="BP60" s="28"/>
      <c r="BQ60" s="1"/>
      <c r="BR60" s="28"/>
      <c r="BS60" s="28"/>
      <c r="BT60" s="28"/>
      <c r="BU60" s="12"/>
      <c r="BV60" s="20"/>
      <c r="BW60" s="20"/>
      <c r="BX60" s="27"/>
      <c r="BY60" s="27"/>
      <c r="BZ60" s="20"/>
      <c r="CA60" s="27"/>
      <c r="CB60" s="27"/>
      <c r="CC60" s="28"/>
      <c r="CD60" s="10"/>
      <c r="CE60" s="10"/>
      <c r="CF60" s="28"/>
      <c r="CG60" s="28"/>
      <c r="CH60" s="10"/>
      <c r="CI60" s="1"/>
      <c r="CJ60" s="1"/>
      <c r="CM60" s="189" t="s">
        <v>88</v>
      </c>
      <c r="CN60" s="189"/>
      <c r="CO60" s="27">
        <f>SUM(CO55,CO52,CO49,CO48,CO45,CO42,CO36,CO34,CO29:CO30,CO26,CO23,CO10:CO19,CO7:CO8)</f>
        <v>10961</v>
      </c>
      <c r="CP60" s="27">
        <f>SUM(CP7:CP59)</f>
        <v>11824</v>
      </c>
    </row>
    <row r="61" spans="1:95" s="7" customFormat="1" ht="15.6" x14ac:dyDescent="0.3">
      <c r="A61" s="99" t="s">
        <v>184</v>
      </c>
      <c r="B61" s="91"/>
      <c r="C61" s="92"/>
      <c r="D61" s="93"/>
      <c r="E61" s="32"/>
      <c r="F61" s="20"/>
      <c r="G61" s="20"/>
      <c r="H61" s="20"/>
      <c r="I61" s="20"/>
      <c r="J61" s="20"/>
      <c r="N61" s="20"/>
      <c r="O61" s="20"/>
      <c r="P61" s="28"/>
      <c r="R61" s="20"/>
      <c r="U61" s="20"/>
      <c r="W61" s="20"/>
      <c r="X61" s="20"/>
      <c r="Y61" s="1"/>
      <c r="Z61" s="20"/>
      <c r="AA61" s="28"/>
      <c r="AB61" s="28"/>
      <c r="AC61" s="28"/>
      <c r="AD61" s="20"/>
      <c r="AE61" s="28"/>
      <c r="AF61" s="20"/>
      <c r="AG61" s="20"/>
      <c r="AH61" s="1"/>
      <c r="AI61" s="1"/>
      <c r="AJ61" s="2"/>
      <c r="AK61" s="1"/>
      <c r="AL61" s="28"/>
      <c r="AM61" s="20"/>
      <c r="AN61" s="20"/>
      <c r="AO61" s="28"/>
      <c r="AP61" s="22"/>
      <c r="AQ61" s="28"/>
      <c r="AR61" s="20"/>
      <c r="AS61" s="28"/>
      <c r="AT61" s="28"/>
      <c r="AU61" s="20"/>
      <c r="AV61" s="1"/>
      <c r="AW61" s="28"/>
      <c r="AX61" s="28"/>
      <c r="AY61" s="28"/>
      <c r="AZ61" s="28"/>
      <c r="BA61" s="20"/>
      <c r="BB61" s="28"/>
      <c r="BC61" s="28"/>
      <c r="BD61" s="1"/>
      <c r="BE61" s="28"/>
      <c r="BF61" s="29"/>
      <c r="BG61" s="37"/>
      <c r="BH61" s="37"/>
      <c r="BI61" s="37"/>
      <c r="BJ61" s="20"/>
      <c r="BK61" s="28"/>
      <c r="BL61" s="37"/>
      <c r="BM61" s="29"/>
      <c r="BN61" s="29"/>
      <c r="BO61" s="20"/>
      <c r="BP61" s="28"/>
      <c r="BQ61" s="1"/>
      <c r="BR61" s="28"/>
      <c r="BS61" s="28"/>
      <c r="BT61" s="28"/>
      <c r="BU61" s="12"/>
      <c r="BV61" s="20"/>
      <c r="BW61" s="20"/>
      <c r="BX61" s="35"/>
      <c r="BY61" s="35"/>
      <c r="BZ61" s="20"/>
      <c r="CA61" s="35"/>
      <c r="CB61" s="35"/>
      <c r="CC61" s="28"/>
      <c r="CD61" s="10"/>
      <c r="CE61" s="10"/>
      <c r="CF61" s="28"/>
      <c r="CG61" s="28"/>
      <c r="CH61" s="10"/>
      <c r="CI61" s="1"/>
      <c r="CJ61" s="1"/>
      <c r="CK61" s="20"/>
      <c r="CO61" s="39"/>
      <c r="CP61" s="39"/>
    </row>
    <row r="62" spans="1:95" ht="16.5" customHeight="1" x14ac:dyDescent="0.3">
      <c r="A62" s="99" t="s">
        <v>237</v>
      </c>
      <c r="B62" s="36"/>
      <c r="C62" s="36"/>
      <c r="D62" s="36"/>
      <c r="E62" s="78"/>
      <c r="F62" s="30"/>
      <c r="G62" s="30"/>
      <c r="H62" s="28"/>
      <c r="I62" s="28"/>
      <c r="J62" s="54"/>
      <c r="K62" s="54"/>
      <c r="L62" s="54"/>
      <c r="M62" s="54"/>
      <c r="N62" s="54"/>
      <c r="O62" s="28"/>
      <c r="P62" s="28"/>
      <c r="R62" s="28"/>
      <c r="U62" s="28"/>
      <c r="W62" s="28"/>
      <c r="X62" s="28"/>
      <c r="Z62" s="28"/>
      <c r="AA62" s="28"/>
      <c r="AB62" s="28"/>
      <c r="AC62" s="28"/>
      <c r="AD62" s="28"/>
      <c r="AE62" s="28"/>
      <c r="AF62" s="28"/>
      <c r="AG62" s="28"/>
      <c r="AJ62" s="2"/>
      <c r="AL62" s="28"/>
      <c r="AM62" s="28"/>
      <c r="AO62" s="28"/>
      <c r="AP62" s="22"/>
      <c r="AQ62" s="28"/>
      <c r="AR62" s="28"/>
      <c r="AS62" s="28"/>
      <c r="AT62" s="28"/>
      <c r="AU62" s="20"/>
      <c r="AV62" s="1"/>
      <c r="AW62" s="28"/>
      <c r="AX62" s="28"/>
      <c r="AY62" s="28"/>
      <c r="AZ62" s="28"/>
      <c r="BA62" s="28"/>
      <c r="BB62" s="28"/>
      <c r="BC62" s="28"/>
      <c r="BE62" s="28"/>
      <c r="BF62" s="29"/>
      <c r="BG62" s="36"/>
      <c r="BH62" s="36"/>
      <c r="BI62" s="36"/>
      <c r="BJ62" s="28"/>
      <c r="BK62" s="28"/>
      <c r="BL62" s="36"/>
      <c r="BM62" s="29"/>
      <c r="BN62" s="29"/>
      <c r="BO62" s="28"/>
      <c r="BP62" s="28"/>
      <c r="BR62" s="28"/>
      <c r="BS62" s="28"/>
      <c r="BT62" s="28"/>
      <c r="BU62" s="12"/>
      <c r="BV62" s="28"/>
      <c r="BW62" s="28"/>
      <c r="BX62" s="35"/>
      <c r="BY62" s="35"/>
      <c r="BZ62" s="28"/>
      <c r="CA62" s="35"/>
      <c r="CB62" s="35"/>
      <c r="CC62" s="28"/>
      <c r="CD62" s="10"/>
      <c r="CE62" s="10"/>
      <c r="CF62" s="28"/>
      <c r="CG62" s="28"/>
      <c r="CH62" s="10"/>
      <c r="CK62" s="28"/>
      <c r="CL62" s="28"/>
      <c r="CM62" s="28"/>
      <c r="CN62" s="28"/>
      <c r="CO62" s="28"/>
      <c r="CQ62" s="74"/>
    </row>
    <row r="63" spans="1:95" x14ac:dyDescent="0.3">
      <c r="A63" s="100" t="s">
        <v>238</v>
      </c>
      <c r="B63" s="101"/>
      <c r="C63" s="101"/>
      <c r="D63" s="101"/>
      <c r="E63" s="102"/>
      <c r="F63" s="103"/>
      <c r="G63" s="103"/>
      <c r="H63" s="77"/>
      <c r="I63" s="77"/>
      <c r="J63" s="104"/>
      <c r="K63" s="104"/>
      <c r="L63" s="104"/>
      <c r="M63" s="104"/>
      <c r="N63" s="104"/>
      <c r="O63" s="77"/>
      <c r="P63" s="77"/>
      <c r="Q63" s="105"/>
      <c r="R63" s="77"/>
      <c r="S63" s="105"/>
      <c r="T63" s="105"/>
      <c r="U63" s="77"/>
      <c r="V63" s="105"/>
      <c r="W63" s="105"/>
      <c r="X63" s="77"/>
      <c r="Y63" s="105"/>
      <c r="Z63" s="77"/>
      <c r="AA63" s="105"/>
      <c r="AB63" s="105"/>
      <c r="AC63" s="105"/>
      <c r="AD63" s="77"/>
      <c r="AE63" s="105"/>
      <c r="AF63" s="77"/>
      <c r="AG63" s="88"/>
      <c r="AH63" s="105"/>
      <c r="AI63" s="105"/>
      <c r="AJ63" s="106"/>
      <c r="AK63" s="105"/>
      <c r="AL63" s="105"/>
      <c r="AM63" s="77"/>
      <c r="AN63" s="77"/>
      <c r="AO63" s="105"/>
      <c r="AP63" s="107"/>
      <c r="AQ63" s="105"/>
      <c r="AR63" s="77"/>
      <c r="AS63" s="108"/>
      <c r="AT63" s="108"/>
      <c r="AU63" s="105"/>
      <c r="AV63" s="105"/>
      <c r="AW63" s="105"/>
      <c r="AX63" s="105"/>
      <c r="AY63" s="105"/>
      <c r="AZ63" s="105"/>
      <c r="BA63" s="77"/>
      <c r="BB63" s="105"/>
      <c r="BC63" s="105"/>
      <c r="BD63" s="105"/>
      <c r="BE63" s="105"/>
      <c r="BF63" s="112"/>
      <c r="BG63" s="113"/>
      <c r="BH63" s="113"/>
      <c r="BI63" s="112"/>
      <c r="BJ63" s="77"/>
      <c r="BK63" s="105"/>
      <c r="BL63" s="112"/>
      <c r="BM63" s="112"/>
      <c r="BN63" s="112"/>
      <c r="BO63" s="77"/>
      <c r="BP63" s="105"/>
      <c r="BQ63" s="105"/>
      <c r="BR63" s="105"/>
      <c r="BS63" s="105"/>
      <c r="BT63" s="105"/>
      <c r="BU63" s="109"/>
      <c r="BV63" s="77"/>
      <c r="BW63" s="77"/>
      <c r="BX63" s="88"/>
      <c r="BY63" s="88"/>
      <c r="BZ63" s="77"/>
      <c r="CA63" s="88"/>
      <c r="CB63" s="88"/>
      <c r="CC63" s="105"/>
      <c r="CD63" s="110"/>
      <c r="CE63" s="110"/>
      <c r="CF63" s="105"/>
      <c r="CG63" s="105"/>
      <c r="CH63" s="110"/>
      <c r="CI63" s="105"/>
      <c r="CJ63" s="105"/>
      <c r="CK63" s="77"/>
      <c r="CL63" s="105"/>
      <c r="CM63" s="105"/>
      <c r="CN63" s="105"/>
      <c r="CO63" s="77"/>
      <c r="CP63" s="105"/>
      <c r="CQ63" s="111"/>
    </row>
    <row r="64" spans="1:95" ht="14.4" customHeight="1" x14ac:dyDescent="0.3">
      <c r="A64" s="97"/>
      <c r="B64" s="37"/>
      <c r="C64" s="37"/>
      <c r="D64" s="37"/>
      <c r="E64" s="79"/>
      <c r="F64" s="28"/>
      <c r="G64" s="28"/>
      <c r="H64" s="28"/>
      <c r="I64" s="28"/>
      <c r="J64" s="54"/>
      <c r="K64" s="54"/>
      <c r="L64" s="54"/>
      <c r="M64" s="54"/>
      <c r="N64" s="54"/>
      <c r="O64" s="28"/>
      <c r="P64" s="28"/>
      <c r="R64" s="28"/>
      <c r="T64" s="28"/>
      <c r="U64" s="28"/>
      <c r="W64" s="28"/>
      <c r="X64" s="28"/>
      <c r="Z64" s="28"/>
      <c r="AD64" s="28"/>
      <c r="AF64" s="28"/>
      <c r="AG64" s="28"/>
      <c r="AJ64" s="2"/>
      <c r="AM64" s="28"/>
      <c r="AO64" s="22"/>
      <c r="AP64" s="22"/>
      <c r="AR64" s="28"/>
      <c r="AS64" s="1"/>
      <c r="AT64" s="1"/>
      <c r="AU64" s="1"/>
      <c r="AV64" s="1"/>
      <c r="AW64" s="1"/>
      <c r="AX64" s="1"/>
      <c r="BA64" s="28"/>
      <c r="BF64" s="25"/>
      <c r="BG64" s="1"/>
      <c r="BH64" s="1"/>
      <c r="BI64" s="22"/>
      <c r="BJ64" s="28"/>
      <c r="BL64" s="2"/>
      <c r="BM64" s="2"/>
      <c r="BN64" s="2"/>
      <c r="BO64" s="28"/>
      <c r="BP64" s="2"/>
      <c r="BR64" s="2"/>
      <c r="BS64" s="2"/>
      <c r="BT64" s="2"/>
      <c r="BU64" s="12"/>
      <c r="BV64" s="28"/>
      <c r="BW64" s="28"/>
      <c r="BX64" s="35"/>
      <c r="BY64" s="35"/>
      <c r="BZ64" s="28"/>
      <c r="CA64" s="35"/>
      <c r="CB64" s="35"/>
      <c r="CC64" s="10"/>
      <c r="CD64" s="10"/>
      <c r="CE64" s="10"/>
      <c r="CF64" s="1"/>
      <c r="CG64" s="1"/>
      <c r="CH64" s="10"/>
      <c r="CK64" s="28"/>
      <c r="CL64" s="1"/>
      <c r="CM64" s="1"/>
      <c r="CN64" s="1"/>
      <c r="CO64" s="28"/>
    </row>
    <row r="65" spans="1:93" ht="14.4" customHeight="1" x14ac:dyDescent="0.3">
      <c r="A65" s="37"/>
      <c r="B65" s="36"/>
      <c r="C65" s="36"/>
      <c r="D65" s="36"/>
      <c r="E65" s="78"/>
      <c r="F65" s="28"/>
      <c r="G65" s="28"/>
      <c r="H65" s="28"/>
      <c r="I65" s="28"/>
      <c r="J65" s="54"/>
      <c r="K65" s="54"/>
      <c r="L65" s="54"/>
      <c r="M65" s="54"/>
      <c r="N65" s="54"/>
      <c r="O65" s="28"/>
      <c r="P65" s="28"/>
      <c r="R65" s="28"/>
      <c r="T65" s="28"/>
      <c r="U65" s="28"/>
      <c r="W65" s="28"/>
      <c r="X65" s="28"/>
      <c r="Z65" s="28"/>
      <c r="AD65" s="28"/>
      <c r="AF65" s="28"/>
      <c r="AG65" s="28"/>
      <c r="AJ65" s="2"/>
      <c r="AM65" s="28"/>
      <c r="AO65" s="22"/>
      <c r="AP65" s="22"/>
      <c r="AR65" s="28"/>
      <c r="AS65" s="1"/>
      <c r="AT65" s="1"/>
      <c r="AU65" s="1"/>
      <c r="AV65" s="1"/>
      <c r="AW65" s="1"/>
      <c r="AX65" s="1"/>
      <c r="BA65" s="28"/>
      <c r="BF65" s="25"/>
      <c r="BG65" s="1"/>
      <c r="BH65" s="1"/>
      <c r="BI65" s="22"/>
      <c r="BJ65" s="28"/>
      <c r="BL65" s="2"/>
      <c r="BM65" s="2"/>
      <c r="BN65" s="2"/>
      <c r="BO65" s="28"/>
      <c r="BP65" s="2"/>
      <c r="BR65" s="2"/>
      <c r="BS65" s="2"/>
      <c r="BT65" s="2"/>
      <c r="BU65" s="12"/>
      <c r="BV65" s="28"/>
      <c r="BW65" s="28"/>
      <c r="BX65" s="35"/>
      <c r="BY65" s="35"/>
      <c r="BZ65" s="28"/>
      <c r="CA65" s="35"/>
      <c r="CB65" s="35"/>
      <c r="CC65" s="10"/>
      <c r="CD65" s="10"/>
      <c r="CE65" s="10"/>
      <c r="CF65" s="1"/>
      <c r="CG65" s="1"/>
      <c r="CH65" s="10"/>
      <c r="CK65" s="28"/>
      <c r="CL65" s="1"/>
      <c r="CM65" s="1"/>
      <c r="CN65" s="1"/>
      <c r="CO65" s="28"/>
    </row>
    <row r="66" spans="1:93" ht="14.4" customHeight="1" x14ac:dyDescent="0.3">
      <c r="F66" s="28"/>
      <c r="G66" s="28"/>
      <c r="H66" s="28"/>
      <c r="I66" s="28"/>
      <c r="J66" s="28"/>
      <c r="N66" s="28"/>
      <c r="O66" s="28"/>
      <c r="R66" s="28"/>
      <c r="T66" s="28"/>
      <c r="U66" s="28"/>
      <c r="V66" s="28"/>
      <c r="W66" s="28"/>
      <c r="X66" s="28"/>
      <c r="Z66" s="28"/>
      <c r="AD66" s="28"/>
      <c r="AF66" s="28"/>
      <c r="AG66" s="28"/>
      <c r="AJ66" s="2"/>
      <c r="AM66" s="28"/>
      <c r="AO66" s="22"/>
      <c r="AP66" s="22"/>
      <c r="AR66" s="28"/>
      <c r="AS66" s="1"/>
      <c r="AT66" s="1"/>
      <c r="AU66" s="1"/>
      <c r="AV66" s="1"/>
      <c r="AW66" s="1"/>
      <c r="AX66" s="1"/>
      <c r="BA66" s="28"/>
      <c r="BF66" s="25"/>
      <c r="BG66" s="1"/>
      <c r="BH66" s="1"/>
      <c r="BI66" s="22"/>
      <c r="BJ66" s="28"/>
      <c r="BL66" s="2"/>
      <c r="BM66" s="2"/>
      <c r="BN66" s="2"/>
      <c r="BO66" s="28"/>
      <c r="BP66" s="2"/>
      <c r="BR66" s="2"/>
      <c r="BS66" s="2"/>
      <c r="BT66" s="2"/>
      <c r="BU66" s="35"/>
      <c r="BV66" s="28"/>
      <c r="BW66" s="28"/>
      <c r="BX66" s="20"/>
      <c r="BY66" s="20"/>
      <c r="BZ66" s="28"/>
      <c r="CA66" s="20"/>
      <c r="CB66" s="20"/>
      <c r="CC66" s="10"/>
      <c r="CD66" s="10"/>
      <c r="CE66" s="10"/>
      <c r="CF66" s="1"/>
      <c r="CG66" s="1"/>
      <c r="CH66" s="10"/>
      <c r="CK66" s="28"/>
      <c r="CL66" s="1"/>
      <c r="CM66" s="1"/>
      <c r="CN66" s="1"/>
      <c r="CO66" s="28"/>
    </row>
    <row r="67" spans="1:93" ht="14.4" customHeight="1" x14ac:dyDescent="0.3">
      <c r="F67" s="28"/>
      <c r="G67" s="28"/>
      <c r="H67" s="28"/>
      <c r="I67" s="28"/>
      <c r="J67" s="28"/>
      <c r="K67" s="28"/>
      <c r="L67" s="28"/>
      <c r="M67" s="28"/>
      <c r="N67" s="28"/>
      <c r="O67" s="28"/>
      <c r="Q67" s="28"/>
      <c r="R67" s="28"/>
      <c r="T67" s="28"/>
      <c r="U67" s="28"/>
      <c r="V67" s="28"/>
      <c r="W67" s="28"/>
      <c r="X67" s="28"/>
      <c r="Z67" s="28"/>
      <c r="AD67" s="28"/>
      <c r="AF67" s="28"/>
      <c r="AG67" s="28"/>
      <c r="AJ67" s="2"/>
      <c r="AM67" s="28"/>
      <c r="AO67" s="22"/>
      <c r="AP67" s="22"/>
      <c r="AR67" s="28"/>
      <c r="AS67" s="1"/>
      <c r="AT67" s="1"/>
      <c r="AU67" s="1"/>
      <c r="AV67" s="1"/>
      <c r="AW67" s="1"/>
      <c r="AX67" s="1"/>
      <c r="BA67" s="28"/>
      <c r="BF67" s="25"/>
      <c r="BG67" s="1"/>
      <c r="BH67" s="1"/>
      <c r="BI67" s="22"/>
      <c r="BJ67" s="28"/>
      <c r="BL67" s="2"/>
      <c r="BM67" s="2"/>
      <c r="BN67" s="2"/>
      <c r="BO67" s="28"/>
      <c r="BP67" s="2"/>
      <c r="BR67" s="2"/>
      <c r="BS67" s="2"/>
      <c r="BT67" s="2"/>
      <c r="BU67" s="35"/>
      <c r="BV67" s="28"/>
      <c r="BW67" s="28"/>
      <c r="BX67" s="20"/>
      <c r="BY67" s="20"/>
      <c r="BZ67" s="28"/>
      <c r="CA67" s="20"/>
      <c r="CB67" s="20"/>
      <c r="CC67" s="10"/>
      <c r="CD67" s="10"/>
      <c r="CE67" s="10"/>
      <c r="CF67" s="1"/>
      <c r="CG67" s="1"/>
      <c r="CH67" s="10"/>
      <c r="CK67" s="28"/>
      <c r="CL67" s="1"/>
      <c r="CM67" s="1"/>
      <c r="CN67" s="1"/>
      <c r="CO67" s="28"/>
    </row>
    <row r="68" spans="1:93" ht="14.4" customHeight="1" x14ac:dyDescent="0.3">
      <c r="F68" s="33"/>
      <c r="G68" s="33"/>
      <c r="H68" s="28"/>
      <c r="I68" s="28"/>
      <c r="J68" s="28"/>
      <c r="K68" s="28"/>
      <c r="L68" s="28"/>
      <c r="M68" s="28"/>
      <c r="N68" s="28"/>
      <c r="O68" s="28"/>
      <c r="Q68" s="28"/>
      <c r="R68" s="28"/>
      <c r="T68" s="28"/>
      <c r="U68" s="28"/>
      <c r="V68" s="28"/>
      <c r="W68" s="28"/>
      <c r="X68" s="28"/>
      <c r="Z68" s="28"/>
      <c r="AD68" s="28"/>
      <c r="AF68" s="28"/>
      <c r="AG68" s="28"/>
      <c r="AJ68" s="2"/>
      <c r="AM68" s="28"/>
      <c r="AO68" s="22"/>
      <c r="AP68" s="22"/>
      <c r="AR68" s="28"/>
      <c r="AS68" s="1"/>
      <c r="AT68" s="1"/>
      <c r="AU68" s="1"/>
      <c r="AV68" s="1"/>
      <c r="AW68" s="1"/>
      <c r="AX68" s="1"/>
      <c r="BA68" s="28"/>
      <c r="BF68" s="25"/>
      <c r="BG68" s="1"/>
      <c r="BH68" s="1"/>
      <c r="BI68" s="22"/>
      <c r="BJ68" s="28"/>
      <c r="BL68" s="2"/>
      <c r="BM68" s="2"/>
      <c r="BN68" s="2"/>
      <c r="BO68" s="28"/>
      <c r="BP68" s="2"/>
      <c r="BR68" s="2"/>
      <c r="BS68" s="2"/>
      <c r="BT68" s="2"/>
      <c r="BU68" s="35"/>
      <c r="BV68" s="28"/>
      <c r="BW68" s="28"/>
      <c r="BX68" s="28"/>
      <c r="BY68" s="28"/>
      <c r="BZ68" s="28"/>
      <c r="CA68" s="28"/>
      <c r="CB68" s="28"/>
      <c r="CC68" s="10"/>
      <c r="CD68" s="10"/>
      <c r="CE68" s="10"/>
      <c r="CF68" s="1"/>
      <c r="CG68" s="1"/>
      <c r="CH68" s="10"/>
      <c r="CK68" s="28"/>
      <c r="CL68" s="1"/>
      <c r="CM68" s="1"/>
      <c r="CN68" s="1"/>
      <c r="CO68" s="28"/>
    </row>
    <row r="69" spans="1:93" ht="14.4" customHeight="1" x14ac:dyDescent="0.3">
      <c r="A69" s="6"/>
      <c r="B69" s="6"/>
      <c r="F69" s="26"/>
      <c r="G69" s="26"/>
      <c r="M69" s="1"/>
      <c r="AJ69" s="2"/>
      <c r="AO69" s="22"/>
      <c r="AS69" s="1"/>
      <c r="AT69" s="1"/>
      <c r="AU69" s="1"/>
      <c r="AW69" s="1"/>
      <c r="AX69" s="1"/>
      <c r="BF69" s="25"/>
      <c r="BG69" s="1"/>
      <c r="BH69" s="1"/>
      <c r="BI69" s="22"/>
      <c r="BL69" s="2"/>
      <c r="BM69" s="2"/>
      <c r="BN69" s="2"/>
      <c r="BP69" s="2"/>
      <c r="BR69" s="2"/>
      <c r="BS69" s="2"/>
      <c r="BT69" s="2"/>
      <c r="BU69" s="35"/>
      <c r="BV69" s="1"/>
      <c r="BW69" s="1"/>
      <c r="BX69" s="28"/>
      <c r="BY69" s="28"/>
      <c r="BZ69" s="1"/>
      <c r="CA69" s="28"/>
      <c r="CB69" s="28"/>
      <c r="CC69" s="10"/>
      <c r="CF69" s="1"/>
      <c r="CG69" s="1"/>
      <c r="CK69" s="1"/>
      <c r="CL69" s="1"/>
      <c r="CM69" s="1"/>
      <c r="CN69" s="1"/>
      <c r="CO69" s="1"/>
    </row>
    <row r="70" spans="1:93" ht="15.6" x14ac:dyDescent="0.3">
      <c r="A70" s="38"/>
      <c r="B70" s="38"/>
      <c r="C70" s="38"/>
      <c r="D70" s="16"/>
      <c r="E70" s="16"/>
      <c r="M70" s="1"/>
      <c r="V70" s="7"/>
      <c r="AF70" s="31"/>
      <c r="AN70" s="1"/>
      <c r="AO70" s="22"/>
      <c r="AR70" s="3"/>
      <c r="AS70" s="1"/>
      <c r="AT70" s="1"/>
      <c r="AU70" s="1"/>
      <c r="AW70" s="1"/>
      <c r="AX70" s="1"/>
      <c r="BF70" s="25"/>
      <c r="BG70" s="1"/>
      <c r="BH70" s="1"/>
      <c r="BI70" s="22"/>
      <c r="BL70" s="2"/>
      <c r="BM70" s="2"/>
      <c r="BN70" s="2"/>
      <c r="BP70" s="2"/>
      <c r="BR70" s="2"/>
      <c r="BS70" s="2"/>
      <c r="BT70" s="2"/>
      <c r="BU70" s="35"/>
      <c r="BV70" s="1"/>
      <c r="BW70" s="1"/>
      <c r="BX70" s="28"/>
      <c r="BY70" s="28"/>
      <c r="BZ70" s="1"/>
      <c r="CA70" s="28"/>
      <c r="CB70" s="28"/>
      <c r="CC70" s="10"/>
      <c r="CF70" s="1"/>
      <c r="CG70" s="1"/>
      <c r="CK70" s="1"/>
      <c r="CL70" s="1"/>
      <c r="CM70" s="1"/>
      <c r="CN70" s="1"/>
      <c r="CO70" s="1"/>
    </row>
    <row r="71" spans="1:93" x14ac:dyDescent="0.3">
      <c r="A71" s="26"/>
      <c r="B71" s="26"/>
      <c r="C71" s="26"/>
      <c r="D71" s="26"/>
      <c r="E71" s="26"/>
      <c r="H71" s="26"/>
      <c r="I71" s="26"/>
      <c r="J71" s="26"/>
      <c r="M71" s="1"/>
      <c r="V71" s="7"/>
      <c r="AF71" s="10"/>
      <c r="AN71" s="1"/>
      <c r="AO71" s="22"/>
      <c r="AR71" s="3"/>
      <c r="AS71" s="1"/>
      <c r="AT71" s="1"/>
      <c r="AU71" s="1"/>
      <c r="AW71" s="1"/>
      <c r="AX71" s="1"/>
      <c r="BF71" s="25"/>
      <c r="BG71" s="1"/>
      <c r="BH71" s="1"/>
      <c r="BI71" s="22"/>
      <c r="BL71" s="2"/>
      <c r="BM71" s="2"/>
      <c r="BN71" s="2"/>
      <c r="BP71" s="2"/>
      <c r="BR71" s="2"/>
      <c r="BS71" s="2"/>
      <c r="BT71" s="2"/>
      <c r="BU71" s="35"/>
      <c r="BV71" s="1"/>
      <c r="BW71" s="1"/>
      <c r="BX71" s="28"/>
      <c r="BY71" s="28"/>
      <c r="BZ71" s="1"/>
      <c r="CA71" s="28"/>
      <c r="CB71" s="28"/>
      <c r="CC71" s="10"/>
      <c r="CF71" s="1"/>
      <c r="CG71" s="1"/>
      <c r="CK71" s="1"/>
      <c r="CL71" s="1"/>
      <c r="CM71" s="1"/>
      <c r="CN71" s="1"/>
      <c r="CO71" s="1"/>
    </row>
    <row r="72" spans="1:93" x14ac:dyDescent="0.3">
      <c r="A72" s="26"/>
      <c r="B72" s="26"/>
      <c r="C72" s="26"/>
      <c r="D72" s="26"/>
      <c r="E72" s="26"/>
      <c r="H72" s="26"/>
      <c r="I72" s="26"/>
      <c r="J72" s="26"/>
      <c r="M72" s="1"/>
      <c r="V72" s="7"/>
      <c r="AF72" s="10"/>
      <c r="AN72" s="1"/>
      <c r="AO72" s="22"/>
      <c r="AR72" s="3"/>
      <c r="AS72" s="1"/>
      <c r="AT72" s="1"/>
      <c r="AU72" s="1"/>
      <c r="AW72" s="1"/>
      <c r="AX72" s="1"/>
      <c r="BF72" s="25"/>
      <c r="BG72" s="1"/>
      <c r="BH72" s="1"/>
      <c r="BI72" s="22"/>
      <c r="BL72" s="2"/>
      <c r="BM72" s="2"/>
      <c r="BN72" s="2"/>
      <c r="BP72" s="2"/>
      <c r="BR72" s="2"/>
      <c r="BS72" s="2"/>
      <c r="BT72" s="2"/>
      <c r="BU72" s="35"/>
      <c r="BV72" s="1"/>
      <c r="BW72" s="1"/>
      <c r="BX72" s="28"/>
      <c r="BY72" s="28"/>
      <c r="BZ72" s="1"/>
      <c r="CA72" s="28"/>
      <c r="CB72" s="28"/>
      <c r="CC72" s="10"/>
      <c r="CF72" s="1"/>
      <c r="CG72" s="1"/>
      <c r="CK72" s="1"/>
      <c r="CL72" s="1"/>
      <c r="CM72" s="1"/>
      <c r="CN72" s="1"/>
      <c r="CO72" s="1"/>
    </row>
    <row r="73" spans="1:93" x14ac:dyDescent="0.3">
      <c r="A73" s="26"/>
      <c r="B73" s="26"/>
      <c r="C73" s="26"/>
      <c r="D73" s="26"/>
      <c r="E73" s="26"/>
      <c r="M73" s="1"/>
      <c r="V73" s="7"/>
      <c r="AF73" s="10"/>
      <c r="AN73" s="1"/>
      <c r="AO73" s="22"/>
      <c r="AR73" s="3"/>
      <c r="AS73" s="1"/>
      <c r="AT73" s="1"/>
      <c r="AU73" s="1"/>
      <c r="AW73" s="1"/>
      <c r="AX73" s="1"/>
      <c r="BF73" s="25"/>
      <c r="BG73" s="1"/>
      <c r="BH73" s="1"/>
      <c r="BI73" s="22"/>
      <c r="BL73" s="2"/>
      <c r="BM73" s="2"/>
      <c r="BN73" s="2"/>
      <c r="BP73" s="2"/>
      <c r="BR73" s="2"/>
      <c r="BS73" s="2"/>
      <c r="BT73" s="2"/>
      <c r="BU73" s="35"/>
      <c r="BV73" s="1"/>
      <c r="BW73" s="1"/>
      <c r="BX73" s="28"/>
      <c r="BY73" s="28"/>
      <c r="BZ73" s="1"/>
      <c r="CA73" s="28"/>
      <c r="CB73" s="28"/>
      <c r="CC73" s="10"/>
      <c r="CF73" s="1"/>
      <c r="CG73" s="1"/>
      <c r="CK73" s="1"/>
      <c r="CL73" s="1"/>
      <c r="CM73" s="1"/>
      <c r="CN73" s="1"/>
      <c r="CO73" s="1"/>
    </row>
    <row r="74" spans="1:93" x14ac:dyDescent="0.3">
      <c r="A74" s="26"/>
      <c r="B74" s="26"/>
      <c r="C74" s="26"/>
      <c r="D74" s="26"/>
      <c r="E74" s="26"/>
      <c r="M74" s="1"/>
      <c r="V74" s="7"/>
      <c r="AF74" s="10"/>
      <c r="AN74" s="1"/>
      <c r="AO74" s="22"/>
      <c r="AR74" s="3"/>
      <c r="AS74" s="1"/>
      <c r="AT74" s="1"/>
      <c r="AU74" s="1"/>
      <c r="AW74" s="1"/>
      <c r="AX74" s="1"/>
      <c r="BF74" s="25"/>
      <c r="BG74" s="1"/>
      <c r="BH74" s="1"/>
      <c r="BI74" s="22"/>
      <c r="BL74" s="2"/>
      <c r="BM74" s="2"/>
      <c r="BN74" s="2"/>
      <c r="BP74" s="2"/>
      <c r="BR74" s="2"/>
      <c r="BS74" s="2"/>
      <c r="BT74" s="2"/>
      <c r="BU74" s="20"/>
      <c r="BV74" s="1"/>
      <c r="BW74" s="1"/>
      <c r="BX74" s="28"/>
      <c r="BY74" s="28"/>
      <c r="BZ74" s="1"/>
      <c r="CA74" s="28"/>
      <c r="CB74" s="28"/>
      <c r="CC74" s="10"/>
      <c r="CF74" s="1"/>
      <c r="CG74" s="1"/>
      <c r="CK74" s="1"/>
      <c r="CL74" s="1"/>
      <c r="CM74" s="1"/>
      <c r="CN74" s="1"/>
      <c r="CO74" s="1"/>
    </row>
    <row r="75" spans="1:93" x14ac:dyDescent="0.3">
      <c r="A75" s="26"/>
      <c r="B75" s="26"/>
      <c r="C75" s="26"/>
      <c r="D75" s="26"/>
      <c r="E75" s="26"/>
      <c r="M75" s="1"/>
      <c r="V75" s="7"/>
      <c r="AF75" s="10"/>
      <c r="AN75" s="1"/>
      <c r="AO75" s="22"/>
      <c r="AR75" s="3"/>
      <c r="AS75" s="1"/>
      <c r="AT75" s="1"/>
      <c r="AU75" s="1"/>
      <c r="AW75" s="1"/>
      <c r="AX75" s="1"/>
      <c r="BF75" s="25"/>
      <c r="BG75" s="1"/>
      <c r="BH75" s="1"/>
      <c r="BI75" s="22"/>
      <c r="BL75" s="2"/>
      <c r="BM75" s="2"/>
      <c r="BN75" s="2"/>
      <c r="BP75" s="2"/>
      <c r="BR75" s="2"/>
      <c r="BS75" s="2"/>
      <c r="BT75" s="2"/>
      <c r="BU75" s="20"/>
      <c r="BV75" s="1"/>
      <c r="BW75" s="1"/>
      <c r="BX75" s="28"/>
      <c r="BY75" s="28"/>
      <c r="BZ75" s="1"/>
      <c r="CA75" s="28"/>
      <c r="CB75" s="28"/>
      <c r="CC75" s="10"/>
      <c r="CF75" s="1"/>
      <c r="CG75" s="1"/>
      <c r="CK75" s="1"/>
      <c r="CL75" s="1"/>
      <c r="CM75" s="1"/>
      <c r="CN75" s="1"/>
      <c r="CO75" s="1"/>
    </row>
    <row r="76" spans="1:93" x14ac:dyDescent="0.3">
      <c r="A76" s="26"/>
      <c r="B76" s="26"/>
      <c r="C76" s="26"/>
      <c r="D76" s="26"/>
      <c r="E76" s="26"/>
      <c r="M76" s="1"/>
      <c r="V76" s="7"/>
      <c r="AF76" s="10"/>
      <c r="AN76" s="1"/>
      <c r="AO76" s="22"/>
      <c r="AR76" s="3"/>
      <c r="AS76" s="1"/>
      <c r="AT76" s="1"/>
      <c r="AU76" s="1"/>
      <c r="AW76" s="1"/>
      <c r="AX76" s="1"/>
      <c r="BF76" s="25"/>
      <c r="BG76" s="1"/>
      <c r="BH76" s="1"/>
      <c r="BI76" s="22"/>
      <c r="BL76" s="2"/>
      <c r="BM76" s="2"/>
      <c r="BN76" s="2"/>
      <c r="BP76" s="2"/>
      <c r="BR76" s="2"/>
      <c r="BS76" s="2"/>
      <c r="BT76" s="2"/>
      <c r="BU76" s="28"/>
      <c r="BV76" s="1"/>
      <c r="BW76" s="1"/>
      <c r="BX76" s="28"/>
      <c r="BY76" s="28"/>
      <c r="BZ76" s="1"/>
      <c r="CA76" s="28"/>
      <c r="CB76" s="28"/>
      <c r="CC76" s="10"/>
      <c r="CF76" s="1"/>
      <c r="CG76" s="1"/>
      <c r="CK76" s="1"/>
      <c r="CL76" s="1"/>
      <c r="CM76" s="1"/>
      <c r="CN76" s="1"/>
      <c r="CO76" s="1"/>
    </row>
    <row r="77" spans="1:93" x14ac:dyDescent="0.3">
      <c r="A77" s="26"/>
      <c r="B77" s="26"/>
      <c r="C77" s="26"/>
      <c r="D77" s="26"/>
      <c r="E77" s="26"/>
      <c r="M77" s="1"/>
      <c r="V77" s="7"/>
      <c r="AF77" s="10"/>
      <c r="AN77" s="1"/>
      <c r="AR77" s="3"/>
      <c r="BU77" s="28"/>
      <c r="BV77" s="1"/>
      <c r="BW77" s="1"/>
      <c r="BX77" s="1"/>
      <c r="BY77" s="1"/>
      <c r="BZ77" s="1"/>
      <c r="CA77" s="1"/>
      <c r="CB77" s="1"/>
      <c r="CK77" s="1"/>
      <c r="CO77" s="1"/>
    </row>
    <row r="78" spans="1:93" x14ac:dyDescent="0.3">
      <c r="A78" s="26"/>
      <c r="B78" s="26"/>
      <c r="C78" s="26"/>
      <c r="D78" s="26"/>
      <c r="E78" s="26"/>
      <c r="M78" s="1"/>
      <c r="V78" s="7"/>
      <c r="AF78" s="10"/>
      <c r="AN78" s="1"/>
      <c r="AR78" s="3"/>
      <c r="BU78" s="28"/>
      <c r="BV78" s="1"/>
      <c r="BW78" s="1"/>
      <c r="BX78" s="1"/>
      <c r="BY78" s="1"/>
      <c r="BZ78" s="1"/>
      <c r="CA78" s="1"/>
      <c r="CB78" s="1"/>
      <c r="CK78" s="1"/>
      <c r="CO78" s="1"/>
    </row>
    <row r="79" spans="1:93" x14ac:dyDescent="0.3">
      <c r="A79" s="26"/>
      <c r="B79" s="26"/>
      <c r="C79" s="26"/>
      <c r="D79" s="26"/>
      <c r="E79" s="26"/>
      <c r="M79" s="1"/>
      <c r="V79" s="7"/>
      <c r="AF79" s="10"/>
      <c r="AN79" s="1"/>
      <c r="AR79" s="3"/>
      <c r="BU79" s="28"/>
      <c r="BV79" s="1"/>
      <c r="BW79" s="1"/>
      <c r="BX79" s="1"/>
      <c r="BY79" s="1"/>
      <c r="BZ79" s="1"/>
      <c r="CA79" s="1"/>
      <c r="CB79" s="1"/>
      <c r="CK79" s="1"/>
      <c r="CO79" s="1"/>
    </row>
    <row r="80" spans="1:93" x14ac:dyDescent="0.3">
      <c r="A80" s="26"/>
      <c r="B80" s="26"/>
      <c r="C80" s="26"/>
      <c r="D80" s="26"/>
      <c r="E80" s="26"/>
      <c r="M80" s="1"/>
      <c r="V80" s="7"/>
      <c r="AF80" s="10"/>
      <c r="AN80" s="1"/>
      <c r="AR80" s="3"/>
      <c r="BU80" s="28"/>
      <c r="BV80" s="1"/>
      <c r="BW80" s="1"/>
      <c r="BX80" s="1"/>
      <c r="BY80" s="1"/>
      <c r="BZ80" s="1"/>
      <c r="CA80" s="1"/>
      <c r="CB80" s="1"/>
      <c r="CK80" s="1"/>
      <c r="CO80" s="1"/>
    </row>
    <row r="81" spans="1:93" x14ac:dyDescent="0.3">
      <c r="A81" s="26"/>
      <c r="B81" s="26"/>
      <c r="C81" s="26"/>
      <c r="D81" s="26"/>
      <c r="E81" s="26"/>
      <c r="M81" s="1"/>
      <c r="V81" s="7"/>
      <c r="AF81" s="10"/>
      <c r="AN81" s="1"/>
      <c r="AR81" s="3"/>
      <c r="BU81" s="28"/>
      <c r="BV81" s="1"/>
      <c r="BW81" s="1"/>
      <c r="BX81" s="1"/>
      <c r="BY81" s="1"/>
      <c r="BZ81" s="1"/>
      <c r="CA81" s="1"/>
      <c r="CB81" s="1"/>
      <c r="CK81" s="1"/>
      <c r="CO81" s="1"/>
    </row>
    <row r="82" spans="1:93" x14ac:dyDescent="0.3">
      <c r="A82" s="26"/>
      <c r="B82" s="26"/>
      <c r="M82" s="1"/>
      <c r="V82" s="7"/>
      <c r="AF82" s="10"/>
      <c r="AN82" s="1"/>
      <c r="AR82" s="3"/>
      <c r="BU82" s="28"/>
      <c r="BV82" s="1"/>
      <c r="BW82" s="1"/>
      <c r="BX82" s="1"/>
      <c r="BY82" s="1"/>
      <c r="BZ82" s="1"/>
      <c r="CA82" s="1"/>
      <c r="CB82" s="1"/>
      <c r="CK82" s="1"/>
      <c r="CO82" s="1"/>
    </row>
    <row r="83" spans="1:93" x14ac:dyDescent="0.3">
      <c r="A83" s="26"/>
      <c r="B83" s="26"/>
      <c r="M83" s="1"/>
      <c r="V83" s="7"/>
      <c r="AF83" s="10"/>
      <c r="AN83" s="1"/>
      <c r="AR83" s="3"/>
      <c r="BU83" s="28"/>
      <c r="BV83" s="1"/>
      <c r="BW83" s="1"/>
      <c r="BX83" s="1"/>
      <c r="BY83" s="1"/>
      <c r="BZ83" s="1"/>
      <c r="CA83" s="1"/>
      <c r="CB83" s="1"/>
      <c r="CK83" s="1"/>
      <c r="CO83" s="1"/>
    </row>
    <row r="84" spans="1:93" x14ac:dyDescent="0.3">
      <c r="A84" s="26"/>
      <c r="B84" s="26"/>
      <c r="M84" s="1"/>
      <c r="V84" s="7"/>
      <c r="AF84" s="10"/>
      <c r="AN84" s="1"/>
      <c r="AR84" s="3"/>
      <c r="BU84" s="28"/>
      <c r="BV84" s="1"/>
      <c r="BW84" s="1"/>
      <c r="BX84" s="1"/>
      <c r="BY84" s="1"/>
      <c r="BZ84" s="1"/>
      <c r="CA84" s="1"/>
      <c r="CB84" s="1"/>
      <c r="CK84" s="1"/>
      <c r="CO84" s="1"/>
    </row>
    <row r="85" spans="1:93" x14ac:dyDescent="0.3">
      <c r="BU85" s="1"/>
      <c r="BX85" s="1"/>
      <c r="BY85" s="1"/>
      <c r="CA85" s="1"/>
      <c r="CB85" s="1"/>
    </row>
    <row r="86" spans="1:93" x14ac:dyDescent="0.3">
      <c r="BU86" s="1"/>
      <c r="BX86" s="1"/>
      <c r="BY86" s="1"/>
      <c r="CA86" s="1"/>
      <c r="CB86" s="1"/>
    </row>
    <row r="87" spans="1:93" x14ac:dyDescent="0.3">
      <c r="BU87" s="1"/>
      <c r="BX87" s="1"/>
      <c r="BY87" s="1"/>
      <c r="CA87" s="1"/>
      <c r="CB87" s="1"/>
    </row>
    <row r="88" spans="1:93" x14ac:dyDescent="0.3">
      <c r="BU88" s="1"/>
      <c r="BX88" s="1"/>
      <c r="BY88" s="1"/>
      <c r="CA88" s="1"/>
      <c r="CB88" s="1"/>
    </row>
    <row r="89" spans="1:93" x14ac:dyDescent="0.3">
      <c r="BU89" s="1"/>
      <c r="BX89" s="1"/>
      <c r="BY89" s="1"/>
      <c r="CA89" s="1"/>
      <c r="CB89" s="1"/>
    </row>
    <row r="90" spans="1:93" x14ac:dyDescent="0.3">
      <c r="BU90" s="1"/>
      <c r="BX90" s="1"/>
      <c r="BY90" s="1"/>
      <c r="CA90" s="1"/>
      <c r="CB90" s="1"/>
    </row>
    <row r="91" spans="1:93" x14ac:dyDescent="0.3">
      <c r="BU91" s="1"/>
      <c r="BX91" s="1"/>
      <c r="BY91" s="1"/>
      <c r="CA91" s="1"/>
      <c r="CB91" s="1"/>
    </row>
    <row r="92" spans="1:93" x14ac:dyDescent="0.3">
      <c r="BU92" s="1"/>
      <c r="BX92" s="1"/>
      <c r="BY92" s="1"/>
      <c r="CA92" s="1"/>
      <c r="CB92" s="1"/>
    </row>
    <row r="93" spans="1:93" x14ac:dyDescent="0.3">
      <c r="BU93" s="1"/>
    </row>
    <row r="94" spans="1:93" x14ac:dyDescent="0.3">
      <c r="BU94" s="1"/>
    </row>
    <row r="95" spans="1:93" x14ac:dyDescent="0.3">
      <c r="BU95" s="1"/>
    </row>
    <row r="96" spans="1:93" x14ac:dyDescent="0.3">
      <c r="BU96" s="1"/>
    </row>
    <row r="97" spans="73:73" x14ac:dyDescent="0.3">
      <c r="BU97" s="1"/>
    </row>
    <row r="98" spans="73:73" x14ac:dyDescent="0.3">
      <c r="BU98" s="1"/>
    </row>
    <row r="99" spans="73:73" x14ac:dyDescent="0.3">
      <c r="BU99" s="1"/>
    </row>
    <row r="100" spans="73:73" x14ac:dyDescent="0.3">
      <c r="BU100" s="1"/>
    </row>
  </sheetData>
  <mergeCells count="112">
    <mergeCell ref="A1:CQ1"/>
    <mergeCell ref="BC5:BC6"/>
    <mergeCell ref="BD5:BD6"/>
    <mergeCell ref="BE5:BE6"/>
    <mergeCell ref="BF5:BF6"/>
    <mergeCell ref="BG5:BG6"/>
    <mergeCell ref="BH5:BH6"/>
    <mergeCell ref="CE3:CE4"/>
    <mergeCell ref="CH5:CH6"/>
    <mergeCell ref="CI5:CI6"/>
    <mergeCell ref="CE5:CE6"/>
    <mergeCell ref="BU5:BU6"/>
    <mergeCell ref="BV5:BV6"/>
    <mergeCell ref="BW5:BW6"/>
    <mergeCell ref="BX5:BX6"/>
    <mergeCell ref="BY5:BY6"/>
    <mergeCell ref="BZ5:BZ6"/>
    <mergeCell ref="CM2:CM6"/>
    <mergeCell ref="CG3:CG6"/>
    <mergeCell ref="AF2:CD2"/>
    <mergeCell ref="AB3:AE4"/>
    <mergeCell ref="E2:E6"/>
    <mergeCell ref="D2:D6"/>
    <mergeCell ref="C2:C6"/>
    <mergeCell ref="A2:A6"/>
    <mergeCell ref="B2:B6"/>
    <mergeCell ref="A46:CQ46"/>
    <mergeCell ref="BS5:BS6"/>
    <mergeCell ref="AY5:AY6"/>
    <mergeCell ref="AP5:AP6"/>
    <mergeCell ref="CN2:CN6"/>
    <mergeCell ref="CM60:CN60"/>
    <mergeCell ref="F2:F6"/>
    <mergeCell ref="G2:G6"/>
    <mergeCell ref="H2:AE2"/>
    <mergeCell ref="P5:P6"/>
    <mergeCell ref="Q5:Q6"/>
    <mergeCell ref="AC5:AC6"/>
    <mergeCell ref="AB5:AB6"/>
    <mergeCell ref="R5:R6"/>
    <mergeCell ref="S5:S6"/>
    <mergeCell ref="T5:T6"/>
    <mergeCell ref="L3:L6"/>
    <mergeCell ref="AN5:AN6"/>
    <mergeCell ref="CE2:CL2"/>
    <mergeCell ref="AO3:CD3"/>
    <mergeCell ref="BU4:CD4"/>
    <mergeCell ref="AO4:BT4"/>
    <mergeCell ref="X4:X6"/>
    <mergeCell ref="Y4:Y6"/>
    <mergeCell ref="Z4:Z6"/>
    <mergeCell ref="AA4:AA6"/>
    <mergeCell ref="N5:N6"/>
    <mergeCell ref="AX5:AX6"/>
    <mergeCell ref="AO5:AO6"/>
    <mergeCell ref="O5:O6"/>
    <mergeCell ref="AF3:AN4"/>
    <mergeCell ref="AW5:AW6"/>
    <mergeCell ref="AV5:AV6"/>
    <mergeCell ref="AK5:AK6"/>
    <mergeCell ref="AL5:AL6"/>
    <mergeCell ref="AM5:AM6"/>
    <mergeCell ref="U5:U6"/>
    <mergeCell ref="V5:V6"/>
    <mergeCell ref="W5:W6"/>
    <mergeCell ref="AJ5:AJ6"/>
    <mergeCell ref="CQ2:CQ6"/>
    <mergeCell ref="CK3:CK6"/>
    <mergeCell ref="AZ5:AZ6"/>
    <mergeCell ref="BK5:BK6"/>
    <mergeCell ref="BL5:BL6"/>
    <mergeCell ref="BM5:BM6"/>
    <mergeCell ref="BN5:BN6"/>
    <mergeCell ref="CA5:CA6"/>
    <mergeCell ref="CB5:CB6"/>
    <mergeCell ref="CC5:CC6"/>
    <mergeCell ref="CD5:CD6"/>
    <mergeCell ref="CL3:CL6"/>
    <mergeCell ref="CF3:CF6"/>
    <mergeCell ref="CJ5:CJ6"/>
    <mergeCell ref="CH3:CJ4"/>
    <mergeCell ref="BO5:BO6"/>
    <mergeCell ref="BP5:BP6"/>
    <mergeCell ref="BQ5:BQ6"/>
    <mergeCell ref="BR5:BR6"/>
    <mergeCell ref="BT5:BT6"/>
    <mergeCell ref="BI5:BI6"/>
    <mergeCell ref="BJ5:BJ6"/>
    <mergeCell ref="AI5:AI6"/>
    <mergeCell ref="N3:AA3"/>
    <mergeCell ref="AH5:AH6"/>
    <mergeCell ref="CO2:CO6"/>
    <mergeCell ref="CP2:CP6"/>
    <mergeCell ref="H3:H6"/>
    <mergeCell ref="I3:I6"/>
    <mergeCell ref="J3:J6"/>
    <mergeCell ref="K3:K6"/>
    <mergeCell ref="M3:M6"/>
    <mergeCell ref="AG5:AG6"/>
    <mergeCell ref="AF5:AF6"/>
    <mergeCell ref="AE5:AE6"/>
    <mergeCell ref="AD5:AD6"/>
    <mergeCell ref="BA5:BA6"/>
    <mergeCell ref="BB5:BB6"/>
    <mergeCell ref="AQ5:AQ6"/>
    <mergeCell ref="AR5:AR6"/>
    <mergeCell ref="AS5:AS6"/>
    <mergeCell ref="AT5:AT6"/>
    <mergeCell ref="AU5:AU6"/>
    <mergeCell ref="N4:O4"/>
    <mergeCell ref="P4:S4"/>
    <mergeCell ref="T4:W4"/>
  </mergeCells>
  <pageMargins left="0.7" right="0.7" top="0.75" bottom="0.75" header="0.3" footer="0.3"/>
  <pageSetup paperSize="9" orientation="portrait" horizontalDpi="1200" verticalDpi="1200" r:id="rId1"/>
  <ignoredErrors>
    <ignoredError sqref="C28:C45 C47:C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02"/>
  <sheetViews>
    <sheetView tabSelected="1" zoomScale="85" zoomScaleNormal="85" workbookViewId="0">
      <selection activeCell="AE5" sqref="AE5:AE6"/>
    </sheetView>
  </sheetViews>
  <sheetFormatPr defaultColWidth="8.88671875" defaultRowHeight="14.4" x14ac:dyDescent="0.3"/>
  <cols>
    <col min="1" max="1" width="12.21875" style="1" customWidth="1"/>
    <col min="2" max="2" width="14.21875" style="1" customWidth="1"/>
    <col min="3" max="3" width="8.88671875" style="1"/>
    <col min="4" max="4" width="8.21875" style="1" customWidth="1"/>
    <col min="5" max="5" width="9.6640625" style="1" customWidth="1"/>
    <col min="6" max="7" width="3.6640625" style="2" customWidth="1"/>
    <col min="8" max="8" width="3.33203125" style="2" customWidth="1"/>
    <col min="9" max="9" width="3.5546875" style="2" customWidth="1"/>
    <col min="10" max="10" width="3.33203125" style="1" customWidth="1"/>
    <col min="11" max="11" width="3.6640625" style="1" customWidth="1"/>
    <col min="12" max="12" width="3.33203125" style="1" customWidth="1"/>
    <col min="13" max="13" width="3.77734375" style="1" customWidth="1"/>
    <col min="14" max="14" width="3.33203125" style="1" customWidth="1"/>
    <col min="15" max="15" width="3.77734375" style="1" customWidth="1"/>
    <col min="16" max="16" width="3.33203125" style="1" customWidth="1"/>
    <col min="17" max="17" width="3.77734375" style="1" customWidth="1"/>
    <col min="18" max="18" width="3.33203125" style="1" customWidth="1"/>
    <col min="19" max="19" width="4.109375" style="1" customWidth="1"/>
    <col min="20" max="20" width="3.33203125" style="2" customWidth="1"/>
    <col min="21" max="21" width="4.109375" style="2" customWidth="1"/>
    <col min="22" max="25" width="3.77734375" style="1" customWidth="1"/>
    <col min="26" max="32" width="3.88671875" style="1" customWidth="1"/>
    <col min="33" max="33" width="4.77734375" style="1" customWidth="1"/>
    <col min="34" max="37" width="6" style="1" customWidth="1"/>
    <col min="38" max="38" width="3.88671875" style="1" customWidth="1"/>
    <col min="39" max="39" width="4.77734375" style="1" customWidth="1"/>
    <col min="40" max="42" width="3.88671875" style="1" customWidth="1"/>
    <col min="43" max="43" width="4.77734375" style="1" customWidth="1"/>
    <col min="44" max="44" width="3.88671875" style="1" customWidth="1"/>
    <col min="45" max="45" width="4.5546875" style="1" customWidth="1"/>
    <col min="46" max="46" width="3.88671875" style="1" customWidth="1"/>
    <col min="47" max="47" width="4.77734375" style="1" customWidth="1"/>
    <col min="48" max="48" width="3.88671875" style="1" customWidth="1"/>
    <col min="49" max="49" width="4.77734375" style="1" customWidth="1"/>
    <col min="50" max="50" width="3.33203125" style="1" customWidth="1"/>
    <col min="51" max="51" width="4.77734375" style="1" customWidth="1"/>
    <col min="52" max="52" width="3.33203125" style="1" customWidth="1"/>
    <col min="53" max="53" width="4.77734375" style="1" customWidth="1"/>
    <col min="54" max="54" width="3.33203125" style="1" customWidth="1"/>
    <col min="55" max="55" width="4.77734375" style="1" customWidth="1"/>
    <col min="56" max="56" width="3.33203125" style="1" customWidth="1"/>
    <col min="57" max="57" width="4.77734375" style="1" customWidth="1"/>
    <col min="58" max="61" width="3.6640625" style="1" customWidth="1"/>
    <col min="62" max="62" width="4.33203125" style="1" customWidth="1"/>
    <col min="63" max="63" width="4.88671875" style="1" customWidth="1"/>
    <col min="64" max="64" width="3.6640625" style="1" customWidth="1"/>
    <col min="65" max="67" width="4.77734375" style="1" customWidth="1"/>
    <col min="68" max="68" width="4.21875" style="1" customWidth="1"/>
    <col min="69" max="69" width="4.6640625" style="1" customWidth="1"/>
    <col min="70" max="70" width="4.21875" style="1" customWidth="1"/>
    <col min="71" max="71" width="4.6640625" style="1" customWidth="1"/>
    <col min="72" max="73" width="3.6640625" style="1" customWidth="1"/>
    <col min="74" max="75" width="4.5546875" style="28" customWidth="1"/>
    <col min="76" max="80" width="4.21875" style="1" customWidth="1"/>
    <col min="81" max="81" width="5" style="1" customWidth="1"/>
    <col min="82" max="82" width="4.21875" style="1" customWidth="1"/>
    <col min="83" max="83" width="4.77734375" style="1" customWidth="1"/>
    <col min="84" max="87" width="4.21875" style="25" customWidth="1"/>
    <col min="88" max="88" width="4.21875" style="7" customWidth="1"/>
    <col min="89" max="89" width="4.77734375" style="7" customWidth="1"/>
    <col min="90" max="90" width="4.21875" style="7" customWidth="1"/>
    <col min="91" max="91" width="4.77734375" style="7" customWidth="1"/>
    <col min="92" max="95" width="5.5546875" style="2" customWidth="1"/>
    <col min="96" max="96" width="3.88671875" style="1" customWidth="1"/>
    <col min="97" max="97" width="4.33203125" style="1" customWidth="1"/>
    <col min="98" max="98" width="3.88671875" style="1" customWidth="1"/>
    <col min="99" max="99" width="4.44140625" style="1" customWidth="1"/>
    <col min="100" max="102" width="3.88671875" style="1" customWidth="1"/>
    <col min="103" max="103" width="4.5546875" style="1" customWidth="1"/>
    <col min="104" max="104" width="3.88671875" style="1" customWidth="1"/>
    <col min="105" max="105" width="4.44140625" style="1" customWidth="1"/>
    <col min="106" max="106" width="3.88671875" style="1" customWidth="1"/>
    <col min="107" max="107" width="4.44140625" style="1" customWidth="1"/>
    <col min="108" max="108" width="3.88671875" style="1" customWidth="1"/>
    <col min="109" max="109" width="4.5546875" style="1" customWidth="1"/>
    <col min="110" max="111" width="3.88671875" style="1" customWidth="1"/>
    <col min="112" max="115" width="5.5546875" style="10" customWidth="1"/>
    <col min="116" max="121" width="3.88671875" style="1" customWidth="1"/>
    <col min="122" max="126" width="3.77734375" style="1" customWidth="1"/>
    <col min="127" max="127" width="5.44140625" style="1" customWidth="1"/>
    <col min="128" max="129" width="3.88671875" style="1" customWidth="1"/>
    <col min="130" max="131" width="5.88671875" style="1" customWidth="1"/>
    <col min="132" max="134" width="3.88671875" style="1" customWidth="1"/>
    <col min="135" max="135" width="4.77734375" style="1" customWidth="1"/>
    <col min="136" max="136" width="3.88671875" style="10" customWidth="1"/>
    <col min="137" max="137" width="4.5546875" style="10" customWidth="1"/>
    <col min="138" max="138" width="3.88671875" style="10" customWidth="1"/>
    <col min="139" max="139" width="5.44140625" style="10" customWidth="1"/>
    <col min="140" max="140" width="3.77734375" style="22" customWidth="1"/>
    <col min="141" max="141" width="5.5546875" style="22" customWidth="1"/>
    <col min="142" max="142" width="3.77734375" style="22" customWidth="1"/>
    <col min="143" max="143" width="5.5546875" style="22" customWidth="1"/>
    <col min="144" max="151" width="5.5546875" style="2" customWidth="1"/>
    <col min="152" max="155" width="3.88671875" style="2" customWidth="1"/>
    <col min="156" max="156" width="3.88671875" style="1" customWidth="1"/>
    <col min="157" max="157" width="4.5546875" style="1" customWidth="1"/>
    <col min="158" max="158" width="3.88671875" style="1" customWidth="1"/>
    <col min="159" max="159" width="4.5546875" style="1" customWidth="1"/>
    <col min="160" max="161" width="6" style="1" customWidth="1"/>
    <col min="162" max="165" width="3.88671875" style="2" customWidth="1"/>
    <col min="166" max="167" width="5.5546875" style="2" customWidth="1"/>
    <col min="168" max="168" width="3.88671875" style="1" customWidth="1"/>
    <col min="169" max="169" width="4.77734375" style="1" customWidth="1"/>
    <col min="170" max="170" width="3.88671875" style="1" customWidth="1"/>
    <col min="171" max="171" width="4.44140625" style="1" customWidth="1"/>
    <col min="172" max="173" width="4.77734375" style="22" customWidth="1"/>
    <col min="174" max="174" width="3.88671875" style="22" customWidth="1"/>
    <col min="175" max="177" width="4.44140625" style="22" customWidth="1"/>
    <col min="178" max="179" width="6.5546875" style="22" customWidth="1"/>
    <col min="180" max="180" width="9.21875" style="22" customWidth="1"/>
    <col min="181" max="181" width="8.77734375" style="22" customWidth="1"/>
    <col min="182" max="182" width="6.21875" style="3" customWidth="1"/>
    <col min="183" max="183" width="6.21875" style="1" customWidth="1"/>
    <col min="184" max="184" width="20.21875" customWidth="1"/>
    <col min="185" max="16384" width="8.88671875" style="1"/>
  </cols>
  <sheetData>
    <row r="1" spans="1:184" ht="15" thickBot="1" x14ac:dyDescent="0.35">
      <c r="A1" s="193" t="s">
        <v>463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</row>
    <row r="2" spans="1:184" ht="14.4" customHeight="1" thickTop="1" x14ac:dyDescent="0.3">
      <c r="A2" s="209" t="s">
        <v>57</v>
      </c>
      <c r="B2" s="209" t="s">
        <v>175</v>
      </c>
      <c r="C2" s="209" t="s">
        <v>56</v>
      </c>
      <c r="D2" s="209" t="s">
        <v>174</v>
      </c>
      <c r="E2" s="209" t="s">
        <v>161</v>
      </c>
      <c r="F2" s="175" t="s">
        <v>241</v>
      </c>
      <c r="G2" s="175" t="s">
        <v>322</v>
      </c>
      <c r="H2" s="175" t="s">
        <v>287</v>
      </c>
      <c r="I2" s="175" t="s">
        <v>373</v>
      </c>
      <c r="J2" s="207" t="s">
        <v>59</v>
      </c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 t="s">
        <v>66</v>
      </c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2" t="s">
        <v>80</v>
      </c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2"/>
      <c r="FS2" s="202"/>
      <c r="FT2" s="175" t="s">
        <v>284</v>
      </c>
      <c r="FU2" s="175" t="s">
        <v>320</v>
      </c>
      <c r="FV2" s="175" t="s">
        <v>371</v>
      </c>
      <c r="FW2" s="175" t="s">
        <v>405</v>
      </c>
      <c r="FX2" s="175" t="s">
        <v>372</v>
      </c>
      <c r="FY2" s="175" t="s">
        <v>406</v>
      </c>
      <c r="FZ2" s="175" t="s">
        <v>285</v>
      </c>
      <c r="GA2" s="175" t="s">
        <v>321</v>
      </c>
      <c r="GB2" s="199" t="s">
        <v>286</v>
      </c>
    </row>
    <row r="3" spans="1:184" ht="14.4" customHeight="1" x14ac:dyDescent="0.3">
      <c r="A3" s="210"/>
      <c r="B3" s="210"/>
      <c r="C3" s="210"/>
      <c r="D3" s="210"/>
      <c r="E3" s="210"/>
      <c r="F3" s="172"/>
      <c r="G3" s="172"/>
      <c r="H3" s="172"/>
      <c r="I3" s="172"/>
      <c r="J3" s="172" t="s">
        <v>239</v>
      </c>
      <c r="K3" s="172" t="s">
        <v>323</v>
      </c>
      <c r="L3" s="172" t="s">
        <v>240</v>
      </c>
      <c r="M3" s="172" t="s">
        <v>324</v>
      </c>
      <c r="N3" s="172" t="s">
        <v>374</v>
      </c>
      <c r="O3" s="172" t="s">
        <v>375</v>
      </c>
      <c r="P3" s="172" t="s">
        <v>325</v>
      </c>
      <c r="Q3" s="172" t="s">
        <v>326</v>
      </c>
      <c r="R3" s="172" t="s">
        <v>289</v>
      </c>
      <c r="S3" s="172" t="s">
        <v>376</v>
      </c>
      <c r="T3" s="172" t="s">
        <v>243</v>
      </c>
      <c r="U3" s="172" t="s">
        <v>327</v>
      </c>
      <c r="V3" s="208" t="s">
        <v>61</v>
      </c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5" t="s">
        <v>64</v>
      </c>
      <c r="AY3" s="205"/>
      <c r="AZ3" s="205"/>
      <c r="BA3" s="205"/>
      <c r="BB3" s="205"/>
      <c r="BC3" s="205"/>
      <c r="BD3" s="205"/>
      <c r="BE3" s="205"/>
      <c r="BF3" s="205" t="s">
        <v>67</v>
      </c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8" t="s">
        <v>70</v>
      </c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3" t="s">
        <v>54</v>
      </c>
      <c r="FE3" s="203"/>
      <c r="FF3" s="172" t="s">
        <v>317</v>
      </c>
      <c r="FG3" s="172" t="s">
        <v>367</v>
      </c>
      <c r="FH3" s="172" t="s">
        <v>316</v>
      </c>
      <c r="FI3" s="172" t="s">
        <v>402</v>
      </c>
      <c r="FJ3" s="197" t="s">
        <v>156</v>
      </c>
      <c r="FK3" s="197"/>
      <c r="FL3" s="197"/>
      <c r="FM3" s="197"/>
      <c r="FN3" s="197"/>
      <c r="FO3" s="197"/>
      <c r="FP3" s="172" t="s">
        <v>283</v>
      </c>
      <c r="FQ3" s="172" t="s">
        <v>370</v>
      </c>
      <c r="FR3" s="172" t="s">
        <v>319</v>
      </c>
      <c r="FS3" s="172" t="s">
        <v>404</v>
      </c>
      <c r="FT3" s="172"/>
      <c r="FU3" s="172"/>
      <c r="FV3" s="172"/>
      <c r="FW3" s="172"/>
      <c r="FX3" s="172"/>
      <c r="FY3" s="172"/>
      <c r="FZ3" s="172"/>
      <c r="GA3" s="172"/>
      <c r="GB3" s="200"/>
    </row>
    <row r="4" spans="1:184" ht="14.4" customHeight="1" x14ac:dyDescent="0.3">
      <c r="A4" s="210"/>
      <c r="B4" s="210"/>
      <c r="C4" s="210"/>
      <c r="D4" s="210"/>
      <c r="E4" s="210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208" t="s">
        <v>75</v>
      </c>
      <c r="W4" s="208"/>
      <c r="X4" s="208"/>
      <c r="Y4" s="208"/>
      <c r="Z4" s="208" t="s">
        <v>76</v>
      </c>
      <c r="AA4" s="208"/>
      <c r="AB4" s="208"/>
      <c r="AC4" s="208"/>
      <c r="AD4" s="208"/>
      <c r="AE4" s="208"/>
      <c r="AF4" s="208"/>
      <c r="AG4" s="208"/>
      <c r="AH4" s="208" t="s">
        <v>63</v>
      </c>
      <c r="AI4" s="208"/>
      <c r="AJ4" s="208"/>
      <c r="AK4" s="208"/>
      <c r="AL4" s="208"/>
      <c r="AM4" s="208"/>
      <c r="AN4" s="208"/>
      <c r="AO4" s="208"/>
      <c r="AP4" s="172" t="s">
        <v>250</v>
      </c>
      <c r="AQ4" s="172" t="s">
        <v>336</v>
      </c>
      <c r="AR4" s="172" t="s">
        <v>292</v>
      </c>
      <c r="AS4" s="172" t="s">
        <v>379</v>
      </c>
      <c r="AT4" s="172" t="s">
        <v>251</v>
      </c>
      <c r="AU4" s="172" t="s">
        <v>337</v>
      </c>
      <c r="AV4" s="172" t="s">
        <v>293</v>
      </c>
      <c r="AW4" s="172" t="s">
        <v>380</v>
      </c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8" t="s">
        <v>79</v>
      </c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 t="s">
        <v>69</v>
      </c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4"/>
      <c r="FE4" s="204"/>
      <c r="FF4" s="172"/>
      <c r="FG4" s="172"/>
      <c r="FH4" s="172"/>
      <c r="FI4" s="172"/>
      <c r="FJ4" s="198"/>
      <c r="FK4" s="198"/>
      <c r="FL4" s="198"/>
      <c r="FM4" s="198"/>
      <c r="FN4" s="198"/>
      <c r="FO4" s="198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200"/>
    </row>
    <row r="5" spans="1:184" ht="82.2" customHeight="1" x14ac:dyDescent="0.3">
      <c r="A5" s="210"/>
      <c r="B5" s="210"/>
      <c r="C5" s="210"/>
      <c r="D5" s="210"/>
      <c r="E5" s="210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 t="s">
        <v>244</v>
      </c>
      <c r="W5" s="172" t="s">
        <v>328</v>
      </c>
      <c r="X5" s="172" t="s">
        <v>245</v>
      </c>
      <c r="Y5" s="172" t="s">
        <v>329</v>
      </c>
      <c r="Z5" s="172" t="s">
        <v>246</v>
      </c>
      <c r="AA5" s="172" t="s">
        <v>330</v>
      </c>
      <c r="AB5" s="172" t="s">
        <v>290</v>
      </c>
      <c r="AC5" s="172" t="s">
        <v>377</v>
      </c>
      <c r="AD5" s="172" t="s">
        <v>331</v>
      </c>
      <c r="AE5" s="172" t="s">
        <v>332</v>
      </c>
      <c r="AF5" s="172" t="s">
        <v>245</v>
      </c>
      <c r="AG5" s="172" t="s">
        <v>329</v>
      </c>
      <c r="AH5" s="172" t="s">
        <v>333</v>
      </c>
      <c r="AI5" s="172" t="s">
        <v>334</v>
      </c>
      <c r="AJ5" s="172" t="s">
        <v>291</v>
      </c>
      <c r="AK5" s="172" t="s">
        <v>378</v>
      </c>
      <c r="AL5" s="172" t="s">
        <v>245</v>
      </c>
      <c r="AM5" s="172" t="s">
        <v>329</v>
      </c>
      <c r="AN5" s="172" t="s">
        <v>249</v>
      </c>
      <c r="AO5" s="172" t="s">
        <v>335</v>
      </c>
      <c r="AP5" s="172"/>
      <c r="AQ5" s="172"/>
      <c r="AR5" s="172"/>
      <c r="AS5" s="172"/>
      <c r="AT5" s="172"/>
      <c r="AU5" s="172"/>
      <c r="AV5" s="172"/>
      <c r="AW5" s="172"/>
      <c r="AX5" s="172" t="s">
        <v>247</v>
      </c>
      <c r="AY5" s="172" t="s">
        <v>332</v>
      </c>
      <c r="AZ5" s="172" t="s">
        <v>294</v>
      </c>
      <c r="BA5" s="172" t="s">
        <v>381</v>
      </c>
      <c r="BB5" s="172" t="s">
        <v>245</v>
      </c>
      <c r="BC5" s="172" t="s">
        <v>329</v>
      </c>
      <c r="BD5" s="172" t="s">
        <v>295</v>
      </c>
      <c r="BE5" s="172" t="s">
        <v>382</v>
      </c>
      <c r="BF5" s="172" t="s">
        <v>252</v>
      </c>
      <c r="BG5" s="172" t="s">
        <v>338</v>
      </c>
      <c r="BH5" s="172" t="s">
        <v>253</v>
      </c>
      <c r="BI5" s="172" t="s">
        <v>339</v>
      </c>
      <c r="BJ5" s="172" t="s">
        <v>254</v>
      </c>
      <c r="BK5" s="172" t="s">
        <v>340</v>
      </c>
      <c r="BL5" s="172" t="s">
        <v>296</v>
      </c>
      <c r="BM5" s="172" t="s">
        <v>383</v>
      </c>
      <c r="BN5" s="172" t="s">
        <v>255</v>
      </c>
      <c r="BO5" s="172" t="s">
        <v>341</v>
      </c>
      <c r="BP5" s="172" t="s">
        <v>256</v>
      </c>
      <c r="BQ5" s="172" t="s">
        <v>342</v>
      </c>
      <c r="BR5" s="172" t="s">
        <v>297</v>
      </c>
      <c r="BS5" s="172" t="s">
        <v>384</v>
      </c>
      <c r="BT5" s="172" t="s">
        <v>257</v>
      </c>
      <c r="BU5" s="172" t="s">
        <v>343</v>
      </c>
      <c r="BV5" s="172" t="s">
        <v>258</v>
      </c>
      <c r="BW5" s="172" t="s">
        <v>344</v>
      </c>
      <c r="BX5" s="172" t="s">
        <v>259</v>
      </c>
      <c r="BY5" s="172" t="s">
        <v>345</v>
      </c>
      <c r="BZ5" s="172" t="s">
        <v>298</v>
      </c>
      <c r="CA5" s="172" t="s">
        <v>385</v>
      </c>
      <c r="CB5" s="172" t="s">
        <v>260</v>
      </c>
      <c r="CC5" s="172" t="s">
        <v>346</v>
      </c>
      <c r="CD5" s="172" t="s">
        <v>261</v>
      </c>
      <c r="CE5" s="172" t="s">
        <v>347</v>
      </c>
      <c r="CF5" s="172" t="s">
        <v>262</v>
      </c>
      <c r="CG5" s="172" t="s">
        <v>348</v>
      </c>
      <c r="CH5" s="172" t="s">
        <v>299</v>
      </c>
      <c r="CI5" s="172" t="s">
        <v>386</v>
      </c>
      <c r="CJ5" s="172" t="s">
        <v>263</v>
      </c>
      <c r="CK5" s="172" t="s">
        <v>349</v>
      </c>
      <c r="CL5" s="172" t="s">
        <v>300</v>
      </c>
      <c r="CM5" s="172" t="s">
        <v>387</v>
      </c>
      <c r="CN5" s="172" t="s">
        <v>350</v>
      </c>
      <c r="CO5" s="172" t="s">
        <v>351</v>
      </c>
      <c r="CP5" s="172" t="s">
        <v>301</v>
      </c>
      <c r="CQ5" s="172" t="s">
        <v>388</v>
      </c>
      <c r="CR5" s="172" t="s">
        <v>252</v>
      </c>
      <c r="CS5" s="172" t="s">
        <v>338</v>
      </c>
      <c r="CT5" s="172" t="s">
        <v>302</v>
      </c>
      <c r="CU5" s="172" t="s">
        <v>389</v>
      </c>
      <c r="CV5" s="172" t="s">
        <v>265</v>
      </c>
      <c r="CW5" s="172" t="s">
        <v>352</v>
      </c>
      <c r="CX5" s="172" t="s">
        <v>266</v>
      </c>
      <c r="CY5" s="172" t="s">
        <v>353</v>
      </c>
      <c r="CZ5" s="172" t="s">
        <v>303</v>
      </c>
      <c r="DA5" s="172" t="s">
        <v>390</v>
      </c>
      <c r="DB5" s="172" t="s">
        <v>253</v>
      </c>
      <c r="DC5" s="172" t="s">
        <v>339</v>
      </c>
      <c r="DD5" s="172" t="s">
        <v>304</v>
      </c>
      <c r="DE5" s="172" t="s">
        <v>391</v>
      </c>
      <c r="DF5" s="172" t="s">
        <v>267</v>
      </c>
      <c r="DG5" s="172" t="s">
        <v>354</v>
      </c>
      <c r="DH5" s="172" t="s">
        <v>468</v>
      </c>
      <c r="DI5" s="172" t="s">
        <v>469</v>
      </c>
      <c r="DJ5" s="172" t="s">
        <v>470</v>
      </c>
      <c r="DK5" s="172" t="s">
        <v>471</v>
      </c>
      <c r="DL5" s="172" t="s">
        <v>255</v>
      </c>
      <c r="DM5" s="172" t="s">
        <v>341</v>
      </c>
      <c r="DN5" s="172" t="s">
        <v>269</v>
      </c>
      <c r="DO5" s="172" t="s">
        <v>355</v>
      </c>
      <c r="DP5" s="172" t="s">
        <v>306</v>
      </c>
      <c r="DQ5" s="172" t="s">
        <v>392</v>
      </c>
      <c r="DR5" s="172" t="s">
        <v>270</v>
      </c>
      <c r="DS5" s="172" t="s">
        <v>356</v>
      </c>
      <c r="DT5" s="172" t="s">
        <v>271</v>
      </c>
      <c r="DU5" s="172" t="s">
        <v>357</v>
      </c>
      <c r="DV5" s="172" t="s">
        <v>307</v>
      </c>
      <c r="DW5" s="172" t="s">
        <v>393</v>
      </c>
      <c r="DX5" s="172" t="s">
        <v>273</v>
      </c>
      <c r="DY5" s="172" t="s">
        <v>358</v>
      </c>
      <c r="DZ5" s="181" t="s">
        <v>272</v>
      </c>
      <c r="EA5" s="181" t="s">
        <v>359</v>
      </c>
      <c r="EB5" s="172" t="s">
        <v>308</v>
      </c>
      <c r="EC5" s="172" t="s">
        <v>394</v>
      </c>
      <c r="ED5" s="172" t="s">
        <v>309</v>
      </c>
      <c r="EE5" s="172" t="s">
        <v>395</v>
      </c>
      <c r="EF5" s="172" t="s">
        <v>274</v>
      </c>
      <c r="EG5" s="172" t="s">
        <v>360</v>
      </c>
      <c r="EH5" s="172" t="s">
        <v>310</v>
      </c>
      <c r="EI5" s="172" t="s">
        <v>396</v>
      </c>
      <c r="EJ5" s="172" t="s">
        <v>275</v>
      </c>
      <c r="EK5" s="172" t="s">
        <v>361</v>
      </c>
      <c r="EL5" s="172" t="s">
        <v>311</v>
      </c>
      <c r="EM5" s="172" t="s">
        <v>397</v>
      </c>
      <c r="EN5" s="172" t="s">
        <v>276</v>
      </c>
      <c r="EO5" s="172" t="s">
        <v>362</v>
      </c>
      <c r="EP5" s="172" t="s">
        <v>312</v>
      </c>
      <c r="EQ5" s="172" t="s">
        <v>398</v>
      </c>
      <c r="ER5" s="172" t="s">
        <v>277</v>
      </c>
      <c r="ES5" s="172" t="s">
        <v>363</v>
      </c>
      <c r="ET5" s="172" t="s">
        <v>313</v>
      </c>
      <c r="EU5" s="172" t="s">
        <v>399</v>
      </c>
      <c r="EV5" s="172" t="s">
        <v>278</v>
      </c>
      <c r="EW5" s="172" t="s">
        <v>364</v>
      </c>
      <c r="EX5" s="172" t="s">
        <v>314</v>
      </c>
      <c r="EY5" s="172" t="s">
        <v>400</v>
      </c>
      <c r="EZ5" s="172" t="s">
        <v>279</v>
      </c>
      <c r="FA5" s="172" t="s">
        <v>365</v>
      </c>
      <c r="FB5" s="172" t="s">
        <v>315</v>
      </c>
      <c r="FC5" s="172" t="s">
        <v>401</v>
      </c>
      <c r="FD5" s="181" t="s">
        <v>280</v>
      </c>
      <c r="FE5" s="181" t="s">
        <v>366</v>
      </c>
      <c r="FF5" s="172"/>
      <c r="FG5" s="172"/>
      <c r="FH5" s="172"/>
      <c r="FI5" s="172"/>
      <c r="FJ5" s="172" t="s">
        <v>281</v>
      </c>
      <c r="FK5" s="172" t="s">
        <v>368</v>
      </c>
      <c r="FL5" s="172" t="s">
        <v>282</v>
      </c>
      <c r="FM5" s="172" t="s">
        <v>369</v>
      </c>
      <c r="FN5" s="172" t="s">
        <v>318</v>
      </c>
      <c r="FO5" s="172" t="s">
        <v>403</v>
      </c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200"/>
    </row>
    <row r="6" spans="1:184" ht="107.4" customHeight="1" x14ac:dyDescent="0.3">
      <c r="A6" s="211"/>
      <c r="B6" s="211"/>
      <c r="C6" s="211"/>
      <c r="D6" s="211"/>
      <c r="E6" s="211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82"/>
      <c r="EA6" s="182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82"/>
      <c r="FE6" s="182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3"/>
      <c r="GB6" s="201"/>
    </row>
    <row r="7" spans="1:184" s="12" customFormat="1" ht="16.05" customHeight="1" x14ac:dyDescent="0.3">
      <c r="A7" s="43" t="s">
        <v>234</v>
      </c>
      <c r="B7" s="132" t="s">
        <v>176</v>
      </c>
      <c r="C7" s="46" t="s">
        <v>1</v>
      </c>
      <c r="D7" s="75">
        <v>565.33000000000004</v>
      </c>
      <c r="E7" s="68" t="s">
        <v>157</v>
      </c>
      <c r="F7" s="158">
        <v>0</v>
      </c>
      <c r="G7" s="57">
        <f>(F7/FZ7)*100</f>
        <v>0</v>
      </c>
      <c r="H7" s="158">
        <v>1</v>
      </c>
      <c r="I7" s="57">
        <f t="shared" ref="I7:I19" si="0">(H7/GA7)*100</f>
        <v>0.4</v>
      </c>
      <c r="J7" s="158">
        <v>0</v>
      </c>
      <c r="K7" s="57">
        <f>(J7/FZ7)*100</f>
        <v>0</v>
      </c>
      <c r="L7" s="158">
        <v>5</v>
      </c>
      <c r="M7" s="57">
        <f>(L7/FZ7)*100</f>
        <v>1.1737089201877933</v>
      </c>
      <c r="N7" s="158">
        <v>4</v>
      </c>
      <c r="O7" s="57">
        <f t="shared" ref="O7:O19" si="1">(N7/GA7)*100</f>
        <v>1.6</v>
      </c>
      <c r="P7" s="158">
        <v>0</v>
      </c>
      <c r="Q7" s="57">
        <f>(P7/FZ7)*100</f>
        <v>0</v>
      </c>
      <c r="R7" s="158">
        <v>0</v>
      </c>
      <c r="S7" s="57">
        <f t="shared" ref="S7:S19" si="2">(R7/GA7)*100</f>
        <v>0</v>
      </c>
      <c r="T7" s="158">
        <v>0</v>
      </c>
      <c r="U7" s="57">
        <f>(T7/FZ7)*100</f>
        <v>0</v>
      </c>
      <c r="V7" s="158">
        <v>0</v>
      </c>
      <c r="W7" s="57">
        <f>(V7/FZ7)*100</f>
        <v>0</v>
      </c>
      <c r="X7" s="158">
        <v>0</v>
      </c>
      <c r="Y7" s="57">
        <f>(X7/FZ7)*100</f>
        <v>0</v>
      </c>
      <c r="Z7" s="158">
        <v>0</v>
      </c>
      <c r="AA7" s="57">
        <f>(Z7/FZ7)*100</f>
        <v>0</v>
      </c>
      <c r="AB7" s="158">
        <v>2</v>
      </c>
      <c r="AC7" s="57">
        <f t="shared" ref="AC7:AC19" si="3">(AB7/GA7)*100</f>
        <v>0.8</v>
      </c>
      <c r="AD7" s="158">
        <v>76</v>
      </c>
      <c r="AE7" s="158">
        <f>(AD7/FZ7)*100</f>
        <v>17.84037558685446</v>
      </c>
      <c r="AF7" s="158">
        <v>0</v>
      </c>
      <c r="AG7" s="57">
        <f>(AF7/FZ7)*100</f>
        <v>0</v>
      </c>
      <c r="AH7" s="158">
        <v>0</v>
      </c>
      <c r="AI7" s="57">
        <f>(AH7/FZ7)*100</f>
        <v>0</v>
      </c>
      <c r="AJ7" s="158">
        <v>0</v>
      </c>
      <c r="AK7" s="57">
        <f t="shared" ref="AK7:AK19" si="4">(AJ7/GA7)*100</f>
        <v>0</v>
      </c>
      <c r="AL7" s="158">
        <v>0</v>
      </c>
      <c r="AM7" s="57">
        <f>(AL7/FZ7)*100</f>
        <v>0</v>
      </c>
      <c r="AN7" s="158">
        <v>0</v>
      </c>
      <c r="AO7" s="57">
        <f>(AN7/FZ7)*100</f>
        <v>0</v>
      </c>
      <c r="AP7" s="158">
        <f>SUM(V7,AD7,AN7)</f>
        <v>76</v>
      </c>
      <c r="AQ7" s="57">
        <f>(AP7/FZ7)*100</f>
        <v>17.84037558685446</v>
      </c>
      <c r="AR7" s="158">
        <v>68</v>
      </c>
      <c r="AS7" s="57">
        <f t="shared" ref="AS7:AS19" si="5">(AR7/GA7)*100</f>
        <v>27.200000000000003</v>
      </c>
      <c r="AT7" s="158">
        <f>SUM(AL7,AF7,X7)</f>
        <v>0</v>
      </c>
      <c r="AU7" s="57">
        <f>(AT7/FZ7)*100</f>
        <v>0</v>
      </c>
      <c r="AV7" s="158">
        <v>2</v>
      </c>
      <c r="AW7" s="57">
        <f t="shared" ref="AW7:AW19" si="6">(AV7/GA7)*100</f>
        <v>0.8</v>
      </c>
      <c r="AX7" s="158">
        <v>2</v>
      </c>
      <c r="AY7" s="57">
        <f>(AX7/FZ7)*100</f>
        <v>0.46948356807511737</v>
      </c>
      <c r="AZ7" s="158">
        <v>3</v>
      </c>
      <c r="BA7" s="57">
        <f t="shared" ref="BA7:BA19" si="7">(AZ7/GA7)*100</f>
        <v>1.2</v>
      </c>
      <c r="BB7" s="158">
        <v>0</v>
      </c>
      <c r="BC7" s="57">
        <f>(BB7/FZ7)*100</f>
        <v>0</v>
      </c>
      <c r="BD7" s="158">
        <v>1</v>
      </c>
      <c r="BE7" s="57">
        <f t="shared" ref="BE7:BE19" si="8">(BD7/GA7)*100</f>
        <v>0.4</v>
      </c>
      <c r="BF7" s="158">
        <v>4</v>
      </c>
      <c r="BG7" s="57">
        <f>(BF7/FZ7)*100</f>
        <v>0.93896713615023475</v>
      </c>
      <c r="BH7" s="158">
        <v>0</v>
      </c>
      <c r="BI7" s="57">
        <f>(BH7/FZ7)*100</f>
        <v>0</v>
      </c>
      <c r="BJ7" s="158">
        <v>4</v>
      </c>
      <c r="BK7" s="57">
        <f>(BJ7/FZ7)*100</f>
        <v>0.93896713615023475</v>
      </c>
      <c r="BL7" s="158">
        <v>0</v>
      </c>
      <c r="BM7" s="57">
        <f t="shared" ref="BM7:BM19" si="9">(BL7/GA7)*100</f>
        <v>0</v>
      </c>
      <c r="BN7" s="158">
        <v>4</v>
      </c>
      <c r="BO7" s="57">
        <f>(BN7/FZ7)*100</f>
        <v>0.93896713615023475</v>
      </c>
      <c r="BP7" s="35">
        <v>12</v>
      </c>
      <c r="BQ7" s="60">
        <f>(BP7/FZ7)*100</f>
        <v>2.8169014084507045</v>
      </c>
      <c r="BR7" s="35">
        <v>3</v>
      </c>
      <c r="BS7" s="60">
        <f t="shared" ref="BS7:BS19" si="10">(BR7/GA7)*100</f>
        <v>1.2</v>
      </c>
      <c r="BT7" s="158">
        <v>0</v>
      </c>
      <c r="BU7" s="57">
        <f>(BT7/FZ7)*100</f>
        <v>0</v>
      </c>
      <c r="BV7" s="158">
        <f>SUM(BT7,BP7,BN7,BF7,BH7)</f>
        <v>20</v>
      </c>
      <c r="BW7" s="57">
        <f>(BV7/FZ7)*100</f>
        <v>4.6948356807511731</v>
      </c>
      <c r="BX7" s="158">
        <v>4</v>
      </c>
      <c r="BY7" s="57">
        <f>(BX7/FZ7)*100</f>
        <v>0.93896713615023475</v>
      </c>
      <c r="BZ7" s="158">
        <v>3</v>
      </c>
      <c r="CA7" s="57">
        <f t="shared" ref="CA7:CA19" si="11">(BZ7/GA7)*100</f>
        <v>1.2</v>
      </c>
      <c r="CB7" s="158">
        <v>0</v>
      </c>
      <c r="CC7" s="57">
        <f>(CB7/FZ7)*100</f>
        <v>0</v>
      </c>
      <c r="CD7" s="158">
        <v>7</v>
      </c>
      <c r="CE7" s="57">
        <f>(CD7/FZ7)*100</f>
        <v>1.643192488262911</v>
      </c>
      <c r="CF7" s="158">
        <v>0</v>
      </c>
      <c r="CG7" s="57">
        <f>(CF7/FZ7)*100</f>
        <v>0</v>
      </c>
      <c r="CH7" s="158">
        <v>1</v>
      </c>
      <c r="CI7" s="57">
        <f t="shared" ref="CI7:CI19" si="12">(CH7/GA7)*100</f>
        <v>0.4</v>
      </c>
      <c r="CJ7" s="158">
        <v>4</v>
      </c>
      <c r="CK7" s="57">
        <f>(CJ7/FZ7)*100</f>
        <v>0.93896713615023475</v>
      </c>
      <c r="CL7" s="158">
        <v>7</v>
      </c>
      <c r="CM7" s="57">
        <f t="shared" ref="CM7:CM19" si="13">(CL7/GA7)*100</f>
        <v>2.8000000000000003</v>
      </c>
      <c r="CN7" s="158">
        <v>5</v>
      </c>
      <c r="CO7" s="57">
        <f>(CN7/FZ7)*100</f>
        <v>1.1737089201877933</v>
      </c>
      <c r="CP7" s="158">
        <v>4</v>
      </c>
      <c r="CQ7" s="57">
        <f t="shared" ref="CQ7:CQ19" si="14">(CP7/GA7)*100</f>
        <v>1.6</v>
      </c>
      <c r="CR7" s="158">
        <v>12</v>
      </c>
      <c r="CS7" s="57">
        <f>(CR7/FZ7)*100</f>
        <v>2.8169014084507045</v>
      </c>
      <c r="CT7" s="158">
        <v>13</v>
      </c>
      <c r="CU7" s="57">
        <f t="shared" ref="CU7:CU19" si="15">(CT7/GA7)*100</f>
        <v>5.2</v>
      </c>
      <c r="CV7" s="158">
        <v>0</v>
      </c>
      <c r="CW7" s="57">
        <f>(CV7/FZ7)*100</f>
        <v>0</v>
      </c>
      <c r="CX7" s="158">
        <v>41</v>
      </c>
      <c r="CY7" s="57">
        <f>(CX7/FZ7)*100</f>
        <v>9.624413145539906</v>
      </c>
      <c r="CZ7" s="158">
        <v>23</v>
      </c>
      <c r="DA7" s="57">
        <f t="shared" ref="DA7:DA19" si="16">(CZ7/GA7)*100</f>
        <v>9.1999999999999993</v>
      </c>
      <c r="DB7" s="158">
        <v>142</v>
      </c>
      <c r="DC7" s="57">
        <f>(DB7/FZ7)*100</f>
        <v>33.333333333333329</v>
      </c>
      <c r="DD7" s="158">
        <v>58</v>
      </c>
      <c r="DE7" s="57">
        <f t="shared" ref="DE7:DE19" si="17">(DD7/GA7)*100</f>
        <v>23.200000000000003</v>
      </c>
      <c r="DF7" s="158">
        <v>0</v>
      </c>
      <c r="DG7" s="57">
        <f>(DF7/FZ7)*100</f>
        <v>0</v>
      </c>
      <c r="DH7" s="158">
        <v>2</v>
      </c>
      <c r="DI7" s="57">
        <f>(DH7/FZ7)*100</f>
        <v>0.46948356807511737</v>
      </c>
      <c r="DJ7" s="158">
        <v>2</v>
      </c>
      <c r="DK7" s="57">
        <f t="shared" ref="DK7:DK19" si="18">(DJ7/GA7)*100</f>
        <v>0.8</v>
      </c>
      <c r="DL7" s="158">
        <v>9</v>
      </c>
      <c r="DM7" s="57">
        <f>(DL7/FZ7)*100</f>
        <v>2.112676056338028</v>
      </c>
      <c r="DN7" s="158">
        <v>0</v>
      </c>
      <c r="DO7" s="57">
        <f>(DN7/FZ7)*100</f>
        <v>0</v>
      </c>
      <c r="DP7" s="158">
        <v>0</v>
      </c>
      <c r="DQ7" s="57">
        <f t="shared" ref="DQ7:DQ19" si="19">(DP7/GA7)*100</f>
        <v>0</v>
      </c>
      <c r="DR7" s="158">
        <v>0</v>
      </c>
      <c r="DS7" s="57">
        <f>(DR7/FZ7)*100</f>
        <v>0</v>
      </c>
      <c r="DT7" s="158">
        <v>38</v>
      </c>
      <c r="DU7" s="57">
        <f>(DT7/FZ7)*100</f>
        <v>8.92018779342723</v>
      </c>
      <c r="DV7" s="158">
        <v>22</v>
      </c>
      <c r="DW7" s="57">
        <f t="shared" ref="DW7:DW19" si="20">(DV7/GA7)*100</f>
        <v>8.7999999999999989</v>
      </c>
      <c r="DX7" s="158">
        <v>0</v>
      </c>
      <c r="DY7" s="57">
        <f>(DX7/FZ7)*100</f>
        <v>0</v>
      </c>
      <c r="DZ7" s="158">
        <v>0</v>
      </c>
      <c r="EA7" s="57">
        <f>(DZ7/FZ7)*100</f>
        <v>0</v>
      </c>
      <c r="EB7" s="80">
        <v>0</v>
      </c>
      <c r="EC7" s="62">
        <f t="shared" ref="EC7:EC19" si="21">(EB7/GA7)*100</f>
        <v>0</v>
      </c>
      <c r="ED7" s="158">
        <v>19</v>
      </c>
      <c r="EE7" s="57">
        <f t="shared" ref="EE7:EE19" si="22">(ED7/GA7)*100</f>
        <v>7.6</v>
      </c>
      <c r="EF7" s="158">
        <f>SUM(DX7,DT7,DR7,DL7,DF7,DB7,CV7,CR7,CJ7,CD7,BX7,CX7)</f>
        <v>257</v>
      </c>
      <c r="EG7" s="57">
        <f>(EF7/FZ7)*100</f>
        <v>60.328638497652584</v>
      </c>
      <c r="EH7" s="158">
        <v>145</v>
      </c>
      <c r="EI7" s="57">
        <f t="shared" ref="EI7:EI19" si="23">(EH7/GA7)*100</f>
        <v>57.999999999999993</v>
      </c>
      <c r="EJ7" s="158">
        <v>0</v>
      </c>
      <c r="EK7" s="57">
        <f>(EJ7/FZ7)*100</f>
        <v>0</v>
      </c>
      <c r="EL7" s="158">
        <v>0</v>
      </c>
      <c r="EM7" s="57">
        <f t="shared" ref="EM7:EM19" si="24">(EL7/GA7)*100</f>
        <v>0</v>
      </c>
      <c r="EN7" s="158">
        <v>1</v>
      </c>
      <c r="EO7" s="57">
        <f>(EN7/FZ7)*100</f>
        <v>0.23474178403755869</v>
      </c>
      <c r="EP7" s="158">
        <v>0</v>
      </c>
      <c r="EQ7" s="57">
        <f t="shared" ref="EQ7:EQ19" si="25">(EP7/GA7)*100</f>
        <v>0</v>
      </c>
      <c r="ER7" s="158">
        <v>0</v>
      </c>
      <c r="ES7" s="57">
        <f>(ER7/FZ7)*100</f>
        <v>0</v>
      </c>
      <c r="ET7" s="158">
        <v>0</v>
      </c>
      <c r="EU7" s="57">
        <f t="shared" ref="EU7:EU19" si="26">(ET7/GA7)*100</f>
        <v>0</v>
      </c>
      <c r="EV7" s="158">
        <v>0</v>
      </c>
      <c r="EW7" s="57">
        <f>(EV7/FZ7)*100</f>
        <v>0</v>
      </c>
      <c r="EX7" s="158">
        <v>0</v>
      </c>
      <c r="EY7" s="57">
        <f t="shared" ref="EY7:EY19" si="27">(EX7/GA7)*100</f>
        <v>0</v>
      </c>
      <c r="EZ7" s="158">
        <v>8</v>
      </c>
      <c r="FA7" s="57">
        <f>(EZ7/FZ7)*100</f>
        <v>1.8779342723004695</v>
      </c>
      <c r="FB7" s="158">
        <v>13</v>
      </c>
      <c r="FC7" s="57">
        <f t="shared" ref="FC7:FC19" si="28">(FB7/GA7)*100</f>
        <v>5.2</v>
      </c>
      <c r="FD7" s="158">
        <v>0</v>
      </c>
      <c r="FE7" s="57">
        <f>(FD7/FZ7)*100</f>
        <v>0</v>
      </c>
      <c r="FF7" s="158">
        <v>0</v>
      </c>
      <c r="FG7" s="57">
        <f>(FF7/FZ7)*100</f>
        <v>0</v>
      </c>
      <c r="FH7" s="158">
        <v>0</v>
      </c>
      <c r="FI7" s="57">
        <f t="shared" ref="FI7:FI19" si="29">(FH7/GA7)*100</f>
        <v>0</v>
      </c>
      <c r="FJ7" s="158">
        <v>4</v>
      </c>
      <c r="FK7" s="57">
        <f>(FJ7/FZ7)*100</f>
        <v>0.93896713615023475</v>
      </c>
      <c r="FL7" s="158">
        <v>54</v>
      </c>
      <c r="FM7" s="57">
        <f>(FL7/FZ7)*100</f>
        <v>12.676056338028168</v>
      </c>
      <c r="FN7" s="158">
        <v>10</v>
      </c>
      <c r="FO7" s="57">
        <f t="shared" ref="FO7:FO19" si="30">(FN7/GA7)*100</f>
        <v>4</v>
      </c>
      <c r="FP7" s="158">
        <f>SUM(FL7,FF7,FJ7,FD7)</f>
        <v>58</v>
      </c>
      <c r="FQ7" s="57">
        <f>(FP7/FZ7)*100</f>
        <v>13.615023474178404</v>
      </c>
      <c r="FR7" s="158">
        <f t="shared" ref="FR7:FR19" si="31">SUM(FN7,FH7)</f>
        <v>10</v>
      </c>
      <c r="FS7" s="57">
        <f>(FR7/GA7)*100</f>
        <v>4</v>
      </c>
      <c r="FT7" s="70" t="s">
        <v>157</v>
      </c>
      <c r="FU7" s="70" t="s">
        <v>157</v>
      </c>
      <c r="FV7" s="70" t="s">
        <v>157</v>
      </c>
      <c r="FW7" s="70" t="s">
        <v>157</v>
      </c>
      <c r="FX7" s="70" t="s">
        <v>157</v>
      </c>
      <c r="FY7" s="70" t="s">
        <v>157</v>
      </c>
      <c r="FZ7" s="158">
        <v>426</v>
      </c>
      <c r="GA7" s="158">
        <v>250</v>
      </c>
      <c r="GB7" s="133" t="s">
        <v>163</v>
      </c>
    </row>
    <row r="8" spans="1:184" s="12" customFormat="1" ht="16.05" customHeight="1" x14ac:dyDescent="0.3">
      <c r="A8" s="43" t="s">
        <v>233</v>
      </c>
      <c r="B8" s="132" t="s">
        <v>176</v>
      </c>
      <c r="C8" s="46" t="s">
        <v>2</v>
      </c>
      <c r="D8" s="75">
        <v>537.53</v>
      </c>
      <c r="E8" s="68" t="s">
        <v>157</v>
      </c>
      <c r="F8" s="158">
        <v>0</v>
      </c>
      <c r="G8" s="57">
        <f>(F8/FZ8)*100</f>
        <v>0</v>
      </c>
      <c r="H8" s="158">
        <v>1</v>
      </c>
      <c r="I8" s="57">
        <f t="shared" si="0"/>
        <v>0.4</v>
      </c>
      <c r="J8" s="158">
        <v>0</v>
      </c>
      <c r="K8" s="57">
        <f>(J8/FZ8)*100</f>
        <v>0</v>
      </c>
      <c r="L8" s="158">
        <v>3</v>
      </c>
      <c r="M8" s="57">
        <f>(L8/FZ8)*100</f>
        <v>0.72289156626506024</v>
      </c>
      <c r="N8" s="158">
        <v>2</v>
      </c>
      <c r="O8" s="57">
        <f t="shared" si="1"/>
        <v>0.8</v>
      </c>
      <c r="P8" s="158">
        <v>4</v>
      </c>
      <c r="Q8" s="57">
        <f>(P8/FZ8)*100</f>
        <v>0.96385542168674709</v>
      </c>
      <c r="R8" s="158">
        <v>0</v>
      </c>
      <c r="S8" s="57">
        <f t="shared" si="2"/>
        <v>0</v>
      </c>
      <c r="T8" s="158">
        <v>0</v>
      </c>
      <c r="U8" s="57">
        <f>(T8/FZ8)*100</f>
        <v>0</v>
      </c>
      <c r="V8" s="158">
        <v>0</v>
      </c>
      <c r="W8" s="57">
        <f>(V8/GA8)*100</f>
        <v>0</v>
      </c>
      <c r="X8" s="158">
        <v>0</v>
      </c>
      <c r="Y8" s="57">
        <f>(X8/FZ8)*100</f>
        <v>0</v>
      </c>
      <c r="Z8" s="158">
        <v>0</v>
      </c>
      <c r="AA8" s="57">
        <f>(Z8/FZ8)*100</f>
        <v>0</v>
      </c>
      <c r="AB8" s="158">
        <v>0</v>
      </c>
      <c r="AC8" s="57">
        <f t="shared" si="3"/>
        <v>0</v>
      </c>
      <c r="AD8" s="158">
        <v>53</v>
      </c>
      <c r="AE8" s="158">
        <f>(AD8/FZ8)*100</f>
        <v>12.771084337349398</v>
      </c>
      <c r="AF8" s="158">
        <v>2</v>
      </c>
      <c r="AG8" s="57">
        <f>(AF8/FZ8)*100</f>
        <v>0.48192771084337355</v>
      </c>
      <c r="AH8" s="158">
        <v>1</v>
      </c>
      <c r="AI8" s="57">
        <f>(AH8/FZ8)*100</f>
        <v>0.24096385542168677</v>
      </c>
      <c r="AJ8" s="158">
        <v>1</v>
      </c>
      <c r="AK8" s="57">
        <f t="shared" si="4"/>
        <v>0.4</v>
      </c>
      <c r="AL8" s="158">
        <v>1</v>
      </c>
      <c r="AM8" s="57">
        <f>(AL8/FZ8)*100</f>
        <v>0.24096385542168677</v>
      </c>
      <c r="AN8" s="158">
        <v>0</v>
      </c>
      <c r="AO8" s="57">
        <f>(AN8/FZ8)*100</f>
        <v>0</v>
      </c>
      <c r="AP8" s="158">
        <f>SUM(V8,AD8,AN8)</f>
        <v>53</v>
      </c>
      <c r="AQ8" s="57">
        <f>(AP8/FZ8)*100</f>
        <v>12.771084337349398</v>
      </c>
      <c r="AR8" s="158">
        <v>50</v>
      </c>
      <c r="AS8" s="57">
        <f t="shared" si="5"/>
        <v>20</v>
      </c>
      <c r="AT8" s="158">
        <f>SUM(AL8,AF8,X8)</f>
        <v>3</v>
      </c>
      <c r="AU8" s="57">
        <f>(AT8/FZ8)*100</f>
        <v>0.72289156626506024</v>
      </c>
      <c r="AV8" s="158">
        <v>6</v>
      </c>
      <c r="AW8" s="57">
        <f t="shared" si="6"/>
        <v>2.4</v>
      </c>
      <c r="AX8" s="158">
        <v>2</v>
      </c>
      <c r="AY8" s="57">
        <f>(AX8/FZ8)*100</f>
        <v>0.48192771084337355</v>
      </c>
      <c r="AZ8" s="158">
        <v>3</v>
      </c>
      <c r="BA8" s="57">
        <f t="shared" si="7"/>
        <v>1.2</v>
      </c>
      <c r="BB8" s="158">
        <v>0</v>
      </c>
      <c r="BC8" s="57">
        <f>(BB8/FZ8)*100</f>
        <v>0</v>
      </c>
      <c r="BD8" s="158">
        <v>0</v>
      </c>
      <c r="BE8" s="57">
        <f t="shared" si="8"/>
        <v>0</v>
      </c>
      <c r="BF8" s="158">
        <v>1</v>
      </c>
      <c r="BG8" s="57">
        <f>(BF8/FZ8)*100</f>
        <v>0.24096385542168677</v>
      </c>
      <c r="BH8" s="158">
        <v>5</v>
      </c>
      <c r="BI8" s="57">
        <f>(BH8/FZ8)*100</f>
        <v>1.2048192771084338</v>
      </c>
      <c r="BJ8" s="158">
        <v>0</v>
      </c>
      <c r="BK8" s="57">
        <f>(BJ8/FZ8)*100</f>
        <v>0</v>
      </c>
      <c r="BL8" s="158">
        <v>0</v>
      </c>
      <c r="BM8" s="57">
        <f t="shared" si="9"/>
        <v>0</v>
      </c>
      <c r="BN8" s="158">
        <v>0</v>
      </c>
      <c r="BO8" s="57">
        <f>(BN8/FZ8)*100</f>
        <v>0</v>
      </c>
      <c r="BP8" s="35">
        <v>20</v>
      </c>
      <c r="BQ8" s="60">
        <f>(BP8/FZ8)*100</f>
        <v>4.8192771084337354</v>
      </c>
      <c r="BR8" s="35">
        <v>1</v>
      </c>
      <c r="BS8" s="60">
        <f t="shared" si="10"/>
        <v>0.4</v>
      </c>
      <c r="BT8" s="158">
        <v>0</v>
      </c>
      <c r="BU8" s="57">
        <f>(BT8/FZ8)*100</f>
        <v>0</v>
      </c>
      <c r="BV8" s="158">
        <f t="shared" ref="BV8:BV19" si="32">SUM(BT8,BP8,BN8,BF8,BH8)</f>
        <v>26</v>
      </c>
      <c r="BW8" s="57">
        <f>(BV8/FZ8)*100</f>
        <v>6.2650602409638561</v>
      </c>
      <c r="BX8" s="158">
        <v>4</v>
      </c>
      <c r="BY8" s="57">
        <f>(BX8/FZ8)*100</f>
        <v>0.96385542168674709</v>
      </c>
      <c r="BZ8" s="158">
        <v>0</v>
      </c>
      <c r="CA8" s="57">
        <f t="shared" si="11"/>
        <v>0</v>
      </c>
      <c r="CB8" s="158">
        <v>0</v>
      </c>
      <c r="CC8" s="57">
        <f>(CB8/FZ8)*100</f>
        <v>0</v>
      </c>
      <c r="CD8" s="158">
        <v>2</v>
      </c>
      <c r="CE8" s="57">
        <f>(CD8/FZ8)*100</f>
        <v>0.48192771084337355</v>
      </c>
      <c r="CF8" s="158">
        <v>11</v>
      </c>
      <c r="CG8" s="57">
        <f>(CF8/FZ8)*100</f>
        <v>2.6506024096385543</v>
      </c>
      <c r="CH8" s="158">
        <v>1</v>
      </c>
      <c r="CI8" s="57">
        <f t="shared" si="12"/>
        <v>0.4</v>
      </c>
      <c r="CJ8" s="44">
        <v>15</v>
      </c>
      <c r="CK8" s="57">
        <f>(CJ8/FZ8)*100</f>
        <v>3.6144578313253009</v>
      </c>
      <c r="CL8" s="44">
        <v>9</v>
      </c>
      <c r="CM8" s="57">
        <f t="shared" si="13"/>
        <v>3.5999999999999996</v>
      </c>
      <c r="CN8" s="158">
        <v>7</v>
      </c>
      <c r="CO8" s="57">
        <f>(CN8/FZ8)*100</f>
        <v>1.6867469879518073</v>
      </c>
      <c r="CP8" s="158">
        <v>4</v>
      </c>
      <c r="CQ8" s="57">
        <f t="shared" si="14"/>
        <v>1.6</v>
      </c>
      <c r="CR8" s="158">
        <v>21</v>
      </c>
      <c r="CS8" s="57">
        <f>(CR8/FZ8)*100</f>
        <v>5.0602409638554215</v>
      </c>
      <c r="CT8" s="158">
        <v>9</v>
      </c>
      <c r="CU8" s="57">
        <f t="shared" si="15"/>
        <v>3.5999999999999996</v>
      </c>
      <c r="CV8" s="158">
        <v>0</v>
      </c>
      <c r="CW8" s="57">
        <f>(CV8/FZ8)*100</f>
        <v>0</v>
      </c>
      <c r="CX8" s="158">
        <v>30</v>
      </c>
      <c r="CY8" s="57">
        <f>(CX8/FZ8)*100</f>
        <v>7.2289156626506017</v>
      </c>
      <c r="CZ8" s="158">
        <v>37</v>
      </c>
      <c r="DA8" s="57">
        <f t="shared" si="16"/>
        <v>14.799999999999999</v>
      </c>
      <c r="DB8" s="158">
        <v>167</v>
      </c>
      <c r="DC8" s="57">
        <f>(DB8/FZ8)*100</f>
        <v>40.240963855421683</v>
      </c>
      <c r="DD8" s="158">
        <v>70</v>
      </c>
      <c r="DE8" s="57">
        <f t="shared" si="17"/>
        <v>28.000000000000004</v>
      </c>
      <c r="DF8" s="158">
        <v>0</v>
      </c>
      <c r="DG8" s="57">
        <f>(DF8/FZ8)*100</f>
        <v>0</v>
      </c>
      <c r="DH8" s="158">
        <v>3</v>
      </c>
      <c r="DI8" s="57">
        <f>(DH8/FZ8)*100</f>
        <v>0.72289156626506024</v>
      </c>
      <c r="DJ8" s="158">
        <v>0</v>
      </c>
      <c r="DK8" s="57">
        <f t="shared" si="18"/>
        <v>0</v>
      </c>
      <c r="DL8" s="158">
        <v>10</v>
      </c>
      <c r="DM8" s="57">
        <f>(DL8/FZ8)*100</f>
        <v>2.4096385542168677</v>
      </c>
      <c r="DN8" s="158">
        <v>0</v>
      </c>
      <c r="DO8" s="57">
        <f>(DN8/FZ8)*100</f>
        <v>0</v>
      </c>
      <c r="DP8" s="158">
        <v>0</v>
      </c>
      <c r="DQ8" s="57">
        <f t="shared" si="19"/>
        <v>0</v>
      </c>
      <c r="DR8" s="158">
        <v>0</v>
      </c>
      <c r="DS8" s="57">
        <f>(DR8/FZ8)*100</f>
        <v>0</v>
      </c>
      <c r="DT8" s="158">
        <v>21</v>
      </c>
      <c r="DU8" s="57">
        <f>(DT8/FZ8)*100</f>
        <v>5.0602409638554215</v>
      </c>
      <c r="DV8" s="158">
        <v>18</v>
      </c>
      <c r="DW8" s="57">
        <f t="shared" si="20"/>
        <v>7.1999999999999993</v>
      </c>
      <c r="DX8" s="158">
        <v>0</v>
      </c>
      <c r="DY8" s="57">
        <f>(DX8/FZ8)*100</f>
        <v>0</v>
      </c>
      <c r="DZ8" s="158">
        <v>0</v>
      </c>
      <c r="EA8" s="57">
        <f>(DZ8/FZ8)*100</f>
        <v>0</v>
      </c>
      <c r="EB8" s="158">
        <v>0</v>
      </c>
      <c r="EC8" s="62">
        <f t="shared" si="21"/>
        <v>0</v>
      </c>
      <c r="ED8" s="158">
        <v>11</v>
      </c>
      <c r="EE8" s="57">
        <f t="shared" si="22"/>
        <v>4.3999999999999995</v>
      </c>
      <c r="EF8" s="158">
        <f>SUM(DX8,DT8,DR8,DL8,DF8,DB8,CV8,CR8,CJ8,CD8,BX8,CX8)</f>
        <v>270</v>
      </c>
      <c r="EG8" s="57">
        <f>(EF8/FZ8)*100</f>
        <v>65.060240963855421</v>
      </c>
      <c r="EH8" s="158">
        <v>154</v>
      </c>
      <c r="EI8" s="57">
        <f t="shared" si="23"/>
        <v>61.6</v>
      </c>
      <c r="EJ8" s="158">
        <v>0</v>
      </c>
      <c r="EK8" s="57">
        <f>(EJ8/FZ8)*100</f>
        <v>0</v>
      </c>
      <c r="EL8" s="158">
        <v>0</v>
      </c>
      <c r="EM8" s="57">
        <f t="shared" si="24"/>
        <v>0</v>
      </c>
      <c r="EN8" s="158">
        <v>0</v>
      </c>
      <c r="EO8" s="57">
        <f>(EN8/FZ8)*100</f>
        <v>0</v>
      </c>
      <c r="EP8" s="158">
        <v>0</v>
      </c>
      <c r="EQ8" s="57">
        <f t="shared" si="25"/>
        <v>0</v>
      </c>
      <c r="ER8" s="35">
        <v>0</v>
      </c>
      <c r="ES8" s="57">
        <f>(ER8/FZ8)*100</f>
        <v>0</v>
      </c>
      <c r="ET8" s="35">
        <v>2</v>
      </c>
      <c r="EU8" s="57">
        <f t="shared" si="26"/>
        <v>0.8</v>
      </c>
      <c r="EV8" s="158">
        <v>0</v>
      </c>
      <c r="EW8" s="57">
        <f>(EV8/FZ8)*100</f>
        <v>0</v>
      </c>
      <c r="EX8" s="158">
        <v>0</v>
      </c>
      <c r="EY8" s="57">
        <f t="shared" si="27"/>
        <v>0</v>
      </c>
      <c r="EZ8" s="158">
        <v>3</v>
      </c>
      <c r="FA8" s="57">
        <f>(EZ8/FZ8)*100</f>
        <v>0.72289156626506024</v>
      </c>
      <c r="FB8" s="158">
        <v>21</v>
      </c>
      <c r="FC8" s="57">
        <f t="shared" si="28"/>
        <v>8.4</v>
      </c>
      <c r="FD8" s="158">
        <v>0</v>
      </c>
      <c r="FE8" s="57">
        <f>(FD8/FZ8)*100</f>
        <v>0</v>
      </c>
      <c r="FF8" s="158">
        <v>0</v>
      </c>
      <c r="FG8" s="57">
        <f>(FF8/FZ8)*100</f>
        <v>0</v>
      </c>
      <c r="FH8" s="158">
        <v>0</v>
      </c>
      <c r="FI8" s="57">
        <f t="shared" si="29"/>
        <v>0</v>
      </c>
      <c r="FJ8" s="158">
        <v>0</v>
      </c>
      <c r="FK8" s="57">
        <f>(FJ8/FZ8)*100</f>
        <v>0</v>
      </c>
      <c r="FL8" s="158">
        <v>51</v>
      </c>
      <c r="FM8" s="57">
        <f>(FL8/FZ8)*100</f>
        <v>12.289156626506024</v>
      </c>
      <c r="FN8" s="158">
        <v>12</v>
      </c>
      <c r="FO8" s="57">
        <f t="shared" si="30"/>
        <v>4.8</v>
      </c>
      <c r="FP8" s="158">
        <f>SUM(FL8,FF8,FJ8,FD8)</f>
        <v>51</v>
      </c>
      <c r="FQ8" s="57">
        <f t="shared" ref="FQ8:FQ19" si="33">(FP8/FZ8)*100</f>
        <v>12.289156626506024</v>
      </c>
      <c r="FR8" s="158">
        <f t="shared" si="31"/>
        <v>12</v>
      </c>
      <c r="FS8" s="57">
        <f t="shared" ref="FS8:FS18" si="34">(FR8/GA8)*100</f>
        <v>4.8</v>
      </c>
      <c r="FT8" s="70" t="s">
        <v>157</v>
      </c>
      <c r="FU8" s="70" t="s">
        <v>157</v>
      </c>
      <c r="FV8" s="70" t="s">
        <v>157</v>
      </c>
      <c r="FW8" s="70" t="s">
        <v>157</v>
      </c>
      <c r="FX8" s="70" t="s">
        <v>157</v>
      </c>
      <c r="FY8" s="70" t="s">
        <v>157</v>
      </c>
      <c r="FZ8" s="158">
        <v>415</v>
      </c>
      <c r="GA8" s="158">
        <v>250</v>
      </c>
      <c r="GB8" s="133" t="s">
        <v>163</v>
      </c>
    </row>
    <row r="9" spans="1:184" s="12" customFormat="1" ht="16.05" customHeight="1" x14ac:dyDescent="0.3">
      <c r="A9" s="43" t="s">
        <v>204</v>
      </c>
      <c r="B9" s="132" t="s">
        <v>176</v>
      </c>
      <c r="C9" s="46" t="s">
        <v>3</v>
      </c>
      <c r="D9" s="75">
        <v>514.34</v>
      </c>
      <c r="E9" s="68" t="s">
        <v>157</v>
      </c>
      <c r="F9" s="40" t="s">
        <v>87</v>
      </c>
      <c r="G9" s="40" t="s">
        <v>87</v>
      </c>
      <c r="H9" s="158">
        <v>2</v>
      </c>
      <c r="I9" s="57">
        <f t="shared" si="0"/>
        <v>0.8</v>
      </c>
      <c r="J9" s="40" t="s">
        <v>87</v>
      </c>
      <c r="K9" s="40" t="s">
        <v>87</v>
      </c>
      <c r="L9" s="40" t="s">
        <v>87</v>
      </c>
      <c r="M9" s="40" t="s">
        <v>87</v>
      </c>
      <c r="N9" s="158">
        <v>3</v>
      </c>
      <c r="O9" s="57">
        <f t="shared" si="1"/>
        <v>1.2</v>
      </c>
      <c r="P9" s="40" t="s">
        <v>87</v>
      </c>
      <c r="Q9" s="58" t="s">
        <v>87</v>
      </c>
      <c r="R9" s="158">
        <v>0</v>
      </c>
      <c r="S9" s="57">
        <f t="shared" si="2"/>
        <v>0</v>
      </c>
      <c r="T9" s="40" t="s">
        <v>87</v>
      </c>
      <c r="U9" s="40" t="s">
        <v>87</v>
      </c>
      <c r="V9" s="40" t="s">
        <v>87</v>
      </c>
      <c r="W9" s="40" t="s">
        <v>87</v>
      </c>
      <c r="X9" s="40" t="s">
        <v>87</v>
      </c>
      <c r="Y9" s="58" t="s">
        <v>87</v>
      </c>
      <c r="Z9" s="40" t="s">
        <v>87</v>
      </c>
      <c r="AA9" s="40" t="s">
        <v>87</v>
      </c>
      <c r="AB9" s="158">
        <v>0</v>
      </c>
      <c r="AC9" s="57">
        <f t="shared" si="3"/>
        <v>0</v>
      </c>
      <c r="AD9" s="40" t="s">
        <v>87</v>
      </c>
      <c r="AE9" s="40" t="s">
        <v>87</v>
      </c>
      <c r="AF9" s="40" t="s">
        <v>87</v>
      </c>
      <c r="AG9" s="40" t="s">
        <v>87</v>
      </c>
      <c r="AH9" s="40" t="s">
        <v>87</v>
      </c>
      <c r="AI9" s="58" t="s">
        <v>87</v>
      </c>
      <c r="AJ9" s="35">
        <v>0</v>
      </c>
      <c r="AK9" s="57">
        <f t="shared" si="4"/>
        <v>0</v>
      </c>
      <c r="AL9" s="40" t="s">
        <v>87</v>
      </c>
      <c r="AM9" s="40" t="s">
        <v>87</v>
      </c>
      <c r="AN9" s="40" t="s">
        <v>87</v>
      </c>
      <c r="AO9" s="40" t="s">
        <v>87</v>
      </c>
      <c r="AP9" s="40" t="s">
        <v>87</v>
      </c>
      <c r="AQ9" s="58" t="s">
        <v>87</v>
      </c>
      <c r="AR9" s="158">
        <v>47</v>
      </c>
      <c r="AS9" s="57">
        <f t="shared" si="5"/>
        <v>18.8</v>
      </c>
      <c r="AT9" s="40" t="s">
        <v>87</v>
      </c>
      <c r="AU9" s="58" t="s">
        <v>87</v>
      </c>
      <c r="AV9" s="158">
        <v>8</v>
      </c>
      <c r="AW9" s="57">
        <f t="shared" si="6"/>
        <v>3.2</v>
      </c>
      <c r="AX9" s="40" t="s">
        <v>87</v>
      </c>
      <c r="AY9" s="58" t="s">
        <v>87</v>
      </c>
      <c r="AZ9" s="158">
        <v>2</v>
      </c>
      <c r="BA9" s="57">
        <f t="shared" si="7"/>
        <v>0.8</v>
      </c>
      <c r="BB9" s="40" t="s">
        <v>87</v>
      </c>
      <c r="BC9" s="40" t="s">
        <v>87</v>
      </c>
      <c r="BD9" s="158">
        <v>0</v>
      </c>
      <c r="BE9" s="57">
        <f t="shared" si="8"/>
        <v>0</v>
      </c>
      <c r="BF9" s="40" t="s">
        <v>87</v>
      </c>
      <c r="BG9" s="58" t="s">
        <v>87</v>
      </c>
      <c r="BH9" s="40" t="s">
        <v>87</v>
      </c>
      <c r="BI9" s="40" t="s">
        <v>87</v>
      </c>
      <c r="BJ9" s="40" t="s">
        <v>87</v>
      </c>
      <c r="BK9" s="40" t="s">
        <v>87</v>
      </c>
      <c r="BL9" s="158">
        <v>0</v>
      </c>
      <c r="BM9" s="57">
        <f t="shared" si="9"/>
        <v>0</v>
      </c>
      <c r="BN9" s="40" t="s">
        <v>87</v>
      </c>
      <c r="BO9" s="40" t="s">
        <v>87</v>
      </c>
      <c r="BP9" s="40" t="s">
        <v>87</v>
      </c>
      <c r="BQ9" s="40" t="s">
        <v>87</v>
      </c>
      <c r="BR9" s="35">
        <v>16</v>
      </c>
      <c r="BS9" s="60">
        <f t="shared" si="10"/>
        <v>6.4</v>
      </c>
      <c r="BT9" s="40" t="s">
        <v>87</v>
      </c>
      <c r="BU9" s="40" t="s">
        <v>87</v>
      </c>
      <c r="BV9" s="158">
        <f t="shared" si="32"/>
        <v>0</v>
      </c>
      <c r="BW9" s="40" t="s">
        <v>87</v>
      </c>
      <c r="BX9" s="40" t="s">
        <v>87</v>
      </c>
      <c r="BY9" s="40" t="s">
        <v>87</v>
      </c>
      <c r="BZ9" s="40">
        <v>0</v>
      </c>
      <c r="CA9" s="57">
        <f t="shared" si="11"/>
        <v>0</v>
      </c>
      <c r="CB9" s="40" t="s">
        <v>87</v>
      </c>
      <c r="CC9" s="40" t="s">
        <v>87</v>
      </c>
      <c r="CD9" s="40" t="s">
        <v>87</v>
      </c>
      <c r="CE9" s="40" t="s">
        <v>87</v>
      </c>
      <c r="CF9" s="40" t="s">
        <v>87</v>
      </c>
      <c r="CG9" s="58" t="s">
        <v>87</v>
      </c>
      <c r="CH9" s="35">
        <v>0</v>
      </c>
      <c r="CI9" s="57">
        <f t="shared" si="12"/>
        <v>0</v>
      </c>
      <c r="CJ9" s="40" t="s">
        <v>87</v>
      </c>
      <c r="CK9" s="58" t="s">
        <v>87</v>
      </c>
      <c r="CL9" s="158">
        <v>4</v>
      </c>
      <c r="CM9" s="57">
        <f t="shared" si="13"/>
        <v>1.6</v>
      </c>
      <c r="CN9" s="40" t="s">
        <v>87</v>
      </c>
      <c r="CO9" s="40" t="s">
        <v>87</v>
      </c>
      <c r="CP9" s="35">
        <v>0</v>
      </c>
      <c r="CQ9" s="57">
        <f t="shared" si="14"/>
        <v>0</v>
      </c>
      <c r="CR9" s="40" t="s">
        <v>87</v>
      </c>
      <c r="CS9" s="58" t="s">
        <v>87</v>
      </c>
      <c r="CT9" s="158">
        <v>2</v>
      </c>
      <c r="CU9" s="57">
        <f t="shared" si="15"/>
        <v>0.8</v>
      </c>
      <c r="CV9" s="40" t="s">
        <v>87</v>
      </c>
      <c r="CW9" s="40" t="s">
        <v>87</v>
      </c>
      <c r="CX9" s="40" t="s">
        <v>87</v>
      </c>
      <c r="CY9" s="58" t="s">
        <v>87</v>
      </c>
      <c r="CZ9" s="158">
        <v>40</v>
      </c>
      <c r="DA9" s="57">
        <f t="shared" si="16"/>
        <v>16</v>
      </c>
      <c r="DB9" s="40" t="s">
        <v>87</v>
      </c>
      <c r="DC9" s="58" t="s">
        <v>87</v>
      </c>
      <c r="DD9" s="158">
        <v>57</v>
      </c>
      <c r="DE9" s="57">
        <f t="shared" si="17"/>
        <v>22.8</v>
      </c>
      <c r="DF9" s="40" t="s">
        <v>87</v>
      </c>
      <c r="DG9" s="58" t="s">
        <v>87</v>
      </c>
      <c r="DH9" s="40" t="s">
        <v>87</v>
      </c>
      <c r="DI9" s="58" t="s">
        <v>87</v>
      </c>
      <c r="DJ9" s="45">
        <v>0</v>
      </c>
      <c r="DK9" s="57">
        <f t="shared" si="18"/>
        <v>0</v>
      </c>
      <c r="DL9" s="40" t="s">
        <v>87</v>
      </c>
      <c r="DM9" s="58" t="s">
        <v>87</v>
      </c>
      <c r="DN9" s="40" t="s">
        <v>87</v>
      </c>
      <c r="DO9" s="58" t="s">
        <v>87</v>
      </c>
      <c r="DP9" s="158">
        <v>0</v>
      </c>
      <c r="DQ9" s="57">
        <f t="shared" si="19"/>
        <v>0</v>
      </c>
      <c r="DR9" s="40" t="s">
        <v>87</v>
      </c>
      <c r="DS9" s="58" t="s">
        <v>87</v>
      </c>
      <c r="DT9" s="40" t="s">
        <v>87</v>
      </c>
      <c r="DU9" s="58" t="s">
        <v>87</v>
      </c>
      <c r="DV9" s="158">
        <v>21</v>
      </c>
      <c r="DW9" s="57">
        <f t="shared" si="20"/>
        <v>8.4</v>
      </c>
      <c r="DX9" s="158" t="s">
        <v>87</v>
      </c>
      <c r="DY9" s="57" t="s">
        <v>87</v>
      </c>
      <c r="DZ9" s="158" t="s">
        <v>87</v>
      </c>
      <c r="EA9" s="57" t="s">
        <v>87</v>
      </c>
      <c r="EB9" s="158">
        <v>0</v>
      </c>
      <c r="EC9" s="62">
        <f t="shared" si="21"/>
        <v>0</v>
      </c>
      <c r="ED9" s="158">
        <v>16</v>
      </c>
      <c r="EE9" s="57">
        <f t="shared" si="22"/>
        <v>6.4</v>
      </c>
      <c r="EF9" s="158" t="s">
        <v>87</v>
      </c>
      <c r="EG9" s="158" t="s">
        <v>87</v>
      </c>
      <c r="EH9" s="158">
        <v>140</v>
      </c>
      <c r="EI9" s="57">
        <f t="shared" si="23"/>
        <v>56.000000000000007</v>
      </c>
      <c r="EJ9" s="158" t="s">
        <v>87</v>
      </c>
      <c r="EK9" s="57" t="s">
        <v>87</v>
      </c>
      <c r="EL9" s="35">
        <v>0</v>
      </c>
      <c r="EM9" s="57">
        <f t="shared" si="24"/>
        <v>0</v>
      </c>
      <c r="EN9" s="158" t="s">
        <v>87</v>
      </c>
      <c r="EO9" s="57" t="s">
        <v>87</v>
      </c>
      <c r="EP9" s="158">
        <v>0</v>
      </c>
      <c r="EQ9" s="57">
        <f t="shared" si="25"/>
        <v>0</v>
      </c>
      <c r="ER9" s="158" t="s">
        <v>87</v>
      </c>
      <c r="ES9" s="57" t="s">
        <v>87</v>
      </c>
      <c r="ET9" s="35">
        <v>0</v>
      </c>
      <c r="EU9" s="57">
        <f t="shared" si="26"/>
        <v>0</v>
      </c>
      <c r="EV9" s="158" t="s">
        <v>87</v>
      </c>
      <c r="EW9" s="57" t="s">
        <v>87</v>
      </c>
      <c r="EX9" s="35">
        <v>0</v>
      </c>
      <c r="EY9" s="57">
        <f t="shared" si="27"/>
        <v>0</v>
      </c>
      <c r="EZ9" s="158">
        <v>0</v>
      </c>
      <c r="FA9" s="57" t="s">
        <v>87</v>
      </c>
      <c r="FB9" s="158">
        <v>24</v>
      </c>
      <c r="FC9" s="57">
        <f t="shared" si="28"/>
        <v>9.6</v>
      </c>
      <c r="FD9" s="158" t="s">
        <v>87</v>
      </c>
      <c r="FE9" s="57" t="s">
        <v>87</v>
      </c>
      <c r="FF9" s="158" t="s">
        <v>87</v>
      </c>
      <c r="FG9" s="57" t="s">
        <v>87</v>
      </c>
      <c r="FH9" s="158">
        <v>0</v>
      </c>
      <c r="FI9" s="57">
        <f t="shared" si="29"/>
        <v>0</v>
      </c>
      <c r="FJ9" s="158" t="s">
        <v>87</v>
      </c>
      <c r="FK9" s="57" t="s">
        <v>87</v>
      </c>
      <c r="FL9" s="158" t="s">
        <v>87</v>
      </c>
      <c r="FM9" s="57" t="s">
        <v>87</v>
      </c>
      <c r="FN9" s="158">
        <v>8</v>
      </c>
      <c r="FO9" s="57">
        <f t="shared" si="30"/>
        <v>3.2</v>
      </c>
      <c r="FP9" s="158" t="s">
        <v>87</v>
      </c>
      <c r="FQ9" s="57" t="s">
        <v>87</v>
      </c>
      <c r="FR9" s="158">
        <f t="shared" si="31"/>
        <v>8</v>
      </c>
      <c r="FS9" s="57">
        <f t="shared" si="34"/>
        <v>3.2</v>
      </c>
      <c r="FT9" s="70" t="s">
        <v>157</v>
      </c>
      <c r="FU9" s="70" t="s">
        <v>157</v>
      </c>
      <c r="FV9" s="70" t="s">
        <v>157</v>
      </c>
      <c r="FW9" s="70" t="s">
        <v>157</v>
      </c>
      <c r="FX9" s="70" t="s">
        <v>157</v>
      </c>
      <c r="FY9" s="70" t="s">
        <v>157</v>
      </c>
      <c r="FZ9" s="158" t="s">
        <v>87</v>
      </c>
      <c r="GA9" s="158">
        <v>250</v>
      </c>
      <c r="GB9" s="133" t="s">
        <v>163</v>
      </c>
    </row>
    <row r="10" spans="1:184" s="12" customFormat="1" ht="16.05" customHeight="1" x14ac:dyDescent="0.3">
      <c r="A10" s="43" t="s">
        <v>231</v>
      </c>
      <c r="B10" s="132" t="s">
        <v>176</v>
      </c>
      <c r="C10" s="46" t="s">
        <v>4</v>
      </c>
      <c r="D10" s="75">
        <v>484.98</v>
      </c>
      <c r="E10" s="68" t="s">
        <v>157</v>
      </c>
      <c r="F10" s="158">
        <v>0</v>
      </c>
      <c r="G10" s="57">
        <f t="shared" ref="G10:G19" si="35">(F10/FZ10)*100</f>
        <v>0</v>
      </c>
      <c r="H10" s="158">
        <v>2</v>
      </c>
      <c r="I10" s="57">
        <f t="shared" si="0"/>
        <v>0.8</v>
      </c>
      <c r="J10" s="158">
        <v>0</v>
      </c>
      <c r="K10" s="57">
        <f t="shared" ref="K10:K19" si="36">(J10/FZ10)*100</f>
        <v>0</v>
      </c>
      <c r="L10" s="158">
        <v>2</v>
      </c>
      <c r="M10" s="57">
        <f t="shared" ref="M10:M19" si="37">(L10/FZ10)*100</f>
        <v>0.26007802340702213</v>
      </c>
      <c r="N10" s="158">
        <v>0</v>
      </c>
      <c r="O10" s="57">
        <f t="shared" si="1"/>
        <v>0</v>
      </c>
      <c r="P10" s="158">
        <v>2</v>
      </c>
      <c r="Q10" s="57">
        <f t="shared" ref="Q10:Q19" si="38">(P10/FZ10)*100</f>
        <v>0.26007802340702213</v>
      </c>
      <c r="R10" s="158">
        <v>0</v>
      </c>
      <c r="S10" s="57">
        <f t="shared" si="2"/>
        <v>0</v>
      </c>
      <c r="T10" s="158">
        <v>0</v>
      </c>
      <c r="U10" s="57">
        <f t="shared" ref="U10:U19" si="39">(T10/FZ10)*100</f>
        <v>0</v>
      </c>
      <c r="V10" s="158">
        <v>0</v>
      </c>
      <c r="W10" s="57">
        <f t="shared" ref="W10:W19" si="40">(V10/GA10)*100</f>
        <v>0</v>
      </c>
      <c r="X10" s="158">
        <v>0</v>
      </c>
      <c r="Y10" s="57">
        <f t="shared" ref="Y10:Y19" si="41">(X10/FZ10)*100</f>
        <v>0</v>
      </c>
      <c r="Z10" s="158">
        <v>0</v>
      </c>
      <c r="AA10" s="57">
        <f t="shared" ref="AA10:AA19" si="42">(Z10/FZ10)*100</f>
        <v>0</v>
      </c>
      <c r="AB10" s="158">
        <v>0</v>
      </c>
      <c r="AC10" s="57">
        <f t="shared" si="3"/>
        <v>0</v>
      </c>
      <c r="AD10" s="158">
        <v>12</v>
      </c>
      <c r="AE10" s="158">
        <f t="shared" ref="AE10:AE19" si="43">(AD10/FZ10)*100</f>
        <v>1.5604681404421328</v>
      </c>
      <c r="AF10" s="158">
        <v>1</v>
      </c>
      <c r="AG10" s="57">
        <f t="shared" ref="AG10:AG19" si="44">(AF10/FZ10)*100</f>
        <v>0.13003901170351106</v>
      </c>
      <c r="AH10" s="158">
        <v>3</v>
      </c>
      <c r="AI10" s="57">
        <f t="shared" ref="AI10:AI19" si="45">(AH10/FZ10)*100</f>
        <v>0.39011703511053319</v>
      </c>
      <c r="AJ10" s="158">
        <v>0</v>
      </c>
      <c r="AK10" s="57">
        <f t="shared" si="4"/>
        <v>0</v>
      </c>
      <c r="AL10" s="158">
        <v>3</v>
      </c>
      <c r="AM10" s="57">
        <f t="shared" ref="AM10:AM19" si="46">(AL10/FZ10)*100</f>
        <v>0.39011703511053319</v>
      </c>
      <c r="AN10" s="158">
        <v>0</v>
      </c>
      <c r="AO10" s="57">
        <f t="shared" ref="AO10:AO19" si="47">(AN10/FZ10)*100</f>
        <v>0</v>
      </c>
      <c r="AP10" s="158">
        <f t="shared" ref="AP10:AP19" si="48">SUM(V10,AD10,AN10)</f>
        <v>12</v>
      </c>
      <c r="AQ10" s="57">
        <f t="shared" ref="AQ10:AQ19" si="49">(AP10/FZ10)*100</f>
        <v>1.5604681404421328</v>
      </c>
      <c r="AR10" s="158">
        <v>13</v>
      </c>
      <c r="AS10" s="57">
        <f t="shared" si="5"/>
        <v>5.2</v>
      </c>
      <c r="AT10" s="158">
        <f t="shared" ref="AT10:AT19" si="50">SUM(AL10,AF10,X10)</f>
        <v>4</v>
      </c>
      <c r="AU10" s="57">
        <f t="shared" ref="AU10:AU19" si="51">(AT10/FZ10)*100</f>
        <v>0.52015604681404426</v>
      </c>
      <c r="AV10" s="158">
        <v>3</v>
      </c>
      <c r="AW10" s="57">
        <f t="shared" si="6"/>
        <v>1.2</v>
      </c>
      <c r="AX10" s="158">
        <v>0</v>
      </c>
      <c r="AY10" s="57">
        <f t="shared" ref="AY10:AY19" si="52">(AX10/FZ10)*100</f>
        <v>0</v>
      </c>
      <c r="AZ10" s="158">
        <v>0</v>
      </c>
      <c r="BA10" s="57">
        <f t="shared" si="7"/>
        <v>0</v>
      </c>
      <c r="BB10" s="158">
        <v>0</v>
      </c>
      <c r="BC10" s="57">
        <f t="shared" ref="BC10:BC19" si="53">(BB10/FZ10)*100</f>
        <v>0</v>
      </c>
      <c r="BD10" s="158">
        <v>0</v>
      </c>
      <c r="BE10" s="57">
        <f t="shared" si="8"/>
        <v>0</v>
      </c>
      <c r="BF10" s="158">
        <v>0</v>
      </c>
      <c r="BG10" s="57">
        <f t="shared" ref="BG10:BG19" si="54">(BF10/FZ10)*100</f>
        <v>0</v>
      </c>
      <c r="BH10" s="158">
        <v>0</v>
      </c>
      <c r="BI10" s="57">
        <f t="shared" ref="BI10:BI19" si="55">(BH10/FZ10)*100</f>
        <v>0</v>
      </c>
      <c r="BJ10" s="158">
        <v>1</v>
      </c>
      <c r="BK10" s="57">
        <f t="shared" ref="BK10:BK19" si="56">(BJ10/FZ10)*100</f>
        <v>0.13003901170351106</v>
      </c>
      <c r="BL10" s="158">
        <v>0</v>
      </c>
      <c r="BM10" s="57">
        <f t="shared" si="9"/>
        <v>0</v>
      </c>
      <c r="BN10" s="158">
        <v>3</v>
      </c>
      <c r="BO10" s="57">
        <f t="shared" ref="BO10:BO19" si="57">(BN10/FZ10)*100</f>
        <v>0.39011703511053319</v>
      </c>
      <c r="BP10" s="35">
        <v>590</v>
      </c>
      <c r="BQ10" s="60">
        <f t="shared" ref="BQ10:BQ19" si="58">(BP10/FZ10)*100</f>
        <v>76.723016905071518</v>
      </c>
      <c r="BR10" s="35">
        <v>157</v>
      </c>
      <c r="BS10" s="60">
        <f t="shared" si="10"/>
        <v>62.8</v>
      </c>
      <c r="BT10" s="158">
        <v>0</v>
      </c>
      <c r="BU10" s="57">
        <f t="shared" ref="BU10:BU19" si="59">(BT10/FZ10)*100</f>
        <v>0</v>
      </c>
      <c r="BV10" s="158">
        <f t="shared" si="32"/>
        <v>593</v>
      </c>
      <c r="BW10" s="57">
        <f t="shared" ref="BW10:BW19" si="60">(BV10/FZ10)*100</f>
        <v>77.113133940182053</v>
      </c>
      <c r="BX10" s="158">
        <v>0</v>
      </c>
      <c r="BY10" s="57">
        <f t="shared" ref="BY10:BY19" si="61">(BX10/FZ10)*100</f>
        <v>0</v>
      </c>
      <c r="BZ10" s="158">
        <v>0</v>
      </c>
      <c r="CA10" s="57">
        <f t="shared" si="11"/>
        <v>0</v>
      </c>
      <c r="CB10" s="158">
        <v>0</v>
      </c>
      <c r="CC10" s="57">
        <f t="shared" ref="CC10:CC19" si="62">(CB10/FZ10)*100</f>
        <v>0</v>
      </c>
      <c r="CD10" s="158">
        <v>11</v>
      </c>
      <c r="CE10" s="57">
        <f t="shared" ref="CE10:CE19" si="63">(CD10/FZ10)*100</f>
        <v>1.4304291287386215</v>
      </c>
      <c r="CF10" s="158">
        <v>4</v>
      </c>
      <c r="CG10" s="57">
        <f t="shared" ref="CG10:CG19" si="64">(CF10/FZ10)*100</f>
        <v>0.52015604681404426</v>
      </c>
      <c r="CH10" s="158">
        <v>0</v>
      </c>
      <c r="CI10" s="57">
        <f t="shared" si="12"/>
        <v>0</v>
      </c>
      <c r="CJ10" s="44">
        <v>5</v>
      </c>
      <c r="CK10" s="57">
        <f t="shared" ref="CK10:CK19" si="65">(CJ10/FZ10)*100</f>
        <v>0.65019505851755521</v>
      </c>
      <c r="CL10" s="44">
        <v>1</v>
      </c>
      <c r="CM10" s="57">
        <f t="shared" si="13"/>
        <v>0.4</v>
      </c>
      <c r="CN10" s="158">
        <v>0</v>
      </c>
      <c r="CO10" s="57">
        <f t="shared" ref="CO10:CO19" si="66">(CN10/FZ10)*100</f>
        <v>0</v>
      </c>
      <c r="CP10" s="158">
        <v>0</v>
      </c>
      <c r="CQ10" s="57">
        <f t="shared" si="14"/>
        <v>0</v>
      </c>
      <c r="CR10" s="158">
        <v>0</v>
      </c>
      <c r="CS10" s="57">
        <f t="shared" ref="CS10:CS19" si="67">(CR10/FZ10)*100</f>
        <v>0</v>
      </c>
      <c r="CT10" s="158">
        <v>2</v>
      </c>
      <c r="CU10" s="57">
        <f t="shared" si="15"/>
        <v>0.8</v>
      </c>
      <c r="CV10" s="158">
        <v>2</v>
      </c>
      <c r="CW10" s="57">
        <f t="shared" ref="CW10:CW19" si="68">(CV10/FZ10)*100</f>
        <v>0.26007802340702213</v>
      </c>
      <c r="CX10" s="158">
        <v>51</v>
      </c>
      <c r="CY10" s="57">
        <f t="shared" ref="CY10:CY19" si="69">(CX10/FZ10)*100</f>
        <v>6.6319895968790634</v>
      </c>
      <c r="CZ10" s="158">
        <v>18</v>
      </c>
      <c r="DA10" s="57">
        <f t="shared" si="16"/>
        <v>7.1999999999999993</v>
      </c>
      <c r="DB10" s="158">
        <v>25</v>
      </c>
      <c r="DC10" s="57">
        <f t="shared" ref="DC10:DC19" si="70">(DB10/FZ10)*100</f>
        <v>3.2509752925877766</v>
      </c>
      <c r="DD10" s="158">
        <v>11</v>
      </c>
      <c r="DE10" s="57">
        <f t="shared" si="17"/>
        <v>4.3999999999999995</v>
      </c>
      <c r="DF10" s="158">
        <v>0</v>
      </c>
      <c r="DG10" s="57">
        <f t="shared" ref="DG10:DG19" si="71">(DF10/FZ10)*100</f>
        <v>0</v>
      </c>
      <c r="DH10" s="158">
        <v>0</v>
      </c>
      <c r="DI10" s="57">
        <f t="shared" ref="DI10:DI19" si="72">(DH10/FZ10)*100</f>
        <v>0</v>
      </c>
      <c r="DJ10" s="158">
        <v>0</v>
      </c>
      <c r="DK10" s="57">
        <f t="shared" si="18"/>
        <v>0</v>
      </c>
      <c r="DL10" s="158">
        <v>16</v>
      </c>
      <c r="DM10" s="57">
        <f t="shared" ref="DM10:DM19" si="73">(DL10/FZ10)*100</f>
        <v>2.080624187256177</v>
      </c>
      <c r="DN10" s="158">
        <v>0</v>
      </c>
      <c r="DO10" s="57">
        <f t="shared" ref="DO10:DO19" si="74">(DN10/FZ10)*100</f>
        <v>0</v>
      </c>
      <c r="DP10" s="158">
        <v>0</v>
      </c>
      <c r="DQ10" s="57">
        <f t="shared" si="19"/>
        <v>0</v>
      </c>
      <c r="DR10" s="158">
        <v>0</v>
      </c>
      <c r="DS10" s="57">
        <f t="shared" ref="DS10:DS19" si="75">(DR10/FZ10)*100</f>
        <v>0</v>
      </c>
      <c r="DT10" s="158">
        <v>12</v>
      </c>
      <c r="DU10" s="57">
        <f t="shared" ref="DU10:DU19" si="76">(DT10/FZ10)*100</f>
        <v>1.5604681404421328</v>
      </c>
      <c r="DV10" s="158">
        <v>2</v>
      </c>
      <c r="DW10" s="57">
        <f t="shared" si="20"/>
        <v>0.8</v>
      </c>
      <c r="DX10" s="158">
        <v>0</v>
      </c>
      <c r="DY10" s="57">
        <f t="shared" ref="DY10:DY19" si="77">(DX10/FZ10)*100</f>
        <v>0</v>
      </c>
      <c r="DZ10" s="158">
        <v>0</v>
      </c>
      <c r="EA10" s="57">
        <f t="shared" ref="EA10:EA19" si="78">(DZ10/FZ10)*100</f>
        <v>0</v>
      </c>
      <c r="EB10" s="158">
        <v>0</v>
      </c>
      <c r="EC10" s="62">
        <f t="shared" si="21"/>
        <v>0</v>
      </c>
      <c r="ED10" s="158">
        <v>7</v>
      </c>
      <c r="EE10" s="57">
        <f t="shared" si="22"/>
        <v>2.8000000000000003</v>
      </c>
      <c r="EF10" s="158">
        <f t="shared" ref="EF10:EF19" si="79">SUM(DX10,DT10,DR10,DL10,DF10,DB10,CV10,CR10,CJ10,CD10,BX10,CX10)</f>
        <v>122</v>
      </c>
      <c r="EG10" s="57">
        <f t="shared" ref="EG10:EG19" si="80">(EF10/FZ10)*100</f>
        <v>15.864759427828348</v>
      </c>
      <c r="EH10" s="158">
        <v>41</v>
      </c>
      <c r="EI10" s="57">
        <f t="shared" si="23"/>
        <v>16.400000000000002</v>
      </c>
      <c r="EJ10" s="158">
        <v>0</v>
      </c>
      <c r="EK10" s="57">
        <f t="shared" ref="EK10:EK19" si="81">(EJ10/FZ10)*100</f>
        <v>0</v>
      </c>
      <c r="EL10" s="158">
        <v>0</v>
      </c>
      <c r="EM10" s="57">
        <f t="shared" si="24"/>
        <v>0</v>
      </c>
      <c r="EN10" s="158">
        <v>4</v>
      </c>
      <c r="EO10" s="57">
        <f t="shared" ref="EO10:EO19" si="82">(EN10/FZ10)*100</f>
        <v>0.52015604681404426</v>
      </c>
      <c r="EP10" s="158">
        <v>0</v>
      </c>
      <c r="EQ10" s="57">
        <f t="shared" si="25"/>
        <v>0</v>
      </c>
      <c r="ER10" s="158">
        <v>2</v>
      </c>
      <c r="ES10" s="57">
        <f t="shared" ref="ES10:ES19" si="83">(ER10/FZ10)*100</f>
        <v>0.26007802340702213</v>
      </c>
      <c r="ET10" s="158">
        <v>0</v>
      </c>
      <c r="EU10" s="57">
        <f t="shared" si="26"/>
        <v>0</v>
      </c>
      <c r="EV10" s="158">
        <v>0</v>
      </c>
      <c r="EW10" s="57">
        <f t="shared" ref="EW10:EW19" si="84">(EV10/FZ10)*100</f>
        <v>0</v>
      </c>
      <c r="EX10" s="158">
        <v>0</v>
      </c>
      <c r="EY10" s="57">
        <f t="shared" si="27"/>
        <v>0</v>
      </c>
      <c r="EZ10" s="158">
        <v>16</v>
      </c>
      <c r="FA10" s="57">
        <f t="shared" ref="FA10:FA19" si="85">(EZ10/FZ10)*100</f>
        <v>2.080624187256177</v>
      </c>
      <c r="FB10" s="158">
        <v>27</v>
      </c>
      <c r="FC10" s="57">
        <f t="shared" si="28"/>
        <v>10.8</v>
      </c>
      <c r="FD10" s="158">
        <v>0</v>
      </c>
      <c r="FE10" s="57">
        <f t="shared" ref="FE10:FE19" si="86">(FD10/FZ10)*100</f>
        <v>0</v>
      </c>
      <c r="FF10" s="158">
        <v>0</v>
      </c>
      <c r="FG10" s="57">
        <f t="shared" ref="FG10:FG19" si="87">(FF10/FZ10)*100</f>
        <v>0</v>
      </c>
      <c r="FH10" s="158">
        <v>0</v>
      </c>
      <c r="FI10" s="57">
        <f t="shared" si="29"/>
        <v>0</v>
      </c>
      <c r="FJ10" s="158">
        <v>0</v>
      </c>
      <c r="FK10" s="57">
        <f t="shared" ref="FK10:FK19" si="88">(FJ10/FZ10)*100</f>
        <v>0</v>
      </c>
      <c r="FL10" s="158">
        <v>18</v>
      </c>
      <c r="FM10" s="57">
        <f t="shared" ref="FM10:FM19" si="89">(FL10/FZ10)*100</f>
        <v>2.3407022106631992</v>
      </c>
      <c r="FN10" s="158">
        <v>7</v>
      </c>
      <c r="FO10" s="57">
        <f t="shared" si="30"/>
        <v>2.8000000000000003</v>
      </c>
      <c r="FP10" s="158">
        <f t="shared" ref="FP10:FP19" si="90">SUM(FL10,FF10,FJ10,FD10)</f>
        <v>18</v>
      </c>
      <c r="FQ10" s="57">
        <f t="shared" si="33"/>
        <v>2.3407022106631992</v>
      </c>
      <c r="FR10" s="158">
        <f t="shared" si="31"/>
        <v>7</v>
      </c>
      <c r="FS10" s="57">
        <f t="shared" si="34"/>
        <v>2.8000000000000003</v>
      </c>
      <c r="FT10" s="70" t="s">
        <v>157</v>
      </c>
      <c r="FU10" s="70" t="s">
        <v>157</v>
      </c>
      <c r="FV10" s="70" t="s">
        <v>157</v>
      </c>
      <c r="FW10" s="70" t="s">
        <v>157</v>
      </c>
      <c r="FX10" s="70" t="s">
        <v>157</v>
      </c>
      <c r="FY10" s="70" t="s">
        <v>157</v>
      </c>
      <c r="FZ10" s="158">
        <v>769</v>
      </c>
      <c r="GA10" s="158">
        <v>250</v>
      </c>
      <c r="GB10" s="133" t="s">
        <v>166</v>
      </c>
    </row>
    <row r="11" spans="1:184" s="12" customFormat="1" ht="16.05" customHeight="1" x14ac:dyDescent="0.3">
      <c r="A11" s="43" t="s">
        <v>232</v>
      </c>
      <c r="B11" s="132" t="s">
        <v>176</v>
      </c>
      <c r="C11" s="46" t="s">
        <v>5</v>
      </c>
      <c r="D11" s="75">
        <v>451.08</v>
      </c>
      <c r="E11" s="68" t="s">
        <v>157</v>
      </c>
      <c r="F11" s="158">
        <v>2</v>
      </c>
      <c r="G11" s="57">
        <f t="shared" si="35"/>
        <v>0.34423407917383825</v>
      </c>
      <c r="H11" s="158">
        <v>4</v>
      </c>
      <c r="I11" s="57">
        <f t="shared" si="0"/>
        <v>1.6</v>
      </c>
      <c r="J11" s="158">
        <v>0</v>
      </c>
      <c r="K11" s="57">
        <f t="shared" si="36"/>
        <v>0</v>
      </c>
      <c r="L11" s="158">
        <v>3</v>
      </c>
      <c r="M11" s="57">
        <f t="shared" si="37"/>
        <v>0.51635111876075734</v>
      </c>
      <c r="N11" s="158">
        <v>1</v>
      </c>
      <c r="O11" s="57">
        <f t="shared" si="1"/>
        <v>0.4</v>
      </c>
      <c r="P11" s="158">
        <v>15</v>
      </c>
      <c r="Q11" s="57">
        <f t="shared" si="38"/>
        <v>2.5817555938037864</v>
      </c>
      <c r="R11" s="158">
        <v>0</v>
      </c>
      <c r="S11" s="57">
        <f t="shared" si="2"/>
        <v>0</v>
      </c>
      <c r="T11" s="158">
        <v>0</v>
      </c>
      <c r="U11" s="57">
        <f t="shared" si="39"/>
        <v>0</v>
      </c>
      <c r="V11" s="158">
        <v>6</v>
      </c>
      <c r="W11" s="57">
        <f t="shared" si="40"/>
        <v>2.4</v>
      </c>
      <c r="X11" s="158">
        <v>5</v>
      </c>
      <c r="Y11" s="57">
        <f t="shared" si="41"/>
        <v>0.86058519793459543</v>
      </c>
      <c r="Z11" s="158">
        <v>0</v>
      </c>
      <c r="AA11" s="57">
        <f t="shared" si="42"/>
        <v>0</v>
      </c>
      <c r="AB11" s="158">
        <v>0</v>
      </c>
      <c r="AC11" s="57">
        <f t="shared" si="3"/>
        <v>0</v>
      </c>
      <c r="AD11" s="158">
        <v>45</v>
      </c>
      <c r="AE11" s="158">
        <f t="shared" si="43"/>
        <v>7.7452667814113596</v>
      </c>
      <c r="AF11" s="158">
        <v>5</v>
      </c>
      <c r="AG11" s="57">
        <f t="shared" si="44"/>
        <v>0.86058519793459543</v>
      </c>
      <c r="AH11" s="158">
        <v>11</v>
      </c>
      <c r="AI11" s="57">
        <f t="shared" si="45"/>
        <v>1.8932874354561102</v>
      </c>
      <c r="AJ11" s="158">
        <v>3</v>
      </c>
      <c r="AK11" s="57">
        <f t="shared" si="4"/>
        <v>1.2</v>
      </c>
      <c r="AL11" s="158">
        <v>13</v>
      </c>
      <c r="AM11" s="57">
        <f t="shared" si="46"/>
        <v>2.2375215146299485</v>
      </c>
      <c r="AN11" s="158">
        <v>0</v>
      </c>
      <c r="AO11" s="57">
        <f t="shared" si="47"/>
        <v>0</v>
      </c>
      <c r="AP11" s="158">
        <f t="shared" si="48"/>
        <v>51</v>
      </c>
      <c r="AQ11" s="57">
        <f t="shared" si="49"/>
        <v>8.7779690189328736</v>
      </c>
      <c r="AR11" s="158">
        <v>44</v>
      </c>
      <c r="AS11" s="57">
        <f t="shared" si="5"/>
        <v>17.599999999999998</v>
      </c>
      <c r="AT11" s="158">
        <f t="shared" si="50"/>
        <v>23</v>
      </c>
      <c r="AU11" s="57">
        <f t="shared" si="51"/>
        <v>3.9586919104991396</v>
      </c>
      <c r="AV11" s="158">
        <v>10</v>
      </c>
      <c r="AW11" s="57">
        <f t="shared" si="6"/>
        <v>4</v>
      </c>
      <c r="AX11" s="158">
        <v>0</v>
      </c>
      <c r="AY11" s="57">
        <f t="shared" si="52"/>
        <v>0</v>
      </c>
      <c r="AZ11" s="158">
        <v>0</v>
      </c>
      <c r="BA11" s="57">
        <f t="shared" si="7"/>
        <v>0</v>
      </c>
      <c r="BB11" s="158">
        <v>0</v>
      </c>
      <c r="BC11" s="57">
        <f t="shared" si="53"/>
        <v>0</v>
      </c>
      <c r="BD11" s="158">
        <v>0</v>
      </c>
      <c r="BE11" s="57">
        <f t="shared" si="8"/>
        <v>0</v>
      </c>
      <c r="BF11" s="158">
        <v>1</v>
      </c>
      <c r="BG11" s="57">
        <f t="shared" si="54"/>
        <v>0.17211703958691912</v>
      </c>
      <c r="BH11" s="158">
        <v>2</v>
      </c>
      <c r="BI11" s="57">
        <f t="shared" si="55"/>
        <v>0.34423407917383825</v>
      </c>
      <c r="BJ11" s="158">
        <v>16</v>
      </c>
      <c r="BK11" s="57">
        <f t="shared" si="56"/>
        <v>2.753872633390706</v>
      </c>
      <c r="BL11" s="158">
        <v>0</v>
      </c>
      <c r="BM11" s="57">
        <f t="shared" si="9"/>
        <v>0</v>
      </c>
      <c r="BN11" s="158">
        <v>29</v>
      </c>
      <c r="BO11" s="57">
        <f t="shared" si="57"/>
        <v>4.9913941480206541</v>
      </c>
      <c r="BP11" s="35">
        <v>11</v>
      </c>
      <c r="BQ11" s="60">
        <f t="shared" si="58"/>
        <v>1.8932874354561102</v>
      </c>
      <c r="BR11" s="35">
        <v>8</v>
      </c>
      <c r="BS11" s="60">
        <f t="shared" si="10"/>
        <v>3.2</v>
      </c>
      <c r="BT11" s="158">
        <v>0</v>
      </c>
      <c r="BU11" s="57">
        <f t="shared" si="59"/>
        <v>0</v>
      </c>
      <c r="BV11" s="158">
        <f t="shared" si="32"/>
        <v>43</v>
      </c>
      <c r="BW11" s="57">
        <f t="shared" si="60"/>
        <v>7.4010327022375213</v>
      </c>
      <c r="BX11" s="158">
        <v>0</v>
      </c>
      <c r="BY11" s="57">
        <f t="shared" si="61"/>
        <v>0</v>
      </c>
      <c r="BZ11" s="158">
        <v>0</v>
      </c>
      <c r="CA11" s="57">
        <f t="shared" si="11"/>
        <v>0</v>
      </c>
      <c r="CB11" s="158">
        <v>0</v>
      </c>
      <c r="CC11" s="57">
        <f t="shared" si="62"/>
        <v>0</v>
      </c>
      <c r="CD11" s="158">
        <v>34</v>
      </c>
      <c r="CE11" s="57">
        <f t="shared" si="63"/>
        <v>5.8519793459552494</v>
      </c>
      <c r="CF11" s="158">
        <v>10</v>
      </c>
      <c r="CG11" s="57">
        <f t="shared" si="64"/>
        <v>1.7211703958691909</v>
      </c>
      <c r="CH11" s="158">
        <v>0</v>
      </c>
      <c r="CI11" s="57">
        <f t="shared" si="12"/>
        <v>0</v>
      </c>
      <c r="CJ11" s="44">
        <v>23</v>
      </c>
      <c r="CK11" s="57">
        <f t="shared" si="65"/>
        <v>3.9586919104991396</v>
      </c>
      <c r="CL11" s="44">
        <v>4</v>
      </c>
      <c r="CM11" s="57">
        <f t="shared" si="13"/>
        <v>1.6</v>
      </c>
      <c r="CN11" s="158">
        <v>3</v>
      </c>
      <c r="CO11" s="57">
        <f t="shared" si="66"/>
        <v>0.51635111876075734</v>
      </c>
      <c r="CP11" s="158">
        <v>0</v>
      </c>
      <c r="CQ11" s="57">
        <f t="shared" si="14"/>
        <v>0</v>
      </c>
      <c r="CR11" s="158">
        <v>6</v>
      </c>
      <c r="CS11" s="57">
        <f t="shared" si="67"/>
        <v>1.0327022375215147</v>
      </c>
      <c r="CT11" s="158">
        <v>0</v>
      </c>
      <c r="CU11" s="57">
        <f t="shared" si="15"/>
        <v>0</v>
      </c>
      <c r="CV11" s="158">
        <v>6</v>
      </c>
      <c r="CW11" s="57">
        <f t="shared" si="68"/>
        <v>1.0327022375215147</v>
      </c>
      <c r="CX11" s="158">
        <v>212</v>
      </c>
      <c r="CY11" s="57">
        <f t="shared" si="69"/>
        <v>36.488812392426851</v>
      </c>
      <c r="CZ11" s="158">
        <v>78</v>
      </c>
      <c r="DA11" s="57">
        <f t="shared" si="16"/>
        <v>31.2</v>
      </c>
      <c r="DB11" s="158">
        <v>42</v>
      </c>
      <c r="DC11" s="57">
        <f t="shared" si="70"/>
        <v>7.2289156626506017</v>
      </c>
      <c r="DD11" s="158">
        <v>40</v>
      </c>
      <c r="DE11" s="57">
        <f t="shared" si="17"/>
        <v>16</v>
      </c>
      <c r="DF11" s="158">
        <v>0</v>
      </c>
      <c r="DG11" s="57">
        <f t="shared" si="71"/>
        <v>0</v>
      </c>
      <c r="DH11" s="158">
        <v>2</v>
      </c>
      <c r="DI11" s="57">
        <f t="shared" si="72"/>
        <v>0.34423407917383825</v>
      </c>
      <c r="DJ11" s="158">
        <v>0</v>
      </c>
      <c r="DK11" s="57">
        <f t="shared" si="18"/>
        <v>0</v>
      </c>
      <c r="DL11" s="158">
        <v>32</v>
      </c>
      <c r="DM11" s="57">
        <f t="shared" si="73"/>
        <v>5.507745266781412</v>
      </c>
      <c r="DN11" s="158">
        <v>0</v>
      </c>
      <c r="DO11" s="57">
        <f t="shared" si="74"/>
        <v>0</v>
      </c>
      <c r="DP11" s="158">
        <v>0</v>
      </c>
      <c r="DQ11" s="57">
        <f t="shared" si="19"/>
        <v>0</v>
      </c>
      <c r="DR11" s="158">
        <v>2</v>
      </c>
      <c r="DS11" s="57">
        <f t="shared" si="75"/>
        <v>0.34423407917383825</v>
      </c>
      <c r="DT11" s="158">
        <v>50</v>
      </c>
      <c r="DU11" s="57">
        <f t="shared" si="76"/>
        <v>8.6058519793459549</v>
      </c>
      <c r="DV11" s="158">
        <v>21</v>
      </c>
      <c r="DW11" s="57">
        <f t="shared" si="20"/>
        <v>8.4</v>
      </c>
      <c r="DX11" s="158">
        <v>0</v>
      </c>
      <c r="DY11" s="57">
        <f t="shared" si="77"/>
        <v>0</v>
      </c>
      <c r="DZ11" s="158">
        <v>0</v>
      </c>
      <c r="EA11" s="57">
        <f t="shared" si="78"/>
        <v>0</v>
      </c>
      <c r="EB11" s="158">
        <v>0</v>
      </c>
      <c r="EC11" s="62">
        <f t="shared" si="21"/>
        <v>0</v>
      </c>
      <c r="ED11" s="158">
        <v>30</v>
      </c>
      <c r="EE11" s="57">
        <f t="shared" si="22"/>
        <v>12</v>
      </c>
      <c r="EF11" s="158">
        <f t="shared" si="79"/>
        <v>407</v>
      </c>
      <c r="EG11" s="57">
        <f t="shared" si="80"/>
        <v>70.051635111876081</v>
      </c>
      <c r="EH11" s="158">
        <v>173</v>
      </c>
      <c r="EI11" s="57">
        <f t="shared" si="23"/>
        <v>69.199999999999989</v>
      </c>
      <c r="EJ11" s="158">
        <v>0</v>
      </c>
      <c r="EK11" s="57">
        <f t="shared" si="81"/>
        <v>0</v>
      </c>
      <c r="EL11" s="158">
        <v>0</v>
      </c>
      <c r="EM11" s="57">
        <f t="shared" si="24"/>
        <v>0</v>
      </c>
      <c r="EN11" s="158">
        <v>4</v>
      </c>
      <c r="EO11" s="57">
        <f t="shared" si="82"/>
        <v>0.6884681583476765</v>
      </c>
      <c r="EP11" s="158">
        <v>0</v>
      </c>
      <c r="EQ11" s="57">
        <f t="shared" si="25"/>
        <v>0</v>
      </c>
      <c r="ER11" s="158">
        <v>1</v>
      </c>
      <c r="ES11" s="57">
        <f t="shared" si="83"/>
        <v>0.17211703958691912</v>
      </c>
      <c r="ET11" s="158">
        <v>0</v>
      </c>
      <c r="EU11" s="57">
        <f t="shared" si="26"/>
        <v>0</v>
      </c>
      <c r="EV11" s="158">
        <v>0</v>
      </c>
      <c r="EW11" s="57">
        <f t="shared" si="84"/>
        <v>0</v>
      </c>
      <c r="EX11" s="158">
        <v>0</v>
      </c>
      <c r="EY11" s="57">
        <f t="shared" si="27"/>
        <v>0</v>
      </c>
      <c r="EZ11" s="158">
        <v>30</v>
      </c>
      <c r="FA11" s="57">
        <f t="shared" si="85"/>
        <v>5.1635111876075728</v>
      </c>
      <c r="FB11" s="158">
        <v>6</v>
      </c>
      <c r="FC11" s="57">
        <f t="shared" si="28"/>
        <v>2.4</v>
      </c>
      <c r="FD11" s="158">
        <v>0</v>
      </c>
      <c r="FE11" s="57">
        <f t="shared" si="86"/>
        <v>0</v>
      </c>
      <c r="FF11" s="158">
        <v>0</v>
      </c>
      <c r="FG11" s="57">
        <f t="shared" si="87"/>
        <v>0</v>
      </c>
      <c r="FH11" s="158">
        <v>0</v>
      </c>
      <c r="FI11" s="57">
        <f t="shared" si="29"/>
        <v>0</v>
      </c>
      <c r="FJ11" s="158">
        <v>1</v>
      </c>
      <c r="FK11" s="57">
        <f t="shared" si="88"/>
        <v>0.17211703958691912</v>
      </c>
      <c r="FL11" s="158">
        <v>6</v>
      </c>
      <c r="FM11" s="57">
        <f t="shared" si="89"/>
        <v>1.0327022375215147</v>
      </c>
      <c r="FN11" s="158">
        <v>4</v>
      </c>
      <c r="FO11" s="57">
        <f t="shared" si="30"/>
        <v>1.6</v>
      </c>
      <c r="FP11" s="158">
        <f t="shared" si="90"/>
        <v>7</v>
      </c>
      <c r="FQ11" s="57">
        <f t="shared" si="33"/>
        <v>1.2048192771084338</v>
      </c>
      <c r="FR11" s="158">
        <f t="shared" si="31"/>
        <v>4</v>
      </c>
      <c r="FS11" s="57">
        <f t="shared" si="34"/>
        <v>1.6</v>
      </c>
      <c r="FT11" s="70" t="s">
        <v>157</v>
      </c>
      <c r="FU11" s="70" t="s">
        <v>157</v>
      </c>
      <c r="FV11" s="70" t="s">
        <v>157</v>
      </c>
      <c r="FW11" s="70" t="s">
        <v>157</v>
      </c>
      <c r="FX11" s="70" t="s">
        <v>157</v>
      </c>
      <c r="FY11" s="70" t="s">
        <v>157</v>
      </c>
      <c r="FZ11" s="158">
        <v>581</v>
      </c>
      <c r="GA11" s="158">
        <v>250</v>
      </c>
      <c r="GB11" s="133" t="s">
        <v>168</v>
      </c>
    </row>
    <row r="12" spans="1:184" s="12" customFormat="1" ht="16.05" customHeight="1" x14ac:dyDescent="0.3">
      <c r="A12" s="43" t="s">
        <v>230</v>
      </c>
      <c r="B12" s="132" t="s">
        <v>176</v>
      </c>
      <c r="C12" s="46" t="s">
        <v>6</v>
      </c>
      <c r="D12" s="75">
        <v>443.08</v>
      </c>
      <c r="E12" s="68" t="s">
        <v>157</v>
      </c>
      <c r="F12" s="158">
        <v>4</v>
      </c>
      <c r="G12" s="57">
        <f t="shared" si="35"/>
        <v>0.77669902912621358</v>
      </c>
      <c r="H12" s="158">
        <v>4</v>
      </c>
      <c r="I12" s="57">
        <f t="shared" si="0"/>
        <v>1.3937282229965158</v>
      </c>
      <c r="J12" s="158">
        <v>0</v>
      </c>
      <c r="K12" s="57">
        <f t="shared" si="36"/>
        <v>0</v>
      </c>
      <c r="L12" s="158">
        <v>1</v>
      </c>
      <c r="M12" s="57">
        <f t="shared" si="37"/>
        <v>0.1941747572815534</v>
      </c>
      <c r="N12" s="158">
        <v>1</v>
      </c>
      <c r="O12" s="57">
        <f t="shared" si="1"/>
        <v>0.34843205574912894</v>
      </c>
      <c r="P12" s="158">
        <v>0</v>
      </c>
      <c r="Q12" s="57">
        <f t="shared" si="38"/>
        <v>0</v>
      </c>
      <c r="R12" s="158">
        <v>0</v>
      </c>
      <c r="S12" s="57">
        <f t="shared" si="2"/>
        <v>0</v>
      </c>
      <c r="T12" s="158">
        <v>0</v>
      </c>
      <c r="U12" s="57">
        <f t="shared" si="39"/>
        <v>0</v>
      </c>
      <c r="V12" s="158">
        <v>8</v>
      </c>
      <c r="W12" s="57">
        <f t="shared" si="40"/>
        <v>2.7874564459930316</v>
      </c>
      <c r="X12" s="158">
        <v>7</v>
      </c>
      <c r="Y12" s="57">
        <f t="shared" si="41"/>
        <v>1.3592233009708738</v>
      </c>
      <c r="Z12" s="158">
        <v>0</v>
      </c>
      <c r="AA12" s="57">
        <f t="shared" si="42"/>
        <v>0</v>
      </c>
      <c r="AB12" s="158">
        <v>0</v>
      </c>
      <c r="AC12" s="57">
        <f t="shared" si="3"/>
        <v>0</v>
      </c>
      <c r="AD12" s="158">
        <v>133</v>
      </c>
      <c r="AE12" s="158">
        <f t="shared" si="43"/>
        <v>25.825242718446599</v>
      </c>
      <c r="AF12" s="158">
        <v>18</v>
      </c>
      <c r="AG12" s="57">
        <f t="shared" si="44"/>
        <v>3.4951456310679614</v>
      </c>
      <c r="AH12" s="158">
        <v>41</v>
      </c>
      <c r="AI12" s="57">
        <f t="shared" si="45"/>
        <v>7.9611650485436893</v>
      </c>
      <c r="AJ12" s="158">
        <v>18</v>
      </c>
      <c r="AK12" s="57">
        <f t="shared" si="4"/>
        <v>6.2717770034843205</v>
      </c>
      <c r="AL12" s="158">
        <v>57</v>
      </c>
      <c r="AM12" s="57">
        <f t="shared" si="46"/>
        <v>11.067961165048544</v>
      </c>
      <c r="AN12" s="158">
        <v>3</v>
      </c>
      <c r="AO12" s="57">
        <f t="shared" si="47"/>
        <v>0.58252427184466016</v>
      </c>
      <c r="AP12" s="158">
        <f t="shared" si="48"/>
        <v>144</v>
      </c>
      <c r="AQ12" s="57">
        <f t="shared" si="49"/>
        <v>27.961165048543691</v>
      </c>
      <c r="AR12" s="158">
        <v>108</v>
      </c>
      <c r="AS12" s="57">
        <f t="shared" si="5"/>
        <v>37.630662020905923</v>
      </c>
      <c r="AT12" s="158">
        <f t="shared" si="50"/>
        <v>82</v>
      </c>
      <c r="AU12" s="57">
        <f t="shared" si="51"/>
        <v>15.922330097087379</v>
      </c>
      <c r="AV12" s="158">
        <v>40</v>
      </c>
      <c r="AW12" s="57">
        <f t="shared" si="6"/>
        <v>13.937282229965156</v>
      </c>
      <c r="AX12" s="158">
        <v>3</v>
      </c>
      <c r="AY12" s="57">
        <f t="shared" si="52"/>
        <v>0.58252427184466016</v>
      </c>
      <c r="AZ12" s="158">
        <v>0</v>
      </c>
      <c r="BA12" s="57">
        <f t="shared" si="7"/>
        <v>0</v>
      </c>
      <c r="BB12" s="158">
        <v>2</v>
      </c>
      <c r="BC12" s="57">
        <f t="shared" si="53"/>
        <v>0.38834951456310679</v>
      </c>
      <c r="BD12" s="158">
        <v>1</v>
      </c>
      <c r="BE12" s="57">
        <f t="shared" si="8"/>
        <v>0.34843205574912894</v>
      </c>
      <c r="BF12" s="158">
        <v>2</v>
      </c>
      <c r="BG12" s="57">
        <f t="shared" si="54"/>
        <v>0.38834951456310679</v>
      </c>
      <c r="BH12" s="158">
        <v>3</v>
      </c>
      <c r="BI12" s="57">
        <f t="shared" si="55"/>
        <v>0.58252427184466016</v>
      </c>
      <c r="BJ12" s="158">
        <v>6</v>
      </c>
      <c r="BK12" s="57">
        <f t="shared" si="56"/>
        <v>1.1650485436893203</v>
      </c>
      <c r="BL12" s="158">
        <v>8</v>
      </c>
      <c r="BM12" s="57">
        <f t="shared" si="9"/>
        <v>2.7874564459930316</v>
      </c>
      <c r="BN12" s="158">
        <v>10</v>
      </c>
      <c r="BO12" s="57">
        <f t="shared" si="57"/>
        <v>1.9417475728155338</v>
      </c>
      <c r="BP12" s="35">
        <v>13</v>
      </c>
      <c r="BQ12" s="60">
        <f t="shared" si="58"/>
        <v>2.5242718446601939</v>
      </c>
      <c r="BR12" s="35">
        <v>12</v>
      </c>
      <c r="BS12" s="60">
        <f t="shared" si="10"/>
        <v>4.1811846689895473</v>
      </c>
      <c r="BT12" s="158">
        <v>0</v>
      </c>
      <c r="BU12" s="57">
        <f t="shared" si="59"/>
        <v>0</v>
      </c>
      <c r="BV12" s="158">
        <f t="shared" si="32"/>
        <v>28</v>
      </c>
      <c r="BW12" s="57">
        <f t="shared" si="60"/>
        <v>5.4368932038834954</v>
      </c>
      <c r="BX12" s="158">
        <v>1</v>
      </c>
      <c r="BY12" s="57">
        <f t="shared" si="61"/>
        <v>0.1941747572815534</v>
      </c>
      <c r="BZ12" s="158">
        <v>0</v>
      </c>
      <c r="CA12" s="57">
        <f t="shared" si="11"/>
        <v>0</v>
      </c>
      <c r="CB12" s="158">
        <v>0</v>
      </c>
      <c r="CC12" s="57">
        <f t="shared" si="62"/>
        <v>0</v>
      </c>
      <c r="CD12" s="158">
        <v>5</v>
      </c>
      <c r="CE12" s="57">
        <f t="shared" si="63"/>
        <v>0.97087378640776689</v>
      </c>
      <c r="CF12" s="158">
        <v>9</v>
      </c>
      <c r="CG12" s="57">
        <f t="shared" si="64"/>
        <v>1.7475728155339807</v>
      </c>
      <c r="CH12" s="158">
        <v>9</v>
      </c>
      <c r="CI12" s="57">
        <f t="shared" si="12"/>
        <v>3.1358885017421603</v>
      </c>
      <c r="CJ12" s="44">
        <v>24</v>
      </c>
      <c r="CK12" s="57">
        <f t="shared" si="65"/>
        <v>4.6601941747572813</v>
      </c>
      <c r="CL12" s="44">
        <v>19</v>
      </c>
      <c r="CM12" s="57">
        <f t="shared" si="13"/>
        <v>6.6202090592334493</v>
      </c>
      <c r="CN12" s="158">
        <v>8</v>
      </c>
      <c r="CO12" s="57">
        <f t="shared" si="66"/>
        <v>1.5533980582524272</v>
      </c>
      <c r="CP12" s="158">
        <v>0</v>
      </c>
      <c r="CQ12" s="57">
        <f t="shared" si="14"/>
        <v>0</v>
      </c>
      <c r="CR12" s="158">
        <v>9</v>
      </c>
      <c r="CS12" s="57">
        <f t="shared" si="67"/>
        <v>1.7475728155339807</v>
      </c>
      <c r="CT12" s="158">
        <v>1</v>
      </c>
      <c r="CU12" s="57">
        <f t="shared" si="15"/>
        <v>0.34843205574912894</v>
      </c>
      <c r="CV12" s="158">
        <v>2</v>
      </c>
      <c r="CW12" s="57">
        <f t="shared" si="68"/>
        <v>0.38834951456310679</v>
      </c>
      <c r="CX12" s="158">
        <v>107</v>
      </c>
      <c r="CY12" s="57">
        <f t="shared" si="69"/>
        <v>20.776699029126213</v>
      </c>
      <c r="CZ12" s="158">
        <v>40</v>
      </c>
      <c r="DA12" s="57">
        <f t="shared" si="16"/>
        <v>13.937282229965156</v>
      </c>
      <c r="DB12" s="158">
        <v>39</v>
      </c>
      <c r="DC12" s="57">
        <f t="shared" si="70"/>
        <v>7.5728155339805827</v>
      </c>
      <c r="DD12" s="158">
        <v>15</v>
      </c>
      <c r="DE12" s="57">
        <f t="shared" si="17"/>
        <v>5.2264808362369335</v>
      </c>
      <c r="DF12" s="158">
        <v>0</v>
      </c>
      <c r="DG12" s="57">
        <f t="shared" si="71"/>
        <v>0</v>
      </c>
      <c r="DH12" s="158">
        <v>2</v>
      </c>
      <c r="DI12" s="57">
        <f t="shared" si="72"/>
        <v>0.38834951456310679</v>
      </c>
      <c r="DJ12" s="158">
        <v>1</v>
      </c>
      <c r="DK12" s="57">
        <f t="shared" si="18"/>
        <v>0.34843205574912894</v>
      </c>
      <c r="DL12" s="158">
        <v>18</v>
      </c>
      <c r="DM12" s="57">
        <f t="shared" si="73"/>
        <v>3.4951456310679614</v>
      </c>
      <c r="DN12" s="158">
        <v>0</v>
      </c>
      <c r="DO12" s="57">
        <f t="shared" si="74"/>
        <v>0</v>
      </c>
      <c r="DP12" s="158">
        <v>0</v>
      </c>
      <c r="DQ12" s="57">
        <f t="shared" si="19"/>
        <v>0</v>
      </c>
      <c r="DR12" s="158">
        <v>0</v>
      </c>
      <c r="DS12" s="57">
        <f t="shared" si="75"/>
        <v>0</v>
      </c>
      <c r="DT12" s="158">
        <v>11</v>
      </c>
      <c r="DU12" s="57">
        <f t="shared" si="76"/>
        <v>2.1359223300970873</v>
      </c>
      <c r="DV12" s="158">
        <v>2</v>
      </c>
      <c r="DW12" s="57">
        <f t="shared" si="20"/>
        <v>0.69686411149825789</v>
      </c>
      <c r="DX12" s="158">
        <v>0</v>
      </c>
      <c r="DY12" s="57">
        <f t="shared" si="77"/>
        <v>0</v>
      </c>
      <c r="DZ12" s="158">
        <v>0</v>
      </c>
      <c r="EA12" s="57">
        <f t="shared" si="78"/>
        <v>0</v>
      </c>
      <c r="EB12" s="158">
        <v>0</v>
      </c>
      <c r="EC12" s="62">
        <f t="shared" si="21"/>
        <v>0</v>
      </c>
      <c r="ED12" s="158">
        <v>18</v>
      </c>
      <c r="EE12" s="57">
        <f t="shared" si="22"/>
        <v>6.2717770034843205</v>
      </c>
      <c r="EF12" s="158">
        <f t="shared" si="79"/>
        <v>216</v>
      </c>
      <c r="EG12" s="57">
        <f t="shared" si="80"/>
        <v>41.941747572815537</v>
      </c>
      <c r="EH12" s="158">
        <v>95</v>
      </c>
      <c r="EI12" s="57">
        <f t="shared" si="23"/>
        <v>33.10104529616725</v>
      </c>
      <c r="EJ12" s="158">
        <v>0</v>
      </c>
      <c r="EK12" s="57">
        <f t="shared" si="81"/>
        <v>0</v>
      </c>
      <c r="EL12" s="158">
        <v>0</v>
      </c>
      <c r="EM12" s="57">
        <f t="shared" si="24"/>
        <v>0</v>
      </c>
      <c r="EN12" s="158">
        <v>0</v>
      </c>
      <c r="EO12" s="57">
        <f t="shared" si="82"/>
        <v>0</v>
      </c>
      <c r="EP12" s="158">
        <v>0</v>
      </c>
      <c r="EQ12" s="57">
        <f t="shared" si="25"/>
        <v>0</v>
      </c>
      <c r="ER12" s="158">
        <v>3</v>
      </c>
      <c r="ES12" s="57">
        <f t="shared" si="83"/>
        <v>0.58252427184466016</v>
      </c>
      <c r="ET12" s="158">
        <v>3</v>
      </c>
      <c r="EU12" s="57">
        <f t="shared" si="26"/>
        <v>1.0452961672473868</v>
      </c>
      <c r="EV12" s="158">
        <v>0</v>
      </c>
      <c r="EW12" s="57">
        <f t="shared" si="84"/>
        <v>0</v>
      </c>
      <c r="EX12" s="158">
        <v>0</v>
      </c>
      <c r="EY12" s="57">
        <f t="shared" si="27"/>
        <v>0</v>
      </c>
      <c r="EZ12" s="158">
        <v>23</v>
      </c>
      <c r="FA12" s="57">
        <f t="shared" si="85"/>
        <v>4.4660194174757279</v>
      </c>
      <c r="FB12" s="158">
        <v>13</v>
      </c>
      <c r="FC12" s="57">
        <f t="shared" si="28"/>
        <v>4.529616724738676</v>
      </c>
      <c r="FD12" s="158">
        <v>0</v>
      </c>
      <c r="FE12" s="57">
        <f t="shared" si="86"/>
        <v>0</v>
      </c>
      <c r="FF12" s="158">
        <v>0</v>
      </c>
      <c r="FG12" s="57">
        <f t="shared" si="87"/>
        <v>0</v>
      </c>
      <c r="FH12" s="158">
        <v>0</v>
      </c>
      <c r="FI12" s="57">
        <f t="shared" si="29"/>
        <v>0</v>
      </c>
      <c r="FJ12" s="158">
        <v>0</v>
      </c>
      <c r="FK12" s="57">
        <f t="shared" si="88"/>
        <v>0</v>
      </c>
      <c r="FL12" s="158">
        <v>12</v>
      </c>
      <c r="FM12" s="57">
        <f t="shared" si="89"/>
        <v>2.3300970873786406</v>
      </c>
      <c r="FN12" s="158">
        <v>5</v>
      </c>
      <c r="FO12" s="57">
        <f t="shared" si="30"/>
        <v>1.7421602787456445</v>
      </c>
      <c r="FP12" s="158">
        <f t="shared" si="90"/>
        <v>12</v>
      </c>
      <c r="FQ12" s="57">
        <f t="shared" si="33"/>
        <v>2.3300970873786406</v>
      </c>
      <c r="FR12" s="158">
        <f t="shared" si="31"/>
        <v>5</v>
      </c>
      <c r="FS12" s="57">
        <f t="shared" si="34"/>
        <v>1.7421602787456445</v>
      </c>
      <c r="FT12" s="70" t="s">
        <v>157</v>
      </c>
      <c r="FU12" s="70" t="s">
        <v>157</v>
      </c>
      <c r="FV12" s="70" t="s">
        <v>157</v>
      </c>
      <c r="FW12" s="70" t="s">
        <v>157</v>
      </c>
      <c r="FX12" s="70" t="s">
        <v>157</v>
      </c>
      <c r="FY12" s="70" t="s">
        <v>157</v>
      </c>
      <c r="FZ12" s="158">
        <v>515</v>
      </c>
      <c r="GA12" s="158">
        <v>287</v>
      </c>
      <c r="GB12" s="133" t="s">
        <v>168</v>
      </c>
    </row>
    <row r="13" spans="1:184" s="12" customFormat="1" ht="16.05" customHeight="1" x14ac:dyDescent="0.3">
      <c r="A13" s="43" t="s">
        <v>228</v>
      </c>
      <c r="B13" s="132" t="s">
        <v>176</v>
      </c>
      <c r="C13" s="46" t="s">
        <v>7</v>
      </c>
      <c r="D13" s="75">
        <v>421.6</v>
      </c>
      <c r="E13" s="68" t="s">
        <v>157</v>
      </c>
      <c r="F13" s="158">
        <v>1</v>
      </c>
      <c r="G13" s="57">
        <f t="shared" si="35"/>
        <v>0.21505376344086022</v>
      </c>
      <c r="H13" s="158">
        <v>3</v>
      </c>
      <c r="I13" s="57">
        <f t="shared" si="0"/>
        <v>1.2</v>
      </c>
      <c r="J13" s="158">
        <v>0</v>
      </c>
      <c r="K13" s="57">
        <f t="shared" si="36"/>
        <v>0</v>
      </c>
      <c r="L13" s="158">
        <v>5</v>
      </c>
      <c r="M13" s="57">
        <f t="shared" si="37"/>
        <v>1.0752688172043012</v>
      </c>
      <c r="N13" s="158">
        <v>1</v>
      </c>
      <c r="O13" s="57">
        <f t="shared" si="1"/>
        <v>0.4</v>
      </c>
      <c r="P13" s="158">
        <v>9</v>
      </c>
      <c r="Q13" s="57">
        <f t="shared" si="38"/>
        <v>1.935483870967742</v>
      </c>
      <c r="R13" s="158">
        <v>0</v>
      </c>
      <c r="S13" s="57">
        <f t="shared" si="2"/>
        <v>0</v>
      </c>
      <c r="T13" s="158">
        <v>0</v>
      </c>
      <c r="U13" s="57">
        <f t="shared" si="39"/>
        <v>0</v>
      </c>
      <c r="V13" s="158">
        <v>1</v>
      </c>
      <c r="W13" s="57">
        <f t="shared" si="40"/>
        <v>0.4</v>
      </c>
      <c r="X13" s="158">
        <v>0</v>
      </c>
      <c r="Y13" s="57">
        <f t="shared" si="41"/>
        <v>0</v>
      </c>
      <c r="Z13" s="158">
        <v>0</v>
      </c>
      <c r="AA13" s="57">
        <f t="shared" si="42"/>
        <v>0</v>
      </c>
      <c r="AB13" s="158">
        <v>0</v>
      </c>
      <c r="AC13" s="57">
        <f t="shared" si="3"/>
        <v>0</v>
      </c>
      <c r="AD13" s="158">
        <v>70</v>
      </c>
      <c r="AE13" s="158">
        <f t="shared" si="43"/>
        <v>15.053763440860216</v>
      </c>
      <c r="AF13" s="158">
        <v>13</v>
      </c>
      <c r="AG13" s="57">
        <f t="shared" si="44"/>
        <v>2.795698924731183</v>
      </c>
      <c r="AH13" s="158">
        <v>2</v>
      </c>
      <c r="AI13" s="57">
        <f t="shared" si="45"/>
        <v>0.43010752688172044</v>
      </c>
      <c r="AJ13" s="35">
        <v>0</v>
      </c>
      <c r="AK13" s="57">
        <f t="shared" si="4"/>
        <v>0</v>
      </c>
      <c r="AL13" s="158">
        <v>4</v>
      </c>
      <c r="AM13" s="57">
        <f t="shared" si="46"/>
        <v>0.86021505376344087</v>
      </c>
      <c r="AN13" s="158">
        <v>0</v>
      </c>
      <c r="AO13" s="57">
        <f t="shared" si="47"/>
        <v>0</v>
      </c>
      <c r="AP13" s="158">
        <f t="shared" si="48"/>
        <v>71</v>
      </c>
      <c r="AQ13" s="57">
        <f t="shared" si="49"/>
        <v>15.268817204301074</v>
      </c>
      <c r="AR13" s="158">
        <v>33</v>
      </c>
      <c r="AS13" s="57">
        <f t="shared" si="5"/>
        <v>13.200000000000001</v>
      </c>
      <c r="AT13" s="158">
        <f t="shared" si="50"/>
        <v>17</v>
      </c>
      <c r="AU13" s="57">
        <f t="shared" si="51"/>
        <v>3.655913978494624</v>
      </c>
      <c r="AV13" s="158">
        <v>5</v>
      </c>
      <c r="AW13" s="57">
        <f t="shared" si="6"/>
        <v>2</v>
      </c>
      <c r="AX13" s="158">
        <v>1</v>
      </c>
      <c r="AY13" s="57">
        <f t="shared" si="52"/>
        <v>0.21505376344086022</v>
      </c>
      <c r="AZ13" s="158">
        <v>0</v>
      </c>
      <c r="BA13" s="57">
        <f t="shared" si="7"/>
        <v>0</v>
      </c>
      <c r="BB13" s="158">
        <v>2</v>
      </c>
      <c r="BC13" s="57">
        <f t="shared" si="53"/>
        <v>0.43010752688172044</v>
      </c>
      <c r="BD13" s="158">
        <v>1</v>
      </c>
      <c r="BE13" s="57">
        <f t="shared" si="8"/>
        <v>0.4</v>
      </c>
      <c r="BF13" s="158">
        <v>0</v>
      </c>
      <c r="BG13" s="57">
        <f t="shared" si="54"/>
        <v>0</v>
      </c>
      <c r="BH13" s="158">
        <v>0</v>
      </c>
      <c r="BI13" s="57">
        <f t="shared" si="55"/>
        <v>0</v>
      </c>
      <c r="BJ13" s="158">
        <v>8</v>
      </c>
      <c r="BK13" s="57">
        <f t="shared" si="56"/>
        <v>1.7204301075268817</v>
      </c>
      <c r="BL13" s="158">
        <v>1</v>
      </c>
      <c r="BM13" s="57">
        <f t="shared" si="9"/>
        <v>0.4</v>
      </c>
      <c r="BN13" s="158">
        <v>8</v>
      </c>
      <c r="BO13" s="57">
        <f t="shared" si="57"/>
        <v>1.7204301075268817</v>
      </c>
      <c r="BP13" s="35">
        <v>177</v>
      </c>
      <c r="BQ13" s="60">
        <f t="shared" si="58"/>
        <v>38.064516129032256</v>
      </c>
      <c r="BR13" s="35">
        <v>82</v>
      </c>
      <c r="BS13" s="60">
        <f t="shared" si="10"/>
        <v>32.800000000000004</v>
      </c>
      <c r="BT13" s="158">
        <v>0</v>
      </c>
      <c r="BU13" s="57">
        <f t="shared" si="59"/>
        <v>0</v>
      </c>
      <c r="BV13" s="158">
        <f t="shared" si="32"/>
        <v>185</v>
      </c>
      <c r="BW13" s="57">
        <f t="shared" si="60"/>
        <v>39.784946236559136</v>
      </c>
      <c r="BX13" s="158">
        <v>0</v>
      </c>
      <c r="BY13" s="57">
        <f t="shared" si="61"/>
        <v>0</v>
      </c>
      <c r="BZ13" s="158">
        <v>0</v>
      </c>
      <c r="CA13" s="57">
        <f t="shared" si="11"/>
        <v>0</v>
      </c>
      <c r="CB13" s="158">
        <v>0</v>
      </c>
      <c r="CC13" s="57">
        <f t="shared" si="62"/>
        <v>0</v>
      </c>
      <c r="CD13" s="158">
        <v>3</v>
      </c>
      <c r="CE13" s="57">
        <f t="shared" si="63"/>
        <v>0.64516129032258063</v>
      </c>
      <c r="CF13" s="158">
        <v>0</v>
      </c>
      <c r="CG13" s="57">
        <f t="shared" si="64"/>
        <v>0</v>
      </c>
      <c r="CH13" s="158">
        <v>0</v>
      </c>
      <c r="CI13" s="57">
        <f t="shared" si="12"/>
        <v>0</v>
      </c>
      <c r="CJ13" s="44">
        <v>47</v>
      </c>
      <c r="CK13" s="57">
        <f t="shared" si="65"/>
        <v>10.10752688172043</v>
      </c>
      <c r="CL13" s="44">
        <v>1</v>
      </c>
      <c r="CM13" s="57">
        <f t="shared" si="13"/>
        <v>0.4</v>
      </c>
      <c r="CN13" s="158">
        <v>0</v>
      </c>
      <c r="CO13" s="57">
        <f t="shared" si="66"/>
        <v>0</v>
      </c>
      <c r="CP13" s="158">
        <v>0</v>
      </c>
      <c r="CQ13" s="57">
        <f t="shared" si="14"/>
        <v>0</v>
      </c>
      <c r="CR13" s="158">
        <v>1</v>
      </c>
      <c r="CS13" s="57">
        <f t="shared" si="67"/>
        <v>0.21505376344086022</v>
      </c>
      <c r="CT13" s="158">
        <v>2</v>
      </c>
      <c r="CU13" s="57">
        <f t="shared" si="15"/>
        <v>0.8</v>
      </c>
      <c r="CV13" s="158">
        <v>0</v>
      </c>
      <c r="CW13" s="57">
        <f t="shared" si="68"/>
        <v>0</v>
      </c>
      <c r="CX13" s="158">
        <v>21</v>
      </c>
      <c r="CY13" s="57">
        <f t="shared" si="69"/>
        <v>4.5161290322580641</v>
      </c>
      <c r="CZ13" s="158">
        <v>22</v>
      </c>
      <c r="DA13" s="57">
        <f t="shared" si="16"/>
        <v>8.7999999999999989</v>
      </c>
      <c r="DB13" s="158">
        <v>28</v>
      </c>
      <c r="DC13" s="57">
        <f t="shared" si="70"/>
        <v>6.021505376344086</v>
      </c>
      <c r="DD13" s="158">
        <v>14</v>
      </c>
      <c r="DE13" s="57">
        <f t="shared" si="17"/>
        <v>5.6000000000000005</v>
      </c>
      <c r="DF13" s="158">
        <v>0</v>
      </c>
      <c r="DG13" s="57">
        <f t="shared" si="71"/>
        <v>0</v>
      </c>
      <c r="DH13" s="158">
        <v>0</v>
      </c>
      <c r="DI13" s="57">
        <f t="shared" si="72"/>
        <v>0</v>
      </c>
      <c r="DJ13" s="158">
        <v>0</v>
      </c>
      <c r="DK13" s="57">
        <f t="shared" si="18"/>
        <v>0</v>
      </c>
      <c r="DL13" s="158">
        <v>2</v>
      </c>
      <c r="DM13" s="57">
        <f t="shared" si="73"/>
        <v>0.43010752688172044</v>
      </c>
      <c r="DN13" s="158">
        <v>0</v>
      </c>
      <c r="DO13" s="57">
        <f t="shared" si="74"/>
        <v>0</v>
      </c>
      <c r="DP13" s="158">
        <v>0</v>
      </c>
      <c r="DQ13" s="57">
        <f t="shared" si="19"/>
        <v>0</v>
      </c>
      <c r="DR13" s="158">
        <v>0</v>
      </c>
      <c r="DS13" s="57">
        <f t="shared" si="75"/>
        <v>0</v>
      </c>
      <c r="DT13" s="158">
        <v>1</v>
      </c>
      <c r="DU13" s="57">
        <f t="shared" si="76"/>
        <v>0.21505376344086022</v>
      </c>
      <c r="DV13" s="158">
        <v>8</v>
      </c>
      <c r="DW13" s="57">
        <f t="shared" si="20"/>
        <v>3.2</v>
      </c>
      <c r="DX13" s="158">
        <v>0</v>
      </c>
      <c r="DY13" s="57">
        <f t="shared" si="77"/>
        <v>0</v>
      </c>
      <c r="DZ13" s="158">
        <v>0</v>
      </c>
      <c r="EA13" s="57">
        <f t="shared" si="78"/>
        <v>0</v>
      </c>
      <c r="EB13" s="158">
        <v>0</v>
      </c>
      <c r="EC13" s="62">
        <f t="shared" si="21"/>
        <v>0</v>
      </c>
      <c r="ED13" s="158">
        <v>1</v>
      </c>
      <c r="EE13" s="57">
        <f t="shared" si="22"/>
        <v>0.4</v>
      </c>
      <c r="EF13" s="158">
        <f t="shared" si="79"/>
        <v>103</v>
      </c>
      <c r="EG13" s="57">
        <f t="shared" si="80"/>
        <v>22.1505376344086</v>
      </c>
      <c r="EH13" s="158">
        <v>48</v>
      </c>
      <c r="EI13" s="57">
        <f t="shared" si="23"/>
        <v>19.2</v>
      </c>
      <c r="EJ13" s="158">
        <v>0</v>
      </c>
      <c r="EK13" s="57">
        <f t="shared" si="81"/>
        <v>0</v>
      </c>
      <c r="EL13" s="158">
        <v>0</v>
      </c>
      <c r="EM13" s="57">
        <f t="shared" si="24"/>
        <v>0</v>
      </c>
      <c r="EN13" s="158">
        <v>4</v>
      </c>
      <c r="EO13" s="57">
        <f t="shared" si="82"/>
        <v>0.86021505376344087</v>
      </c>
      <c r="EP13" s="158">
        <v>0</v>
      </c>
      <c r="EQ13" s="57">
        <f t="shared" si="25"/>
        <v>0</v>
      </c>
      <c r="ER13" s="158">
        <v>0</v>
      </c>
      <c r="ES13" s="57">
        <f t="shared" si="83"/>
        <v>0</v>
      </c>
      <c r="ET13" s="158">
        <v>0</v>
      </c>
      <c r="EU13" s="57">
        <f t="shared" si="26"/>
        <v>0</v>
      </c>
      <c r="EV13" s="158">
        <v>0</v>
      </c>
      <c r="EW13" s="57">
        <f t="shared" si="84"/>
        <v>0</v>
      </c>
      <c r="EX13" s="158">
        <v>0</v>
      </c>
      <c r="EY13" s="57">
        <f t="shared" si="27"/>
        <v>0</v>
      </c>
      <c r="EZ13" s="158">
        <v>50</v>
      </c>
      <c r="FA13" s="57">
        <f t="shared" si="85"/>
        <v>10.75268817204301</v>
      </c>
      <c r="FB13" s="158">
        <v>53</v>
      </c>
      <c r="FC13" s="57">
        <f t="shared" si="28"/>
        <v>21.2</v>
      </c>
      <c r="FD13" s="158">
        <v>0</v>
      </c>
      <c r="FE13" s="57">
        <f t="shared" si="86"/>
        <v>0</v>
      </c>
      <c r="FF13" s="158">
        <v>0</v>
      </c>
      <c r="FG13" s="57">
        <f t="shared" si="87"/>
        <v>0</v>
      </c>
      <c r="FH13" s="158">
        <v>0</v>
      </c>
      <c r="FI13" s="57">
        <f t="shared" si="29"/>
        <v>0</v>
      </c>
      <c r="FJ13" s="158">
        <v>0</v>
      </c>
      <c r="FK13" s="57">
        <f t="shared" si="88"/>
        <v>0</v>
      </c>
      <c r="FL13" s="158">
        <v>21</v>
      </c>
      <c r="FM13" s="57">
        <f t="shared" si="89"/>
        <v>4.5161290322580641</v>
      </c>
      <c r="FN13" s="158">
        <v>23</v>
      </c>
      <c r="FO13" s="57">
        <f t="shared" si="30"/>
        <v>9.1999999999999993</v>
      </c>
      <c r="FP13" s="158">
        <f t="shared" si="90"/>
        <v>21</v>
      </c>
      <c r="FQ13" s="57">
        <f t="shared" si="33"/>
        <v>4.5161290322580641</v>
      </c>
      <c r="FR13" s="158">
        <f t="shared" si="31"/>
        <v>23</v>
      </c>
      <c r="FS13" s="57">
        <f t="shared" si="34"/>
        <v>9.1999999999999993</v>
      </c>
      <c r="FT13" s="70" t="s">
        <v>157</v>
      </c>
      <c r="FU13" s="70" t="s">
        <v>157</v>
      </c>
      <c r="FV13" s="70" t="s">
        <v>157</v>
      </c>
      <c r="FW13" s="70" t="s">
        <v>157</v>
      </c>
      <c r="FX13" s="70" t="s">
        <v>157</v>
      </c>
      <c r="FY13" s="70" t="s">
        <v>157</v>
      </c>
      <c r="FZ13" s="158">
        <v>465</v>
      </c>
      <c r="GA13" s="158">
        <v>250</v>
      </c>
      <c r="GB13" s="133" t="s">
        <v>163</v>
      </c>
    </row>
    <row r="14" spans="1:184" s="12" customFormat="1" ht="16.05" customHeight="1" x14ac:dyDescent="0.3">
      <c r="A14" s="43" t="s">
        <v>229</v>
      </c>
      <c r="B14" s="94" t="s">
        <v>177</v>
      </c>
      <c r="C14" s="46" t="s">
        <v>8</v>
      </c>
      <c r="D14" s="75">
        <v>365.13</v>
      </c>
      <c r="E14" s="68" t="s">
        <v>157</v>
      </c>
      <c r="F14" s="158">
        <v>0</v>
      </c>
      <c r="G14" s="57">
        <f t="shared" si="35"/>
        <v>0</v>
      </c>
      <c r="H14" s="158">
        <v>0</v>
      </c>
      <c r="I14" s="57">
        <f t="shared" si="0"/>
        <v>0</v>
      </c>
      <c r="J14" s="158">
        <v>0</v>
      </c>
      <c r="K14" s="57">
        <f t="shared" si="36"/>
        <v>0</v>
      </c>
      <c r="L14" s="158">
        <v>6</v>
      </c>
      <c r="M14" s="57">
        <f t="shared" si="37"/>
        <v>1.405152224824356</v>
      </c>
      <c r="N14" s="158">
        <v>4</v>
      </c>
      <c r="O14" s="57">
        <f t="shared" si="1"/>
        <v>1.0309278350515463</v>
      </c>
      <c r="P14" s="158">
        <v>0</v>
      </c>
      <c r="Q14" s="57">
        <f t="shared" si="38"/>
        <v>0</v>
      </c>
      <c r="R14" s="158">
        <v>0</v>
      </c>
      <c r="S14" s="57">
        <f t="shared" si="2"/>
        <v>0</v>
      </c>
      <c r="T14" s="158">
        <v>0</v>
      </c>
      <c r="U14" s="57">
        <f t="shared" si="39"/>
        <v>0</v>
      </c>
      <c r="V14" s="158">
        <v>0</v>
      </c>
      <c r="W14" s="57">
        <f t="shared" si="40"/>
        <v>0</v>
      </c>
      <c r="X14" s="158">
        <v>3</v>
      </c>
      <c r="Y14" s="57">
        <f t="shared" si="41"/>
        <v>0.70257611241217799</v>
      </c>
      <c r="Z14" s="158">
        <v>0</v>
      </c>
      <c r="AA14" s="57">
        <f t="shared" si="42"/>
        <v>0</v>
      </c>
      <c r="AB14" s="158">
        <v>2</v>
      </c>
      <c r="AC14" s="57">
        <f t="shared" si="3"/>
        <v>0.51546391752577314</v>
      </c>
      <c r="AD14" s="158">
        <v>12</v>
      </c>
      <c r="AE14" s="158">
        <f t="shared" si="43"/>
        <v>2.810304449648712</v>
      </c>
      <c r="AF14" s="158">
        <v>10</v>
      </c>
      <c r="AG14" s="57">
        <f t="shared" si="44"/>
        <v>2.3419203747072603</v>
      </c>
      <c r="AH14" s="158">
        <v>18</v>
      </c>
      <c r="AI14" s="57">
        <f t="shared" si="45"/>
        <v>4.2154566744730682</v>
      </c>
      <c r="AJ14" s="35">
        <v>18</v>
      </c>
      <c r="AK14" s="57">
        <f t="shared" si="4"/>
        <v>4.6391752577319592</v>
      </c>
      <c r="AL14" s="158">
        <v>25</v>
      </c>
      <c r="AM14" s="57">
        <f t="shared" si="46"/>
        <v>5.8548009367681502</v>
      </c>
      <c r="AN14" s="158">
        <v>0</v>
      </c>
      <c r="AO14" s="57">
        <f t="shared" si="47"/>
        <v>0</v>
      </c>
      <c r="AP14" s="158">
        <f t="shared" si="48"/>
        <v>12</v>
      </c>
      <c r="AQ14" s="57">
        <f t="shared" si="49"/>
        <v>2.810304449648712</v>
      </c>
      <c r="AR14" s="158">
        <v>12</v>
      </c>
      <c r="AS14" s="57">
        <f t="shared" si="5"/>
        <v>3.0927835051546393</v>
      </c>
      <c r="AT14" s="158">
        <f t="shared" si="50"/>
        <v>38</v>
      </c>
      <c r="AU14" s="57">
        <f t="shared" si="51"/>
        <v>8.8992974238875888</v>
      </c>
      <c r="AV14" s="158">
        <v>37</v>
      </c>
      <c r="AW14" s="57">
        <f t="shared" si="6"/>
        <v>9.536082474226804</v>
      </c>
      <c r="AX14" s="158">
        <v>1</v>
      </c>
      <c r="AY14" s="57">
        <f t="shared" si="52"/>
        <v>0.23419203747072601</v>
      </c>
      <c r="AZ14" s="158">
        <v>1</v>
      </c>
      <c r="BA14" s="57">
        <f t="shared" si="7"/>
        <v>0.25773195876288657</v>
      </c>
      <c r="BB14" s="158">
        <v>0</v>
      </c>
      <c r="BC14" s="57">
        <f t="shared" si="53"/>
        <v>0</v>
      </c>
      <c r="BD14" s="158">
        <v>0</v>
      </c>
      <c r="BE14" s="57">
        <f t="shared" si="8"/>
        <v>0</v>
      </c>
      <c r="BF14" s="158">
        <v>0</v>
      </c>
      <c r="BG14" s="57">
        <f t="shared" si="54"/>
        <v>0</v>
      </c>
      <c r="BH14" s="158">
        <v>4</v>
      </c>
      <c r="BI14" s="57">
        <f t="shared" si="55"/>
        <v>0.93676814988290402</v>
      </c>
      <c r="BJ14" s="158">
        <v>2</v>
      </c>
      <c r="BK14" s="57">
        <f t="shared" si="56"/>
        <v>0.46838407494145201</v>
      </c>
      <c r="BL14" s="158">
        <v>1</v>
      </c>
      <c r="BM14" s="57">
        <f t="shared" si="9"/>
        <v>0.25773195876288657</v>
      </c>
      <c r="BN14" s="158">
        <v>2</v>
      </c>
      <c r="BO14" s="57">
        <f t="shared" si="57"/>
        <v>0.46838407494145201</v>
      </c>
      <c r="BP14" s="35">
        <v>10</v>
      </c>
      <c r="BQ14" s="60">
        <f t="shared" si="58"/>
        <v>2.3419203747072603</v>
      </c>
      <c r="BR14" s="35">
        <v>6</v>
      </c>
      <c r="BS14" s="60">
        <f t="shared" si="10"/>
        <v>1.5463917525773196</v>
      </c>
      <c r="BT14" s="158">
        <v>0</v>
      </c>
      <c r="BU14" s="57">
        <f t="shared" si="59"/>
        <v>0</v>
      </c>
      <c r="BV14" s="158">
        <f t="shared" si="32"/>
        <v>16</v>
      </c>
      <c r="BW14" s="57">
        <f t="shared" si="60"/>
        <v>3.7470725995316161</v>
      </c>
      <c r="BX14" s="158">
        <v>0</v>
      </c>
      <c r="BY14" s="57">
        <f t="shared" si="61"/>
        <v>0</v>
      </c>
      <c r="BZ14" s="158">
        <v>0</v>
      </c>
      <c r="CA14" s="57">
        <f t="shared" si="11"/>
        <v>0</v>
      </c>
      <c r="CB14" s="158">
        <v>0</v>
      </c>
      <c r="CC14" s="57">
        <f t="shared" si="62"/>
        <v>0</v>
      </c>
      <c r="CD14" s="158">
        <v>5</v>
      </c>
      <c r="CE14" s="57">
        <f t="shared" si="63"/>
        <v>1.1709601873536302</v>
      </c>
      <c r="CF14" s="35">
        <v>5</v>
      </c>
      <c r="CG14" s="57">
        <f t="shared" si="64"/>
        <v>1.1709601873536302</v>
      </c>
      <c r="CH14" s="35">
        <v>9</v>
      </c>
      <c r="CI14" s="57">
        <f t="shared" si="12"/>
        <v>2.3195876288659796</v>
      </c>
      <c r="CJ14" s="44">
        <v>74</v>
      </c>
      <c r="CK14" s="57">
        <f t="shared" si="65"/>
        <v>17.330210772833723</v>
      </c>
      <c r="CL14" s="44">
        <v>68</v>
      </c>
      <c r="CM14" s="57">
        <f t="shared" si="13"/>
        <v>17.525773195876287</v>
      </c>
      <c r="CN14" s="158">
        <v>1</v>
      </c>
      <c r="CO14" s="57">
        <f t="shared" si="66"/>
        <v>0.23419203747072601</v>
      </c>
      <c r="CP14" s="158">
        <v>1</v>
      </c>
      <c r="CQ14" s="57">
        <f t="shared" si="14"/>
        <v>0.25773195876288657</v>
      </c>
      <c r="CR14" s="158">
        <v>2</v>
      </c>
      <c r="CS14" s="57">
        <f t="shared" si="67"/>
        <v>0.46838407494145201</v>
      </c>
      <c r="CT14" s="158">
        <v>2</v>
      </c>
      <c r="CU14" s="57">
        <f t="shared" si="15"/>
        <v>0.51546391752577314</v>
      </c>
      <c r="CV14" s="158">
        <v>0</v>
      </c>
      <c r="CW14" s="57">
        <f t="shared" si="68"/>
        <v>0</v>
      </c>
      <c r="CX14" s="158">
        <v>10</v>
      </c>
      <c r="CY14" s="57">
        <f t="shared" si="69"/>
        <v>2.3419203747072603</v>
      </c>
      <c r="CZ14" s="158">
        <v>9</v>
      </c>
      <c r="DA14" s="57">
        <f t="shared" si="16"/>
        <v>2.3195876288659796</v>
      </c>
      <c r="DB14" s="158">
        <v>13</v>
      </c>
      <c r="DC14" s="57">
        <f t="shared" si="70"/>
        <v>3.0444964871194378</v>
      </c>
      <c r="DD14" s="158">
        <v>9</v>
      </c>
      <c r="DE14" s="57">
        <f t="shared" si="17"/>
        <v>2.3195876288659796</v>
      </c>
      <c r="DF14" s="158">
        <v>0</v>
      </c>
      <c r="DG14" s="57">
        <f t="shared" si="71"/>
        <v>0</v>
      </c>
      <c r="DH14" s="158">
        <v>0</v>
      </c>
      <c r="DI14" s="57">
        <f t="shared" si="72"/>
        <v>0</v>
      </c>
      <c r="DJ14" s="158">
        <v>0</v>
      </c>
      <c r="DK14" s="57">
        <f t="shared" si="18"/>
        <v>0</v>
      </c>
      <c r="DL14" s="158">
        <v>4</v>
      </c>
      <c r="DM14" s="57">
        <f t="shared" si="73"/>
        <v>0.93676814988290402</v>
      </c>
      <c r="DN14" s="158">
        <v>0</v>
      </c>
      <c r="DO14" s="57">
        <f t="shared" si="74"/>
        <v>0</v>
      </c>
      <c r="DP14" s="158">
        <v>0</v>
      </c>
      <c r="DQ14" s="57">
        <f t="shared" si="19"/>
        <v>0</v>
      </c>
      <c r="DR14" s="158">
        <v>0</v>
      </c>
      <c r="DS14" s="57">
        <f t="shared" si="75"/>
        <v>0</v>
      </c>
      <c r="DT14" s="158">
        <v>8</v>
      </c>
      <c r="DU14" s="57">
        <f t="shared" si="76"/>
        <v>1.873536299765808</v>
      </c>
      <c r="DV14" s="158">
        <v>5</v>
      </c>
      <c r="DW14" s="57">
        <f t="shared" si="20"/>
        <v>1.2886597938144329</v>
      </c>
      <c r="DX14" s="158">
        <v>0</v>
      </c>
      <c r="DY14" s="57">
        <f t="shared" si="77"/>
        <v>0</v>
      </c>
      <c r="DZ14" s="158">
        <v>0</v>
      </c>
      <c r="EA14" s="57">
        <f t="shared" si="78"/>
        <v>0</v>
      </c>
      <c r="EB14" s="158">
        <v>0</v>
      </c>
      <c r="EC14" s="62">
        <f t="shared" si="21"/>
        <v>0</v>
      </c>
      <c r="ED14" s="158">
        <v>9</v>
      </c>
      <c r="EE14" s="57">
        <f t="shared" si="22"/>
        <v>2.3195876288659796</v>
      </c>
      <c r="EF14" s="158">
        <f t="shared" si="79"/>
        <v>116</v>
      </c>
      <c r="EG14" s="57">
        <f t="shared" si="80"/>
        <v>27.166276346604217</v>
      </c>
      <c r="EH14" s="158">
        <v>102</v>
      </c>
      <c r="EI14" s="57">
        <f t="shared" si="23"/>
        <v>26.288659793814436</v>
      </c>
      <c r="EJ14" s="158">
        <v>0</v>
      </c>
      <c r="EK14" s="57">
        <f t="shared" si="81"/>
        <v>0</v>
      </c>
      <c r="EL14" s="158">
        <v>0</v>
      </c>
      <c r="EM14" s="57">
        <f t="shared" si="24"/>
        <v>0</v>
      </c>
      <c r="EN14" s="158">
        <v>0</v>
      </c>
      <c r="EO14" s="57">
        <f t="shared" si="82"/>
        <v>0</v>
      </c>
      <c r="EP14" s="158">
        <v>0</v>
      </c>
      <c r="EQ14" s="57">
        <f t="shared" si="25"/>
        <v>0</v>
      </c>
      <c r="ER14" s="158">
        <v>3</v>
      </c>
      <c r="ES14" s="57">
        <f t="shared" si="83"/>
        <v>0.70257611241217799</v>
      </c>
      <c r="ET14" s="158">
        <v>2</v>
      </c>
      <c r="EU14" s="57">
        <f t="shared" si="26"/>
        <v>0.51546391752577314</v>
      </c>
      <c r="EV14" s="158">
        <v>0</v>
      </c>
      <c r="EW14" s="57">
        <f t="shared" si="84"/>
        <v>0</v>
      </c>
      <c r="EX14" s="158">
        <v>0</v>
      </c>
      <c r="EY14" s="57">
        <f t="shared" si="27"/>
        <v>0</v>
      </c>
      <c r="EZ14" s="158">
        <v>224</v>
      </c>
      <c r="FA14" s="57">
        <f t="shared" si="85"/>
        <v>52.459016393442624</v>
      </c>
      <c r="FB14" s="158">
        <v>211</v>
      </c>
      <c r="FC14" s="57">
        <f t="shared" si="28"/>
        <v>54.381443298969067</v>
      </c>
      <c r="FD14" s="158">
        <v>0</v>
      </c>
      <c r="FE14" s="57">
        <f t="shared" si="86"/>
        <v>0</v>
      </c>
      <c r="FF14" s="158">
        <v>0</v>
      </c>
      <c r="FG14" s="57">
        <f t="shared" si="87"/>
        <v>0</v>
      </c>
      <c r="FH14" s="158">
        <v>0</v>
      </c>
      <c r="FI14" s="57">
        <f t="shared" si="29"/>
        <v>0</v>
      </c>
      <c r="FJ14" s="158">
        <v>1</v>
      </c>
      <c r="FK14" s="57">
        <f t="shared" si="88"/>
        <v>0.23419203747072601</v>
      </c>
      <c r="FL14" s="158">
        <v>13</v>
      </c>
      <c r="FM14" s="57">
        <f t="shared" si="89"/>
        <v>3.0444964871194378</v>
      </c>
      <c r="FN14" s="158">
        <v>14</v>
      </c>
      <c r="FO14" s="57">
        <f t="shared" si="30"/>
        <v>3.608247422680412</v>
      </c>
      <c r="FP14" s="158">
        <f t="shared" si="90"/>
        <v>14</v>
      </c>
      <c r="FQ14" s="57">
        <f t="shared" si="33"/>
        <v>3.278688524590164</v>
      </c>
      <c r="FR14" s="158">
        <f t="shared" si="31"/>
        <v>14</v>
      </c>
      <c r="FS14" s="57">
        <f t="shared" si="34"/>
        <v>3.608247422680412</v>
      </c>
      <c r="FT14" s="70" t="s">
        <v>157</v>
      </c>
      <c r="FU14" s="70" t="s">
        <v>157</v>
      </c>
      <c r="FV14" s="70" t="s">
        <v>157</v>
      </c>
      <c r="FW14" s="70" t="s">
        <v>157</v>
      </c>
      <c r="FX14" s="70" t="s">
        <v>157</v>
      </c>
      <c r="FY14" s="70" t="s">
        <v>157</v>
      </c>
      <c r="FZ14" s="158">
        <v>427</v>
      </c>
      <c r="GA14" s="158">
        <v>388</v>
      </c>
      <c r="GB14" s="133" t="s">
        <v>163</v>
      </c>
    </row>
    <row r="15" spans="1:184" s="12" customFormat="1" ht="16.05" customHeight="1" x14ac:dyDescent="0.3">
      <c r="A15" s="43" t="s">
        <v>227</v>
      </c>
      <c r="B15" s="94" t="s">
        <v>177</v>
      </c>
      <c r="C15" s="46" t="s">
        <v>9</v>
      </c>
      <c r="D15" s="75">
        <v>327.88</v>
      </c>
      <c r="E15" s="68" t="s">
        <v>157</v>
      </c>
      <c r="F15" s="158">
        <v>0</v>
      </c>
      <c r="G15" s="57">
        <f t="shared" si="35"/>
        <v>0</v>
      </c>
      <c r="H15" s="158">
        <v>0</v>
      </c>
      <c r="I15" s="57">
        <f t="shared" si="0"/>
        <v>0</v>
      </c>
      <c r="J15" s="158">
        <v>0</v>
      </c>
      <c r="K15" s="57">
        <f t="shared" si="36"/>
        <v>0</v>
      </c>
      <c r="L15" s="158">
        <v>2</v>
      </c>
      <c r="M15" s="57">
        <f t="shared" si="37"/>
        <v>0.3289473684210526</v>
      </c>
      <c r="N15" s="158">
        <v>2</v>
      </c>
      <c r="O15" s="57">
        <f t="shared" si="1"/>
        <v>0.3436426116838488</v>
      </c>
      <c r="P15" s="158">
        <v>0</v>
      </c>
      <c r="Q15" s="57">
        <f t="shared" si="38"/>
        <v>0</v>
      </c>
      <c r="R15" s="158">
        <v>0</v>
      </c>
      <c r="S15" s="57">
        <f t="shared" si="2"/>
        <v>0</v>
      </c>
      <c r="T15" s="158">
        <v>0</v>
      </c>
      <c r="U15" s="57">
        <f t="shared" si="39"/>
        <v>0</v>
      </c>
      <c r="V15" s="158">
        <v>0</v>
      </c>
      <c r="W15" s="57">
        <f t="shared" si="40"/>
        <v>0</v>
      </c>
      <c r="X15" s="158">
        <v>3</v>
      </c>
      <c r="Y15" s="57">
        <f t="shared" si="41"/>
        <v>0.49342105263157893</v>
      </c>
      <c r="Z15" s="158">
        <v>0</v>
      </c>
      <c r="AA15" s="57">
        <f t="shared" si="42"/>
        <v>0</v>
      </c>
      <c r="AB15" s="158">
        <v>2</v>
      </c>
      <c r="AC15" s="57">
        <f t="shared" si="3"/>
        <v>0.3436426116838488</v>
      </c>
      <c r="AD15" s="158">
        <v>16</v>
      </c>
      <c r="AE15" s="158">
        <f t="shared" si="43"/>
        <v>2.6315789473684208</v>
      </c>
      <c r="AF15" s="158">
        <v>27</v>
      </c>
      <c r="AG15" s="57">
        <f t="shared" si="44"/>
        <v>4.4407894736842106</v>
      </c>
      <c r="AH15" s="158">
        <v>29</v>
      </c>
      <c r="AI15" s="57">
        <f t="shared" si="45"/>
        <v>4.7697368421052637</v>
      </c>
      <c r="AJ15" s="35">
        <v>28</v>
      </c>
      <c r="AK15" s="57">
        <f t="shared" si="4"/>
        <v>4.8109965635738838</v>
      </c>
      <c r="AL15" s="158">
        <v>39</v>
      </c>
      <c r="AM15" s="57">
        <f t="shared" si="46"/>
        <v>6.4144736842105265</v>
      </c>
      <c r="AN15" s="158">
        <v>0</v>
      </c>
      <c r="AO15" s="57">
        <f t="shared" si="47"/>
        <v>0</v>
      </c>
      <c r="AP15" s="158">
        <f t="shared" si="48"/>
        <v>16</v>
      </c>
      <c r="AQ15" s="57">
        <f t="shared" si="49"/>
        <v>2.6315789473684208</v>
      </c>
      <c r="AR15" s="158">
        <v>15</v>
      </c>
      <c r="AS15" s="57">
        <f t="shared" si="5"/>
        <v>2.5773195876288657</v>
      </c>
      <c r="AT15" s="158">
        <f t="shared" si="50"/>
        <v>69</v>
      </c>
      <c r="AU15" s="57">
        <f t="shared" si="51"/>
        <v>11.348684210526317</v>
      </c>
      <c r="AV15" s="158">
        <v>65</v>
      </c>
      <c r="AW15" s="57">
        <f t="shared" si="6"/>
        <v>11.168384879725087</v>
      </c>
      <c r="AX15" s="158">
        <v>1</v>
      </c>
      <c r="AY15" s="57">
        <f t="shared" si="52"/>
        <v>0.1644736842105263</v>
      </c>
      <c r="AZ15" s="158">
        <v>1</v>
      </c>
      <c r="BA15" s="57">
        <f t="shared" si="7"/>
        <v>0.1718213058419244</v>
      </c>
      <c r="BB15" s="158">
        <v>1</v>
      </c>
      <c r="BC15" s="57">
        <f t="shared" si="53"/>
        <v>0.1644736842105263</v>
      </c>
      <c r="BD15" s="158">
        <v>1</v>
      </c>
      <c r="BE15" s="57">
        <f t="shared" si="8"/>
        <v>0.1718213058419244</v>
      </c>
      <c r="BF15" s="158">
        <v>1</v>
      </c>
      <c r="BG15" s="57">
        <f t="shared" si="54"/>
        <v>0.1644736842105263</v>
      </c>
      <c r="BH15" s="158">
        <v>0</v>
      </c>
      <c r="BI15" s="57">
        <f t="shared" si="55"/>
        <v>0</v>
      </c>
      <c r="BJ15" s="158">
        <v>2</v>
      </c>
      <c r="BK15" s="57">
        <f t="shared" si="56"/>
        <v>0.3289473684210526</v>
      </c>
      <c r="BL15" s="158">
        <v>1</v>
      </c>
      <c r="BM15" s="57">
        <f t="shared" si="9"/>
        <v>0.1718213058419244</v>
      </c>
      <c r="BN15" s="158">
        <v>3</v>
      </c>
      <c r="BO15" s="57">
        <f t="shared" si="57"/>
        <v>0.49342105263157893</v>
      </c>
      <c r="BP15" s="35">
        <v>6</v>
      </c>
      <c r="BQ15" s="60">
        <f t="shared" si="58"/>
        <v>0.98684210526315785</v>
      </c>
      <c r="BR15" s="35">
        <v>5</v>
      </c>
      <c r="BS15" s="60">
        <f t="shared" si="10"/>
        <v>0.85910652920962205</v>
      </c>
      <c r="BT15" s="158">
        <v>0</v>
      </c>
      <c r="BU15" s="57">
        <f t="shared" si="59"/>
        <v>0</v>
      </c>
      <c r="BV15" s="158">
        <f t="shared" si="32"/>
        <v>10</v>
      </c>
      <c r="BW15" s="57">
        <f t="shared" si="60"/>
        <v>1.6447368421052631</v>
      </c>
      <c r="BX15" s="158">
        <v>1</v>
      </c>
      <c r="BY15" s="57">
        <f t="shared" si="61"/>
        <v>0.1644736842105263</v>
      </c>
      <c r="BZ15" s="158">
        <v>1</v>
      </c>
      <c r="CA15" s="57">
        <f t="shared" si="11"/>
        <v>0.1718213058419244</v>
      </c>
      <c r="CB15" s="158">
        <v>0</v>
      </c>
      <c r="CC15" s="57">
        <f t="shared" si="62"/>
        <v>0</v>
      </c>
      <c r="CD15" s="158">
        <v>12</v>
      </c>
      <c r="CE15" s="57">
        <f t="shared" si="63"/>
        <v>1.9736842105263157</v>
      </c>
      <c r="CF15" s="35">
        <v>0</v>
      </c>
      <c r="CG15" s="57">
        <f t="shared" si="64"/>
        <v>0</v>
      </c>
      <c r="CH15" s="35">
        <v>2</v>
      </c>
      <c r="CI15" s="57">
        <f t="shared" si="12"/>
        <v>0.3436426116838488</v>
      </c>
      <c r="CJ15" s="44">
        <v>73</v>
      </c>
      <c r="CK15" s="57">
        <f t="shared" si="65"/>
        <v>12.006578947368421</v>
      </c>
      <c r="CL15" s="44">
        <v>72</v>
      </c>
      <c r="CM15" s="57">
        <f t="shared" si="13"/>
        <v>12.371134020618557</v>
      </c>
      <c r="CN15" s="158">
        <v>2</v>
      </c>
      <c r="CO15" s="57">
        <f t="shared" si="66"/>
        <v>0.3289473684210526</v>
      </c>
      <c r="CP15" s="158">
        <v>2</v>
      </c>
      <c r="CQ15" s="57">
        <f t="shared" si="14"/>
        <v>0.3436426116838488</v>
      </c>
      <c r="CR15" s="158">
        <v>5</v>
      </c>
      <c r="CS15" s="57">
        <f t="shared" si="67"/>
        <v>0.82236842105263153</v>
      </c>
      <c r="CT15" s="158">
        <v>5</v>
      </c>
      <c r="CU15" s="57">
        <f t="shared" si="15"/>
        <v>0.85910652920962205</v>
      </c>
      <c r="CV15" s="158">
        <v>0</v>
      </c>
      <c r="CW15" s="57">
        <f t="shared" si="68"/>
        <v>0</v>
      </c>
      <c r="CX15" s="158">
        <v>22</v>
      </c>
      <c r="CY15" s="57">
        <f t="shared" si="69"/>
        <v>3.6184210526315792</v>
      </c>
      <c r="CZ15" s="158">
        <v>22</v>
      </c>
      <c r="DA15" s="57">
        <f t="shared" si="16"/>
        <v>3.7800687285223367</v>
      </c>
      <c r="DB15" s="158">
        <v>56</v>
      </c>
      <c r="DC15" s="57">
        <f t="shared" si="70"/>
        <v>9.2105263157894726</v>
      </c>
      <c r="DD15" s="158">
        <v>55</v>
      </c>
      <c r="DE15" s="57">
        <f t="shared" si="17"/>
        <v>9.4501718213058421</v>
      </c>
      <c r="DF15" s="158">
        <v>0</v>
      </c>
      <c r="DG15" s="57">
        <f t="shared" si="71"/>
        <v>0</v>
      </c>
      <c r="DH15" s="158">
        <v>2</v>
      </c>
      <c r="DI15" s="57">
        <f t="shared" si="72"/>
        <v>0.3289473684210526</v>
      </c>
      <c r="DJ15" s="158">
        <v>2</v>
      </c>
      <c r="DK15" s="57">
        <f t="shared" si="18"/>
        <v>0.3436426116838488</v>
      </c>
      <c r="DL15" s="158">
        <v>7</v>
      </c>
      <c r="DM15" s="57">
        <f t="shared" si="73"/>
        <v>1.1513157894736841</v>
      </c>
      <c r="DN15" s="158">
        <v>0</v>
      </c>
      <c r="DO15" s="57">
        <f t="shared" si="74"/>
        <v>0</v>
      </c>
      <c r="DP15" s="158">
        <v>0</v>
      </c>
      <c r="DQ15" s="57">
        <f t="shared" si="19"/>
        <v>0</v>
      </c>
      <c r="DR15" s="158">
        <v>0</v>
      </c>
      <c r="DS15" s="57">
        <f t="shared" si="75"/>
        <v>0</v>
      </c>
      <c r="DT15" s="158">
        <v>9</v>
      </c>
      <c r="DU15" s="57">
        <f t="shared" si="76"/>
        <v>1.4802631578947367</v>
      </c>
      <c r="DV15" s="158">
        <v>4</v>
      </c>
      <c r="DW15" s="57">
        <f t="shared" si="20"/>
        <v>0.6872852233676976</v>
      </c>
      <c r="DX15" s="158">
        <v>0</v>
      </c>
      <c r="DY15" s="57">
        <f t="shared" si="77"/>
        <v>0</v>
      </c>
      <c r="DZ15" s="158">
        <v>0</v>
      </c>
      <c r="EA15" s="57">
        <f t="shared" si="78"/>
        <v>0</v>
      </c>
      <c r="EB15" s="158">
        <v>0</v>
      </c>
      <c r="EC15" s="62">
        <f t="shared" si="21"/>
        <v>0</v>
      </c>
      <c r="ED15" s="158">
        <v>18</v>
      </c>
      <c r="EE15" s="57">
        <f t="shared" si="22"/>
        <v>3.0927835051546393</v>
      </c>
      <c r="EF15" s="158">
        <f t="shared" si="79"/>
        <v>185</v>
      </c>
      <c r="EG15" s="57">
        <f t="shared" si="80"/>
        <v>30.427631578947366</v>
      </c>
      <c r="EH15" s="158">
        <v>177</v>
      </c>
      <c r="EI15" s="57">
        <f t="shared" si="23"/>
        <v>30.412371134020617</v>
      </c>
      <c r="EJ15" s="158">
        <v>0</v>
      </c>
      <c r="EK15" s="57">
        <f t="shared" si="81"/>
        <v>0</v>
      </c>
      <c r="EL15" s="158">
        <v>0</v>
      </c>
      <c r="EM15" s="57">
        <f t="shared" si="24"/>
        <v>0</v>
      </c>
      <c r="EN15" s="158">
        <v>0</v>
      </c>
      <c r="EO15" s="57">
        <f t="shared" si="82"/>
        <v>0</v>
      </c>
      <c r="EP15" s="158">
        <v>0</v>
      </c>
      <c r="EQ15" s="57">
        <f t="shared" si="25"/>
        <v>0</v>
      </c>
      <c r="ER15" s="158">
        <v>0</v>
      </c>
      <c r="ES15" s="57">
        <f t="shared" si="83"/>
        <v>0</v>
      </c>
      <c r="ET15" s="158">
        <v>0</v>
      </c>
      <c r="EU15" s="57">
        <f t="shared" si="26"/>
        <v>0</v>
      </c>
      <c r="EV15" s="35">
        <v>1</v>
      </c>
      <c r="EW15" s="57">
        <f t="shared" si="84"/>
        <v>0.1644736842105263</v>
      </c>
      <c r="EX15" s="35">
        <v>1</v>
      </c>
      <c r="EY15" s="57">
        <f t="shared" si="27"/>
        <v>0.1718213058419244</v>
      </c>
      <c r="EZ15" s="158">
        <v>314</v>
      </c>
      <c r="FA15" s="57">
        <f t="shared" si="85"/>
        <v>51.644736842105267</v>
      </c>
      <c r="FB15" s="158">
        <v>305</v>
      </c>
      <c r="FC15" s="57">
        <f t="shared" si="28"/>
        <v>52.405498281786947</v>
      </c>
      <c r="FD15" s="158">
        <v>0</v>
      </c>
      <c r="FE15" s="57">
        <f t="shared" si="86"/>
        <v>0</v>
      </c>
      <c r="FF15" s="158">
        <v>0</v>
      </c>
      <c r="FG15" s="57">
        <f t="shared" si="87"/>
        <v>0</v>
      </c>
      <c r="FH15" s="158">
        <v>0</v>
      </c>
      <c r="FI15" s="57">
        <f t="shared" si="29"/>
        <v>0</v>
      </c>
      <c r="FJ15" s="158">
        <v>3</v>
      </c>
      <c r="FK15" s="57">
        <f t="shared" si="88"/>
        <v>0.49342105263157893</v>
      </c>
      <c r="FL15" s="158">
        <v>7</v>
      </c>
      <c r="FM15" s="57">
        <f t="shared" si="89"/>
        <v>1.1513157894736841</v>
      </c>
      <c r="FN15" s="158">
        <v>10</v>
      </c>
      <c r="FO15" s="57">
        <f t="shared" si="30"/>
        <v>1.7182130584192441</v>
      </c>
      <c r="FP15" s="158">
        <f t="shared" si="90"/>
        <v>10</v>
      </c>
      <c r="FQ15" s="57">
        <f t="shared" si="33"/>
        <v>1.6447368421052631</v>
      </c>
      <c r="FR15" s="158">
        <f t="shared" si="31"/>
        <v>10</v>
      </c>
      <c r="FS15" s="57">
        <f t="shared" si="34"/>
        <v>1.7182130584192441</v>
      </c>
      <c r="FT15" s="70" t="s">
        <v>157</v>
      </c>
      <c r="FU15" s="70" t="s">
        <v>157</v>
      </c>
      <c r="FV15" s="70" t="s">
        <v>157</v>
      </c>
      <c r="FW15" s="70" t="s">
        <v>157</v>
      </c>
      <c r="FX15" s="70" t="s">
        <v>157</v>
      </c>
      <c r="FY15" s="70" t="s">
        <v>157</v>
      </c>
      <c r="FZ15" s="158">
        <v>608</v>
      </c>
      <c r="GA15" s="158">
        <v>582</v>
      </c>
      <c r="GB15" s="133" t="s">
        <v>163</v>
      </c>
    </row>
    <row r="16" spans="1:184" s="12" customFormat="1" ht="16.05" customHeight="1" x14ac:dyDescent="0.3">
      <c r="A16" s="43" t="s">
        <v>226</v>
      </c>
      <c r="B16" s="94" t="s">
        <v>177</v>
      </c>
      <c r="C16" s="46" t="s">
        <v>10</v>
      </c>
      <c r="D16" s="75">
        <v>290.23</v>
      </c>
      <c r="E16" s="68" t="s">
        <v>157</v>
      </c>
      <c r="F16" s="158">
        <v>0</v>
      </c>
      <c r="G16" s="57">
        <f t="shared" si="35"/>
        <v>0</v>
      </c>
      <c r="H16" s="158">
        <v>0</v>
      </c>
      <c r="I16" s="57">
        <f t="shared" si="0"/>
        <v>0</v>
      </c>
      <c r="J16" s="158">
        <v>0</v>
      </c>
      <c r="K16" s="57">
        <f t="shared" si="36"/>
        <v>0</v>
      </c>
      <c r="L16" s="158">
        <v>4</v>
      </c>
      <c r="M16" s="57">
        <f t="shared" si="37"/>
        <v>0.77669902912621358</v>
      </c>
      <c r="N16" s="158">
        <v>4</v>
      </c>
      <c r="O16" s="57">
        <f t="shared" si="1"/>
        <v>0.86956521739130432</v>
      </c>
      <c r="P16" s="158">
        <v>0</v>
      </c>
      <c r="Q16" s="57">
        <f t="shared" si="38"/>
        <v>0</v>
      </c>
      <c r="R16" s="158">
        <v>0</v>
      </c>
      <c r="S16" s="57">
        <f t="shared" si="2"/>
        <v>0</v>
      </c>
      <c r="T16" s="158">
        <v>0</v>
      </c>
      <c r="U16" s="57">
        <f t="shared" si="39"/>
        <v>0</v>
      </c>
      <c r="V16" s="158">
        <v>0</v>
      </c>
      <c r="W16" s="57">
        <f t="shared" si="40"/>
        <v>0</v>
      </c>
      <c r="X16" s="158">
        <v>3</v>
      </c>
      <c r="Y16" s="57">
        <f t="shared" si="41"/>
        <v>0.58252427184466016</v>
      </c>
      <c r="Z16" s="158">
        <v>0</v>
      </c>
      <c r="AA16" s="57">
        <f t="shared" si="42"/>
        <v>0</v>
      </c>
      <c r="AB16" s="158">
        <v>1</v>
      </c>
      <c r="AC16" s="57">
        <f t="shared" si="3"/>
        <v>0.21739130434782608</v>
      </c>
      <c r="AD16" s="158">
        <v>9</v>
      </c>
      <c r="AE16" s="158">
        <f t="shared" si="43"/>
        <v>1.7475728155339807</v>
      </c>
      <c r="AF16" s="158">
        <v>31</v>
      </c>
      <c r="AG16" s="57">
        <f t="shared" si="44"/>
        <v>6.0194174757281553</v>
      </c>
      <c r="AH16" s="158">
        <v>20</v>
      </c>
      <c r="AI16" s="57">
        <f t="shared" si="45"/>
        <v>3.8834951456310676</v>
      </c>
      <c r="AJ16" s="35">
        <v>20</v>
      </c>
      <c r="AK16" s="57">
        <f t="shared" si="4"/>
        <v>4.3478260869565215</v>
      </c>
      <c r="AL16" s="158">
        <v>30</v>
      </c>
      <c r="AM16" s="57">
        <f t="shared" si="46"/>
        <v>5.825242718446602</v>
      </c>
      <c r="AN16" s="158">
        <v>0</v>
      </c>
      <c r="AO16" s="57">
        <f t="shared" si="47"/>
        <v>0</v>
      </c>
      <c r="AP16" s="158">
        <f t="shared" si="48"/>
        <v>9</v>
      </c>
      <c r="AQ16" s="57">
        <f t="shared" si="49"/>
        <v>1.7475728155339807</v>
      </c>
      <c r="AR16" s="158">
        <v>8</v>
      </c>
      <c r="AS16" s="57">
        <f t="shared" si="5"/>
        <v>1.7391304347826086</v>
      </c>
      <c r="AT16" s="158">
        <f t="shared" si="50"/>
        <v>64</v>
      </c>
      <c r="AU16" s="57">
        <f t="shared" si="51"/>
        <v>12.427184466019417</v>
      </c>
      <c r="AV16" s="158">
        <v>59</v>
      </c>
      <c r="AW16" s="57">
        <f t="shared" si="6"/>
        <v>12.82608695652174</v>
      </c>
      <c r="AX16" s="158">
        <v>1</v>
      </c>
      <c r="AY16" s="57">
        <f t="shared" si="52"/>
        <v>0.1941747572815534</v>
      </c>
      <c r="AZ16" s="158">
        <v>1</v>
      </c>
      <c r="BA16" s="57">
        <f t="shared" si="7"/>
        <v>0.21739130434782608</v>
      </c>
      <c r="BB16" s="158">
        <v>1</v>
      </c>
      <c r="BC16" s="57">
        <f t="shared" si="53"/>
        <v>0.1941747572815534</v>
      </c>
      <c r="BD16" s="158">
        <v>1</v>
      </c>
      <c r="BE16" s="57">
        <f t="shared" si="8"/>
        <v>0.21739130434782608</v>
      </c>
      <c r="BF16" s="158">
        <v>0</v>
      </c>
      <c r="BG16" s="57">
        <f t="shared" si="54"/>
        <v>0</v>
      </c>
      <c r="BH16" s="158">
        <v>10</v>
      </c>
      <c r="BI16" s="57">
        <f t="shared" si="55"/>
        <v>1.9417475728155338</v>
      </c>
      <c r="BJ16" s="158">
        <v>0</v>
      </c>
      <c r="BK16" s="57">
        <f t="shared" si="56"/>
        <v>0</v>
      </c>
      <c r="BL16" s="158">
        <v>0</v>
      </c>
      <c r="BM16" s="57">
        <f t="shared" si="9"/>
        <v>0</v>
      </c>
      <c r="BN16" s="158">
        <v>0</v>
      </c>
      <c r="BO16" s="57">
        <f t="shared" si="57"/>
        <v>0</v>
      </c>
      <c r="BP16" s="35">
        <v>16</v>
      </c>
      <c r="BQ16" s="60">
        <f t="shared" si="58"/>
        <v>3.1067961165048543</v>
      </c>
      <c r="BR16" s="35">
        <v>16</v>
      </c>
      <c r="BS16" s="60">
        <f t="shared" si="10"/>
        <v>3.4782608695652173</v>
      </c>
      <c r="BT16" s="158">
        <v>0</v>
      </c>
      <c r="BU16" s="57">
        <f t="shared" si="59"/>
        <v>0</v>
      </c>
      <c r="BV16" s="158">
        <f t="shared" si="32"/>
        <v>26</v>
      </c>
      <c r="BW16" s="57">
        <f t="shared" si="60"/>
        <v>5.0485436893203879</v>
      </c>
      <c r="BX16" s="158">
        <v>0</v>
      </c>
      <c r="BY16" s="57">
        <f t="shared" si="61"/>
        <v>0</v>
      </c>
      <c r="BZ16" s="158">
        <v>0</v>
      </c>
      <c r="CA16" s="57">
        <f t="shared" si="11"/>
        <v>0</v>
      </c>
      <c r="CB16" s="158">
        <v>0</v>
      </c>
      <c r="CC16" s="57">
        <f t="shared" si="62"/>
        <v>0</v>
      </c>
      <c r="CD16" s="158">
        <v>6</v>
      </c>
      <c r="CE16" s="57">
        <f t="shared" si="63"/>
        <v>1.1650485436893203</v>
      </c>
      <c r="CF16" s="35">
        <v>0</v>
      </c>
      <c r="CG16" s="57">
        <f t="shared" si="64"/>
        <v>0</v>
      </c>
      <c r="CH16" s="35">
        <v>6</v>
      </c>
      <c r="CI16" s="57">
        <f t="shared" si="12"/>
        <v>1.3043478260869565</v>
      </c>
      <c r="CJ16" s="44">
        <v>101</v>
      </c>
      <c r="CK16" s="57">
        <f t="shared" si="65"/>
        <v>19.611650485436893</v>
      </c>
      <c r="CL16" s="44">
        <v>96</v>
      </c>
      <c r="CM16" s="57">
        <f t="shared" si="13"/>
        <v>20.869565217391305</v>
      </c>
      <c r="CN16" s="158">
        <v>2</v>
      </c>
      <c r="CO16" s="57">
        <f t="shared" si="66"/>
        <v>0.38834951456310679</v>
      </c>
      <c r="CP16" s="158">
        <v>2</v>
      </c>
      <c r="CQ16" s="57">
        <f t="shared" si="14"/>
        <v>0.43478260869565216</v>
      </c>
      <c r="CR16" s="158">
        <v>2</v>
      </c>
      <c r="CS16" s="57">
        <f t="shared" si="67"/>
        <v>0.38834951456310679</v>
      </c>
      <c r="CT16" s="158">
        <v>2</v>
      </c>
      <c r="CU16" s="57">
        <f t="shared" si="15"/>
        <v>0.43478260869565216</v>
      </c>
      <c r="CV16" s="158">
        <v>1</v>
      </c>
      <c r="CW16" s="57">
        <f t="shared" si="68"/>
        <v>0.1941747572815534</v>
      </c>
      <c r="CX16" s="158">
        <v>20</v>
      </c>
      <c r="CY16" s="57">
        <f t="shared" si="69"/>
        <v>3.8834951456310676</v>
      </c>
      <c r="CZ16" s="158">
        <v>17</v>
      </c>
      <c r="DA16" s="57">
        <f t="shared" si="16"/>
        <v>3.6956521739130435</v>
      </c>
      <c r="DB16" s="158">
        <v>61</v>
      </c>
      <c r="DC16" s="57">
        <f t="shared" si="70"/>
        <v>11.844660194174757</v>
      </c>
      <c r="DD16" s="158">
        <v>54</v>
      </c>
      <c r="DE16" s="57">
        <f t="shared" si="17"/>
        <v>11.739130434782609</v>
      </c>
      <c r="DF16" s="158">
        <v>2</v>
      </c>
      <c r="DG16" s="57">
        <f t="shared" si="71"/>
        <v>0.38834951456310679</v>
      </c>
      <c r="DH16" s="158">
        <v>2</v>
      </c>
      <c r="DI16" s="57">
        <f t="shared" si="72"/>
        <v>0.38834951456310679</v>
      </c>
      <c r="DJ16" s="158">
        <v>2</v>
      </c>
      <c r="DK16" s="57">
        <f t="shared" si="18"/>
        <v>0.43478260869565216</v>
      </c>
      <c r="DL16" s="158">
        <v>26</v>
      </c>
      <c r="DM16" s="57">
        <f t="shared" si="73"/>
        <v>5.0485436893203879</v>
      </c>
      <c r="DN16" s="158">
        <v>0</v>
      </c>
      <c r="DO16" s="57">
        <f t="shared" si="74"/>
        <v>0</v>
      </c>
      <c r="DP16" s="158">
        <v>0</v>
      </c>
      <c r="DQ16" s="57">
        <f t="shared" si="19"/>
        <v>0</v>
      </c>
      <c r="DR16" s="158">
        <v>0</v>
      </c>
      <c r="DS16" s="57">
        <f t="shared" si="75"/>
        <v>0</v>
      </c>
      <c r="DT16" s="158">
        <v>7</v>
      </c>
      <c r="DU16" s="57">
        <f t="shared" si="76"/>
        <v>1.3592233009708738</v>
      </c>
      <c r="DV16" s="158">
        <v>1</v>
      </c>
      <c r="DW16" s="57">
        <f t="shared" si="20"/>
        <v>0.21739130434782608</v>
      </c>
      <c r="DX16" s="158">
        <v>0</v>
      </c>
      <c r="DY16" s="57">
        <f t="shared" si="77"/>
        <v>0</v>
      </c>
      <c r="DZ16" s="158">
        <v>0</v>
      </c>
      <c r="EA16" s="57">
        <f t="shared" si="78"/>
        <v>0</v>
      </c>
      <c r="EB16" s="158">
        <v>0</v>
      </c>
      <c r="EC16" s="62">
        <f t="shared" si="21"/>
        <v>0</v>
      </c>
      <c r="ED16" s="158">
        <v>31</v>
      </c>
      <c r="EE16" s="57">
        <f t="shared" si="22"/>
        <v>6.7391304347826084</v>
      </c>
      <c r="EF16" s="158">
        <f t="shared" si="79"/>
        <v>226</v>
      </c>
      <c r="EG16" s="57">
        <f t="shared" si="80"/>
        <v>43.883495145631066</v>
      </c>
      <c r="EH16" s="158">
        <v>201</v>
      </c>
      <c r="EI16" s="57">
        <f t="shared" si="23"/>
        <v>43.695652173913039</v>
      </c>
      <c r="EJ16" s="158">
        <v>1</v>
      </c>
      <c r="EK16" s="57">
        <f t="shared" si="81"/>
        <v>0.1941747572815534</v>
      </c>
      <c r="EL16" s="158">
        <v>1</v>
      </c>
      <c r="EM16" s="57">
        <f t="shared" si="24"/>
        <v>0.21739130434782608</v>
      </c>
      <c r="EN16" s="158">
        <v>1</v>
      </c>
      <c r="EO16" s="57">
        <f t="shared" si="82"/>
        <v>0.1941747572815534</v>
      </c>
      <c r="EP16" s="158">
        <v>1</v>
      </c>
      <c r="EQ16" s="57">
        <f t="shared" si="25"/>
        <v>0.21739130434782608</v>
      </c>
      <c r="ER16" s="158">
        <v>1</v>
      </c>
      <c r="ES16" s="57">
        <f t="shared" si="83"/>
        <v>0.1941747572815534</v>
      </c>
      <c r="ET16" s="158">
        <v>1</v>
      </c>
      <c r="EU16" s="57">
        <f t="shared" si="26"/>
        <v>0.21739130434782608</v>
      </c>
      <c r="EV16" s="158">
        <v>0</v>
      </c>
      <c r="EW16" s="57">
        <f t="shared" si="84"/>
        <v>0</v>
      </c>
      <c r="EX16" s="158">
        <v>0</v>
      </c>
      <c r="EY16" s="57">
        <f t="shared" si="27"/>
        <v>0</v>
      </c>
      <c r="EZ16" s="158">
        <v>164</v>
      </c>
      <c r="FA16" s="57">
        <f t="shared" si="85"/>
        <v>31.844660194174757</v>
      </c>
      <c r="FB16" s="158">
        <v>150</v>
      </c>
      <c r="FC16" s="57">
        <f t="shared" si="28"/>
        <v>32.608695652173914</v>
      </c>
      <c r="FD16" s="158">
        <v>0</v>
      </c>
      <c r="FE16" s="57">
        <f t="shared" si="86"/>
        <v>0</v>
      </c>
      <c r="FF16" s="158">
        <v>0</v>
      </c>
      <c r="FG16" s="57">
        <f t="shared" si="87"/>
        <v>0</v>
      </c>
      <c r="FH16" s="158">
        <v>0</v>
      </c>
      <c r="FI16" s="57">
        <f t="shared" si="29"/>
        <v>0</v>
      </c>
      <c r="FJ16" s="158">
        <v>0</v>
      </c>
      <c r="FK16" s="57">
        <f t="shared" si="88"/>
        <v>0</v>
      </c>
      <c r="FL16" s="158">
        <v>20</v>
      </c>
      <c r="FM16" s="57">
        <f t="shared" si="89"/>
        <v>3.8834951456310676</v>
      </c>
      <c r="FN16" s="158">
        <v>20</v>
      </c>
      <c r="FO16" s="57">
        <f t="shared" si="30"/>
        <v>4.3478260869565215</v>
      </c>
      <c r="FP16" s="158">
        <f t="shared" si="90"/>
        <v>20</v>
      </c>
      <c r="FQ16" s="57">
        <f t="shared" si="33"/>
        <v>3.8834951456310676</v>
      </c>
      <c r="FR16" s="158">
        <f t="shared" si="31"/>
        <v>20</v>
      </c>
      <c r="FS16" s="57">
        <f t="shared" si="34"/>
        <v>4.3478260869565215</v>
      </c>
      <c r="FT16" s="70" t="s">
        <v>157</v>
      </c>
      <c r="FU16" s="70" t="s">
        <v>157</v>
      </c>
      <c r="FV16" s="70" t="s">
        <v>157</v>
      </c>
      <c r="FW16" s="70" t="s">
        <v>157</v>
      </c>
      <c r="FX16" s="70" t="s">
        <v>157</v>
      </c>
      <c r="FY16" s="70" t="s">
        <v>157</v>
      </c>
      <c r="FZ16" s="158">
        <v>515</v>
      </c>
      <c r="GA16" s="158">
        <v>460</v>
      </c>
      <c r="GB16" s="133" t="s">
        <v>163</v>
      </c>
    </row>
    <row r="17" spans="1:184" s="12" customFormat="1" ht="16.05" customHeight="1" x14ac:dyDescent="0.3">
      <c r="A17" s="43" t="s">
        <v>225</v>
      </c>
      <c r="B17" s="94" t="s">
        <v>177</v>
      </c>
      <c r="C17" s="46" t="s">
        <v>11</v>
      </c>
      <c r="D17" s="75">
        <v>245.48</v>
      </c>
      <c r="E17" s="68" t="s">
        <v>157</v>
      </c>
      <c r="F17" s="158">
        <v>5</v>
      </c>
      <c r="G17" s="57">
        <f t="shared" si="35"/>
        <v>1.0638297872340425</v>
      </c>
      <c r="H17" s="158">
        <v>5</v>
      </c>
      <c r="I17" s="57">
        <f t="shared" si="0"/>
        <v>1.25</v>
      </c>
      <c r="J17" s="158">
        <v>0</v>
      </c>
      <c r="K17" s="57">
        <f t="shared" si="36"/>
        <v>0</v>
      </c>
      <c r="L17" s="158">
        <v>0</v>
      </c>
      <c r="M17" s="57">
        <f t="shared" si="37"/>
        <v>0</v>
      </c>
      <c r="N17" s="158">
        <v>0</v>
      </c>
      <c r="O17" s="57">
        <f t="shared" si="1"/>
        <v>0</v>
      </c>
      <c r="P17" s="158">
        <v>0</v>
      </c>
      <c r="Q17" s="57">
        <f t="shared" si="38"/>
        <v>0</v>
      </c>
      <c r="R17" s="158">
        <v>0</v>
      </c>
      <c r="S17" s="57">
        <f t="shared" si="2"/>
        <v>0</v>
      </c>
      <c r="T17" s="158">
        <v>0</v>
      </c>
      <c r="U17" s="57">
        <f t="shared" si="39"/>
        <v>0</v>
      </c>
      <c r="V17" s="158">
        <v>3</v>
      </c>
      <c r="W17" s="57">
        <f t="shared" si="40"/>
        <v>0.75</v>
      </c>
      <c r="X17" s="158">
        <v>1</v>
      </c>
      <c r="Y17" s="57">
        <f t="shared" si="41"/>
        <v>0.21276595744680851</v>
      </c>
      <c r="Z17" s="158">
        <v>0</v>
      </c>
      <c r="AA17" s="57">
        <f t="shared" si="42"/>
        <v>0</v>
      </c>
      <c r="AB17" s="158">
        <v>0</v>
      </c>
      <c r="AC17" s="57">
        <f t="shared" si="3"/>
        <v>0</v>
      </c>
      <c r="AD17" s="158">
        <v>32</v>
      </c>
      <c r="AE17" s="158">
        <f t="shared" si="43"/>
        <v>6.8085106382978724</v>
      </c>
      <c r="AF17" s="158">
        <v>29</v>
      </c>
      <c r="AG17" s="57">
        <f t="shared" si="44"/>
        <v>6.1702127659574471</v>
      </c>
      <c r="AH17" s="158">
        <v>19</v>
      </c>
      <c r="AI17" s="57">
        <f t="shared" si="45"/>
        <v>4.042553191489362</v>
      </c>
      <c r="AJ17" s="35">
        <v>18</v>
      </c>
      <c r="AK17" s="57">
        <f t="shared" si="4"/>
        <v>4.5</v>
      </c>
      <c r="AL17" s="158">
        <v>24</v>
      </c>
      <c r="AM17" s="57">
        <f t="shared" si="46"/>
        <v>5.1063829787234036</v>
      </c>
      <c r="AN17" s="158">
        <v>0</v>
      </c>
      <c r="AO17" s="57">
        <f t="shared" si="47"/>
        <v>0</v>
      </c>
      <c r="AP17" s="158">
        <f t="shared" si="48"/>
        <v>35</v>
      </c>
      <c r="AQ17" s="57">
        <f t="shared" si="49"/>
        <v>7.4468085106382977</v>
      </c>
      <c r="AR17" s="158">
        <v>32</v>
      </c>
      <c r="AS17" s="57">
        <f t="shared" si="5"/>
        <v>8</v>
      </c>
      <c r="AT17" s="158">
        <f t="shared" si="50"/>
        <v>54</v>
      </c>
      <c r="AU17" s="57">
        <f t="shared" si="51"/>
        <v>11.48936170212766</v>
      </c>
      <c r="AV17" s="158">
        <v>48</v>
      </c>
      <c r="AW17" s="57">
        <f t="shared" si="6"/>
        <v>12</v>
      </c>
      <c r="AX17" s="158">
        <v>5</v>
      </c>
      <c r="AY17" s="57">
        <f t="shared" si="52"/>
        <v>1.0638297872340425</v>
      </c>
      <c r="AZ17" s="158">
        <v>2</v>
      </c>
      <c r="BA17" s="57">
        <f t="shared" si="7"/>
        <v>0.5</v>
      </c>
      <c r="BB17" s="158">
        <v>4</v>
      </c>
      <c r="BC17" s="57">
        <f t="shared" si="53"/>
        <v>0.85106382978723405</v>
      </c>
      <c r="BD17" s="158">
        <v>4</v>
      </c>
      <c r="BE17" s="57">
        <f t="shared" si="8"/>
        <v>1</v>
      </c>
      <c r="BF17" s="158">
        <v>1</v>
      </c>
      <c r="BG17" s="57">
        <f t="shared" si="54"/>
        <v>0.21276595744680851</v>
      </c>
      <c r="BH17" s="158">
        <v>14</v>
      </c>
      <c r="BI17" s="57">
        <f t="shared" si="55"/>
        <v>2.9787234042553195</v>
      </c>
      <c r="BJ17" s="158">
        <v>11</v>
      </c>
      <c r="BK17" s="57">
        <f t="shared" si="56"/>
        <v>2.3404255319148937</v>
      </c>
      <c r="BL17" s="158">
        <v>10</v>
      </c>
      <c r="BM17" s="57">
        <f t="shared" si="9"/>
        <v>2.5</v>
      </c>
      <c r="BN17" s="158">
        <v>12</v>
      </c>
      <c r="BO17" s="57">
        <f t="shared" si="57"/>
        <v>2.5531914893617018</v>
      </c>
      <c r="BP17" s="35">
        <v>0</v>
      </c>
      <c r="BQ17" s="60">
        <f t="shared" si="58"/>
        <v>0</v>
      </c>
      <c r="BR17" s="35">
        <v>0</v>
      </c>
      <c r="BS17" s="60">
        <f t="shared" si="10"/>
        <v>0</v>
      </c>
      <c r="BT17" s="158">
        <v>0</v>
      </c>
      <c r="BU17" s="57">
        <f t="shared" si="59"/>
        <v>0</v>
      </c>
      <c r="BV17" s="158">
        <f t="shared" si="32"/>
        <v>27</v>
      </c>
      <c r="BW17" s="57">
        <f t="shared" si="60"/>
        <v>5.7446808510638299</v>
      </c>
      <c r="BX17" s="158">
        <v>0</v>
      </c>
      <c r="BY17" s="57">
        <f t="shared" si="61"/>
        <v>0</v>
      </c>
      <c r="BZ17" s="158">
        <v>0</v>
      </c>
      <c r="CA17" s="57">
        <f t="shared" si="11"/>
        <v>0</v>
      </c>
      <c r="CB17" s="158">
        <v>1</v>
      </c>
      <c r="CC17" s="57">
        <f t="shared" si="62"/>
        <v>0.21276595744680851</v>
      </c>
      <c r="CD17" s="158">
        <v>13</v>
      </c>
      <c r="CE17" s="57">
        <f t="shared" si="63"/>
        <v>2.7659574468085104</v>
      </c>
      <c r="CF17" s="35">
        <v>2</v>
      </c>
      <c r="CG17" s="57">
        <f t="shared" si="64"/>
        <v>0.42553191489361702</v>
      </c>
      <c r="CH17" s="35">
        <v>9</v>
      </c>
      <c r="CI17" s="57">
        <f t="shared" si="12"/>
        <v>2.25</v>
      </c>
      <c r="CJ17" s="44">
        <v>88</v>
      </c>
      <c r="CK17" s="57">
        <f t="shared" si="65"/>
        <v>18.723404255319149</v>
      </c>
      <c r="CL17" s="44">
        <v>75</v>
      </c>
      <c r="CM17" s="57">
        <f t="shared" si="13"/>
        <v>18.75</v>
      </c>
      <c r="CN17" s="158">
        <v>4</v>
      </c>
      <c r="CO17" s="57">
        <f t="shared" si="66"/>
        <v>0.85106382978723405</v>
      </c>
      <c r="CP17" s="158">
        <v>3</v>
      </c>
      <c r="CQ17" s="57">
        <f t="shared" si="14"/>
        <v>0.75</v>
      </c>
      <c r="CR17" s="158">
        <v>7</v>
      </c>
      <c r="CS17" s="57">
        <f t="shared" si="67"/>
        <v>1.4893617021276597</v>
      </c>
      <c r="CT17" s="158">
        <v>6</v>
      </c>
      <c r="CU17" s="57">
        <f t="shared" si="15"/>
        <v>1.5</v>
      </c>
      <c r="CV17" s="158">
        <v>2</v>
      </c>
      <c r="CW17" s="57">
        <f t="shared" si="68"/>
        <v>0.42553191489361702</v>
      </c>
      <c r="CX17" s="158">
        <v>69</v>
      </c>
      <c r="CY17" s="57">
        <f t="shared" si="69"/>
        <v>14.680851063829786</v>
      </c>
      <c r="CZ17" s="158">
        <v>69</v>
      </c>
      <c r="DA17" s="57">
        <f t="shared" si="16"/>
        <v>17.25</v>
      </c>
      <c r="DB17" s="158">
        <v>45</v>
      </c>
      <c r="DC17" s="57">
        <f t="shared" si="70"/>
        <v>9.5744680851063837</v>
      </c>
      <c r="DD17" s="158">
        <v>41</v>
      </c>
      <c r="DE17" s="57">
        <f t="shared" si="17"/>
        <v>10.25</v>
      </c>
      <c r="DF17" s="158">
        <v>0</v>
      </c>
      <c r="DG17" s="57">
        <f t="shared" si="71"/>
        <v>0</v>
      </c>
      <c r="DH17" s="158">
        <v>4</v>
      </c>
      <c r="DI17" s="57">
        <f t="shared" si="72"/>
        <v>0.85106382978723405</v>
      </c>
      <c r="DJ17" s="158">
        <v>2</v>
      </c>
      <c r="DK17" s="57">
        <f t="shared" si="18"/>
        <v>0.5</v>
      </c>
      <c r="DL17" s="158">
        <v>16</v>
      </c>
      <c r="DM17" s="57">
        <f t="shared" si="73"/>
        <v>3.4042553191489362</v>
      </c>
      <c r="DN17" s="158">
        <v>0</v>
      </c>
      <c r="DO17" s="57">
        <f t="shared" si="74"/>
        <v>0</v>
      </c>
      <c r="DP17" s="158">
        <v>0</v>
      </c>
      <c r="DQ17" s="57">
        <f t="shared" si="19"/>
        <v>0</v>
      </c>
      <c r="DR17" s="158">
        <v>3</v>
      </c>
      <c r="DS17" s="57">
        <f t="shared" si="75"/>
        <v>0.63829787234042545</v>
      </c>
      <c r="DT17" s="158">
        <v>6</v>
      </c>
      <c r="DU17" s="57">
        <f t="shared" si="76"/>
        <v>1.2765957446808509</v>
      </c>
      <c r="DV17" s="158">
        <v>6</v>
      </c>
      <c r="DW17" s="57">
        <f t="shared" si="20"/>
        <v>1.5</v>
      </c>
      <c r="DX17" s="158">
        <v>0</v>
      </c>
      <c r="DY17" s="57">
        <f t="shared" si="77"/>
        <v>0</v>
      </c>
      <c r="DZ17" s="158">
        <v>0</v>
      </c>
      <c r="EA17" s="57">
        <f t="shared" si="78"/>
        <v>0</v>
      </c>
      <c r="EB17" s="158">
        <v>1</v>
      </c>
      <c r="EC17" s="62">
        <f t="shared" si="21"/>
        <v>0.25</v>
      </c>
      <c r="ED17" s="158">
        <v>29</v>
      </c>
      <c r="EE17" s="57">
        <f t="shared" si="22"/>
        <v>7.2499999999999991</v>
      </c>
      <c r="EF17" s="158">
        <f t="shared" si="79"/>
        <v>249</v>
      </c>
      <c r="EG17" s="57">
        <f t="shared" si="80"/>
        <v>52.978723404255327</v>
      </c>
      <c r="EH17" s="158">
        <v>226</v>
      </c>
      <c r="EI17" s="57">
        <f t="shared" si="23"/>
        <v>56.499999999999993</v>
      </c>
      <c r="EJ17" s="158">
        <v>0</v>
      </c>
      <c r="EK17" s="57">
        <f t="shared" si="81"/>
        <v>0</v>
      </c>
      <c r="EL17" s="35">
        <v>0</v>
      </c>
      <c r="EM17" s="57">
        <f t="shared" si="24"/>
        <v>0</v>
      </c>
      <c r="EN17" s="35">
        <v>1</v>
      </c>
      <c r="EO17" s="57">
        <f t="shared" si="82"/>
        <v>0.21276595744680851</v>
      </c>
      <c r="EP17" s="158">
        <v>1</v>
      </c>
      <c r="EQ17" s="57">
        <f t="shared" si="25"/>
        <v>0.25</v>
      </c>
      <c r="ER17" s="158">
        <v>0</v>
      </c>
      <c r="ES17" s="57">
        <f t="shared" si="83"/>
        <v>0</v>
      </c>
      <c r="ET17" s="158">
        <v>0</v>
      </c>
      <c r="EU17" s="57">
        <f t="shared" si="26"/>
        <v>0</v>
      </c>
      <c r="EV17" s="35">
        <v>1</v>
      </c>
      <c r="EW17" s="57">
        <f t="shared" si="84"/>
        <v>0.21276595744680851</v>
      </c>
      <c r="EX17" s="35">
        <v>1</v>
      </c>
      <c r="EY17" s="57">
        <f t="shared" si="27"/>
        <v>0.25</v>
      </c>
      <c r="EZ17" s="158">
        <v>69</v>
      </c>
      <c r="FA17" s="57">
        <f t="shared" si="85"/>
        <v>14.680851063829786</v>
      </c>
      <c r="FB17" s="158">
        <v>51</v>
      </c>
      <c r="FC17" s="57">
        <f t="shared" si="28"/>
        <v>12.75</v>
      </c>
      <c r="FD17" s="158">
        <v>0</v>
      </c>
      <c r="FE17" s="57">
        <f t="shared" si="86"/>
        <v>0</v>
      </c>
      <c r="FF17" s="158">
        <v>1</v>
      </c>
      <c r="FG17" s="57">
        <f t="shared" si="87"/>
        <v>0.21276595744680851</v>
      </c>
      <c r="FH17" s="158">
        <v>1</v>
      </c>
      <c r="FI17" s="57">
        <f t="shared" si="29"/>
        <v>0.25</v>
      </c>
      <c r="FJ17" s="158">
        <v>4</v>
      </c>
      <c r="FK17" s="57">
        <f t="shared" si="88"/>
        <v>0.85106382978723405</v>
      </c>
      <c r="FL17" s="158">
        <v>17</v>
      </c>
      <c r="FM17" s="57">
        <f t="shared" si="89"/>
        <v>3.6170212765957444</v>
      </c>
      <c r="FN17" s="158">
        <v>21</v>
      </c>
      <c r="FO17" s="57">
        <f t="shared" si="30"/>
        <v>5.25</v>
      </c>
      <c r="FP17" s="158">
        <f t="shared" si="90"/>
        <v>22</v>
      </c>
      <c r="FQ17" s="57">
        <f t="shared" si="33"/>
        <v>4.6808510638297873</v>
      </c>
      <c r="FR17" s="158">
        <f t="shared" si="31"/>
        <v>22</v>
      </c>
      <c r="FS17" s="57">
        <f t="shared" si="34"/>
        <v>5.5</v>
      </c>
      <c r="FT17" s="70" t="s">
        <v>157</v>
      </c>
      <c r="FU17" s="70" t="s">
        <v>157</v>
      </c>
      <c r="FV17" s="70" t="s">
        <v>157</v>
      </c>
      <c r="FW17" s="70" t="s">
        <v>157</v>
      </c>
      <c r="FX17" s="70" t="s">
        <v>157</v>
      </c>
      <c r="FY17" s="70" t="s">
        <v>157</v>
      </c>
      <c r="FZ17" s="158">
        <v>470</v>
      </c>
      <c r="GA17" s="158">
        <v>400</v>
      </c>
      <c r="GB17" s="133" t="s">
        <v>163</v>
      </c>
    </row>
    <row r="18" spans="1:184" s="12" customFormat="1" ht="16.05" customHeight="1" x14ac:dyDescent="0.3">
      <c r="A18" s="43" t="s">
        <v>224</v>
      </c>
      <c r="B18" s="94" t="s">
        <v>177</v>
      </c>
      <c r="C18" s="46" t="s">
        <v>12</v>
      </c>
      <c r="D18" s="75">
        <v>217.61</v>
      </c>
      <c r="E18" s="68" t="s">
        <v>157</v>
      </c>
      <c r="F18" s="158">
        <v>4</v>
      </c>
      <c r="G18" s="57">
        <f t="shared" si="35"/>
        <v>0.80808080808080807</v>
      </c>
      <c r="H18" s="158">
        <v>4</v>
      </c>
      <c r="I18" s="57">
        <f t="shared" si="0"/>
        <v>0.89285714285714279</v>
      </c>
      <c r="J18" s="158">
        <v>1</v>
      </c>
      <c r="K18" s="57">
        <f t="shared" si="36"/>
        <v>0.20202020202020202</v>
      </c>
      <c r="L18" s="158">
        <v>3</v>
      </c>
      <c r="M18" s="57">
        <f t="shared" si="37"/>
        <v>0.60606060606060608</v>
      </c>
      <c r="N18" s="158">
        <v>3</v>
      </c>
      <c r="O18" s="57">
        <f t="shared" si="1"/>
        <v>0.6696428571428571</v>
      </c>
      <c r="P18" s="158">
        <v>0</v>
      </c>
      <c r="Q18" s="57">
        <f t="shared" si="38"/>
        <v>0</v>
      </c>
      <c r="R18" s="158">
        <v>1</v>
      </c>
      <c r="S18" s="57">
        <f t="shared" si="2"/>
        <v>0.2232142857142857</v>
      </c>
      <c r="T18" s="158">
        <v>0</v>
      </c>
      <c r="U18" s="57">
        <f t="shared" si="39"/>
        <v>0</v>
      </c>
      <c r="V18" s="158">
        <v>3</v>
      </c>
      <c r="W18" s="57">
        <f t="shared" si="40"/>
        <v>0.6696428571428571</v>
      </c>
      <c r="X18" s="158">
        <v>0</v>
      </c>
      <c r="Y18" s="57">
        <f t="shared" si="41"/>
        <v>0</v>
      </c>
      <c r="Z18" s="158">
        <v>0</v>
      </c>
      <c r="AA18" s="57">
        <f t="shared" si="42"/>
        <v>0</v>
      </c>
      <c r="AB18" s="158">
        <v>0</v>
      </c>
      <c r="AC18" s="57">
        <f t="shared" si="3"/>
        <v>0</v>
      </c>
      <c r="AD18" s="158">
        <v>12</v>
      </c>
      <c r="AE18" s="158">
        <f t="shared" si="43"/>
        <v>2.4242424242424243</v>
      </c>
      <c r="AF18" s="158">
        <v>28</v>
      </c>
      <c r="AG18" s="57">
        <f t="shared" si="44"/>
        <v>5.6565656565656566</v>
      </c>
      <c r="AH18" s="158">
        <v>8</v>
      </c>
      <c r="AI18" s="57">
        <f t="shared" si="45"/>
        <v>1.6161616161616161</v>
      </c>
      <c r="AJ18" s="35">
        <v>8</v>
      </c>
      <c r="AK18" s="57">
        <f t="shared" si="4"/>
        <v>1.7857142857142856</v>
      </c>
      <c r="AL18" s="158">
        <v>12</v>
      </c>
      <c r="AM18" s="57">
        <f t="shared" si="46"/>
        <v>2.4242424242424243</v>
      </c>
      <c r="AN18" s="158">
        <v>0</v>
      </c>
      <c r="AO18" s="57">
        <f t="shared" si="47"/>
        <v>0</v>
      </c>
      <c r="AP18" s="158">
        <f t="shared" si="48"/>
        <v>15</v>
      </c>
      <c r="AQ18" s="57">
        <f t="shared" si="49"/>
        <v>3.0303030303030303</v>
      </c>
      <c r="AR18" s="158">
        <v>15</v>
      </c>
      <c r="AS18" s="57">
        <f t="shared" si="5"/>
        <v>3.3482142857142856</v>
      </c>
      <c r="AT18" s="158">
        <f t="shared" si="50"/>
        <v>40</v>
      </c>
      <c r="AU18" s="57">
        <f t="shared" si="51"/>
        <v>8.0808080808080813</v>
      </c>
      <c r="AV18" s="158">
        <v>40</v>
      </c>
      <c r="AW18" s="57">
        <f t="shared" si="6"/>
        <v>8.9285714285714288</v>
      </c>
      <c r="AX18" s="158">
        <v>2</v>
      </c>
      <c r="AY18" s="57">
        <f t="shared" si="52"/>
        <v>0.40404040404040403</v>
      </c>
      <c r="AZ18" s="158">
        <v>0</v>
      </c>
      <c r="BA18" s="57">
        <f t="shared" si="7"/>
        <v>0</v>
      </c>
      <c r="BB18" s="158">
        <v>0</v>
      </c>
      <c r="BC18" s="57">
        <f t="shared" si="53"/>
        <v>0</v>
      </c>
      <c r="BD18" s="158">
        <v>2</v>
      </c>
      <c r="BE18" s="57">
        <f t="shared" si="8"/>
        <v>0.4464285714285714</v>
      </c>
      <c r="BF18" s="158">
        <v>2</v>
      </c>
      <c r="BG18" s="57">
        <f t="shared" si="54"/>
        <v>0.40404040404040403</v>
      </c>
      <c r="BH18" s="158">
        <v>16</v>
      </c>
      <c r="BI18" s="57">
        <f t="shared" si="55"/>
        <v>3.2323232323232323</v>
      </c>
      <c r="BJ18" s="158">
        <v>32</v>
      </c>
      <c r="BK18" s="57">
        <f t="shared" si="56"/>
        <v>6.4646464646464645</v>
      </c>
      <c r="BL18" s="158">
        <v>30</v>
      </c>
      <c r="BM18" s="57">
        <f t="shared" si="9"/>
        <v>6.6964285714285712</v>
      </c>
      <c r="BN18" s="158">
        <v>37</v>
      </c>
      <c r="BO18" s="57">
        <f t="shared" si="57"/>
        <v>7.474747474747474</v>
      </c>
      <c r="BP18" s="35">
        <v>0</v>
      </c>
      <c r="BQ18" s="60">
        <f t="shared" si="58"/>
        <v>0</v>
      </c>
      <c r="BR18" s="35">
        <v>0</v>
      </c>
      <c r="BS18" s="60">
        <f t="shared" si="10"/>
        <v>0</v>
      </c>
      <c r="BT18" s="158">
        <v>0</v>
      </c>
      <c r="BU18" s="57">
        <f t="shared" si="59"/>
        <v>0</v>
      </c>
      <c r="BV18" s="158">
        <f t="shared" si="32"/>
        <v>55</v>
      </c>
      <c r="BW18" s="57">
        <f t="shared" si="60"/>
        <v>11.111111111111111</v>
      </c>
      <c r="BX18" s="158">
        <v>1</v>
      </c>
      <c r="BY18" s="57">
        <f t="shared" si="61"/>
        <v>0.20202020202020202</v>
      </c>
      <c r="BZ18" s="158">
        <v>1</v>
      </c>
      <c r="CA18" s="57">
        <f t="shared" si="11"/>
        <v>0.2232142857142857</v>
      </c>
      <c r="CB18" s="158">
        <v>3</v>
      </c>
      <c r="CC18" s="57">
        <f t="shared" si="62"/>
        <v>0.60606060606060608</v>
      </c>
      <c r="CD18" s="158">
        <v>24</v>
      </c>
      <c r="CE18" s="57">
        <f t="shared" si="63"/>
        <v>4.8484848484848486</v>
      </c>
      <c r="CF18" s="35">
        <v>9</v>
      </c>
      <c r="CG18" s="57">
        <f t="shared" si="64"/>
        <v>1.8181818181818181</v>
      </c>
      <c r="CH18" s="35">
        <v>32</v>
      </c>
      <c r="CI18" s="57">
        <f t="shared" si="12"/>
        <v>7.1428571428571423</v>
      </c>
      <c r="CJ18" s="44">
        <v>126</v>
      </c>
      <c r="CK18" s="57">
        <f t="shared" si="65"/>
        <v>25.454545454545453</v>
      </c>
      <c r="CL18" s="44">
        <v>126</v>
      </c>
      <c r="CM18" s="57">
        <f t="shared" si="13"/>
        <v>28.125</v>
      </c>
      <c r="CN18" s="158">
        <v>17</v>
      </c>
      <c r="CO18" s="57">
        <f t="shared" si="66"/>
        <v>3.4343434343434343</v>
      </c>
      <c r="CP18" s="158">
        <v>17</v>
      </c>
      <c r="CQ18" s="57">
        <f t="shared" si="14"/>
        <v>3.7946428571428568</v>
      </c>
      <c r="CR18" s="158">
        <v>25</v>
      </c>
      <c r="CS18" s="57">
        <f t="shared" si="67"/>
        <v>5.0505050505050502</v>
      </c>
      <c r="CT18" s="158">
        <v>22</v>
      </c>
      <c r="CU18" s="57">
        <f t="shared" si="15"/>
        <v>4.9107142857142856</v>
      </c>
      <c r="CV18" s="158">
        <v>3</v>
      </c>
      <c r="CW18" s="57">
        <f t="shared" si="68"/>
        <v>0.60606060606060608</v>
      </c>
      <c r="CX18" s="158">
        <v>63</v>
      </c>
      <c r="CY18" s="57">
        <f t="shared" si="69"/>
        <v>12.727272727272727</v>
      </c>
      <c r="CZ18" s="158">
        <v>63</v>
      </c>
      <c r="DA18" s="57">
        <f t="shared" si="16"/>
        <v>14.0625</v>
      </c>
      <c r="DB18" s="158">
        <v>25</v>
      </c>
      <c r="DC18" s="57">
        <f t="shared" si="70"/>
        <v>5.0505050505050502</v>
      </c>
      <c r="DD18" s="158">
        <v>23</v>
      </c>
      <c r="DE18" s="57">
        <f t="shared" si="17"/>
        <v>5.1339285714285712</v>
      </c>
      <c r="DF18" s="158">
        <v>3</v>
      </c>
      <c r="DG18" s="57">
        <f t="shared" si="71"/>
        <v>0.60606060606060608</v>
      </c>
      <c r="DH18" s="158">
        <v>0</v>
      </c>
      <c r="DI18" s="57">
        <f t="shared" si="72"/>
        <v>0</v>
      </c>
      <c r="DJ18" s="158">
        <v>0</v>
      </c>
      <c r="DK18" s="57">
        <f t="shared" si="18"/>
        <v>0</v>
      </c>
      <c r="DL18" s="158">
        <v>6</v>
      </c>
      <c r="DM18" s="57">
        <f t="shared" si="73"/>
        <v>1.2121212121212122</v>
      </c>
      <c r="DN18" s="158">
        <v>0</v>
      </c>
      <c r="DO18" s="57">
        <f t="shared" si="74"/>
        <v>0</v>
      </c>
      <c r="DP18" s="158">
        <v>0</v>
      </c>
      <c r="DQ18" s="57">
        <f t="shared" si="19"/>
        <v>0</v>
      </c>
      <c r="DR18" s="158">
        <v>0</v>
      </c>
      <c r="DS18" s="57">
        <f t="shared" si="75"/>
        <v>0</v>
      </c>
      <c r="DT18" s="158">
        <v>18</v>
      </c>
      <c r="DU18" s="57">
        <f t="shared" si="76"/>
        <v>3.6363636363636362</v>
      </c>
      <c r="DV18" s="158">
        <v>14</v>
      </c>
      <c r="DW18" s="57">
        <f t="shared" si="20"/>
        <v>3.125</v>
      </c>
      <c r="DX18" s="158">
        <v>3</v>
      </c>
      <c r="DY18" s="57">
        <f t="shared" si="77"/>
        <v>0.60606060606060608</v>
      </c>
      <c r="DZ18" s="158">
        <v>0</v>
      </c>
      <c r="EA18" s="57">
        <f t="shared" si="78"/>
        <v>0</v>
      </c>
      <c r="EB18" s="158">
        <v>2</v>
      </c>
      <c r="EC18" s="62">
        <f t="shared" si="21"/>
        <v>0.4464285714285714</v>
      </c>
      <c r="ED18" s="158">
        <v>36</v>
      </c>
      <c r="EE18" s="57">
        <f t="shared" si="22"/>
        <v>8.0357142857142865</v>
      </c>
      <c r="EF18" s="158">
        <f t="shared" si="79"/>
        <v>297</v>
      </c>
      <c r="EG18" s="57">
        <f t="shared" si="80"/>
        <v>60</v>
      </c>
      <c r="EH18" s="158">
        <v>285</v>
      </c>
      <c r="EI18" s="57">
        <f t="shared" si="23"/>
        <v>63.616071428571431</v>
      </c>
      <c r="EJ18" s="158">
        <v>0</v>
      </c>
      <c r="EK18" s="57">
        <f t="shared" si="81"/>
        <v>0</v>
      </c>
      <c r="EL18" s="35">
        <v>0</v>
      </c>
      <c r="EM18" s="57">
        <f t="shared" si="24"/>
        <v>0</v>
      </c>
      <c r="EN18" s="35">
        <v>1</v>
      </c>
      <c r="EO18" s="57">
        <f t="shared" si="82"/>
        <v>0.20202020202020202</v>
      </c>
      <c r="EP18" s="158">
        <v>1</v>
      </c>
      <c r="EQ18" s="57">
        <f t="shared" si="25"/>
        <v>0.2232142857142857</v>
      </c>
      <c r="ER18" s="158">
        <v>2</v>
      </c>
      <c r="ES18" s="57">
        <f t="shared" si="83"/>
        <v>0.40404040404040403</v>
      </c>
      <c r="ET18" s="158">
        <v>2</v>
      </c>
      <c r="EU18" s="57">
        <f t="shared" si="26"/>
        <v>0.4464285714285714</v>
      </c>
      <c r="EV18" s="35">
        <v>15</v>
      </c>
      <c r="EW18" s="57">
        <f t="shared" si="84"/>
        <v>3.0303030303030303</v>
      </c>
      <c r="EX18" s="35">
        <v>15</v>
      </c>
      <c r="EY18" s="57">
        <f t="shared" si="27"/>
        <v>3.3482142857142856</v>
      </c>
      <c r="EZ18" s="158">
        <v>61</v>
      </c>
      <c r="FA18" s="57">
        <f t="shared" si="85"/>
        <v>12.323232323232324</v>
      </c>
      <c r="FB18" s="158">
        <v>51</v>
      </c>
      <c r="FC18" s="57">
        <f t="shared" si="28"/>
        <v>11.383928571428571</v>
      </c>
      <c r="FD18" s="158">
        <v>0</v>
      </c>
      <c r="FE18" s="57">
        <f t="shared" si="86"/>
        <v>0</v>
      </c>
      <c r="FF18" s="158">
        <v>0</v>
      </c>
      <c r="FG18" s="57">
        <f t="shared" si="87"/>
        <v>0</v>
      </c>
      <c r="FH18" s="158">
        <v>0</v>
      </c>
      <c r="FI18" s="57">
        <f t="shared" si="29"/>
        <v>0</v>
      </c>
      <c r="FJ18" s="158">
        <v>1</v>
      </c>
      <c r="FK18" s="57">
        <f t="shared" si="88"/>
        <v>0.20202020202020202</v>
      </c>
      <c r="FL18" s="158">
        <v>16</v>
      </c>
      <c r="FM18" s="57">
        <f t="shared" si="89"/>
        <v>3.2323232323232323</v>
      </c>
      <c r="FN18" s="158">
        <v>17</v>
      </c>
      <c r="FO18" s="57">
        <f t="shared" si="30"/>
        <v>3.7946428571428568</v>
      </c>
      <c r="FP18" s="158">
        <f t="shared" si="90"/>
        <v>17</v>
      </c>
      <c r="FQ18" s="57">
        <f t="shared" si="33"/>
        <v>3.4343434343434343</v>
      </c>
      <c r="FR18" s="158">
        <f t="shared" si="31"/>
        <v>17</v>
      </c>
      <c r="FS18" s="57">
        <f t="shared" si="34"/>
        <v>3.7946428571428568</v>
      </c>
      <c r="FT18" s="70" t="s">
        <v>157</v>
      </c>
      <c r="FU18" s="70" t="s">
        <v>157</v>
      </c>
      <c r="FV18" s="70" t="s">
        <v>157</v>
      </c>
      <c r="FW18" s="70" t="s">
        <v>157</v>
      </c>
      <c r="FX18" s="70" t="s">
        <v>157</v>
      </c>
      <c r="FY18" s="70" t="s">
        <v>157</v>
      </c>
      <c r="FZ18" s="158">
        <v>495</v>
      </c>
      <c r="GA18" s="158">
        <v>448</v>
      </c>
      <c r="GB18" s="133" t="s">
        <v>168</v>
      </c>
    </row>
    <row r="19" spans="1:184" s="12" customFormat="1" ht="16.05" customHeight="1" x14ac:dyDescent="0.3">
      <c r="A19" s="43" t="s">
        <v>223</v>
      </c>
      <c r="B19" s="94" t="s">
        <v>177</v>
      </c>
      <c r="C19" s="46" t="s">
        <v>13</v>
      </c>
      <c r="D19" s="75">
        <v>190.75</v>
      </c>
      <c r="E19" s="68" t="s">
        <v>157</v>
      </c>
      <c r="F19" s="158">
        <v>0</v>
      </c>
      <c r="G19" s="57">
        <f t="shared" si="35"/>
        <v>0</v>
      </c>
      <c r="H19" s="158">
        <v>0</v>
      </c>
      <c r="I19" s="57">
        <f t="shared" si="0"/>
        <v>0</v>
      </c>
      <c r="J19" s="158">
        <v>0</v>
      </c>
      <c r="K19" s="57">
        <f t="shared" si="36"/>
        <v>0</v>
      </c>
      <c r="L19" s="158">
        <v>1</v>
      </c>
      <c r="M19" s="57">
        <f t="shared" si="37"/>
        <v>0.36764705882352938</v>
      </c>
      <c r="N19" s="158">
        <v>1</v>
      </c>
      <c r="O19" s="57">
        <f t="shared" si="1"/>
        <v>0.4</v>
      </c>
      <c r="P19" s="158">
        <v>0</v>
      </c>
      <c r="Q19" s="57">
        <f t="shared" si="38"/>
        <v>0</v>
      </c>
      <c r="R19" s="158">
        <v>0</v>
      </c>
      <c r="S19" s="57">
        <f t="shared" si="2"/>
        <v>0</v>
      </c>
      <c r="T19" s="158">
        <v>0</v>
      </c>
      <c r="U19" s="57">
        <f t="shared" si="39"/>
        <v>0</v>
      </c>
      <c r="V19" s="158">
        <v>4</v>
      </c>
      <c r="W19" s="57">
        <f t="shared" si="40"/>
        <v>1.6</v>
      </c>
      <c r="X19" s="158">
        <v>0</v>
      </c>
      <c r="Y19" s="57">
        <f t="shared" si="41"/>
        <v>0</v>
      </c>
      <c r="Z19" s="158">
        <v>0</v>
      </c>
      <c r="AA19" s="57">
        <f t="shared" si="42"/>
        <v>0</v>
      </c>
      <c r="AB19" s="158">
        <v>0</v>
      </c>
      <c r="AC19" s="57">
        <f t="shared" si="3"/>
        <v>0</v>
      </c>
      <c r="AD19" s="158">
        <v>8</v>
      </c>
      <c r="AE19" s="158">
        <f t="shared" si="43"/>
        <v>2.9411764705882351</v>
      </c>
      <c r="AF19" s="158">
        <v>21</v>
      </c>
      <c r="AG19" s="57">
        <f t="shared" si="44"/>
        <v>7.7205882352941178</v>
      </c>
      <c r="AH19" s="158">
        <v>1</v>
      </c>
      <c r="AI19" s="57">
        <f t="shared" si="45"/>
        <v>0.36764705882352938</v>
      </c>
      <c r="AJ19" s="35">
        <v>1</v>
      </c>
      <c r="AK19" s="57">
        <f t="shared" si="4"/>
        <v>0.4</v>
      </c>
      <c r="AL19" s="158">
        <v>1</v>
      </c>
      <c r="AM19" s="57">
        <f t="shared" si="46"/>
        <v>0.36764705882352938</v>
      </c>
      <c r="AN19" s="158">
        <v>0</v>
      </c>
      <c r="AO19" s="57">
        <f t="shared" si="47"/>
        <v>0</v>
      </c>
      <c r="AP19" s="158">
        <f t="shared" si="48"/>
        <v>12</v>
      </c>
      <c r="AQ19" s="57">
        <f t="shared" si="49"/>
        <v>4.4117647058823533</v>
      </c>
      <c r="AR19" s="158">
        <v>11</v>
      </c>
      <c r="AS19" s="57">
        <f t="shared" si="5"/>
        <v>4.3999999999999995</v>
      </c>
      <c r="AT19" s="158">
        <f t="shared" si="50"/>
        <v>22</v>
      </c>
      <c r="AU19" s="57">
        <f t="shared" si="51"/>
        <v>8.0882352941176467</v>
      </c>
      <c r="AV19" s="158">
        <v>21</v>
      </c>
      <c r="AW19" s="57">
        <f t="shared" si="6"/>
        <v>8.4</v>
      </c>
      <c r="AX19" s="158">
        <v>0</v>
      </c>
      <c r="AY19" s="57">
        <f t="shared" si="52"/>
        <v>0</v>
      </c>
      <c r="AZ19" s="158">
        <v>0</v>
      </c>
      <c r="BA19" s="57">
        <f t="shared" si="7"/>
        <v>0</v>
      </c>
      <c r="BB19" s="158">
        <v>0</v>
      </c>
      <c r="BC19" s="57">
        <f t="shared" si="53"/>
        <v>0</v>
      </c>
      <c r="BD19" s="158">
        <v>0</v>
      </c>
      <c r="BE19" s="57">
        <f t="shared" si="8"/>
        <v>0</v>
      </c>
      <c r="BF19" s="158">
        <v>0</v>
      </c>
      <c r="BG19" s="57">
        <f t="shared" si="54"/>
        <v>0</v>
      </c>
      <c r="BH19" s="158">
        <v>18</v>
      </c>
      <c r="BI19" s="57">
        <f t="shared" si="55"/>
        <v>6.6176470588235299</v>
      </c>
      <c r="BJ19" s="158">
        <v>0</v>
      </c>
      <c r="BK19" s="57">
        <f t="shared" si="56"/>
        <v>0</v>
      </c>
      <c r="BL19" s="158">
        <v>0</v>
      </c>
      <c r="BM19" s="57">
        <f t="shared" si="9"/>
        <v>0</v>
      </c>
      <c r="BN19" s="158">
        <v>1</v>
      </c>
      <c r="BO19" s="57">
        <f t="shared" si="57"/>
        <v>0.36764705882352938</v>
      </c>
      <c r="BP19" s="35">
        <v>0</v>
      </c>
      <c r="BQ19" s="60">
        <f t="shared" si="58"/>
        <v>0</v>
      </c>
      <c r="BR19" s="35">
        <v>0</v>
      </c>
      <c r="BS19" s="60">
        <f t="shared" si="10"/>
        <v>0</v>
      </c>
      <c r="BT19" s="158">
        <v>0</v>
      </c>
      <c r="BU19" s="57">
        <f t="shared" si="59"/>
        <v>0</v>
      </c>
      <c r="BV19" s="158">
        <f t="shared" si="32"/>
        <v>19</v>
      </c>
      <c r="BW19" s="57">
        <f t="shared" si="60"/>
        <v>6.9852941176470589</v>
      </c>
      <c r="BX19" s="158">
        <v>1</v>
      </c>
      <c r="BY19" s="57">
        <f t="shared" si="61"/>
        <v>0.36764705882352938</v>
      </c>
      <c r="BZ19" s="158">
        <v>1</v>
      </c>
      <c r="CA19" s="57">
        <f t="shared" si="11"/>
        <v>0.4</v>
      </c>
      <c r="CB19" s="158">
        <v>0</v>
      </c>
      <c r="CC19" s="57">
        <f t="shared" si="62"/>
        <v>0</v>
      </c>
      <c r="CD19" s="158">
        <v>4</v>
      </c>
      <c r="CE19" s="57">
        <f t="shared" si="63"/>
        <v>1.4705882352941175</v>
      </c>
      <c r="CF19" s="158">
        <v>0</v>
      </c>
      <c r="CG19" s="57">
        <f t="shared" si="64"/>
        <v>0</v>
      </c>
      <c r="CH19" s="158">
        <v>0</v>
      </c>
      <c r="CI19" s="57">
        <f t="shared" si="12"/>
        <v>0</v>
      </c>
      <c r="CJ19" s="44">
        <v>9</v>
      </c>
      <c r="CK19" s="57">
        <f t="shared" si="65"/>
        <v>3.3088235294117649</v>
      </c>
      <c r="CL19" s="44">
        <v>9</v>
      </c>
      <c r="CM19" s="57">
        <f t="shared" si="13"/>
        <v>3.5999999999999996</v>
      </c>
      <c r="CN19" s="158">
        <v>1</v>
      </c>
      <c r="CO19" s="57">
        <f t="shared" si="66"/>
        <v>0.36764705882352938</v>
      </c>
      <c r="CP19" s="158">
        <v>1</v>
      </c>
      <c r="CQ19" s="57">
        <f t="shared" si="14"/>
        <v>0.4</v>
      </c>
      <c r="CR19" s="158">
        <v>1</v>
      </c>
      <c r="CS19" s="57">
        <f t="shared" si="67"/>
        <v>0.36764705882352938</v>
      </c>
      <c r="CT19" s="158">
        <v>1</v>
      </c>
      <c r="CU19" s="57">
        <f t="shared" si="15"/>
        <v>0.4</v>
      </c>
      <c r="CV19" s="158">
        <v>0</v>
      </c>
      <c r="CW19" s="57">
        <f t="shared" si="68"/>
        <v>0</v>
      </c>
      <c r="CX19" s="158">
        <v>48</v>
      </c>
      <c r="CY19" s="57">
        <f t="shared" si="69"/>
        <v>17.647058823529413</v>
      </c>
      <c r="CZ19" s="158">
        <v>47</v>
      </c>
      <c r="DA19" s="57">
        <f t="shared" si="16"/>
        <v>18.8</v>
      </c>
      <c r="DB19" s="158">
        <v>96</v>
      </c>
      <c r="DC19" s="57">
        <f t="shared" si="70"/>
        <v>35.294117647058826</v>
      </c>
      <c r="DD19" s="158">
        <v>98</v>
      </c>
      <c r="DE19" s="57">
        <f t="shared" si="17"/>
        <v>39.200000000000003</v>
      </c>
      <c r="DF19" s="158">
        <v>0</v>
      </c>
      <c r="DG19" s="57">
        <f t="shared" si="71"/>
        <v>0</v>
      </c>
      <c r="DH19" s="158">
        <v>0</v>
      </c>
      <c r="DI19" s="57">
        <f t="shared" si="72"/>
        <v>0</v>
      </c>
      <c r="DJ19" s="158">
        <v>0</v>
      </c>
      <c r="DK19" s="57">
        <f t="shared" si="18"/>
        <v>0</v>
      </c>
      <c r="DL19" s="158">
        <v>6</v>
      </c>
      <c r="DM19" s="57">
        <f t="shared" si="73"/>
        <v>2.2058823529411766</v>
      </c>
      <c r="DN19" s="158">
        <v>0</v>
      </c>
      <c r="DO19" s="57">
        <f t="shared" si="74"/>
        <v>0</v>
      </c>
      <c r="DP19" s="158">
        <v>0</v>
      </c>
      <c r="DQ19" s="57">
        <f t="shared" si="19"/>
        <v>0</v>
      </c>
      <c r="DR19" s="158">
        <v>0</v>
      </c>
      <c r="DS19" s="57">
        <f t="shared" si="75"/>
        <v>0</v>
      </c>
      <c r="DT19" s="158">
        <v>0</v>
      </c>
      <c r="DU19" s="57">
        <f t="shared" si="76"/>
        <v>0</v>
      </c>
      <c r="DV19" s="158">
        <v>0</v>
      </c>
      <c r="DW19" s="57">
        <f t="shared" si="20"/>
        <v>0</v>
      </c>
      <c r="DX19" s="158">
        <v>0</v>
      </c>
      <c r="DY19" s="57">
        <f t="shared" si="77"/>
        <v>0</v>
      </c>
      <c r="DZ19" s="158">
        <v>0</v>
      </c>
      <c r="EA19" s="57">
        <f t="shared" si="78"/>
        <v>0</v>
      </c>
      <c r="EB19" s="158">
        <v>0</v>
      </c>
      <c r="EC19" s="62">
        <f t="shared" si="21"/>
        <v>0</v>
      </c>
      <c r="ED19" s="158">
        <v>9</v>
      </c>
      <c r="EE19" s="57">
        <f t="shared" si="22"/>
        <v>3.5999999999999996</v>
      </c>
      <c r="EF19" s="158">
        <f t="shared" si="79"/>
        <v>165</v>
      </c>
      <c r="EG19" s="57">
        <f t="shared" si="80"/>
        <v>60.661764705882348</v>
      </c>
      <c r="EH19" s="158">
        <v>165</v>
      </c>
      <c r="EI19" s="57">
        <f t="shared" si="23"/>
        <v>66</v>
      </c>
      <c r="EJ19" s="158">
        <v>0</v>
      </c>
      <c r="EK19" s="57">
        <f t="shared" si="81"/>
        <v>0</v>
      </c>
      <c r="EL19" s="35">
        <v>0</v>
      </c>
      <c r="EM19" s="57">
        <f t="shared" si="24"/>
        <v>0</v>
      </c>
      <c r="EN19" s="35">
        <v>0</v>
      </c>
      <c r="EO19" s="57">
        <f t="shared" si="82"/>
        <v>0</v>
      </c>
      <c r="EP19" s="158">
        <v>0</v>
      </c>
      <c r="EQ19" s="57">
        <f t="shared" si="25"/>
        <v>0</v>
      </c>
      <c r="ER19" s="158">
        <v>0</v>
      </c>
      <c r="ES19" s="57">
        <f t="shared" si="83"/>
        <v>0</v>
      </c>
      <c r="ET19" s="158">
        <v>0</v>
      </c>
      <c r="EU19" s="57">
        <f t="shared" si="26"/>
        <v>0</v>
      </c>
      <c r="EV19" s="35">
        <v>0</v>
      </c>
      <c r="EW19" s="57">
        <f t="shared" si="84"/>
        <v>0</v>
      </c>
      <c r="EX19" s="35">
        <v>0</v>
      </c>
      <c r="EY19" s="57">
        <f t="shared" si="27"/>
        <v>0</v>
      </c>
      <c r="EZ19" s="158">
        <v>37</v>
      </c>
      <c r="FA19" s="57">
        <f t="shared" si="85"/>
        <v>13.602941176470587</v>
      </c>
      <c r="FB19" s="158">
        <v>36</v>
      </c>
      <c r="FC19" s="57">
        <f t="shared" si="28"/>
        <v>14.399999999999999</v>
      </c>
      <c r="FD19" s="158">
        <v>0</v>
      </c>
      <c r="FE19" s="57">
        <f t="shared" si="86"/>
        <v>0</v>
      </c>
      <c r="FF19" s="158">
        <v>0</v>
      </c>
      <c r="FG19" s="57">
        <f t="shared" si="87"/>
        <v>0</v>
      </c>
      <c r="FH19" s="158">
        <v>0</v>
      </c>
      <c r="FI19" s="57">
        <f t="shared" si="29"/>
        <v>0</v>
      </c>
      <c r="FJ19" s="158">
        <v>0</v>
      </c>
      <c r="FK19" s="57">
        <f t="shared" si="88"/>
        <v>0</v>
      </c>
      <c r="FL19" s="158">
        <v>16</v>
      </c>
      <c r="FM19" s="57">
        <f t="shared" si="89"/>
        <v>5.8823529411764701</v>
      </c>
      <c r="FN19" s="158">
        <v>16</v>
      </c>
      <c r="FO19" s="57">
        <f t="shared" si="30"/>
        <v>6.4</v>
      </c>
      <c r="FP19" s="158">
        <f t="shared" si="90"/>
        <v>16</v>
      </c>
      <c r="FQ19" s="57">
        <f t="shared" si="33"/>
        <v>5.8823529411764701</v>
      </c>
      <c r="FR19" s="158">
        <f t="shared" si="31"/>
        <v>16</v>
      </c>
      <c r="FS19" s="57">
        <f>(FR19/GA19)*100</f>
        <v>6.4</v>
      </c>
      <c r="FT19" s="70" t="s">
        <v>157</v>
      </c>
      <c r="FU19" s="70" t="s">
        <v>157</v>
      </c>
      <c r="FV19" s="70" t="s">
        <v>157</v>
      </c>
      <c r="FW19" s="70" t="s">
        <v>157</v>
      </c>
      <c r="FX19" s="70" t="s">
        <v>157</v>
      </c>
      <c r="FY19" s="70" t="s">
        <v>157</v>
      </c>
      <c r="FZ19" s="158">
        <v>272</v>
      </c>
      <c r="GA19" s="158">
        <v>250</v>
      </c>
      <c r="GB19" s="133" t="s">
        <v>168</v>
      </c>
    </row>
    <row r="20" spans="1:184" ht="16.05" customHeight="1" x14ac:dyDescent="0.3">
      <c r="A20" s="43" t="s">
        <v>185</v>
      </c>
      <c r="B20" s="94" t="s">
        <v>177</v>
      </c>
      <c r="C20" s="46" t="s">
        <v>14</v>
      </c>
      <c r="D20" s="75">
        <v>167.72</v>
      </c>
      <c r="E20" s="68" t="s">
        <v>157</v>
      </c>
      <c r="F20" s="8"/>
      <c r="G20" s="8"/>
      <c r="H20" s="8"/>
      <c r="I20" s="47"/>
      <c r="J20" s="47"/>
      <c r="K20" s="47"/>
      <c r="L20" s="8"/>
      <c r="M20" s="57"/>
      <c r="N20" s="8"/>
      <c r="O20" s="47"/>
      <c r="P20" s="47"/>
      <c r="Q20" s="57"/>
      <c r="R20" s="8"/>
      <c r="S20" s="47"/>
      <c r="T20" s="8"/>
      <c r="U20" s="47"/>
      <c r="V20" s="47"/>
      <c r="W20" s="47"/>
      <c r="X20" s="8"/>
      <c r="Y20" s="47"/>
      <c r="Z20" s="47"/>
      <c r="AA20" s="47"/>
      <c r="AB20" s="8"/>
      <c r="AC20" s="47"/>
      <c r="AD20" s="47"/>
      <c r="AE20" s="47"/>
      <c r="AF20" s="8"/>
      <c r="AG20" s="47"/>
      <c r="AH20" s="47"/>
      <c r="AI20" s="47"/>
      <c r="AJ20" s="8"/>
      <c r="AK20" s="47"/>
      <c r="AL20" s="57"/>
      <c r="AM20" s="57"/>
      <c r="AN20" s="8"/>
      <c r="AO20" s="57"/>
      <c r="AP20" s="8"/>
      <c r="AQ20" s="47"/>
      <c r="AR20" s="47"/>
      <c r="AS20" s="47"/>
      <c r="AT20" s="47"/>
      <c r="AU20" s="47"/>
      <c r="AV20" s="8"/>
      <c r="AW20" s="47"/>
      <c r="AX20" s="8"/>
      <c r="AY20" s="47"/>
      <c r="AZ20" s="47"/>
      <c r="BA20" s="47"/>
      <c r="BB20" s="8"/>
      <c r="BC20" s="47"/>
      <c r="BD20" s="47"/>
      <c r="BE20" s="47"/>
      <c r="BF20" s="8"/>
      <c r="BG20" s="47"/>
      <c r="BH20" s="47"/>
      <c r="BI20" s="47"/>
      <c r="BJ20" s="8"/>
      <c r="BK20" s="47"/>
      <c r="BL20" s="47"/>
      <c r="BM20" s="47"/>
      <c r="BN20" s="8"/>
      <c r="BO20" s="47"/>
      <c r="BP20" s="8"/>
      <c r="BQ20" s="47"/>
      <c r="BR20" s="47"/>
      <c r="BS20" s="47"/>
      <c r="BT20" s="8"/>
      <c r="BU20" s="47"/>
      <c r="BV20" s="47"/>
      <c r="BW20" s="47"/>
      <c r="BX20" s="8"/>
      <c r="BY20" s="47"/>
      <c r="BZ20" s="8"/>
      <c r="CA20" s="47"/>
      <c r="CB20" s="47"/>
      <c r="CC20" s="47"/>
      <c r="CD20" s="8"/>
      <c r="CE20" s="47"/>
      <c r="CF20" s="47"/>
      <c r="CG20" s="47"/>
      <c r="CH20" s="8"/>
      <c r="CI20" s="47"/>
      <c r="CJ20" s="47"/>
      <c r="CK20" s="47"/>
      <c r="CL20" s="8"/>
      <c r="CM20" s="47"/>
      <c r="CN20" s="47"/>
      <c r="CO20" s="47"/>
      <c r="CP20" s="8"/>
      <c r="CQ20" s="47"/>
      <c r="CR20" s="47"/>
      <c r="CS20" s="47"/>
      <c r="CT20" s="8"/>
      <c r="CU20" s="47"/>
      <c r="CV20" s="47"/>
      <c r="CW20" s="47"/>
      <c r="CX20" s="8"/>
      <c r="CY20" s="47"/>
      <c r="CZ20" s="47"/>
      <c r="DA20" s="47"/>
      <c r="DB20" s="8"/>
      <c r="DC20" s="47"/>
      <c r="DD20" s="8"/>
      <c r="DE20" s="47"/>
      <c r="DF20" s="8"/>
      <c r="DG20" s="47"/>
      <c r="DH20" s="8"/>
      <c r="DI20" s="47"/>
      <c r="DJ20" s="8"/>
      <c r="DK20" s="47"/>
      <c r="DL20" s="8"/>
      <c r="DM20" s="47"/>
      <c r="DN20" s="49"/>
      <c r="DO20" s="47"/>
      <c r="DP20" s="8"/>
      <c r="DQ20" s="47"/>
      <c r="DR20" s="8"/>
      <c r="DS20" s="47"/>
      <c r="DT20" s="8"/>
      <c r="DU20" s="47"/>
      <c r="DV20" s="49"/>
      <c r="DW20" s="47"/>
      <c r="DX20" s="8"/>
      <c r="DY20" s="47"/>
      <c r="DZ20" s="8"/>
      <c r="EA20" s="47"/>
      <c r="EB20" s="49"/>
      <c r="EC20" s="47"/>
      <c r="ED20" s="8"/>
      <c r="EE20" s="47"/>
      <c r="EF20" s="8"/>
      <c r="EG20" s="47"/>
      <c r="EH20" s="8"/>
      <c r="EI20" s="47"/>
      <c r="EJ20" s="158"/>
      <c r="EK20" s="57"/>
      <c r="EL20" s="8"/>
      <c r="EM20" s="47"/>
      <c r="EN20" s="35"/>
      <c r="EO20" s="60"/>
      <c r="EP20" s="158"/>
      <c r="EQ20" s="57"/>
      <c r="ER20" s="158"/>
      <c r="ES20" s="57"/>
      <c r="ET20" s="158"/>
      <c r="EU20" s="57"/>
      <c r="EV20" s="35"/>
      <c r="EW20" s="57"/>
      <c r="EX20" s="35"/>
      <c r="EY20" s="60"/>
      <c r="EZ20" s="49"/>
      <c r="FA20" s="47"/>
      <c r="FB20" s="8"/>
      <c r="FC20" s="47"/>
      <c r="FD20" s="8"/>
      <c r="FE20" s="47"/>
      <c r="FF20" s="8"/>
      <c r="FG20" s="47"/>
      <c r="FH20" s="8"/>
      <c r="FI20" s="47"/>
      <c r="FJ20" s="8"/>
      <c r="FK20" s="47"/>
      <c r="FL20" s="49"/>
      <c r="FM20" s="47"/>
      <c r="FN20" s="50"/>
      <c r="FO20" s="47"/>
      <c r="FP20" s="8"/>
      <c r="FQ20" s="47"/>
      <c r="FR20" s="8"/>
      <c r="FS20" s="47"/>
      <c r="FT20" s="70"/>
      <c r="FU20" s="70"/>
      <c r="FV20" s="70"/>
      <c r="FW20" s="70"/>
      <c r="FX20" s="70"/>
      <c r="FY20" s="70"/>
      <c r="FZ20" s="8"/>
      <c r="GA20" s="8"/>
      <c r="GB20" s="133" t="s">
        <v>163</v>
      </c>
    </row>
    <row r="21" spans="1:184" ht="16.05" customHeight="1" x14ac:dyDescent="0.3">
      <c r="A21" s="43" t="s">
        <v>186</v>
      </c>
      <c r="B21" s="94" t="s">
        <v>177</v>
      </c>
      <c r="C21" s="46" t="s">
        <v>15</v>
      </c>
      <c r="D21" s="75">
        <v>143.99</v>
      </c>
      <c r="E21" s="68" t="s">
        <v>157</v>
      </c>
      <c r="F21" s="8"/>
      <c r="G21" s="8"/>
      <c r="H21" s="8"/>
      <c r="I21" s="47"/>
      <c r="J21" s="47"/>
      <c r="K21" s="47"/>
      <c r="L21" s="8"/>
      <c r="M21" s="57"/>
      <c r="N21" s="8"/>
      <c r="O21" s="47"/>
      <c r="P21" s="47"/>
      <c r="Q21" s="57"/>
      <c r="R21" s="8"/>
      <c r="S21" s="47"/>
      <c r="T21" s="8"/>
      <c r="U21" s="47"/>
      <c r="V21" s="47"/>
      <c r="W21" s="47"/>
      <c r="X21" s="8"/>
      <c r="Y21" s="47"/>
      <c r="Z21" s="47"/>
      <c r="AA21" s="47"/>
      <c r="AB21" s="8"/>
      <c r="AC21" s="47"/>
      <c r="AD21" s="47"/>
      <c r="AE21" s="47"/>
      <c r="AF21" s="8"/>
      <c r="AG21" s="47"/>
      <c r="AH21" s="47"/>
      <c r="AI21" s="47"/>
      <c r="AJ21" s="8"/>
      <c r="AK21" s="47"/>
      <c r="AL21" s="57"/>
      <c r="AM21" s="57"/>
      <c r="AN21" s="8"/>
      <c r="AO21" s="57"/>
      <c r="AP21" s="8"/>
      <c r="AQ21" s="47"/>
      <c r="AR21" s="47"/>
      <c r="AS21" s="47"/>
      <c r="AT21" s="47"/>
      <c r="AU21" s="47"/>
      <c r="AV21" s="8"/>
      <c r="AW21" s="47"/>
      <c r="AX21" s="8"/>
      <c r="AY21" s="47"/>
      <c r="AZ21" s="47"/>
      <c r="BA21" s="47"/>
      <c r="BB21" s="8"/>
      <c r="BC21" s="47"/>
      <c r="BD21" s="47"/>
      <c r="BE21" s="47"/>
      <c r="BF21" s="8"/>
      <c r="BG21" s="47"/>
      <c r="BH21" s="47"/>
      <c r="BI21" s="47"/>
      <c r="BJ21" s="8"/>
      <c r="BK21" s="47"/>
      <c r="BL21" s="47"/>
      <c r="BM21" s="47"/>
      <c r="BN21" s="8"/>
      <c r="BO21" s="47"/>
      <c r="BP21" s="8"/>
      <c r="BQ21" s="47"/>
      <c r="BR21" s="47"/>
      <c r="BS21" s="47"/>
      <c r="BT21" s="8"/>
      <c r="BU21" s="47"/>
      <c r="BV21" s="47"/>
      <c r="BW21" s="47"/>
      <c r="BX21" s="8"/>
      <c r="BY21" s="47"/>
      <c r="BZ21" s="8"/>
      <c r="CA21" s="47"/>
      <c r="CB21" s="47"/>
      <c r="CC21" s="47"/>
      <c r="CD21" s="8"/>
      <c r="CE21" s="47"/>
      <c r="CF21" s="47"/>
      <c r="CG21" s="47"/>
      <c r="CH21" s="8"/>
      <c r="CI21" s="47"/>
      <c r="CJ21" s="47"/>
      <c r="CK21" s="47"/>
      <c r="CL21" s="8"/>
      <c r="CM21" s="47"/>
      <c r="CN21" s="47"/>
      <c r="CO21" s="47"/>
      <c r="CP21" s="8"/>
      <c r="CQ21" s="47"/>
      <c r="CR21" s="47"/>
      <c r="CS21" s="47"/>
      <c r="CT21" s="8"/>
      <c r="CU21" s="47"/>
      <c r="CV21" s="47"/>
      <c r="CW21" s="47"/>
      <c r="CX21" s="8"/>
      <c r="CY21" s="47"/>
      <c r="CZ21" s="47"/>
      <c r="DA21" s="47"/>
      <c r="DB21" s="8"/>
      <c r="DC21" s="47"/>
      <c r="DD21" s="8"/>
      <c r="DE21" s="47"/>
      <c r="DF21" s="8"/>
      <c r="DG21" s="47"/>
      <c r="DH21" s="8"/>
      <c r="DI21" s="47"/>
      <c r="DJ21" s="8"/>
      <c r="DK21" s="47"/>
      <c r="DL21" s="8"/>
      <c r="DM21" s="47"/>
      <c r="DN21" s="49"/>
      <c r="DO21" s="47"/>
      <c r="DP21" s="8"/>
      <c r="DQ21" s="47"/>
      <c r="DR21" s="8"/>
      <c r="DS21" s="47"/>
      <c r="DT21" s="8"/>
      <c r="DU21" s="47"/>
      <c r="DV21" s="49"/>
      <c r="DW21" s="47"/>
      <c r="DX21" s="8"/>
      <c r="DY21" s="47"/>
      <c r="DZ21" s="8"/>
      <c r="EA21" s="47"/>
      <c r="EB21" s="49"/>
      <c r="EC21" s="47"/>
      <c r="ED21" s="8"/>
      <c r="EE21" s="47"/>
      <c r="EF21" s="8"/>
      <c r="EG21" s="47"/>
      <c r="EH21" s="8"/>
      <c r="EI21" s="47"/>
      <c r="EJ21" s="158"/>
      <c r="EK21" s="57"/>
      <c r="EL21" s="8"/>
      <c r="EM21" s="47"/>
      <c r="EN21" s="35"/>
      <c r="EO21" s="60"/>
      <c r="EP21" s="158"/>
      <c r="EQ21" s="57"/>
      <c r="ER21" s="158"/>
      <c r="ES21" s="57"/>
      <c r="ET21" s="158"/>
      <c r="EU21" s="57"/>
      <c r="EV21" s="35"/>
      <c r="EW21" s="57"/>
      <c r="EX21" s="35"/>
      <c r="EY21" s="60"/>
      <c r="EZ21" s="49"/>
      <c r="FA21" s="47"/>
      <c r="FB21" s="8"/>
      <c r="FC21" s="47"/>
      <c r="FD21" s="8"/>
      <c r="FE21" s="47"/>
      <c r="FF21" s="8"/>
      <c r="FG21" s="47"/>
      <c r="FH21" s="8"/>
      <c r="FI21" s="47"/>
      <c r="FJ21" s="8"/>
      <c r="FK21" s="47"/>
      <c r="FL21" s="49"/>
      <c r="FM21" s="47"/>
      <c r="FN21" s="50"/>
      <c r="FO21" s="47"/>
      <c r="FP21" s="8"/>
      <c r="FQ21" s="47"/>
      <c r="FR21" s="8"/>
      <c r="FS21" s="47"/>
      <c r="FT21" s="70"/>
      <c r="FU21" s="70"/>
      <c r="FV21" s="70"/>
      <c r="FW21" s="70"/>
      <c r="FX21" s="70"/>
      <c r="FY21" s="70"/>
      <c r="FZ21" s="8"/>
      <c r="GA21" s="8"/>
      <c r="GB21" s="133" t="s">
        <v>166</v>
      </c>
    </row>
    <row r="22" spans="1:184" ht="16.05" customHeight="1" x14ac:dyDescent="0.3">
      <c r="A22" s="43" t="s">
        <v>187</v>
      </c>
      <c r="B22" s="94" t="s">
        <v>177</v>
      </c>
      <c r="C22" s="46" t="s">
        <v>16</v>
      </c>
      <c r="D22" s="75">
        <v>129.4</v>
      </c>
      <c r="E22" s="68" t="s">
        <v>157</v>
      </c>
      <c r="F22" s="8"/>
      <c r="G22" s="8"/>
      <c r="H22" s="8"/>
      <c r="I22" s="47"/>
      <c r="J22" s="47"/>
      <c r="K22" s="47"/>
      <c r="L22" s="8"/>
      <c r="M22" s="57"/>
      <c r="N22" s="8"/>
      <c r="O22" s="47"/>
      <c r="P22" s="47"/>
      <c r="Q22" s="57"/>
      <c r="R22" s="8"/>
      <c r="S22" s="47"/>
      <c r="T22" s="8"/>
      <c r="U22" s="47"/>
      <c r="V22" s="47"/>
      <c r="W22" s="47"/>
      <c r="X22" s="8"/>
      <c r="Y22" s="47"/>
      <c r="Z22" s="47"/>
      <c r="AA22" s="47"/>
      <c r="AB22" s="8"/>
      <c r="AC22" s="47"/>
      <c r="AD22" s="47"/>
      <c r="AE22" s="47"/>
      <c r="AF22" s="8"/>
      <c r="AG22" s="47"/>
      <c r="AH22" s="47"/>
      <c r="AI22" s="47"/>
      <c r="AJ22" s="8"/>
      <c r="AK22" s="47"/>
      <c r="AL22" s="57"/>
      <c r="AM22" s="57"/>
      <c r="AN22" s="8"/>
      <c r="AO22" s="57"/>
      <c r="AP22" s="8"/>
      <c r="AQ22" s="47"/>
      <c r="AR22" s="47"/>
      <c r="AS22" s="47"/>
      <c r="AT22" s="47"/>
      <c r="AU22" s="47"/>
      <c r="AV22" s="8"/>
      <c r="AW22" s="47"/>
      <c r="AX22" s="8"/>
      <c r="AY22" s="47"/>
      <c r="AZ22" s="47"/>
      <c r="BA22" s="47"/>
      <c r="BB22" s="8"/>
      <c r="BC22" s="47"/>
      <c r="BD22" s="47"/>
      <c r="BE22" s="47"/>
      <c r="BF22" s="8"/>
      <c r="BG22" s="47"/>
      <c r="BH22" s="47"/>
      <c r="BI22" s="47"/>
      <c r="BJ22" s="8"/>
      <c r="BK22" s="47"/>
      <c r="BL22" s="47"/>
      <c r="BM22" s="47"/>
      <c r="BN22" s="8"/>
      <c r="BO22" s="47"/>
      <c r="BP22" s="8"/>
      <c r="BQ22" s="47"/>
      <c r="BR22" s="47"/>
      <c r="BS22" s="47"/>
      <c r="BT22" s="8"/>
      <c r="BU22" s="47"/>
      <c r="BV22" s="47"/>
      <c r="BW22" s="47"/>
      <c r="BX22" s="8"/>
      <c r="BY22" s="47"/>
      <c r="BZ22" s="8"/>
      <c r="CA22" s="47"/>
      <c r="CB22" s="47"/>
      <c r="CC22" s="47"/>
      <c r="CD22" s="8"/>
      <c r="CE22" s="47"/>
      <c r="CF22" s="47"/>
      <c r="CG22" s="47"/>
      <c r="CH22" s="8"/>
      <c r="CI22" s="47"/>
      <c r="CJ22" s="47"/>
      <c r="CK22" s="47"/>
      <c r="CL22" s="8"/>
      <c r="CM22" s="47"/>
      <c r="CN22" s="47"/>
      <c r="CO22" s="47"/>
      <c r="CP22" s="8"/>
      <c r="CQ22" s="47"/>
      <c r="CR22" s="47"/>
      <c r="CS22" s="47"/>
      <c r="CT22" s="8"/>
      <c r="CU22" s="47"/>
      <c r="CV22" s="47"/>
      <c r="CW22" s="47"/>
      <c r="CX22" s="8"/>
      <c r="CY22" s="47"/>
      <c r="CZ22" s="47"/>
      <c r="DA22" s="47"/>
      <c r="DB22" s="8"/>
      <c r="DC22" s="47"/>
      <c r="DD22" s="8"/>
      <c r="DE22" s="47"/>
      <c r="DF22" s="8"/>
      <c r="DG22" s="47"/>
      <c r="DH22" s="8"/>
      <c r="DI22" s="47"/>
      <c r="DJ22" s="8"/>
      <c r="DK22" s="47"/>
      <c r="DL22" s="8"/>
      <c r="DM22" s="47"/>
      <c r="DN22" s="49"/>
      <c r="DO22" s="47"/>
      <c r="DP22" s="8"/>
      <c r="DQ22" s="47"/>
      <c r="DR22" s="8"/>
      <c r="DS22" s="47"/>
      <c r="DT22" s="8"/>
      <c r="DU22" s="47"/>
      <c r="DV22" s="49"/>
      <c r="DW22" s="47"/>
      <c r="DX22" s="8"/>
      <c r="DY22" s="47"/>
      <c r="DZ22" s="8"/>
      <c r="EA22" s="47"/>
      <c r="EB22" s="49"/>
      <c r="EC22" s="47"/>
      <c r="ED22" s="8"/>
      <c r="EE22" s="47"/>
      <c r="EF22" s="8"/>
      <c r="EG22" s="47"/>
      <c r="EH22" s="8"/>
      <c r="EI22" s="47"/>
      <c r="EJ22" s="158"/>
      <c r="EK22" s="57"/>
      <c r="EL22" s="8"/>
      <c r="EM22" s="47"/>
      <c r="EN22" s="35"/>
      <c r="EO22" s="60"/>
      <c r="EP22" s="158"/>
      <c r="EQ22" s="57"/>
      <c r="ER22" s="158"/>
      <c r="ES22" s="57"/>
      <c r="ET22" s="158"/>
      <c r="EU22" s="57"/>
      <c r="EV22" s="35"/>
      <c r="EW22" s="57"/>
      <c r="EX22" s="35"/>
      <c r="EY22" s="60"/>
      <c r="EZ22" s="49"/>
      <c r="FA22" s="47"/>
      <c r="FB22" s="8"/>
      <c r="FC22" s="47"/>
      <c r="FD22" s="8"/>
      <c r="FE22" s="47"/>
      <c r="FF22" s="8"/>
      <c r="FG22" s="47"/>
      <c r="FH22" s="8"/>
      <c r="FI22" s="47"/>
      <c r="FJ22" s="8"/>
      <c r="FK22" s="47"/>
      <c r="FL22" s="49"/>
      <c r="FM22" s="47"/>
      <c r="FN22" s="50"/>
      <c r="FO22" s="47"/>
      <c r="FP22" s="8"/>
      <c r="FQ22" s="47"/>
      <c r="FR22" s="8"/>
      <c r="FS22" s="47"/>
      <c r="FT22" s="70"/>
      <c r="FU22" s="70"/>
      <c r="FV22" s="70"/>
      <c r="FW22" s="70"/>
      <c r="FX22" s="70"/>
      <c r="FY22" s="70"/>
      <c r="FZ22" s="8"/>
      <c r="GA22" s="8"/>
      <c r="GB22" s="133" t="s">
        <v>166</v>
      </c>
    </row>
    <row r="23" spans="1:184" s="12" customFormat="1" ht="16.05" customHeight="1" x14ac:dyDescent="0.3">
      <c r="A23" s="43" t="s">
        <v>222</v>
      </c>
      <c r="B23" s="94" t="s">
        <v>177</v>
      </c>
      <c r="C23" s="46" t="s">
        <v>17</v>
      </c>
      <c r="D23" s="75">
        <v>106.01</v>
      </c>
      <c r="E23" s="68" t="s">
        <v>157</v>
      </c>
      <c r="F23" s="158">
        <v>2</v>
      </c>
      <c r="G23" s="57">
        <f>(F23/FZ23)*100</f>
        <v>0.34965034965034963</v>
      </c>
      <c r="H23" s="158">
        <v>1</v>
      </c>
      <c r="I23" s="57">
        <f>(H23/GA23)*100</f>
        <v>0.19455252918287938</v>
      </c>
      <c r="J23" s="158">
        <v>0</v>
      </c>
      <c r="K23" s="57">
        <f>(J23/FZ23)*100</f>
        <v>0</v>
      </c>
      <c r="L23" s="158">
        <v>6</v>
      </c>
      <c r="M23" s="57">
        <f>(L23/FZ23)*100</f>
        <v>1.048951048951049</v>
      </c>
      <c r="N23" s="158">
        <v>3</v>
      </c>
      <c r="O23" s="57">
        <f>(N23/GA23)*100</f>
        <v>0.58365758754863817</v>
      </c>
      <c r="P23" s="158">
        <v>0</v>
      </c>
      <c r="Q23" s="57">
        <f>(P23/FZ23)*100</f>
        <v>0</v>
      </c>
      <c r="R23" s="158">
        <v>0</v>
      </c>
      <c r="S23" s="57">
        <f>(R23/GA23)*100</f>
        <v>0</v>
      </c>
      <c r="T23" s="158">
        <v>0</v>
      </c>
      <c r="U23" s="57">
        <f>(T23/FZ23)*100</f>
        <v>0</v>
      </c>
      <c r="V23" s="158">
        <v>9</v>
      </c>
      <c r="W23" s="57">
        <f>(V23/GA23)*100</f>
        <v>1.7509727626459144</v>
      </c>
      <c r="X23" s="158">
        <v>2</v>
      </c>
      <c r="Y23" s="57">
        <f>(X23/FZ23)*100</f>
        <v>0.34965034965034963</v>
      </c>
      <c r="Z23" s="158">
        <v>3</v>
      </c>
      <c r="AA23" s="57">
        <f>(Z23/FZ23)*100</f>
        <v>0.52447552447552448</v>
      </c>
      <c r="AB23" s="158">
        <v>6</v>
      </c>
      <c r="AC23" s="57">
        <f>(AB23/GA23)*100</f>
        <v>1.1673151750972763</v>
      </c>
      <c r="AD23" s="158">
        <v>100</v>
      </c>
      <c r="AE23" s="158">
        <f>(AD23/FZ23)*100</f>
        <v>17.482517482517483</v>
      </c>
      <c r="AF23" s="158">
        <v>19</v>
      </c>
      <c r="AG23" s="57">
        <f>(AF23/FZ23)*100</f>
        <v>3.3216783216783217</v>
      </c>
      <c r="AH23" s="158">
        <v>5</v>
      </c>
      <c r="AI23" s="57">
        <f>(AH23/FZ23)*100</f>
        <v>0.87412587412587417</v>
      </c>
      <c r="AJ23" s="35">
        <v>4</v>
      </c>
      <c r="AK23" s="57">
        <f>(AJ23/GA23)*100</f>
        <v>0.77821011673151752</v>
      </c>
      <c r="AL23" s="158">
        <v>5</v>
      </c>
      <c r="AM23" s="57">
        <f>(AL23/FZ23)*100</f>
        <v>0.87412587412587417</v>
      </c>
      <c r="AN23" s="158">
        <v>1</v>
      </c>
      <c r="AO23" s="57">
        <f>(AN23/FZ23)*100</f>
        <v>0.17482517482517482</v>
      </c>
      <c r="AP23" s="158">
        <f>SUM(V23,AD23,AN23)</f>
        <v>110</v>
      </c>
      <c r="AQ23" s="57">
        <f>(AP23/FZ23)*100</f>
        <v>19.230769230769234</v>
      </c>
      <c r="AR23" s="158">
        <v>108</v>
      </c>
      <c r="AS23" s="57">
        <f>(AR23/GA23)*100</f>
        <v>21.011673151750973</v>
      </c>
      <c r="AT23" s="158">
        <f>SUM(AL23,AF23,X23)</f>
        <v>26</v>
      </c>
      <c r="AU23" s="57">
        <f>(AT23/FZ23)*100</f>
        <v>4.5454545454545459</v>
      </c>
      <c r="AV23" s="158">
        <v>20</v>
      </c>
      <c r="AW23" s="57">
        <f>(AV23/GA23)*100</f>
        <v>3.8910505836575875</v>
      </c>
      <c r="AX23" s="158">
        <v>6</v>
      </c>
      <c r="AY23" s="57">
        <f>(AX23/FZ23)*100</f>
        <v>1.048951048951049</v>
      </c>
      <c r="AZ23" s="158">
        <v>2</v>
      </c>
      <c r="BA23" s="57">
        <f>(AZ23/GA23)*100</f>
        <v>0.38910505836575876</v>
      </c>
      <c r="BB23" s="158">
        <v>0</v>
      </c>
      <c r="BC23" s="57">
        <f>(BB23/FZ23)*100</f>
        <v>0</v>
      </c>
      <c r="BD23" s="158">
        <v>1</v>
      </c>
      <c r="BE23" s="57">
        <f>(BD23/GA23)*100</f>
        <v>0.19455252918287938</v>
      </c>
      <c r="BF23" s="158">
        <v>0</v>
      </c>
      <c r="BG23" s="57">
        <f>(BF23/FZ23)*100</f>
        <v>0</v>
      </c>
      <c r="BH23" s="158">
        <v>9</v>
      </c>
      <c r="BI23" s="57">
        <f>(BH23/FZ23)*100</f>
        <v>1.5734265734265735</v>
      </c>
      <c r="BJ23" s="158">
        <v>42</v>
      </c>
      <c r="BK23" s="57">
        <f>(BJ23/FZ23)*100</f>
        <v>7.3426573426573425</v>
      </c>
      <c r="BL23" s="158">
        <v>40</v>
      </c>
      <c r="BM23" s="57">
        <f>(BL23/GA23)*100</f>
        <v>7.782101167315175</v>
      </c>
      <c r="BN23" s="158">
        <v>44</v>
      </c>
      <c r="BO23" s="57">
        <f>(BN23/FZ23)*100</f>
        <v>7.6923076923076925</v>
      </c>
      <c r="BP23" s="35">
        <v>2</v>
      </c>
      <c r="BQ23" s="60">
        <f>(BP23/FZ23)*100</f>
        <v>0.34965034965034963</v>
      </c>
      <c r="BR23" s="35">
        <v>2</v>
      </c>
      <c r="BS23" s="60">
        <f>(BR23/GA23)*100</f>
        <v>0.38910505836575876</v>
      </c>
      <c r="BT23" s="158">
        <v>3</v>
      </c>
      <c r="BU23" s="57">
        <f>(BT23/FZ23)*100</f>
        <v>0.52447552447552448</v>
      </c>
      <c r="BV23" s="158">
        <f>SUM(BT23,BP23,BN23,BF23,BH23)</f>
        <v>58</v>
      </c>
      <c r="BW23" s="57">
        <f>(BV23/FZ23)*100</f>
        <v>10.13986013986014</v>
      </c>
      <c r="BX23" s="158">
        <v>17</v>
      </c>
      <c r="BY23" s="57">
        <f>(BX23/FZ23)*100</f>
        <v>2.9720279720279721</v>
      </c>
      <c r="BZ23" s="158">
        <v>17</v>
      </c>
      <c r="CA23" s="57">
        <f>(BZ23/GA23)*100</f>
        <v>3.3073929961089497</v>
      </c>
      <c r="CB23" s="158">
        <v>3</v>
      </c>
      <c r="CC23" s="57">
        <f>(CB23/FZ23)*100</f>
        <v>0.52447552447552448</v>
      </c>
      <c r="CD23" s="158">
        <v>17</v>
      </c>
      <c r="CE23" s="57">
        <f>(CD23/FZ23)*100</f>
        <v>2.9720279720279721</v>
      </c>
      <c r="CF23" s="158">
        <v>8</v>
      </c>
      <c r="CG23" s="57">
        <f>(CF23/FZ23)*100</f>
        <v>1.3986013986013985</v>
      </c>
      <c r="CH23" s="158">
        <v>11</v>
      </c>
      <c r="CI23" s="57">
        <f>(CH23/GA23)*100</f>
        <v>2.1400778210116731</v>
      </c>
      <c r="CJ23" s="44">
        <v>50</v>
      </c>
      <c r="CK23" s="57">
        <f>(CJ23/FZ23)*100</f>
        <v>8.7412587412587417</v>
      </c>
      <c r="CL23" s="44">
        <v>46</v>
      </c>
      <c r="CM23" s="57">
        <f>(CL23/GA23)*100</f>
        <v>8.9494163424124515</v>
      </c>
      <c r="CN23" s="158">
        <v>9</v>
      </c>
      <c r="CO23" s="57">
        <f>(CN23/FZ23)*100</f>
        <v>1.5734265734265735</v>
      </c>
      <c r="CP23" s="158">
        <v>8</v>
      </c>
      <c r="CQ23" s="57">
        <f>(CP23/GA23)*100</f>
        <v>1.556420233463035</v>
      </c>
      <c r="CR23" s="158">
        <v>19</v>
      </c>
      <c r="CS23" s="57">
        <f>(CR23/FZ23)*100</f>
        <v>3.3216783216783217</v>
      </c>
      <c r="CT23" s="158">
        <v>16</v>
      </c>
      <c r="CU23" s="57">
        <f>(CT23/GA23)*100</f>
        <v>3.1128404669260701</v>
      </c>
      <c r="CV23" s="158">
        <v>0</v>
      </c>
      <c r="CW23" s="57">
        <f>(CV23/FZ23)*100</f>
        <v>0</v>
      </c>
      <c r="CX23" s="158">
        <v>117</v>
      </c>
      <c r="CY23" s="57">
        <f>(CX23/FZ23)*100</f>
        <v>20.454545454545457</v>
      </c>
      <c r="CZ23" s="158">
        <v>114</v>
      </c>
      <c r="DA23" s="57">
        <f>(CZ23/GA23)*100</f>
        <v>22.178988326848248</v>
      </c>
      <c r="DB23" s="158">
        <v>60</v>
      </c>
      <c r="DC23" s="57">
        <f>(DB23/FZ23)*100</f>
        <v>10.48951048951049</v>
      </c>
      <c r="DD23" s="158">
        <v>55</v>
      </c>
      <c r="DE23" s="57">
        <f>(DD23/GA23)*100</f>
        <v>10.700389105058365</v>
      </c>
      <c r="DF23" s="158">
        <v>1</v>
      </c>
      <c r="DG23" s="57">
        <f>(DF23/FZ23)*100</f>
        <v>0.17482517482517482</v>
      </c>
      <c r="DH23" s="158">
        <v>1</v>
      </c>
      <c r="DI23" s="57">
        <f>(DH23/FZ23)*100</f>
        <v>0.17482517482517482</v>
      </c>
      <c r="DJ23" s="158">
        <v>1</v>
      </c>
      <c r="DK23" s="57">
        <f>(DJ23/GA23)*100</f>
        <v>0.19455252918287938</v>
      </c>
      <c r="DL23" s="158">
        <v>15</v>
      </c>
      <c r="DM23" s="57">
        <f>(DL23/FZ23)*100</f>
        <v>2.6223776223776225</v>
      </c>
      <c r="DN23" s="158">
        <v>0</v>
      </c>
      <c r="DO23" s="57">
        <f>(DN23/FZ23)*100</f>
        <v>0</v>
      </c>
      <c r="DP23" s="158">
        <v>0</v>
      </c>
      <c r="DQ23" s="57">
        <f>(DP23/GA23)*100</f>
        <v>0</v>
      </c>
      <c r="DR23" s="158">
        <v>6</v>
      </c>
      <c r="DS23" s="57">
        <f>(DR23/FZ23)*100</f>
        <v>1.048951048951049</v>
      </c>
      <c r="DT23" s="158">
        <v>7</v>
      </c>
      <c r="DU23" s="57">
        <f>(DT23/FZ23)*100</f>
        <v>1.2237762237762237</v>
      </c>
      <c r="DV23" s="158">
        <v>5</v>
      </c>
      <c r="DW23" s="57">
        <f>(DV23/GA23)*100</f>
        <v>0.97276264591439687</v>
      </c>
      <c r="DX23" s="158">
        <v>0</v>
      </c>
      <c r="DY23" s="57">
        <f>(DX23/FZ23)*100</f>
        <v>0</v>
      </c>
      <c r="DZ23" s="158">
        <v>0</v>
      </c>
      <c r="EA23" s="57">
        <f>(DZ23/FZ23)*100</f>
        <v>0</v>
      </c>
      <c r="EB23" s="158">
        <v>3</v>
      </c>
      <c r="EC23" s="62">
        <f>(EB23/GA23)*100</f>
        <v>0.58365758754863817</v>
      </c>
      <c r="ED23" s="158">
        <v>33</v>
      </c>
      <c r="EE23" s="57">
        <f>(ED23/GA23)*100</f>
        <v>6.4202334630350189</v>
      </c>
      <c r="EF23" s="158">
        <f>SUM(DX23,DT23,DR23,DL23,DF23,DB23,CV23,CR23,CJ23,CD23,BX23,CX23)</f>
        <v>309</v>
      </c>
      <c r="EG23" s="57">
        <f>(EF23/FZ23)*100</f>
        <v>54.02097902097902</v>
      </c>
      <c r="EH23" s="158">
        <v>286</v>
      </c>
      <c r="EI23" s="57">
        <f>(EH23/GA23)*100</f>
        <v>55.642023346303503</v>
      </c>
      <c r="EJ23" s="158">
        <v>0</v>
      </c>
      <c r="EK23" s="57">
        <f>(EJ23/FZ23)*100</f>
        <v>0</v>
      </c>
      <c r="EL23" s="35">
        <v>0</v>
      </c>
      <c r="EM23" s="57">
        <f>(EL23/GA23)*100</f>
        <v>0</v>
      </c>
      <c r="EN23" s="158">
        <v>9</v>
      </c>
      <c r="EO23" s="57">
        <f>(EN23/FZ23)*100</f>
        <v>1.5734265734265735</v>
      </c>
      <c r="EP23" s="158">
        <v>9</v>
      </c>
      <c r="EQ23" s="57">
        <f>(EP23/GA23)*100</f>
        <v>1.7509727626459144</v>
      </c>
      <c r="ER23" s="158">
        <v>2</v>
      </c>
      <c r="ES23" s="57">
        <f>(ER23/FZ23)*100</f>
        <v>0.34965034965034963</v>
      </c>
      <c r="ET23" s="158">
        <v>1</v>
      </c>
      <c r="EU23" s="57">
        <f>(ET23/GA23)*100</f>
        <v>0.19455252918287938</v>
      </c>
      <c r="EV23" s="163">
        <v>4</v>
      </c>
      <c r="EW23" s="57">
        <f>(EV23/FZ23)*100</f>
        <v>0.69930069930069927</v>
      </c>
      <c r="EX23" s="163">
        <v>2</v>
      </c>
      <c r="EY23" s="57">
        <f>(EX23/GA23)*100</f>
        <v>0.38910505836575876</v>
      </c>
      <c r="EZ23" s="158">
        <v>20</v>
      </c>
      <c r="FA23" s="57">
        <f>(EZ23/FZ23)*100</f>
        <v>3.4965034965034967</v>
      </c>
      <c r="FB23" s="158">
        <v>16</v>
      </c>
      <c r="FC23" s="57">
        <f>(FB23/GA23)*100</f>
        <v>3.1128404669260701</v>
      </c>
      <c r="FD23" s="158">
        <v>0</v>
      </c>
      <c r="FE23" s="57">
        <f>(FD23/FZ23)*100</f>
        <v>0</v>
      </c>
      <c r="FF23" s="158">
        <v>0</v>
      </c>
      <c r="FG23" s="57">
        <f>(FF23/FZ23)*100</f>
        <v>0</v>
      </c>
      <c r="FH23" s="158">
        <v>0</v>
      </c>
      <c r="FI23" s="57">
        <f>(FH23/GA23)*100</f>
        <v>0</v>
      </c>
      <c r="FJ23" s="158">
        <v>5</v>
      </c>
      <c r="FK23" s="57">
        <f>(FJ23/FZ23)*100</f>
        <v>0.87412587412587417</v>
      </c>
      <c r="FL23" s="158">
        <v>30</v>
      </c>
      <c r="FM23" s="57">
        <f>(FL23/FZ23)*100</f>
        <v>5.244755244755245</v>
      </c>
      <c r="FN23" s="158">
        <v>35</v>
      </c>
      <c r="FO23" s="57">
        <f>(FN23/GA23)*100</f>
        <v>6.809338521400778</v>
      </c>
      <c r="FP23" s="158">
        <f>SUM(FL23,FF23,FJ23,FD23)</f>
        <v>35</v>
      </c>
      <c r="FQ23" s="57">
        <f>(FP23/FZ23)*100</f>
        <v>6.1188811188811192</v>
      </c>
      <c r="FR23" s="158">
        <f>SUM(FN23,FH23)</f>
        <v>35</v>
      </c>
      <c r="FS23" s="57">
        <f>(FR23/GA23)*100</f>
        <v>6.809338521400778</v>
      </c>
      <c r="FT23" s="70" t="s">
        <v>157</v>
      </c>
      <c r="FU23" s="70" t="s">
        <v>157</v>
      </c>
      <c r="FV23" s="70" t="s">
        <v>157</v>
      </c>
      <c r="FW23" s="70" t="s">
        <v>157</v>
      </c>
      <c r="FX23" s="70" t="s">
        <v>157</v>
      </c>
      <c r="FY23" s="70" t="s">
        <v>157</v>
      </c>
      <c r="FZ23" s="158">
        <v>572</v>
      </c>
      <c r="GA23" s="158">
        <v>514</v>
      </c>
      <c r="GB23" s="133" t="s">
        <v>166</v>
      </c>
    </row>
    <row r="24" spans="1:184" s="5" customFormat="1" ht="16.05" customHeight="1" x14ac:dyDescent="0.3">
      <c r="A24" s="43" t="s">
        <v>205</v>
      </c>
      <c r="B24" s="94" t="s">
        <v>177</v>
      </c>
      <c r="C24" s="46" t="s">
        <v>18</v>
      </c>
      <c r="D24" s="75">
        <v>95.84</v>
      </c>
      <c r="E24" s="68" t="s">
        <v>157</v>
      </c>
      <c r="F24" s="40" t="s">
        <v>87</v>
      </c>
      <c r="G24" s="40" t="s">
        <v>87</v>
      </c>
      <c r="H24" s="158">
        <v>1</v>
      </c>
      <c r="I24" s="57">
        <f>(H24/GA24)*100</f>
        <v>0.4</v>
      </c>
      <c r="J24" s="40" t="s">
        <v>87</v>
      </c>
      <c r="K24" s="40" t="s">
        <v>87</v>
      </c>
      <c r="L24" s="40" t="s">
        <v>87</v>
      </c>
      <c r="M24" s="40" t="s">
        <v>87</v>
      </c>
      <c r="N24" s="158">
        <v>3</v>
      </c>
      <c r="O24" s="57">
        <f>(N24/GA24)*100</f>
        <v>1.2</v>
      </c>
      <c r="P24" s="40" t="s">
        <v>87</v>
      </c>
      <c r="Q24" s="40" t="s">
        <v>87</v>
      </c>
      <c r="R24" s="158">
        <v>0</v>
      </c>
      <c r="S24" s="57">
        <f>(R24/GA24)*100</f>
        <v>0</v>
      </c>
      <c r="T24" s="40" t="s">
        <v>87</v>
      </c>
      <c r="U24" s="40" t="s">
        <v>87</v>
      </c>
      <c r="V24" s="40" t="s">
        <v>87</v>
      </c>
      <c r="W24" s="40" t="s">
        <v>87</v>
      </c>
      <c r="X24" s="40" t="s">
        <v>87</v>
      </c>
      <c r="Y24" s="58" t="s">
        <v>87</v>
      </c>
      <c r="Z24" s="40" t="s">
        <v>87</v>
      </c>
      <c r="AA24" s="40" t="s">
        <v>87</v>
      </c>
      <c r="AB24" s="158">
        <v>0</v>
      </c>
      <c r="AC24" s="57">
        <f>(AB24/GA24)*100</f>
        <v>0</v>
      </c>
      <c r="AD24" s="40" t="s">
        <v>87</v>
      </c>
      <c r="AE24" s="40" t="s">
        <v>87</v>
      </c>
      <c r="AF24" s="40" t="s">
        <v>87</v>
      </c>
      <c r="AG24" s="40" t="s">
        <v>87</v>
      </c>
      <c r="AH24" s="40" t="s">
        <v>87</v>
      </c>
      <c r="AI24" s="58" t="s">
        <v>87</v>
      </c>
      <c r="AJ24" s="35">
        <v>1</v>
      </c>
      <c r="AK24" s="57">
        <f>(AJ24/GA24)*100</f>
        <v>0.4</v>
      </c>
      <c r="AL24" s="40" t="s">
        <v>87</v>
      </c>
      <c r="AM24" s="40" t="s">
        <v>87</v>
      </c>
      <c r="AN24" s="40" t="s">
        <v>87</v>
      </c>
      <c r="AO24" s="40" t="s">
        <v>87</v>
      </c>
      <c r="AP24" s="40" t="s">
        <v>87</v>
      </c>
      <c r="AQ24" s="58" t="s">
        <v>87</v>
      </c>
      <c r="AR24" s="158">
        <v>21</v>
      </c>
      <c r="AS24" s="57">
        <f>(AR24/GA24)*100</f>
        <v>8.4</v>
      </c>
      <c r="AT24" s="40" t="s">
        <v>87</v>
      </c>
      <c r="AU24" s="58" t="s">
        <v>87</v>
      </c>
      <c r="AV24" s="158">
        <v>11</v>
      </c>
      <c r="AW24" s="57">
        <f>(AV24/GA24)*100</f>
        <v>4.3999999999999995</v>
      </c>
      <c r="AX24" s="40" t="s">
        <v>87</v>
      </c>
      <c r="AY24" s="40" t="s">
        <v>87</v>
      </c>
      <c r="AZ24" s="158">
        <v>1</v>
      </c>
      <c r="BA24" s="57">
        <f>(AZ24/GA24)*100</f>
        <v>0.4</v>
      </c>
      <c r="BB24" s="40" t="s">
        <v>87</v>
      </c>
      <c r="BC24" s="40" t="s">
        <v>87</v>
      </c>
      <c r="BD24" s="158">
        <v>0</v>
      </c>
      <c r="BE24" s="57">
        <f>(BD24/GA24)*100</f>
        <v>0</v>
      </c>
      <c r="BF24" s="40" t="s">
        <v>87</v>
      </c>
      <c r="BG24" s="58" t="s">
        <v>87</v>
      </c>
      <c r="BH24" s="40" t="s">
        <v>87</v>
      </c>
      <c r="BI24" s="40" t="s">
        <v>87</v>
      </c>
      <c r="BJ24" s="40" t="s">
        <v>87</v>
      </c>
      <c r="BK24" s="40" t="s">
        <v>87</v>
      </c>
      <c r="BL24" s="158">
        <v>2</v>
      </c>
      <c r="BM24" s="57">
        <f>(BL24/GA24)*100</f>
        <v>0.8</v>
      </c>
      <c r="BN24" s="40" t="s">
        <v>87</v>
      </c>
      <c r="BO24" s="40" t="s">
        <v>87</v>
      </c>
      <c r="BP24" s="40" t="s">
        <v>87</v>
      </c>
      <c r="BQ24" s="40" t="s">
        <v>87</v>
      </c>
      <c r="BR24" s="35">
        <v>16</v>
      </c>
      <c r="BS24" s="60">
        <f>(BR24/GA24)*100</f>
        <v>6.4</v>
      </c>
      <c r="BT24" s="40" t="s">
        <v>87</v>
      </c>
      <c r="BU24" s="40" t="s">
        <v>87</v>
      </c>
      <c r="BV24" s="40" t="s">
        <v>87</v>
      </c>
      <c r="BW24" s="40" t="s">
        <v>87</v>
      </c>
      <c r="BX24" s="40" t="s">
        <v>87</v>
      </c>
      <c r="BY24" s="40" t="s">
        <v>87</v>
      </c>
      <c r="BZ24" s="40">
        <v>2</v>
      </c>
      <c r="CA24" s="57">
        <f>(BZ24/GA24)*100</f>
        <v>0.8</v>
      </c>
      <c r="CB24" s="40" t="s">
        <v>87</v>
      </c>
      <c r="CC24" s="40" t="s">
        <v>87</v>
      </c>
      <c r="CD24" s="40" t="s">
        <v>87</v>
      </c>
      <c r="CE24" s="40" t="s">
        <v>87</v>
      </c>
      <c r="CF24" s="40" t="s">
        <v>87</v>
      </c>
      <c r="CG24" s="58" t="s">
        <v>87</v>
      </c>
      <c r="CH24" s="35">
        <v>0</v>
      </c>
      <c r="CI24" s="57">
        <f>(CH24/GA24)*100</f>
        <v>0</v>
      </c>
      <c r="CJ24" s="40" t="s">
        <v>87</v>
      </c>
      <c r="CK24" s="58" t="s">
        <v>87</v>
      </c>
      <c r="CL24" s="44">
        <v>7</v>
      </c>
      <c r="CM24" s="57">
        <f>(CL24/GA24)*100</f>
        <v>2.8000000000000003</v>
      </c>
      <c r="CN24" s="40" t="s">
        <v>87</v>
      </c>
      <c r="CO24" s="40" t="s">
        <v>87</v>
      </c>
      <c r="CP24" s="35">
        <v>2</v>
      </c>
      <c r="CQ24" s="57">
        <f>(CP24/GA24)*100</f>
        <v>0.8</v>
      </c>
      <c r="CR24" s="40" t="s">
        <v>87</v>
      </c>
      <c r="CS24" s="58" t="s">
        <v>87</v>
      </c>
      <c r="CT24" s="158">
        <v>3</v>
      </c>
      <c r="CU24" s="57">
        <f>(CT24/GA24)*100</f>
        <v>1.2</v>
      </c>
      <c r="CV24" s="40" t="s">
        <v>87</v>
      </c>
      <c r="CW24" s="40" t="s">
        <v>87</v>
      </c>
      <c r="CX24" s="40" t="s">
        <v>87</v>
      </c>
      <c r="CY24" s="58" t="s">
        <v>87</v>
      </c>
      <c r="CZ24" s="158">
        <v>37</v>
      </c>
      <c r="DA24" s="57">
        <f>(CZ24/GA24)*100</f>
        <v>14.799999999999999</v>
      </c>
      <c r="DB24" s="40" t="s">
        <v>87</v>
      </c>
      <c r="DC24" s="58" t="s">
        <v>87</v>
      </c>
      <c r="DD24" s="158">
        <v>78</v>
      </c>
      <c r="DE24" s="57">
        <f>(DD24/GA24)*100</f>
        <v>31.2</v>
      </c>
      <c r="DF24" s="40" t="s">
        <v>87</v>
      </c>
      <c r="DG24" s="58" t="s">
        <v>87</v>
      </c>
      <c r="DH24" s="40" t="s">
        <v>87</v>
      </c>
      <c r="DI24" s="58" t="s">
        <v>87</v>
      </c>
      <c r="DJ24" s="45">
        <v>0</v>
      </c>
      <c r="DK24" s="57">
        <f>(DJ24/GA24)*100</f>
        <v>0</v>
      </c>
      <c r="DL24" s="40" t="s">
        <v>87</v>
      </c>
      <c r="DM24" s="58" t="s">
        <v>87</v>
      </c>
      <c r="DN24" s="40" t="s">
        <v>87</v>
      </c>
      <c r="DO24" s="58" t="s">
        <v>87</v>
      </c>
      <c r="DP24" s="158">
        <v>0</v>
      </c>
      <c r="DQ24" s="57">
        <f>(DP24/GA24)*100</f>
        <v>0</v>
      </c>
      <c r="DR24" s="40" t="s">
        <v>87</v>
      </c>
      <c r="DS24" s="58" t="s">
        <v>87</v>
      </c>
      <c r="DT24" s="40" t="s">
        <v>87</v>
      </c>
      <c r="DU24" s="58" t="s">
        <v>87</v>
      </c>
      <c r="DV24" s="158">
        <v>14</v>
      </c>
      <c r="DW24" s="57">
        <f>(DV24/GA24)*100</f>
        <v>5.6000000000000005</v>
      </c>
      <c r="DX24" s="158" t="s">
        <v>87</v>
      </c>
      <c r="DY24" s="158" t="s">
        <v>87</v>
      </c>
      <c r="DZ24" s="158" t="s">
        <v>87</v>
      </c>
      <c r="EA24" s="57" t="s">
        <v>87</v>
      </c>
      <c r="EB24" s="158">
        <v>0</v>
      </c>
      <c r="EC24" s="62">
        <f>(EB24/GA24)*100</f>
        <v>0</v>
      </c>
      <c r="ED24" s="158">
        <v>8</v>
      </c>
      <c r="EE24" s="57">
        <f>(ED24/GA24)*100</f>
        <v>3.2</v>
      </c>
      <c r="EF24" s="158" t="s">
        <v>87</v>
      </c>
      <c r="EG24" s="158" t="s">
        <v>87</v>
      </c>
      <c r="EH24" s="158">
        <v>149</v>
      </c>
      <c r="EI24" s="57">
        <f>(EH24/GA24)*100</f>
        <v>59.599999999999994</v>
      </c>
      <c r="EJ24" s="158" t="s">
        <v>87</v>
      </c>
      <c r="EK24" s="57" t="s">
        <v>87</v>
      </c>
      <c r="EL24" s="35">
        <v>0</v>
      </c>
      <c r="EM24" s="57">
        <f>(EL24/GA24)*100</f>
        <v>0</v>
      </c>
      <c r="EN24" s="158" t="s">
        <v>87</v>
      </c>
      <c r="EO24" s="57" t="s">
        <v>87</v>
      </c>
      <c r="EP24" s="158">
        <v>0</v>
      </c>
      <c r="EQ24" s="57">
        <f>(EP24/GA24)*100</f>
        <v>0</v>
      </c>
      <c r="ER24" s="158" t="s">
        <v>87</v>
      </c>
      <c r="ES24" s="57" t="s">
        <v>87</v>
      </c>
      <c r="ET24" s="35">
        <v>0</v>
      </c>
      <c r="EU24" s="57">
        <f>(ET24/GA24)*100</f>
        <v>0</v>
      </c>
      <c r="EV24" s="158" t="s">
        <v>87</v>
      </c>
      <c r="EW24" s="57" t="s">
        <v>87</v>
      </c>
      <c r="EX24" s="163">
        <v>0</v>
      </c>
      <c r="EY24" s="57">
        <f>(EX24/GA24)*100</f>
        <v>0</v>
      </c>
      <c r="EZ24" s="158" t="s">
        <v>87</v>
      </c>
      <c r="FA24" s="57" t="s">
        <v>87</v>
      </c>
      <c r="FB24" s="158">
        <v>22</v>
      </c>
      <c r="FC24" s="57">
        <f>(FB24/GA24)*100</f>
        <v>8.7999999999999989</v>
      </c>
      <c r="FD24" s="158" t="s">
        <v>87</v>
      </c>
      <c r="FE24" s="57" t="s">
        <v>87</v>
      </c>
      <c r="FF24" s="158" t="s">
        <v>87</v>
      </c>
      <c r="FG24" s="57" t="s">
        <v>87</v>
      </c>
      <c r="FH24" s="158">
        <v>0</v>
      </c>
      <c r="FI24" s="57">
        <f>(FH24/GA24)*100</f>
        <v>0</v>
      </c>
      <c r="FJ24" s="158" t="s">
        <v>87</v>
      </c>
      <c r="FK24" s="57" t="s">
        <v>87</v>
      </c>
      <c r="FL24" s="158" t="s">
        <v>87</v>
      </c>
      <c r="FM24" s="57" t="s">
        <v>87</v>
      </c>
      <c r="FN24" s="158">
        <v>24</v>
      </c>
      <c r="FO24" s="57">
        <f>(FN24/GA24)*100</f>
        <v>9.6</v>
      </c>
      <c r="FP24" s="158" t="s">
        <v>87</v>
      </c>
      <c r="FQ24" s="57" t="s">
        <v>87</v>
      </c>
      <c r="FR24" s="158">
        <f>SUM(FN24,FH24)</f>
        <v>24</v>
      </c>
      <c r="FS24" s="57">
        <f t="shared" ref="FS24:FS30" si="91">(FR24/GA24)*100</f>
        <v>9.6</v>
      </c>
      <c r="FT24" s="70" t="s">
        <v>157</v>
      </c>
      <c r="FU24" s="70" t="s">
        <v>157</v>
      </c>
      <c r="FV24" s="70" t="s">
        <v>157</v>
      </c>
      <c r="FW24" s="70" t="s">
        <v>157</v>
      </c>
      <c r="FX24" s="70" t="s">
        <v>157</v>
      </c>
      <c r="FY24" s="70" t="s">
        <v>157</v>
      </c>
      <c r="FZ24" s="158" t="s">
        <v>87</v>
      </c>
      <c r="GA24" s="158">
        <v>250</v>
      </c>
      <c r="GB24" s="133" t="s">
        <v>163</v>
      </c>
    </row>
    <row r="25" spans="1:184" s="12" customFormat="1" ht="16.05" customHeight="1" x14ac:dyDescent="0.3">
      <c r="A25" s="43" t="s">
        <v>206</v>
      </c>
      <c r="B25" s="94" t="s">
        <v>177</v>
      </c>
      <c r="C25" s="46" t="s">
        <v>19</v>
      </c>
      <c r="D25" s="75">
        <v>76.97</v>
      </c>
      <c r="E25" s="68" t="s">
        <v>157</v>
      </c>
      <c r="F25" s="40" t="s">
        <v>87</v>
      </c>
      <c r="G25" s="40" t="s">
        <v>87</v>
      </c>
      <c r="H25" s="158">
        <v>2</v>
      </c>
      <c r="I25" s="57">
        <f>(H25/GA25)*100</f>
        <v>0.8</v>
      </c>
      <c r="J25" s="40" t="s">
        <v>87</v>
      </c>
      <c r="K25" s="40" t="s">
        <v>87</v>
      </c>
      <c r="L25" s="40" t="s">
        <v>87</v>
      </c>
      <c r="M25" s="40" t="s">
        <v>87</v>
      </c>
      <c r="N25" s="158">
        <v>1</v>
      </c>
      <c r="O25" s="57">
        <f>(N25/GA25)*100</f>
        <v>0.4</v>
      </c>
      <c r="P25" s="40" t="s">
        <v>87</v>
      </c>
      <c r="Q25" s="40" t="s">
        <v>87</v>
      </c>
      <c r="R25" s="158">
        <v>1</v>
      </c>
      <c r="S25" s="57">
        <f>(R25/GA25)*100</f>
        <v>0.4</v>
      </c>
      <c r="T25" s="40" t="s">
        <v>87</v>
      </c>
      <c r="U25" s="40" t="s">
        <v>87</v>
      </c>
      <c r="V25" s="40" t="s">
        <v>87</v>
      </c>
      <c r="W25" s="40" t="s">
        <v>87</v>
      </c>
      <c r="X25" s="40" t="s">
        <v>87</v>
      </c>
      <c r="Y25" s="58" t="s">
        <v>87</v>
      </c>
      <c r="Z25" s="40" t="s">
        <v>87</v>
      </c>
      <c r="AA25" s="40" t="s">
        <v>87</v>
      </c>
      <c r="AB25" s="158">
        <v>2</v>
      </c>
      <c r="AC25" s="57">
        <f>(AB25/GA25)*100</f>
        <v>0.8</v>
      </c>
      <c r="AD25" s="40" t="s">
        <v>87</v>
      </c>
      <c r="AE25" s="40" t="s">
        <v>87</v>
      </c>
      <c r="AF25" s="40" t="s">
        <v>87</v>
      </c>
      <c r="AG25" s="40" t="s">
        <v>87</v>
      </c>
      <c r="AH25" s="40" t="s">
        <v>87</v>
      </c>
      <c r="AI25" s="58" t="s">
        <v>87</v>
      </c>
      <c r="AJ25" s="35">
        <v>1</v>
      </c>
      <c r="AK25" s="57">
        <f>(AJ25/GA25)*100</f>
        <v>0.4</v>
      </c>
      <c r="AL25" s="40" t="s">
        <v>87</v>
      </c>
      <c r="AM25" s="40" t="s">
        <v>87</v>
      </c>
      <c r="AN25" s="40" t="s">
        <v>87</v>
      </c>
      <c r="AO25" s="40" t="s">
        <v>87</v>
      </c>
      <c r="AP25" s="40" t="s">
        <v>87</v>
      </c>
      <c r="AQ25" s="58" t="s">
        <v>87</v>
      </c>
      <c r="AR25" s="158">
        <v>23</v>
      </c>
      <c r="AS25" s="57">
        <f>(AR25/GA25)*100</f>
        <v>9.1999999999999993</v>
      </c>
      <c r="AT25" s="40" t="s">
        <v>87</v>
      </c>
      <c r="AU25" s="58" t="s">
        <v>87</v>
      </c>
      <c r="AV25" s="158">
        <v>7</v>
      </c>
      <c r="AW25" s="57">
        <f>(AV25/GA25)*100</f>
        <v>2.8000000000000003</v>
      </c>
      <c r="AX25" s="40" t="s">
        <v>87</v>
      </c>
      <c r="AY25" s="40" t="s">
        <v>87</v>
      </c>
      <c r="AZ25" s="158">
        <v>2</v>
      </c>
      <c r="BA25" s="57">
        <f>(AZ25/GA25)*100</f>
        <v>0.8</v>
      </c>
      <c r="BB25" s="40" t="s">
        <v>87</v>
      </c>
      <c r="BC25" s="40" t="s">
        <v>87</v>
      </c>
      <c r="BD25" s="158">
        <v>0</v>
      </c>
      <c r="BE25" s="57">
        <f>(BD25/GA25)*100</f>
        <v>0</v>
      </c>
      <c r="BF25" s="40" t="s">
        <v>87</v>
      </c>
      <c r="BG25" s="58" t="s">
        <v>87</v>
      </c>
      <c r="BH25" s="40" t="s">
        <v>87</v>
      </c>
      <c r="BI25" s="40" t="s">
        <v>87</v>
      </c>
      <c r="BJ25" s="40" t="s">
        <v>87</v>
      </c>
      <c r="BK25" s="40" t="s">
        <v>87</v>
      </c>
      <c r="BL25" s="158">
        <v>7</v>
      </c>
      <c r="BM25" s="57">
        <f>(BL25/GA25)*100</f>
        <v>2.8000000000000003</v>
      </c>
      <c r="BN25" s="40" t="s">
        <v>87</v>
      </c>
      <c r="BO25" s="40" t="s">
        <v>87</v>
      </c>
      <c r="BP25" s="40" t="s">
        <v>87</v>
      </c>
      <c r="BQ25" s="40" t="s">
        <v>87</v>
      </c>
      <c r="BR25" s="35">
        <v>1</v>
      </c>
      <c r="BS25" s="60">
        <f>(BR25/GA25)*100</f>
        <v>0.4</v>
      </c>
      <c r="BT25" s="40" t="s">
        <v>87</v>
      </c>
      <c r="BU25" s="40" t="s">
        <v>87</v>
      </c>
      <c r="BV25" s="40" t="s">
        <v>87</v>
      </c>
      <c r="BW25" s="40" t="s">
        <v>87</v>
      </c>
      <c r="BX25" s="40" t="s">
        <v>87</v>
      </c>
      <c r="BY25" s="40" t="s">
        <v>87</v>
      </c>
      <c r="BZ25" s="158">
        <v>1</v>
      </c>
      <c r="CA25" s="57">
        <f>(BZ25/GA25)*100</f>
        <v>0.4</v>
      </c>
      <c r="CB25" s="40" t="s">
        <v>87</v>
      </c>
      <c r="CC25" s="40" t="s">
        <v>87</v>
      </c>
      <c r="CD25" s="40" t="s">
        <v>87</v>
      </c>
      <c r="CE25" s="40" t="s">
        <v>87</v>
      </c>
      <c r="CF25" s="40" t="s">
        <v>87</v>
      </c>
      <c r="CG25" s="58" t="s">
        <v>87</v>
      </c>
      <c r="CH25" s="158">
        <v>0</v>
      </c>
      <c r="CI25" s="57">
        <f>(CH25/GA25)*100</f>
        <v>0</v>
      </c>
      <c r="CJ25" s="40" t="s">
        <v>87</v>
      </c>
      <c r="CK25" s="58" t="s">
        <v>87</v>
      </c>
      <c r="CL25" s="44">
        <v>10</v>
      </c>
      <c r="CM25" s="57">
        <f>(CL25/GA25)*100</f>
        <v>4</v>
      </c>
      <c r="CN25" s="40" t="s">
        <v>87</v>
      </c>
      <c r="CO25" s="40" t="s">
        <v>87</v>
      </c>
      <c r="CP25" s="158">
        <v>1</v>
      </c>
      <c r="CQ25" s="57">
        <f>(CP25/GA25)*100</f>
        <v>0.4</v>
      </c>
      <c r="CR25" s="40" t="s">
        <v>87</v>
      </c>
      <c r="CS25" s="58" t="s">
        <v>87</v>
      </c>
      <c r="CT25" s="158">
        <v>3</v>
      </c>
      <c r="CU25" s="57">
        <f>(CT25/GA25)*100</f>
        <v>1.2</v>
      </c>
      <c r="CV25" s="40" t="s">
        <v>87</v>
      </c>
      <c r="CW25" s="40" t="s">
        <v>87</v>
      </c>
      <c r="CX25" s="40" t="s">
        <v>87</v>
      </c>
      <c r="CY25" s="58" t="s">
        <v>87</v>
      </c>
      <c r="CZ25" s="158">
        <v>38</v>
      </c>
      <c r="DA25" s="57">
        <f>(CZ25/GA25)*100</f>
        <v>15.2</v>
      </c>
      <c r="DB25" s="40" t="s">
        <v>87</v>
      </c>
      <c r="DC25" s="58" t="s">
        <v>87</v>
      </c>
      <c r="DD25" s="158">
        <v>74</v>
      </c>
      <c r="DE25" s="57">
        <f>(DD25/GA25)*100</f>
        <v>29.599999999999998</v>
      </c>
      <c r="DF25" s="40" t="s">
        <v>87</v>
      </c>
      <c r="DG25" s="58" t="s">
        <v>87</v>
      </c>
      <c r="DH25" s="40" t="s">
        <v>87</v>
      </c>
      <c r="DI25" s="58" t="s">
        <v>87</v>
      </c>
      <c r="DJ25" s="158">
        <v>0</v>
      </c>
      <c r="DK25" s="57">
        <f>(DJ25/GA25)*100</f>
        <v>0</v>
      </c>
      <c r="DL25" s="40" t="s">
        <v>87</v>
      </c>
      <c r="DM25" s="58" t="s">
        <v>87</v>
      </c>
      <c r="DN25" s="40" t="s">
        <v>87</v>
      </c>
      <c r="DO25" s="58" t="s">
        <v>87</v>
      </c>
      <c r="DP25" s="158">
        <v>0</v>
      </c>
      <c r="DQ25" s="57">
        <f>(DP25/GA25)*100</f>
        <v>0</v>
      </c>
      <c r="DR25" s="40" t="s">
        <v>87</v>
      </c>
      <c r="DS25" s="58" t="s">
        <v>87</v>
      </c>
      <c r="DT25" s="40" t="s">
        <v>87</v>
      </c>
      <c r="DU25" s="58" t="s">
        <v>87</v>
      </c>
      <c r="DV25" s="158">
        <v>20</v>
      </c>
      <c r="DW25" s="57">
        <f>(DV25/GA25)*100</f>
        <v>8</v>
      </c>
      <c r="DX25" s="158" t="s">
        <v>87</v>
      </c>
      <c r="DY25" s="158" t="s">
        <v>87</v>
      </c>
      <c r="DZ25" s="158" t="s">
        <v>87</v>
      </c>
      <c r="EA25" s="57" t="s">
        <v>87</v>
      </c>
      <c r="EB25" s="158">
        <v>0</v>
      </c>
      <c r="EC25" s="62">
        <f>(EB25/GA25)*100</f>
        <v>0</v>
      </c>
      <c r="ED25" s="158">
        <v>17</v>
      </c>
      <c r="EE25" s="57">
        <f>(ED25/GA25)*100</f>
        <v>6.8000000000000007</v>
      </c>
      <c r="EF25" s="158" t="s">
        <v>87</v>
      </c>
      <c r="EG25" s="158" t="s">
        <v>87</v>
      </c>
      <c r="EH25" s="158">
        <v>163</v>
      </c>
      <c r="EI25" s="57">
        <f>(EH25/GA25)*100</f>
        <v>65.2</v>
      </c>
      <c r="EJ25" s="158" t="s">
        <v>87</v>
      </c>
      <c r="EK25" s="57" t="s">
        <v>87</v>
      </c>
      <c r="EL25" s="35">
        <v>0</v>
      </c>
      <c r="EM25" s="57">
        <f>(EL25/GA25)*100</f>
        <v>0</v>
      </c>
      <c r="EN25" s="158" t="s">
        <v>87</v>
      </c>
      <c r="EO25" s="57" t="s">
        <v>87</v>
      </c>
      <c r="EP25" s="158">
        <v>4</v>
      </c>
      <c r="EQ25" s="57">
        <f>(EP25/GA25)*100</f>
        <v>1.6</v>
      </c>
      <c r="ER25" s="158" t="s">
        <v>87</v>
      </c>
      <c r="ES25" s="57" t="s">
        <v>87</v>
      </c>
      <c r="ET25" s="35">
        <v>0</v>
      </c>
      <c r="EU25" s="57">
        <f>(ET25/GA25)*100</f>
        <v>0</v>
      </c>
      <c r="EV25" s="158" t="s">
        <v>87</v>
      </c>
      <c r="EW25" s="57" t="s">
        <v>87</v>
      </c>
      <c r="EX25" s="163">
        <v>0</v>
      </c>
      <c r="EY25" s="57">
        <f>(EX25/GA25)*100</f>
        <v>0</v>
      </c>
      <c r="EZ25" s="158" t="s">
        <v>87</v>
      </c>
      <c r="FA25" s="57" t="s">
        <v>87</v>
      </c>
      <c r="FB25" s="158">
        <v>22</v>
      </c>
      <c r="FC25" s="57">
        <f>(FB25/GA25)*100</f>
        <v>8.7999999999999989</v>
      </c>
      <c r="FD25" s="158" t="s">
        <v>87</v>
      </c>
      <c r="FE25" s="57" t="s">
        <v>87</v>
      </c>
      <c r="FF25" s="158" t="s">
        <v>87</v>
      </c>
      <c r="FG25" s="57" t="s">
        <v>87</v>
      </c>
      <c r="FH25" s="158">
        <v>0</v>
      </c>
      <c r="FI25" s="57">
        <f>(FH25/GA25)*100</f>
        <v>0</v>
      </c>
      <c r="FJ25" s="158" t="s">
        <v>87</v>
      </c>
      <c r="FK25" s="57" t="s">
        <v>87</v>
      </c>
      <c r="FL25" s="158" t="s">
        <v>87</v>
      </c>
      <c r="FM25" s="57" t="s">
        <v>87</v>
      </c>
      <c r="FN25" s="158">
        <v>21</v>
      </c>
      <c r="FO25" s="57">
        <f>(FN25/GA25)*100</f>
        <v>8.4</v>
      </c>
      <c r="FP25" s="158" t="s">
        <v>87</v>
      </c>
      <c r="FQ25" s="57" t="s">
        <v>87</v>
      </c>
      <c r="FR25" s="158">
        <f>SUM(FN25,FH25)</f>
        <v>21</v>
      </c>
      <c r="FS25" s="57">
        <f t="shared" si="91"/>
        <v>8.4</v>
      </c>
      <c r="FT25" s="70" t="s">
        <v>157</v>
      </c>
      <c r="FU25" s="70" t="s">
        <v>157</v>
      </c>
      <c r="FV25" s="70" t="s">
        <v>157</v>
      </c>
      <c r="FW25" s="70" t="s">
        <v>157</v>
      </c>
      <c r="FX25" s="70" t="s">
        <v>157</v>
      </c>
      <c r="FY25" s="70" t="s">
        <v>157</v>
      </c>
      <c r="FZ25" s="158" t="s">
        <v>87</v>
      </c>
      <c r="GA25" s="158">
        <v>250</v>
      </c>
      <c r="GB25" s="133" t="s">
        <v>168</v>
      </c>
    </row>
    <row r="26" spans="1:184" s="12" customFormat="1" ht="16.05" customHeight="1" x14ac:dyDescent="0.3">
      <c r="A26" s="43" t="s">
        <v>221</v>
      </c>
      <c r="B26" s="94" t="s">
        <v>177</v>
      </c>
      <c r="C26" s="46" t="s">
        <v>20</v>
      </c>
      <c r="D26" s="75">
        <v>59.46</v>
      </c>
      <c r="E26" s="68" t="s">
        <v>157</v>
      </c>
      <c r="F26" s="158">
        <v>2</v>
      </c>
      <c r="G26" s="57">
        <f>(F26/FZ26)*100</f>
        <v>0.48192771084337355</v>
      </c>
      <c r="H26" s="158">
        <v>1</v>
      </c>
      <c r="I26" s="57">
        <f>(H26/GA26)*100</f>
        <v>0.38610038610038611</v>
      </c>
      <c r="J26" s="158">
        <v>0</v>
      </c>
      <c r="K26" s="57">
        <f>(J26/FZ26)*100</f>
        <v>0</v>
      </c>
      <c r="L26" s="158">
        <v>4</v>
      </c>
      <c r="M26" s="57">
        <f>(L26/FZ26)*100</f>
        <v>0.96385542168674709</v>
      </c>
      <c r="N26" s="158">
        <v>4</v>
      </c>
      <c r="O26" s="57">
        <f>(N26/GA26)*100</f>
        <v>1.5444015444015444</v>
      </c>
      <c r="P26" s="158">
        <v>0</v>
      </c>
      <c r="Q26" s="57">
        <f>(P26/FZ26)*100</f>
        <v>0</v>
      </c>
      <c r="R26" s="158">
        <v>0</v>
      </c>
      <c r="S26" s="57">
        <f>(R26/GA26)*100</f>
        <v>0</v>
      </c>
      <c r="T26" s="158">
        <v>0</v>
      </c>
      <c r="U26" s="57">
        <f>(T26/FZ26)*100</f>
        <v>0</v>
      </c>
      <c r="V26" s="158">
        <v>4</v>
      </c>
      <c r="W26" s="57">
        <f>(V26/GA26)*100</f>
        <v>1.5444015444015444</v>
      </c>
      <c r="X26" s="158">
        <v>1</v>
      </c>
      <c r="Y26" s="57">
        <f>(X26/FZ26)*100</f>
        <v>0.24096385542168677</v>
      </c>
      <c r="Z26" s="158">
        <v>1</v>
      </c>
      <c r="AA26" s="57">
        <f>(Z26/FZ26)*100</f>
        <v>0.24096385542168677</v>
      </c>
      <c r="AB26" s="158">
        <v>4</v>
      </c>
      <c r="AC26" s="57">
        <f>(AB26/GA26)*100</f>
        <v>1.5444015444015444</v>
      </c>
      <c r="AD26" s="158">
        <v>60</v>
      </c>
      <c r="AE26" s="158">
        <f>(AD26/FZ26)*100</f>
        <v>14.457831325301203</v>
      </c>
      <c r="AF26" s="158">
        <v>34</v>
      </c>
      <c r="AG26" s="57">
        <f>(AF26/FZ26)*100</f>
        <v>8.19277108433735</v>
      </c>
      <c r="AH26" s="35">
        <v>1</v>
      </c>
      <c r="AI26" s="57">
        <f>(AH26/FZ26)*100</f>
        <v>0.24096385542168677</v>
      </c>
      <c r="AJ26" s="35">
        <v>1</v>
      </c>
      <c r="AK26" s="57">
        <f>(AJ26/GA26)*100</f>
        <v>0.38610038610038611</v>
      </c>
      <c r="AL26" s="158">
        <v>6</v>
      </c>
      <c r="AM26" s="57">
        <f>(AL26/FZ26)*100</f>
        <v>1.4457831325301205</v>
      </c>
      <c r="AN26" s="158">
        <v>3</v>
      </c>
      <c r="AO26" s="57">
        <f>(AN26/FZ26)*100</f>
        <v>0.72289156626506024</v>
      </c>
      <c r="AP26" s="158">
        <f>SUM(V26,AD26,AN26)</f>
        <v>67</v>
      </c>
      <c r="AQ26" s="57">
        <f>(AP26/FZ26)*100</f>
        <v>16.14457831325301</v>
      </c>
      <c r="AR26" s="158">
        <v>49</v>
      </c>
      <c r="AS26" s="57">
        <f>(AR26/GA26)*100</f>
        <v>18.918918918918919</v>
      </c>
      <c r="AT26" s="158">
        <f>SUM(AL26,AF26,X26)</f>
        <v>41</v>
      </c>
      <c r="AU26" s="57">
        <f>(AT26/FZ26)*100</f>
        <v>9.8795180722891569</v>
      </c>
      <c r="AV26" s="158">
        <v>30</v>
      </c>
      <c r="AW26" s="57">
        <f>(AV26/GA26)*100</f>
        <v>11.583011583011583</v>
      </c>
      <c r="AX26" s="158">
        <v>2</v>
      </c>
      <c r="AY26" s="57">
        <f>(AX26/FZ26)*100</f>
        <v>0.48192771084337355</v>
      </c>
      <c r="AZ26" s="158">
        <v>1</v>
      </c>
      <c r="BA26" s="57">
        <f>(AZ26/GA26)*100</f>
        <v>0.38610038610038611</v>
      </c>
      <c r="BB26" s="158">
        <v>0</v>
      </c>
      <c r="BC26" s="57">
        <f>(BB26/FZ26)*100</f>
        <v>0</v>
      </c>
      <c r="BD26" s="158">
        <v>1</v>
      </c>
      <c r="BE26" s="57">
        <f>(BD26/GA26)*100</f>
        <v>0.38610038610038611</v>
      </c>
      <c r="BF26" s="158">
        <v>6</v>
      </c>
      <c r="BG26" s="57">
        <f>(BF26/FZ26)*100</f>
        <v>1.4457831325301205</v>
      </c>
      <c r="BH26" s="158">
        <v>9</v>
      </c>
      <c r="BI26" s="57">
        <f>(BH26/FZ26)*100</f>
        <v>2.1686746987951806</v>
      </c>
      <c r="BJ26" s="158">
        <v>18</v>
      </c>
      <c r="BK26" s="57">
        <f>(BJ26/FZ26)*100</f>
        <v>4.3373493975903612</v>
      </c>
      <c r="BL26" s="158">
        <v>6</v>
      </c>
      <c r="BM26" s="57">
        <f>(BL26/GA26)*100</f>
        <v>2.3166023166023164</v>
      </c>
      <c r="BN26" s="40">
        <v>19</v>
      </c>
      <c r="BO26" s="57">
        <f>(BN26/FZ26)*100</f>
        <v>4.5783132530120483</v>
      </c>
      <c r="BP26" s="35">
        <v>2</v>
      </c>
      <c r="BQ26" s="60">
        <f>(BP26/FZ26)*100</f>
        <v>0.48192771084337355</v>
      </c>
      <c r="BR26" s="35">
        <v>2</v>
      </c>
      <c r="BS26" s="60">
        <f>(BR26/GA26)*100</f>
        <v>0.77220077220077221</v>
      </c>
      <c r="BT26" s="158">
        <v>6</v>
      </c>
      <c r="BU26" s="57">
        <f>(BT26/FZ26)*100</f>
        <v>1.4457831325301205</v>
      </c>
      <c r="BV26" s="158">
        <f>SUM(BT26,BP26,BN26,BF26,BH26)</f>
        <v>42</v>
      </c>
      <c r="BW26" s="57">
        <f>(BV26/FZ26)*100</f>
        <v>10.120481927710843</v>
      </c>
      <c r="BX26" s="158">
        <v>12</v>
      </c>
      <c r="BY26" s="57">
        <f>(BX26/FZ26)*100</f>
        <v>2.8915662650602409</v>
      </c>
      <c r="BZ26" s="158">
        <v>4</v>
      </c>
      <c r="CA26" s="57">
        <f>(BZ26/GA26)*100</f>
        <v>1.5444015444015444</v>
      </c>
      <c r="CB26" s="158">
        <v>8</v>
      </c>
      <c r="CC26" s="57">
        <f>(CB26/FZ26)*100</f>
        <v>1.9277108433734942</v>
      </c>
      <c r="CD26" s="158">
        <v>22</v>
      </c>
      <c r="CE26" s="57">
        <f>(CD26/FZ26)*100</f>
        <v>5.3012048192771086</v>
      </c>
      <c r="CF26" s="158">
        <v>7</v>
      </c>
      <c r="CG26" s="57">
        <f>(CF26/FZ26)*100</f>
        <v>1.6867469879518073</v>
      </c>
      <c r="CH26" s="158">
        <v>3</v>
      </c>
      <c r="CI26" s="57">
        <f>(CH26/GA26)*100</f>
        <v>1.1583011583011582</v>
      </c>
      <c r="CJ26" s="44">
        <v>22</v>
      </c>
      <c r="CK26" s="57">
        <f>(CJ26/FZ26)*100</f>
        <v>5.3012048192771086</v>
      </c>
      <c r="CL26" s="158">
        <v>6</v>
      </c>
      <c r="CM26" s="57">
        <f>(CL26/GA26)*100</f>
        <v>2.3166023166023164</v>
      </c>
      <c r="CN26" s="158">
        <v>7</v>
      </c>
      <c r="CO26" s="57">
        <f>(CN26/FZ26)*100</f>
        <v>1.6867469879518073</v>
      </c>
      <c r="CP26" s="158">
        <v>4</v>
      </c>
      <c r="CQ26" s="57">
        <f>(CP26/GA26)*100</f>
        <v>1.5444015444015444</v>
      </c>
      <c r="CR26" s="158">
        <v>9</v>
      </c>
      <c r="CS26" s="57">
        <f>(CR26/FZ26)*100</f>
        <v>2.1686746987951806</v>
      </c>
      <c r="CT26" s="158">
        <v>4</v>
      </c>
      <c r="CU26" s="57">
        <f>(CT26/GA26)*100</f>
        <v>1.5444015444015444</v>
      </c>
      <c r="CV26" s="158">
        <v>1</v>
      </c>
      <c r="CW26" s="57">
        <f>(CV26/FZ26)*100</f>
        <v>0.24096385542168677</v>
      </c>
      <c r="CX26" s="158">
        <v>76</v>
      </c>
      <c r="CY26" s="57">
        <f>(CX26/FZ26)*100</f>
        <v>18.313253012048193</v>
      </c>
      <c r="CZ26" s="158">
        <v>49</v>
      </c>
      <c r="DA26" s="57">
        <f>(CZ26/GA26)*100</f>
        <v>18.918918918918919</v>
      </c>
      <c r="DB26" s="158">
        <v>48</v>
      </c>
      <c r="DC26" s="57">
        <f>(DB26/FZ26)*100</f>
        <v>11.566265060240964</v>
      </c>
      <c r="DD26" s="158">
        <v>36</v>
      </c>
      <c r="DE26" s="57">
        <f>(DD26/GA26)*100</f>
        <v>13.8996138996139</v>
      </c>
      <c r="DF26" s="158">
        <v>2</v>
      </c>
      <c r="DG26" s="57">
        <f>(DF26/FZ26)*100</f>
        <v>0.48192771084337355</v>
      </c>
      <c r="DH26" s="158">
        <v>0</v>
      </c>
      <c r="DI26" s="57">
        <f>(DH26/FZ26)*100</f>
        <v>0</v>
      </c>
      <c r="DJ26" s="158">
        <v>0</v>
      </c>
      <c r="DK26" s="57">
        <f>(DJ26/GA26)*100</f>
        <v>0</v>
      </c>
      <c r="DL26" s="158">
        <v>23</v>
      </c>
      <c r="DM26" s="57">
        <f>(DL26/FZ26)*100</f>
        <v>5.5421686746987948</v>
      </c>
      <c r="DN26" s="158">
        <v>0</v>
      </c>
      <c r="DO26" s="57">
        <f>(DN26/FZ26)*100</f>
        <v>0</v>
      </c>
      <c r="DP26" s="158">
        <v>0</v>
      </c>
      <c r="DQ26" s="57">
        <f>(DP26/GA26)*100</f>
        <v>0</v>
      </c>
      <c r="DR26" s="158">
        <v>1</v>
      </c>
      <c r="DS26" s="57">
        <f>(DR26/FZ26)*100</f>
        <v>0.24096385542168677</v>
      </c>
      <c r="DT26" s="158">
        <v>8</v>
      </c>
      <c r="DU26" s="57">
        <f>(DT26/FZ26)*100</f>
        <v>1.9277108433734942</v>
      </c>
      <c r="DV26" s="158">
        <v>4</v>
      </c>
      <c r="DW26" s="57">
        <f>(DV26/GA26)*100</f>
        <v>1.5444015444015444</v>
      </c>
      <c r="DX26" s="158">
        <v>0</v>
      </c>
      <c r="DY26" s="57">
        <f>(DX26/FZ26)*100</f>
        <v>0</v>
      </c>
      <c r="DZ26" s="158">
        <v>0</v>
      </c>
      <c r="EA26" s="57">
        <f>(DZ26/FZ26)*100</f>
        <v>0</v>
      </c>
      <c r="EB26" s="158">
        <v>7</v>
      </c>
      <c r="EC26" s="62">
        <f>(EB26/GA26)*100</f>
        <v>2.7027027027027026</v>
      </c>
      <c r="ED26" s="158">
        <v>36</v>
      </c>
      <c r="EE26" s="57">
        <f>(ED26/GA26)*100</f>
        <v>13.8996138996139</v>
      </c>
      <c r="EF26" s="158">
        <f>SUM(DX26,DT26,DR26,DL26,DF26,DB26,CV26,CR26,CJ26,CD26,BX26,CX26)</f>
        <v>224</v>
      </c>
      <c r="EG26" s="57">
        <f>(EF26/FZ26)*100</f>
        <v>53.975903614457835</v>
      </c>
      <c r="EH26" s="158">
        <v>139</v>
      </c>
      <c r="EI26" s="57">
        <f>(EH26/GA26)*100</f>
        <v>53.667953667953668</v>
      </c>
      <c r="EJ26" s="158">
        <v>0</v>
      </c>
      <c r="EK26" s="57">
        <f>(EJ26/FZ26)*100</f>
        <v>0</v>
      </c>
      <c r="EL26" s="35">
        <v>0</v>
      </c>
      <c r="EM26" s="57">
        <f>(EL26/GA26)*100</f>
        <v>0</v>
      </c>
      <c r="EN26" s="35">
        <v>1</v>
      </c>
      <c r="EO26" s="57">
        <f>(EN26/FZ26)*100</f>
        <v>0.24096385542168677</v>
      </c>
      <c r="EP26" s="158">
        <v>1</v>
      </c>
      <c r="EQ26" s="57">
        <f>(EP26/GA26)*100</f>
        <v>0.38610038610038611</v>
      </c>
      <c r="ER26" s="158">
        <v>0</v>
      </c>
      <c r="ES26" s="57">
        <f>(ER26/FZ26)*100</f>
        <v>0</v>
      </c>
      <c r="ET26" s="35">
        <v>0</v>
      </c>
      <c r="EU26" s="57">
        <f>(ET26/GA26)*100</f>
        <v>0</v>
      </c>
      <c r="EV26" s="35">
        <v>1</v>
      </c>
      <c r="EW26" s="57">
        <f>(EV26/FZ26)*100</f>
        <v>0.24096385542168677</v>
      </c>
      <c r="EX26" s="35">
        <v>1</v>
      </c>
      <c r="EY26" s="57">
        <f>(EX26/GA26)*100</f>
        <v>0.38610038610038611</v>
      </c>
      <c r="EZ26" s="158">
        <v>3</v>
      </c>
      <c r="FA26" s="57">
        <f>(EZ26/FZ26)*100</f>
        <v>0.72289156626506024</v>
      </c>
      <c r="FB26" s="158">
        <v>3</v>
      </c>
      <c r="FC26" s="57">
        <f>(FB26/GA26)*100</f>
        <v>1.1583011583011582</v>
      </c>
      <c r="FD26" s="158">
        <v>0</v>
      </c>
      <c r="FE26" s="57">
        <f>(FD26/FZ26)*100</f>
        <v>0</v>
      </c>
      <c r="FF26" s="158">
        <v>0</v>
      </c>
      <c r="FG26" s="57">
        <f>(FF26/FZ26)*100</f>
        <v>0</v>
      </c>
      <c r="FH26" s="158">
        <v>0</v>
      </c>
      <c r="FI26" s="57">
        <f>(FH26/GA26)*100</f>
        <v>0</v>
      </c>
      <c r="FJ26" s="158">
        <v>2</v>
      </c>
      <c r="FK26" s="57">
        <f>(FJ26/FZ26)*100</f>
        <v>0.48192771084337355</v>
      </c>
      <c r="FL26" s="158">
        <v>28</v>
      </c>
      <c r="FM26" s="57">
        <f>(FL26/FZ26)*100</f>
        <v>6.7469879518072293</v>
      </c>
      <c r="FN26" s="158">
        <v>23</v>
      </c>
      <c r="FO26" s="57">
        <f>(FN26/GA26)*100</f>
        <v>8.8803088803088812</v>
      </c>
      <c r="FP26" s="158">
        <f>SUM(FL26,FF26,FJ26,FD26)</f>
        <v>30</v>
      </c>
      <c r="FQ26" s="57">
        <f>(FP26/FZ26)*100</f>
        <v>7.2289156626506017</v>
      </c>
      <c r="FR26" s="158">
        <f>SUM(FN26,FH26)</f>
        <v>23</v>
      </c>
      <c r="FS26" s="57">
        <f t="shared" si="91"/>
        <v>8.8803088803088812</v>
      </c>
      <c r="FT26" s="70" t="s">
        <v>157</v>
      </c>
      <c r="FU26" s="70" t="s">
        <v>157</v>
      </c>
      <c r="FV26" s="70" t="s">
        <v>157</v>
      </c>
      <c r="FW26" s="70" t="s">
        <v>157</v>
      </c>
      <c r="FX26" s="70" t="s">
        <v>157</v>
      </c>
      <c r="FY26" s="70" t="s">
        <v>157</v>
      </c>
      <c r="FZ26" s="158">
        <v>415</v>
      </c>
      <c r="GA26" s="158">
        <v>259</v>
      </c>
      <c r="GB26" s="133" t="s">
        <v>163</v>
      </c>
    </row>
    <row r="27" spans="1:184" s="12" customFormat="1" ht="16.05" customHeight="1" x14ac:dyDescent="0.3">
      <c r="A27" s="43" t="s">
        <v>207</v>
      </c>
      <c r="B27" s="94" t="s">
        <v>178</v>
      </c>
      <c r="C27" s="41" t="s">
        <v>21</v>
      </c>
      <c r="D27" s="75">
        <v>44.99</v>
      </c>
      <c r="E27" s="68" t="s">
        <v>157</v>
      </c>
      <c r="F27" s="40" t="s">
        <v>87</v>
      </c>
      <c r="G27" s="40" t="s">
        <v>87</v>
      </c>
      <c r="H27" s="158">
        <v>0</v>
      </c>
      <c r="I27" s="57">
        <f>(H27/GA27)*100</f>
        <v>0</v>
      </c>
      <c r="J27" s="40" t="s">
        <v>87</v>
      </c>
      <c r="K27" s="40" t="s">
        <v>87</v>
      </c>
      <c r="L27" s="40" t="s">
        <v>87</v>
      </c>
      <c r="M27" s="40" t="s">
        <v>87</v>
      </c>
      <c r="N27" s="158">
        <v>0</v>
      </c>
      <c r="O27" s="57">
        <f>(N27/GA27)*100</f>
        <v>0</v>
      </c>
      <c r="P27" s="40" t="s">
        <v>87</v>
      </c>
      <c r="Q27" s="40" t="s">
        <v>87</v>
      </c>
      <c r="R27" s="158">
        <v>0</v>
      </c>
      <c r="S27" s="57">
        <f>(R27/GA27)*100</f>
        <v>0</v>
      </c>
      <c r="T27" s="40" t="s">
        <v>87</v>
      </c>
      <c r="U27" s="40" t="s">
        <v>87</v>
      </c>
      <c r="V27" s="40" t="s">
        <v>87</v>
      </c>
      <c r="W27" s="40" t="s">
        <v>87</v>
      </c>
      <c r="X27" s="40" t="s">
        <v>87</v>
      </c>
      <c r="Y27" s="58" t="s">
        <v>87</v>
      </c>
      <c r="Z27" s="40" t="s">
        <v>87</v>
      </c>
      <c r="AA27" s="40" t="s">
        <v>87</v>
      </c>
      <c r="AB27" s="158">
        <v>0</v>
      </c>
      <c r="AC27" s="57">
        <f>(AB27/GA27)*100</f>
        <v>0</v>
      </c>
      <c r="AD27" s="40" t="s">
        <v>87</v>
      </c>
      <c r="AE27" s="40" t="s">
        <v>87</v>
      </c>
      <c r="AF27" s="40" t="s">
        <v>87</v>
      </c>
      <c r="AG27" s="40" t="s">
        <v>87</v>
      </c>
      <c r="AH27" s="40" t="s">
        <v>87</v>
      </c>
      <c r="AI27" s="58" t="s">
        <v>87</v>
      </c>
      <c r="AJ27" s="35">
        <v>1</v>
      </c>
      <c r="AK27" s="57">
        <f>(AJ27/GA27)*100</f>
        <v>0.5988023952095809</v>
      </c>
      <c r="AL27" s="40" t="s">
        <v>87</v>
      </c>
      <c r="AM27" s="40" t="s">
        <v>87</v>
      </c>
      <c r="AN27" s="40" t="s">
        <v>87</v>
      </c>
      <c r="AO27" s="40" t="s">
        <v>87</v>
      </c>
      <c r="AP27" s="40" t="s">
        <v>87</v>
      </c>
      <c r="AQ27" s="58" t="s">
        <v>87</v>
      </c>
      <c r="AR27" s="158">
        <v>11</v>
      </c>
      <c r="AS27" s="57">
        <f>(AR27/GA27)*100</f>
        <v>6.5868263473053901</v>
      </c>
      <c r="AT27" s="40" t="s">
        <v>87</v>
      </c>
      <c r="AU27" s="58" t="s">
        <v>87</v>
      </c>
      <c r="AV27" s="158">
        <v>10</v>
      </c>
      <c r="AW27" s="57">
        <f>(AV27/GA27)*100</f>
        <v>5.9880239520958085</v>
      </c>
      <c r="AX27" s="40" t="s">
        <v>87</v>
      </c>
      <c r="AY27" s="40" t="s">
        <v>87</v>
      </c>
      <c r="AZ27" s="158">
        <v>1</v>
      </c>
      <c r="BA27" s="57">
        <f>(AZ27/GA27)*100</f>
        <v>0.5988023952095809</v>
      </c>
      <c r="BB27" s="40" t="s">
        <v>87</v>
      </c>
      <c r="BC27" s="40" t="s">
        <v>87</v>
      </c>
      <c r="BD27" s="158">
        <v>0</v>
      </c>
      <c r="BE27" s="57">
        <f>(BD27/GA27)*100</f>
        <v>0</v>
      </c>
      <c r="BF27" s="40" t="s">
        <v>87</v>
      </c>
      <c r="BG27" s="58" t="s">
        <v>87</v>
      </c>
      <c r="BH27" s="40" t="s">
        <v>87</v>
      </c>
      <c r="BI27" s="40" t="s">
        <v>87</v>
      </c>
      <c r="BJ27" s="40" t="s">
        <v>87</v>
      </c>
      <c r="BK27" s="40" t="s">
        <v>87</v>
      </c>
      <c r="BL27" s="40">
        <v>2</v>
      </c>
      <c r="BM27" s="57">
        <f>(BL27/GA27)*100</f>
        <v>1.1976047904191618</v>
      </c>
      <c r="BN27" s="40" t="s">
        <v>87</v>
      </c>
      <c r="BO27" s="40" t="s">
        <v>87</v>
      </c>
      <c r="BP27" s="40" t="s">
        <v>87</v>
      </c>
      <c r="BQ27" s="40" t="s">
        <v>87</v>
      </c>
      <c r="BR27" s="35">
        <v>0</v>
      </c>
      <c r="BS27" s="60">
        <f>(BR27/GA27)*100</f>
        <v>0</v>
      </c>
      <c r="BT27" s="40" t="s">
        <v>87</v>
      </c>
      <c r="BU27" s="40" t="s">
        <v>87</v>
      </c>
      <c r="BV27" s="40" t="s">
        <v>87</v>
      </c>
      <c r="BW27" s="40" t="s">
        <v>87</v>
      </c>
      <c r="BX27" s="40" t="s">
        <v>87</v>
      </c>
      <c r="BY27" s="40" t="s">
        <v>87</v>
      </c>
      <c r="BZ27" s="158">
        <v>0</v>
      </c>
      <c r="CA27" s="57">
        <f>(BZ27/GA27)*100</f>
        <v>0</v>
      </c>
      <c r="CB27" s="40" t="s">
        <v>87</v>
      </c>
      <c r="CC27" s="40" t="s">
        <v>87</v>
      </c>
      <c r="CD27" s="40" t="s">
        <v>87</v>
      </c>
      <c r="CE27" s="40" t="s">
        <v>87</v>
      </c>
      <c r="CF27" s="40" t="s">
        <v>87</v>
      </c>
      <c r="CG27" s="58" t="s">
        <v>87</v>
      </c>
      <c r="CH27" s="158">
        <v>2</v>
      </c>
      <c r="CI27" s="57">
        <f>(CH27/GA27)*100</f>
        <v>1.1976047904191618</v>
      </c>
      <c r="CJ27" s="40" t="s">
        <v>87</v>
      </c>
      <c r="CK27" s="58" t="s">
        <v>87</v>
      </c>
      <c r="CL27" s="44">
        <v>7</v>
      </c>
      <c r="CM27" s="57">
        <f>(CL27/GA27)*100</f>
        <v>4.1916167664670656</v>
      </c>
      <c r="CN27" s="40" t="s">
        <v>87</v>
      </c>
      <c r="CO27" s="40" t="s">
        <v>87</v>
      </c>
      <c r="CP27" s="158">
        <v>2</v>
      </c>
      <c r="CQ27" s="57">
        <f>(CP27/GA27)*100</f>
        <v>1.1976047904191618</v>
      </c>
      <c r="CR27" s="40" t="s">
        <v>87</v>
      </c>
      <c r="CS27" s="58" t="s">
        <v>87</v>
      </c>
      <c r="CT27" s="158">
        <v>4</v>
      </c>
      <c r="CU27" s="57">
        <f>(CT27/GA27)*100</f>
        <v>2.3952095808383236</v>
      </c>
      <c r="CV27" s="40" t="s">
        <v>87</v>
      </c>
      <c r="CW27" s="40" t="s">
        <v>87</v>
      </c>
      <c r="CX27" s="40" t="s">
        <v>87</v>
      </c>
      <c r="CY27" s="58" t="s">
        <v>87</v>
      </c>
      <c r="CZ27" s="158">
        <v>38</v>
      </c>
      <c r="DA27" s="57">
        <f>(CZ27/GA27)*100</f>
        <v>22.754491017964071</v>
      </c>
      <c r="DB27" s="40" t="s">
        <v>87</v>
      </c>
      <c r="DC27" s="58" t="s">
        <v>87</v>
      </c>
      <c r="DD27" s="158">
        <v>40</v>
      </c>
      <c r="DE27" s="57">
        <f>(DD27/GA27)*100</f>
        <v>23.952095808383234</v>
      </c>
      <c r="DF27" s="40" t="s">
        <v>87</v>
      </c>
      <c r="DG27" s="58" t="s">
        <v>87</v>
      </c>
      <c r="DH27" s="40" t="s">
        <v>87</v>
      </c>
      <c r="DI27" s="58" t="s">
        <v>87</v>
      </c>
      <c r="DJ27" s="158">
        <v>0</v>
      </c>
      <c r="DK27" s="57">
        <f>(DJ27/GA27)*100</f>
        <v>0</v>
      </c>
      <c r="DL27" s="40" t="s">
        <v>87</v>
      </c>
      <c r="DM27" s="58" t="s">
        <v>87</v>
      </c>
      <c r="DN27" s="40" t="s">
        <v>87</v>
      </c>
      <c r="DO27" s="58" t="s">
        <v>87</v>
      </c>
      <c r="DP27" s="158">
        <v>0</v>
      </c>
      <c r="DQ27" s="57">
        <f>(DP27/GA27)*100</f>
        <v>0</v>
      </c>
      <c r="DR27" s="40" t="s">
        <v>87</v>
      </c>
      <c r="DS27" s="58" t="s">
        <v>87</v>
      </c>
      <c r="DT27" s="40" t="s">
        <v>87</v>
      </c>
      <c r="DU27" s="58" t="s">
        <v>87</v>
      </c>
      <c r="DV27" s="158">
        <v>9</v>
      </c>
      <c r="DW27" s="57">
        <f>(DV27/GA27)*100</f>
        <v>5.3892215568862278</v>
      </c>
      <c r="DX27" s="158" t="s">
        <v>87</v>
      </c>
      <c r="DY27" s="158" t="s">
        <v>87</v>
      </c>
      <c r="DZ27" s="158" t="s">
        <v>87</v>
      </c>
      <c r="EA27" s="57" t="s">
        <v>87</v>
      </c>
      <c r="EB27" s="158">
        <v>0</v>
      </c>
      <c r="EC27" s="62">
        <f>(EB27/GA27)*100</f>
        <v>0</v>
      </c>
      <c r="ED27" s="158">
        <v>7</v>
      </c>
      <c r="EE27" s="57">
        <f>(ED27/GA27)*100</f>
        <v>4.1916167664670656</v>
      </c>
      <c r="EF27" s="158" t="s">
        <v>87</v>
      </c>
      <c r="EG27" s="158" t="s">
        <v>87</v>
      </c>
      <c r="EH27" s="158">
        <v>105</v>
      </c>
      <c r="EI27" s="57">
        <f>(EH27/GA27)*100</f>
        <v>62.874251497005986</v>
      </c>
      <c r="EJ27" s="158" t="s">
        <v>87</v>
      </c>
      <c r="EK27" s="57" t="s">
        <v>87</v>
      </c>
      <c r="EL27" s="35">
        <v>0</v>
      </c>
      <c r="EM27" s="57">
        <f>(EL27/GA27)*100</f>
        <v>0</v>
      </c>
      <c r="EN27" s="158" t="s">
        <v>87</v>
      </c>
      <c r="EO27" s="57" t="s">
        <v>87</v>
      </c>
      <c r="EP27" s="35">
        <v>0</v>
      </c>
      <c r="EQ27" s="57">
        <f>(EP27/GA27)*100</f>
        <v>0</v>
      </c>
      <c r="ER27" s="158" t="s">
        <v>87</v>
      </c>
      <c r="ES27" s="57" t="s">
        <v>87</v>
      </c>
      <c r="ET27" s="35">
        <v>0</v>
      </c>
      <c r="EU27" s="57">
        <f>(ET27/GA27)*100</f>
        <v>0</v>
      </c>
      <c r="EV27" s="158" t="s">
        <v>87</v>
      </c>
      <c r="EW27" s="57" t="s">
        <v>87</v>
      </c>
      <c r="EX27" s="35">
        <v>0</v>
      </c>
      <c r="EY27" s="57">
        <f>(EX27/GA27)*100</f>
        <v>0</v>
      </c>
      <c r="EZ27" s="158" t="s">
        <v>87</v>
      </c>
      <c r="FA27" s="57" t="s">
        <v>87</v>
      </c>
      <c r="FB27" s="158">
        <v>20</v>
      </c>
      <c r="FC27" s="57">
        <f>(FB27/GA27)*100</f>
        <v>11.976047904191617</v>
      </c>
      <c r="FD27" s="158" t="s">
        <v>87</v>
      </c>
      <c r="FE27" s="57" t="s">
        <v>87</v>
      </c>
      <c r="FF27" s="158" t="s">
        <v>87</v>
      </c>
      <c r="FG27" s="57" t="s">
        <v>87</v>
      </c>
      <c r="FH27" s="158">
        <v>0</v>
      </c>
      <c r="FI27" s="57">
        <f>(FH27/GA27)*100</f>
        <v>0</v>
      </c>
      <c r="FJ27" s="158" t="s">
        <v>87</v>
      </c>
      <c r="FK27" s="57" t="s">
        <v>87</v>
      </c>
      <c r="FL27" s="158" t="s">
        <v>87</v>
      </c>
      <c r="FM27" s="57" t="s">
        <v>87</v>
      </c>
      <c r="FN27" s="158">
        <v>18</v>
      </c>
      <c r="FO27" s="57">
        <f>(FN27/GA27)*100</f>
        <v>10.778443113772456</v>
      </c>
      <c r="FP27" s="158" t="s">
        <v>87</v>
      </c>
      <c r="FQ27" s="57" t="s">
        <v>87</v>
      </c>
      <c r="FR27" s="158">
        <f>SUM(FN27,FH27)</f>
        <v>18</v>
      </c>
      <c r="FS27" s="57">
        <f t="shared" si="91"/>
        <v>10.778443113772456</v>
      </c>
      <c r="FT27" s="70" t="s">
        <v>157</v>
      </c>
      <c r="FU27" s="70" t="s">
        <v>157</v>
      </c>
      <c r="FV27" s="70" t="s">
        <v>157</v>
      </c>
      <c r="FW27" s="70" t="s">
        <v>157</v>
      </c>
      <c r="FX27" s="70" t="s">
        <v>157</v>
      </c>
      <c r="FY27" s="70" t="s">
        <v>157</v>
      </c>
      <c r="FZ27" s="158" t="s">
        <v>87</v>
      </c>
      <c r="GA27" s="158">
        <v>167</v>
      </c>
      <c r="GB27" s="133" t="s">
        <v>166</v>
      </c>
    </row>
    <row r="28" spans="1:184" ht="16.05" customHeight="1" x14ac:dyDescent="0.3">
      <c r="A28" s="43" t="s">
        <v>188</v>
      </c>
      <c r="B28" s="94" t="s">
        <v>179</v>
      </c>
      <c r="C28" s="41" t="s">
        <v>22</v>
      </c>
      <c r="D28" s="75">
        <v>31.12</v>
      </c>
      <c r="E28" s="68" t="s">
        <v>157</v>
      </c>
      <c r="F28" s="8"/>
      <c r="G28" s="8"/>
      <c r="H28" s="8"/>
      <c r="I28" s="47"/>
      <c r="J28" s="47"/>
      <c r="K28" s="47"/>
      <c r="L28" s="8"/>
      <c r="M28" s="57"/>
      <c r="N28" s="8"/>
      <c r="O28" s="47"/>
      <c r="P28" s="47"/>
      <c r="Q28" s="57"/>
      <c r="R28" s="8"/>
      <c r="S28" s="47"/>
      <c r="T28" s="8"/>
      <c r="U28" s="47"/>
      <c r="V28" s="47"/>
      <c r="W28" s="47"/>
      <c r="X28" s="8"/>
      <c r="Y28" s="47"/>
      <c r="Z28" s="57"/>
      <c r="AA28" s="47"/>
      <c r="AB28" s="8"/>
      <c r="AC28" s="47"/>
      <c r="AD28" s="47"/>
      <c r="AE28" s="47"/>
      <c r="AF28" s="8"/>
      <c r="AG28" s="47"/>
      <c r="AH28" s="47"/>
      <c r="AI28" s="47"/>
      <c r="AJ28" s="8"/>
      <c r="AK28" s="47"/>
      <c r="AL28" s="57"/>
      <c r="AM28" s="57"/>
      <c r="AN28" s="8"/>
      <c r="AO28" s="57"/>
      <c r="AP28" s="8"/>
      <c r="AQ28" s="47"/>
      <c r="AR28" s="47"/>
      <c r="AS28" s="47"/>
      <c r="AT28" s="47"/>
      <c r="AU28" s="47"/>
      <c r="AV28" s="8"/>
      <c r="AW28" s="47"/>
      <c r="AX28" s="8"/>
      <c r="AY28" s="47"/>
      <c r="AZ28" s="47"/>
      <c r="BA28" s="47"/>
      <c r="BB28" s="8"/>
      <c r="BC28" s="47"/>
      <c r="BD28" s="47"/>
      <c r="BE28" s="47"/>
      <c r="BF28" s="8"/>
      <c r="BG28" s="47"/>
      <c r="BH28" s="47"/>
      <c r="BI28" s="47"/>
      <c r="BJ28" s="8"/>
      <c r="BK28" s="47"/>
      <c r="BL28" s="47"/>
      <c r="BM28" s="47"/>
      <c r="BN28" s="8"/>
      <c r="BO28" s="47"/>
      <c r="BP28" s="8"/>
      <c r="BQ28" s="47"/>
      <c r="BR28" s="47"/>
      <c r="BS28" s="47"/>
      <c r="BT28" s="8"/>
      <c r="BU28" s="47"/>
      <c r="BV28" s="47"/>
      <c r="BW28" s="47"/>
      <c r="BX28" s="8"/>
      <c r="BY28" s="47"/>
      <c r="BZ28" s="8"/>
      <c r="CA28" s="47"/>
      <c r="CB28" s="47"/>
      <c r="CC28" s="47"/>
      <c r="CD28" s="8"/>
      <c r="CE28" s="47"/>
      <c r="CF28" s="47"/>
      <c r="CG28" s="47"/>
      <c r="CH28" s="8"/>
      <c r="CI28" s="47"/>
      <c r="CJ28" s="47"/>
      <c r="CK28" s="47"/>
      <c r="CL28" s="8"/>
      <c r="CM28" s="47"/>
      <c r="CN28" s="47"/>
      <c r="CO28" s="47"/>
      <c r="CP28" s="8"/>
      <c r="CQ28" s="47"/>
      <c r="CR28" s="47"/>
      <c r="CS28" s="47"/>
      <c r="CT28" s="8"/>
      <c r="CU28" s="47"/>
      <c r="CV28" s="47"/>
      <c r="CW28" s="47"/>
      <c r="CX28" s="8"/>
      <c r="CY28" s="47"/>
      <c r="CZ28" s="47"/>
      <c r="DA28" s="47"/>
      <c r="DB28" s="8"/>
      <c r="DC28" s="47"/>
      <c r="DD28" s="8"/>
      <c r="DE28" s="47"/>
      <c r="DF28" s="8"/>
      <c r="DG28" s="47"/>
      <c r="DH28" s="8"/>
      <c r="DI28" s="47"/>
      <c r="DJ28" s="8"/>
      <c r="DK28" s="47"/>
      <c r="DL28" s="8"/>
      <c r="DM28" s="47"/>
      <c r="DN28" s="49"/>
      <c r="DO28" s="47"/>
      <c r="DP28" s="8"/>
      <c r="DQ28" s="47"/>
      <c r="DR28" s="8"/>
      <c r="DS28" s="47"/>
      <c r="DT28" s="8"/>
      <c r="DU28" s="47"/>
      <c r="DV28" s="49"/>
      <c r="DW28" s="47"/>
      <c r="DX28" s="8"/>
      <c r="DY28" s="47"/>
      <c r="DZ28" s="8"/>
      <c r="EA28" s="47"/>
      <c r="EB28" s="49"/>
      <c r="EC28" s="47"/>
      <c r="ED28" s="8"/>
      <c r="EE28" s="47"/>
      <c r="EF28" s="8"/>
      <c r="EG28" s="47"/>
      <c r="EH28" s="8"/>
      <c r="EI28" s="47"/>
      <c r="EJ28" s="158"/>
      <c r="EK28" s="57"/>
      <c r="EL28" s="8"/>
      <c r="EM28" s="47"/>
      <c r="EN28" s="35"/>
      <c r="EO28" s="60"/>
      <c r="EP28" s="35"/>
      <c r="EQ28" s="60"/>
      <c r="ER28" s="35"/>
      <c r="ES28" s="60"/>
      <c r="ET28" s="158"/>
      <c r="EU28" s="57"/>
      <c r="EV28" s="35"/>
      <c r="EW28" s="60"/>
      <c r="EX28" s="35"/>
      <c r="EY28" s="60"/>
      <c r="EZ28" s="49"/>
      <c r="FA28" s="47"/>
      <c r="FB28" s="8"/>
      <c r="FC28" s="47"/>
      <c r="FD28" s="8"/>
      <c r="FE28" s="47"/>
      <c r="FF28" s="8"/>
      <c r="FG28" s="47"/>
      <c r="FH28" s="8"/>
      <c r="FI28" s="47"/>
      <c r="FJ28" s="8"/>
      <c r="FK28" s="47"/>
      <c r="FL28" s="49"/>
      <c r="FM28" s="47"/>
      <c r="FN28" s="50"/>
      <c r="FO28" s="47"/>
      <c r="FP28" s="8"/>
      <c r="FQ28" s="47"/>
      <c r="FR28" s="8"/>
      <c r="FS28" s="47"/>
      <c r="FT28" s="70"/>
      <c r="FU28" s="70"/>
      <c r="FV28" s="70"/>
      <c r="FW28" s="70"/>
      <c r="FX28" s="70"/>
      <c r="FY28" s="70"/>
      <c r="FZ28" s="8"/>
      <c r="GA28" s="8"/>
      <c r="GB28" s="133" t="s">
        <v>163</v>
      </c>
    </row>
    <row r="29" spans="1:184" s="12" customFormat="1" ht="16.05" customHeight="1" x14ac:dyDescent="0.3">
      <c r="A29" s="43" t="s">
        <v>220</v>
      </c>
      <c r="B29" s="94" t="s">
        <v>179</v>
      </c>
      <c r="C29" s="41" t="s">
        <v>23</v>
      </c>
      <c r="D29" s="75">
        <v>26.51</v>
      </c>
      <c r="E29" s="68" t="s">
        <v>157</v>
      </c>
      <c r="F29" s="158">
        <v>3</v>
      </c>
      <c r="G29" s="57">
        <f>(F29/FZ29)*100</f>
        <v>0.64102564102564097</v>
      </c>
      <c r="H29" s="158">
        <v>3</v>
      </c>
      <c r="I29" s="57">
        <f>(H29/GA29)*100</f>
        <v>0.68807339449541294</v>
      </c>
      <c r="J29" s="158">
        <v>0</v>
      </c>
      <c r="K29" s="57">
        <f>(J29/FZ29)*100</f>
        <v>0</v>
      </c>
      <c r="L29" s="158">
        <v>5</v>
      </c>
      <c r="M29" s="57">
        <f>(L29/FZ29)*100</f>
        <v>1.0683760683760684</v>
      </c>
      <c r="N29" s="158">
        <v>4</v>
      </c>
      <c r="O29" s="57">
        <f>(N29/GA29)*100</f>
        <v>0.91743119266055051</v>
      </c>
      <c r="P29" s="158">
        <v>0</v>
      </c>
      <c r="Q29" s="57">
        <f>(P29/FZ29)*100</f>
        <v>0</v>
      </c>
      <c r="R29" s="158">
        <v>0</v>
      </c>
      <c r="S29" s="57">
        <f>(R29/GA29)*100</f>
        <v>0</v>
      </c>
      <c r="T29" s="158">
        <v>0</v>
      </c>
      <c r="U29" s="57">
        <f>(T29/FZ29)*100</f>
        <v>0</v>
      </c>
      <c r="V29" s="158">
        <v>7</v>
      </c>
      <c r="W29" s="57">
        <f>(V29/GA29)*100</f>
        <v>1.6055045871559634</v>
      </c>
      <c r="X29" s="158">
        <v>0</v>
      </c>
      <c r="Y29" s="57">
        <f>(X29/FZ29)*100</f>
        <v>0</v>
      </c>
      <c r="Z29" s="158">
        <v>0</v>
      </c>
      <c r="AA29" s="57">
        <f>(Z29/FZ29)*100</f>
        <v>0</v>
      </c>
      <c r="AB29" s="158">
        <v>6</v>
      </c>
      <c r="AC29" s="57">
        <f>(AB29/GA29)*100</f>
        <v>1.3761467889908259</v>
      </c>
      <c r="AD29" s="158">
        <v>163</v>
      </c>
      <c r="AE29" s="158">
        <f>(AD29/FZ29)*100</f>
        <v>34.82905982905983</v>
      </c>
      <c r="AF29" s="158">
        <v>8</v>
      </c>
      <c r="AG29" s="57">
        <f>(AF29/FZ29)*100</f>
        <v>1.7094017094017095</v>
      </c>
      <c r="AH29" s="158">
        <v>0</v>
      </c>
      <c r="AI29" s="57">
        <f>(AH29/FZ29)*100</f>
        <v>0</v>
      </c>
      <c r="AJ29" s="35">
        <v>0</v>
      </c>
      <c r="AK29" s="57">
        <f>(AJ29/GA29)*100</f>
        <v>0</v>
      </c>
      <c r="AL29" s="158">
        <v>8</v>
      </c>
      <c r="AM29" s="57">
        <f>(AL29/FZ29)*100</f>
        <v>1.7094017094017095</v>
      </c>
      <c r="AN29" s="158">
        <v>0</v>
      </c>
      <c r="AO29" s="57">
        <f>(AN29/FZ29)*100</f>
        <v>0</v>
      </c>
      <c r="AP29" s="158">
        <f>SUM(V29,AD29,AN29)</f>
        <v>170</v>
      </c>
      <c r="AQ29" s="57">
        <f>(AP29/FZ29)*100</f>
        <v>36.324786324786324</v>
      </c>
      <c r="AR29" s="158">
        <v>166</v>
      </c>
      <c r="AS29" s="57">
        <f>(AR29/GA29)*100</f>
        <v>38.073394495412842</v>
      </c>
      <c r="AT29" s="158">
        <f>SUM(AL29,AF29,X29)</f>
        <v>16</v>
      </c>
      <c r="AU29" s="57">
        <f>(AT29/FZ29)*100</f>
        <v>3.4188034188034191</v>
      </c>
      <c r="AV29" s="158">
        <v>15</v>
      </c>
      <c r="AW29" s="57">
        <f>(AV29/GA29)*100</f>
        <v>3.4403669724770642</v>
      </c>
      <c r="AX29" s="158">
        <v>0</v>
      </c>
      <c r="AY29" s="57">
        <f>(AX29/FZ29)*100</f>
        <v>0</v>
      </c>
      <c r="AZ29" s="158">
        <v>0</v>
      </c>
      <c r="BA29" s="57">
        <f>(AZ29/GA29)*100</f>
        <v>0</v>
      </c>
      <c r="BB29" s="158">
        <v>0</v>
      </c>
      <c r="BC29" s="57">
        <f>(BB29/FZ29)*100</f>
        <v>0</v>
      </c>
      <c r="BD29" s="158">
        <v>0</v>
      </c>
      <c r="BE29" s="57">
        <f>(BD29/GA29)*100</f>
        <v>0</v>
      </c>
      <c r="BF29" s="158">
        <v>2</v>
      </c>
      <c r="BG29" s="57">
        <f>(BF29/FZ29)*100</f>
        <v>0.42735042735042739</v>
      </c>
      <c r="BH29" s="158">
        <v>15</v>
      </c>
      <c r="BI29" s="57">
        <f>(BH29/FZ29)*100</f>
        <v>3.2051282051282048</v>
      </c>
      <c r="BJ29" s="158">
        <v>4</v>
      </c>
      <c r="BK29" s="57">
        <f>(BJ29/FZ29)*100</f>
        <v>0.85470085470085477</v>
      </c>
      <c r="BL29" s="158">
        <v>3</v>
      </c>
      <c r="BM29" s="57">
        <f>(BL29/GA29)*100</f>
        <v>0.68807339449541294</v>
      </c>
      <c r="BN29" s="40">
        <v>4</v>
      </c>
      <c r="BO29" s="57">
        <f>(BN29/FZ29)*100</f>
        <v>0.85470085470085477</v>
      </c>
      <c r="BP29" s="35">
        <v>0</v>
      </c>
      <c r="BQ29" s="60">
        <f>(BP29/FZ29)*100</f>
        <v>0</v>
      </c>
      <c r="BR29" s="35">
        <v>0</v>
      </c>
      <c r="BS29" s="60">
        <f>(BR29/GA29)*100</f>
        <v>0</v>
      </c>
      <c r="BT29" s="158">
        <v>0</v>
      </c>
      <c r="BU29" s="57">
        <f>(BT29/FZ29)*100</f>
        <v>0</v>
      </c>
      <c r="BV29" s="158">
        <f>SUM(BT29,BP29,BN29,BF29,BH29)</f>
        <v>21</v>
      </c>
      <c r="BW29" s="57">
        <f>(BV29/FZ29)*100</f>
        <v>4.4871794871794872</v>
      </c>
      <c r="BX29" s="158">
        <v>20</v>
      </c>
      <c r="BY29" s="57">
        <f>(BX29/FZ29)*100</f>
        <v>4.2735042735042734</v>
      </c>
      <c r="BZ29" s="158">
        <v>14</v>
      </c>
      <c r="CA29" s="57">
        <f>(BZ29/GA29)*100</f>
        <v>3.2110091743119269</v>
      </c>
      <c r="CB29" s="158">
        <v>8</v>
      </c>
      <c r="CC29" s="57">
        <f>(CB29/FZ29)*100</f>
        <v>1.7094017094017095</v>
      </c>
      <c r="CD29" s="158">
        <v>20</v>
      </c>
      <c r="CE29" s="57">
        <f>(CD29/FZ29)*100</f>
        <v>4.2735042735042734</v>
      </c>
      <c r="CF29" s="158">
        <v>0</v>
      </c>
      <c r="CG29" s="57">
        <f>(CF29/FZ29)*100</f>
        <v>0</v>
      </c>
      <c r="CH29" s="158">
        <v>0</v>
      </c>
      <c r="CI29" s="57">
        <f>(CH29/GA29)*100</f>
        <v>0</v>
      </c>
      <c r="CJ29" s="44">
        <v>9</v>
      </c>
      <c r="CK29" s="57">
        <f>(CJ29/FZ29)*100</f>
        <v>1.9230769230769231</v>
      </c>
      <c r="CL29" s="158">
        <v>8</v>
      </c>
      <c r="CM29" s="57">
        <f>(CL29/GA29)*100</f>
        <v>1.834862385321101</v>
      </c>
      <c r="CN29" s="158">
        <v>21</v>
      </c>
      <c r="CO29" s="57">
        <f>(CN29/FZ29)*100</f>
        <v>4.4871794871794872</v>
      </c>
      <c r="CP29" s="158">
        <v>21</v>
      </c>
      <c r="CQ29" s="57">
        <f>(CP29/GA29)*100</f>
        <v>4.8165137614678901</v>
      </c>
      <c r="CR29" s="158">
        <v>26</v>
      </c>
      <c r="CS29" s="57">
        <f>(CR29/FZ29)*100</f>
        <v>5.5555555555555554</v>
      </c>
      <c r="CT29" s="158">
        <v>25</v>
      </c>
      <c r="CU29" s="57">
        <f>(CT29/GA29)*100</f>
        <v>5.7339449541284404</v>
      </c>
      <c r="CV29" s="158">
        <v>0</v>
      </c>
      <c r="CW29" s="57">
        <f>(CV29/FZ29)*100</f>
        <v>0</v>
      </c>
      <c r="CX29" s="158">
        <v>50</v>
      </c>
      <c r="CY29" s="57">
        <f>(CX29/FZ29)*100</f>
        <v>10.683760683760683</v>
      </c>
      <c r="CZ29" s="158">
        <v>49</v>
      </c>
      <c r="DA29" s="57">
        <f>(CZ29/GA29)*100</f>
        <v>11.238532110091743</v>
      </c>
      <c r="DB29" s="158">
        <v>85</v>
      </c>
      <c r="DC29" s="57">
        <f>(DB29/FZ29)*100</f>
        <v>18.162393162393162</v>
      </c>
      <c r="DD29" s="158">
        <v>85</v>
      </c>
      <c r="DE29" s="57">
        <f>(DD29/GA29)*100</f>
        <v>19.495412844036696</v>
      </c>
      <c r="DF29" s="158">
        <v>1</v>
      </c>
      <c r="DG29" s="57">
        <f>(DF29/FZ29)*100</f>
        <v>0.21367521367521369</v>
      </c>
      <c r="DH29" s="158">
        <v>1</v>
      </c>
      <c r="DI29" s="57">
        <f>(DH29/FZ29)*100</f>
        <v>0.21367521367521369</v>
      </c>
      <c r="DJ29" s="158">
        <v>1</v>
      </c>
      <c r="DK29" s="57">
        <f>(DJ29/GA29)*100</f>
        <v>0.22935779816513763</v>
      </c>
      <c r="DL29" s="158">
        <v>14</v>
      </c>
      <c r="DM29" s="57">
        <f>(DL29/FZ29)*100</f>
        <v>2.9914529914529915</v>
      </c>
      <c r="DN29" s="158">
        <v>0</v>
      </c>
      <c r="DO29" s="57">
        <f>(DN29/FZ29)*100</f>
        <v>0</v>
      </c>
      <c r="DP29" s="158">
        <v>0</v>
      </c>
      <c r="DQ29" s="57">
        <f>(DP29/GA29)*100</f>
        <v>0</v>
      </c>
      <c r="DR29" s="158">
        <v>5</v>
      </c>
      <c r="DS29" s="57">
        <f>(DR29/FZ29)*100</f>
        <v>1.0683760683760684</v>
      </c>
      <c r="DT29" s="158">
        <v>5</v>
      </c>
      <c r="DU29" s="57">
        <f>(DT29/FZ29)*100</f>
        <v>1.0683760683760684</v>
      </c>
      <c r="DV29" s="158">
        <v>5</v>
      </c>
      <c r="DW29" s="57">
        <f>(DV29/GA29)*100</f>
        <v>1.1467889908256881</v>
      </c>
      <c r="DX29" s="158">
        <v>0</v>
      </c>
      <c r="DY29" s="57">
        <f>(DX29/FZ29)*100</f>
        <v>0</v>
      </c>
      <c r="DZ29" s="158">
        <v>0</v>
      </c>
      <c r="EA29" s="57">
        <f>(DZ29/FZ29)*100</f>
        <v>0</v>
      </c>
      <c r="EB29" s="158">
        <v>8</v>
      </c>
      <c r="EC29" s="62">
        <f>(EB29/GA29)*100</f>
        <v>1.834862385321101</v>
      </c>
      <c r="ED29" s="158">
        <v>40</v>
      </c>
      <c r="EE29" s="57">
        <f>(ED29/GA29)*100</f>
        <v>9.1743119266055047</v>
      </c>
      <c r="EF29" s="158">
        <f>SUM(DX29,DT29,DR29,DL29,DF29,DB29,CV29,CR29,CJ29,CD29,BX29,CX29)</f>
        <v>235</v>
      </c>
      <c r="EG29" s="57">
        <f>(EF29/FZ29)*100</f>
        <v>50.213675213675216</v>
      </c>
      <c r="EH29" s="158">
        <v>226</v>
      </c>
      <c r="EI29" s="57">
        <f>(EH29/GA29)*100</f>
        <v>51.834862385321102</v>
      </c>
      <c r="EJ29" s="158">
        <v>0</v>
      </c>
      <c r="EK29" s="57">
        <f>(EJ29/FZ29)*100</f>
        <v>0</v>
      </c>
      <c r="EL29" s="35">
        <v>0</v>
      </c>
      <c r="EM29" s="57">
        <f>(EL29/GA29)*100</f>
        <v>0</v>
      </c>
      <c r="EN29" s="35">
        <v>0</v>
      </c>
      <c r="EO29" s="57">
        <f>(EN29/FZ29)*100</f>
        <v>0</v>
      </c>
      <c r="EP29" s="35">
        <v>0</v>
      </c>
      <c r="EQ29" s="57">
        <f>(EP29/GA29)*100</f>
        <v>0</v>
      </c>
      <c r="ER29" s="35">
        <v>0</v>
      </c>
      <c r="ES29" s="57">
        <f>(ER29/FZ29)*100</f>
        <v>0</v>
      </c>
      <c r="ET29" s="158">
        <v>0</v>
      </c>
      <c r="EU29" s="57">
        <f>(ET29/GA29)*100</f>
        <v>0</v>
      </c>
      <c r="EV29" s="35">
        <v>0</v>
      </c>
      <c r="EW29" s="57">
        <f>(EV29/FZ29)*100</f>
        <v>0</v>
      </c>
      <c r="EX29" s="35">
        <v>0</v>
      </c>
      <c r="EY29" s="57">
        <f>(EX29/GA29)*100</f>
        <v>0</v>
      </c>
      <c r="EZ29" s="158">
        <v>1</v>
      </c>
      <c r="FA29" s="57">
        <f>(EZ29/FZ29)*100</f>
        <v>0.21367521367521369</v>
      </c>
      <c r="FB29" s="158">
        <v>2</v>
      </c>
      <c r="FC29" s="57">
        <f>(FB29/GA29)*100</f>
        <v>0.45871559633027525</v>
      </c>
      <c r="FD29" s="158">
        <v>0</v>
      </c>
      <c r="FE29" s="57">
        <f>(FD29/FZ29)*100</f>
        <v>0</v>
      </c>
      <c r="FF29" s="158">
        <v>0</v>
      </c>
      <c r="FG29" s="57">
        <f>(FF29/FZ29)*100</f>
        <v>0</v>
      </c>
      <c r="FH29" s="158">
        <v>0</v>
      </c>
      <c r="FI29" s="57">
        <f>(FH29/GA29)*100</f>
        <v>0</v>
      </c>
      <c r="FJ29" s="158">
        <v>3</v>
      </c>
      <c r="FK29" s="57">
        <f>(FJ29/FZ29)*100</f>
        <v>0.64102564102564097</v>
      </c>
      <c r="FL29" s="158">
        <v>14</v>
      </c>
      <c r="FM29" s="57">
        <f>(FL29/FZ29)*100</f>
        <v>2.9914529914529915</v>
      </c>
      <c r="FN29" s="158">
        <v>17</v>
      </c>
      <c r="FO29" s="57">
        <f>(FN29/GA29)*100</f>
        <v>3.8990825688073398</v>
      </c>
      <c r="FP29" s="158">
        <f>SUM(FL29,FF29,FJ29,FD29)</f>
        <v>17</v>
      </c>
      <c r="FQ29" s="57">
        <f>(FP29/FZ29)*100</f>
        <v>3.6324786324786329</v>
      </c>
      <c r="FR29" s="158">
        <f>SUM(FN29,FH29)</f>
        <v>17</v>
      </c>
      <c r="FS29" s="57">
        <f t="shared" si="91"/>
        <v>3.8990825688073398</v>
      </c>
      <c r="FT29" s="70" t="s">
        <v>157</v>
      </c>
      <c r="FU29" s="70" t="s">
        <v>157</v>
      </c>
      <c r="FV29" s="70" t="s">
        <v>157</v>
      </c>
      <c r="FW29" s="70" t="s">
        <v>157</v>
      </c>
      <c r="FX29" s="70" t="s">
        <v>157</v>
      </c>
      <c r="FY29" s="70" t="s">
        <v>157</v>
      </c>
      <c r="FZ29" s="158">
        <v>468</v>
      </c>
      <c r="GA29" s="158">
        <v>436</v>
      </c>
      <c r="GB29" s="133" t="s">
        <v>163</v>
      </c>
    </row>
    <row r="30" spans="1:184" s="12" customFormat="1" ht="16.05" customHeight="1" x14ac:dyDescent="0.3">
      <c r="A30" s="43" t="s">
        <v>219</v>
      </c>
      <c r="B30" s="94" t="s">
        <v>179</v>
      </c>
      <c r="C30" s="41" t="s">
        <v>24</v>
      </c>
      <c r="D30" s="75">
        <v>23.9</v>
      </c>
      <c r="E30" s="68" t="s">
        <v>157</v>
      </c>
      <c r="F30" s="158">
        <v>0</v>
      </c>
      <c r="G30" s="57">
        <f>(F30/FZ30)*100</f>
        <v>0</v>
      </c>
      <c r="H30" s="158">
        <v>0</v>
      </c>
      <c r="I30" s="57">
        <f>(H30/GA30)*100</f>
        <v>0</v>
      </c>
      <c r="J30" s="158">
        <v>0</v>
      </c>
      <c r="K30" s="57">
        <f>(J30/FZ30)*100</f>
        <v>0</v>
      </c>
      <c r="L30" s="158">
        <v>4</v>
      </c>
      <c r="M30" s="57">
        <f>(L30/FZ30)*100</f>
        <v>0.93457943925233633</v>
      </c>
      <c r="N30" s="158">
        <v>2</v>
      </c>
      <c r="O30" s="57">
        <f>(N30/GA30)*100</f>
        <v>0.8</v>
      </c>
      <c r="P30" s="158">
        <v>0</v>
      </c>
      <c r="Q30" s="57">
        <f>(P30/FZ30)*100</f>
        <v>0</v>
      </c>
      <c r="R30" s="158">
        <v>0</v>
      </c>
      <c r="S30" s="57">
        <f>(R30/GA30)*100</f>
        <v>0</v>
      </c>
      <c r="T30" s="158">
        <v>0</v>
      </c>
      <c r="U30" s="57">
        <f>(T30/FZ30)*100</f>
        <v>0</v>
      </c>
      <c r="V30" s="158">
        <v>3</v>
      </c>
      <c r="W30" s="57">
        <f>(V30/GA30)*100</f>
        <v>1.2</v>
      </c>
      <c r="X30" s="158">
        <v>0</v>
      </c>
      <c r="Y30" s="57">
        <f>(X30/FZ30)*100</f>
        <v>0</v>
      </c>
      <c r="Z30" s="158">
        <v>0</v>
      </c>
      <c r="AA30" s="57">
        <f>(Z30/FZ30)*100</f>
        <v>0</v>
      </c>
      <c r="AB30" s="158">
        <v>0</v>
      </c>
      <c r="AC30" s="57">
        <f>(AB30/GA30)*100</f>
        <v>0</v>
      </c>
      <c r="AD30" s="158">
        <v>62</v>
      </c>
      <c r="AE30" s="158">
        <f>(AD30/FZ30)*100</f>
        <v>14.485981308411214</v>
      </c>
      <c r="AF30" s="40">
        <v>14</v>
      </c>
      <c r="AG30" s="57">
        <f>(AF30/FZ30)*100</f>
        <v>3.2710280373831773</v>
      </c>
      <c r="AH30" s="158">
        <v>0</v>
      </c>
      <c r="AI30" s="57">
        <f>(AH30/FZ30)*100</f>
        <v>0</v>
      </c>
      <c r="AJ30" s="35">
        <v>0</v>
      </c>
      <c r="AK30" s="57">
        <f>(AJ30/GA30)*100</f>
        <v>0</v>
      </c>
      <c r="AL30" s="158">
        <v>3</v>
      </c>
      <c r="AM30" s="57">
        <f>(AL30/FZ30)*100</f>
        <v>0.7009345794392523</v>
      </c>
      <c r="AN30" s="158">
        <v>3</v>
      </c>
      <c r="AO30" s="57">
        <f>(AN30/FZ30)*100</f>
        <v>0.7009345794392523</v>
      </c>
      <c r="AP30" s="158">
        <f>SUM(V30,AD30,AN30)</f>
        <v>68</v>
      </c>
      <c r="AQ30" s="57">
        <f>(AP30/FZ30)*100</f>
        <v>15.887850467289718</v>
      </c>
      <c r="AR30" s="158">
        <v>58</v>
      </c>
      <c r="AS30" s="57">
        <f>(AR30/GA30)*100</f>
        <v>23.200000000000003</v>
      </c>
      <c r="AT30" s="158">
        <f>SUM(AL30,AF30,X30)</f>
        <v>17</v>
      </c>
      <c r="AU30" s="57">
        <f>(AT30/FZ30)*100</f>
        <v>3.9719626168224296</v>
      </c>
      <c r="AV30" s="158">
        <v>16</v>
      </c>
      <c r="AW30" s="57">
        <f>(AV30/GA30)*100</f>
        <v>6.4</v>
      </c>
      <c r="AX30" s="158">
        <v>0</v>
      </c>
      <c r="AY30" s="57">
        <f>(AX30/FZ30)*100</f>
        <v>0</v>
      </c>
      <c r="AZ30" s="158">
        <v>3</v>
      </c>
      <c r="BA30" s="57">
        <f>(AZ30/GA30)*100</f>
        <v>1.2</v>
      </c>
      <c r="BB30" s="158">
        <v>0</v>
      </c>
      <c r="BC30" s="57">
        <f>(BB30/FZ30)*100</f>
        <v>0</v>
      </c>
      <c r="BD30" s="158">
        <v>0</v>
      </c>
      <c r="BE30" s="57">
        <f>(BD30/GA30)*100</f>
        <v>0</v>
      </c>
      <c r="BF30" s="158">
        <v>7</v>
      </c>
      <c r="BG30" s="57">
        <f>(BF30/FZ30)*100</f>
        <v>1.6355140186915886</v>
      </c>
      <c r="BH30" s="158">
        <v>8</v>
      </c>
      <c r="BI30" s="57">
        <f>(BH30/FZ30)*100</f>
        <v>1.8691588785046727</v>
      </c>
      <c r="BJ30" s="40">
        <v>3</v>
      </c>
      <c r="BK30" s="57">
        <f>(BJ30/FZ30)*100</f>
        <v>0.7009345794392523</v>
      </c>
      <c r="BL30" s="158">
        <v>1</v>
      </c>
      <c r="BM30" s="57">
        <f>(BL30/GA30)*100</f>
        <v>0.4</v>
      </c>
      <c r="BN30" s="158">
        <v>4</v>
      </c>
      <c r="BO30" s="57">
        <f>(BN30/FZ30)*100</f>
        <v>0.93457943925233633</v>
      </c>
      <c r="BP30" s="40">
        <v>0</v>
      </c>
      <c r="BQ30" s="60">
        <f>(BP30/FZ30)*100</f>
        <v>0</v>
      </c>
      <c r="BR30" s="35">
        <v>0</v>
      </c>
      <c r="BS30" s="60">
        <f>(BR30/GA30)*100</f>
        <v>0</v>
      </c>
      <c r="BT30" s="158">
        <v>0</v>
      </c>
      <c r="BU30" s="57">
        <f>(BT30/FZ30)*100</f>
        <v>0</v>
      </c>
      <c r="BV30" s="158">
        <f>SUM(BT30,BP30,BN30,BF30,BH30)</f>
        <v>19</v>
      </c>
      <c r="BW30" s="57">
        <f>(BV30/FZ30)*100</f>
        <v>4.4392523364485976</v>
      </c>
      <c r="BX30" s="158">
        <v>2</v>
      </c>
      <c r="BY30" s="57">
        <f>(BX30/FZ30)*100</f>
        <v>0.46728971962616817</v>
      </c>
      <c r="BZ30" s="40">
        <v>2</v>
      </c>
      <c r="CA30" s="57">
        <f>(BZ30/GA30)*100</f>
        <v>0.8</v>
      </c>
      <c r="CB30" s="158">
        <v>3</v>
      </c>
      <c r="CC30" s="57">
        <f>(CB30/FZ30)*100</f>
        <v>0.7009345794392523</v>
      </c>
      <c r="CD30" s="158">
        <v>14</v>
      </c>
      <c r="CE30" s="57">
        <f>(CD30/FZ30)*100</f>
        <v>3.2710280373831773</v>
      </c>
      <c r="CF30" s="35">
        <v>0</v>
      </c>
      <c r="CG30" s="57">
        <f>(CF30/FZ30)*100</f>
        <v>0</v>
      </c>
      <c r="CH30" s="35">
        <v>0</v>
      </c>
      <c r="CI30" s="57">
        <f>(CH30/GA30)*100</f>
        <v>0</v>
      </c>
      <c r="CJ30" s="158">
        <v>13</v>
      </c>
      <c r="CK30" s="57">
        <f>(CJ30/FZ30)*100</f>
        <v>3.0373831775700935</v>
      </c>
      <c r="CL30" s="44">
        <v>6</v>
      </c>
      <c r="CM30" s="57">
        <f>(CL30/GA30)*100</f>
        <v>2.4</v>
      </c>
      <c r="CN30" s="35">
        <v>2</v>
      </c>
      <c r="CO30" s="57">
        <f>(CN30/FZ30)*100</f>
        <v>0.46728971962616817</v>
      </c>
      <c r="CP30" s="35">
        <v>1</v>
      </c>
      <c r="CQ30" s="57">
        <f>(CP30/GA30)*100</f>
        <v>0.4</v>
      </c>
      <c r="CR30" s="158">
        <v>3</v>
      </c>
      <c r="CS30" s="57">
        <f>(CR30/FZ30)*100</f>
        <v>0.7009345794392523</v>
      </c>
      <c r="CT30" s="158">
        <v>6</v>
      </c>
      <c r="CU30" s="57">
        <f>(CT30/GA30)*100</f>
        <v>2.4</v>
      </c>
      <c r="CV30" s="158">
        <v>4</v>
      </c>
      <c r="CW30" s="57">
        <f>(CV30/FZ30)*100</f>
        <v>0.93457943925233633</v>
      </c>
      <c r="CX30" s="158">
        <v>45</v>
      </c>
      <c r="CY30" s="57">
        <f>(CX30/FZ30)*100</f>
        <v>10.514018691588785</v>
      </c>
      <c r="CZ30" s="158">
        <v>42</v>
      </c>
      <c r="DA30" s="57">
        <f>(CZ30/GA30)*100</f>
        <v>16.8</v>
      </c>
      <c r="DB30" s="40">
        <v>190</v>
      </c>
      <c r="DC30" s="57">
        <f>(DB30/FZ30)*100</f>
        <v>44.392523364485982</v>
      </c>
      <c r="DD30" s="158">
        <v>61</v>
      </c>
      <c r="DE30" s="57">
        <f>(DD30/GA30)*100</f>
        <v>24.4</v>
      </c>
      <c r="DF30" s="158">
        <v>0</v>
      </c>
      <c r="DG30" s="57">
        <f>(DF30/FZ30)*100</f>
        <v>0</v>
      </c>
      <c r="DH30" s="45">
        <v>0</v>
      </c>
      <c r="DI30" s="57">
        <f>(DH30/FZ30)*100</f>
        <v>0</v>
      </c>
      <c r="DJ30" s="45">
        <v>0</v>
      </c>
      <c r="DK30" s="57">
        <f>(DJ30/GA30)*100</f>
        <v>0</v>
      </c>
      <c r="DL30" s="158">
        <v>7</v>
      </c>
      <c r="DM30" s="57">
        <f>(DL30/FZ30)*100</f>
        <v>1.6355140186915886</v>
      </c>
      <c r="DN30" s="158">
        <v>1</v>
      </c>
      <c r="DO30" s="57">
        <f>(DN30/FZ30)*100</f>
        <v>0.23364485981308408</v>
      </c>
      <c r="DP30" s="158">
        <v>2</v>
      </c>
      <c r="DQ30" s="57">
        <f>(DP30/GA30)*100</f>
        <v>0.8</v>
      </c>
      <c r="DR30" s="158">
        <v>1</v>
      </c>
      <c r="DS30" s="57">
        <f>(DR30/FZ30)*100</f>
        <v>0.23364485981308408</v>
      </c>
      <c r="DT30" s="158">
        <v>4</v>
      </c>
      <c r="DU30" s="57">
        <f>(DT30/FZ30)*100</f>
        <v>0.93457943925233633</v>
      </c>
      <c r="DV30" s="158">
        <v>4</v>
      </c>
      <c r="DW30" s="57">
        <f>(DV30/GA30)*100</f>
        <v>1.6</v>
      </c>
      <c r="DX30" s="158">
        <v>0</v>
      </c>
      <c r="DY30" s="57">
        <f>(DX30/FZ30)*100</f>
        <v>0</v>
      </c>
      <c r="DZ30" s="158">
        <v>0</v>
      </c>
      <c r="EA30" s="57">
        <f>(DZ30/FZ30)*100</f>
        <v>0</v>
      </c>
      <c r="EB30" s="158">
        <v>1</v>
      </c>
      <c r="EC30" s="62">
        <f>(EB30/GA30)*100</f>
        <v>0.4</v>
      </c>
      <c r="ED30" s="158">
        <v>18</v>
      </c>
      <c r="EE30" s="57">
        <f>(ED30/GA30)*100</f>
        <v>7.1999999999999993</v>
      </c>
      <c r="EF30" s="158">
        <f>SUM(DX30,DT30,DR30,DL30,DF30,DB30,CV30,CR30,CJ30,CD30,BX30,CX30)</f>
        <v>283</v>
      </c>
      <c r="EG30" s="57">
        <f>(EF30/FZ30)*100</f>
        <v>66.121495327102807</v>
      </c>
      <c r="EH30" s="158">
        <v>139</v>
      </c>
      <c r="EI30" s="57">
        <f>(EH30/GA30)*100</f>
        <v>55.600000000000009</v>
      </c>
      <c r="EJ30" s="158">
        <v>0</v>
      </c>
      <c r="EK30" s="57">
        <f>(EJ30/FZ30)*100</f>
        <v>0</v>
      </c>
      <c r="EL30" s="35">
        <v>0</v>
      </c>
      <c r="EM30" s="57">
        <f>(EL30/GA30)*100</f>
        <v>0</v>
      </c>
      <c r="EN30" s="35">
        <v>0</v>
      </c>
      <c r="EO30" s="57">
        <f>(EN30/FZ30)*100</f>
        <v>0</v>
      </c>
      <c r="EP30" s="158">
        <v>2</v>
      </c>
      <c r="EQ30" s="57">
        <f>(EP30/GA30)*100</f>
        <v>0.8</v>
      </c>
      <c r="ER30" s="158">
        <v>0</v>
      </c>
      <c r="ES30" s="57">
        <f>(ER30/FZ30)*100</f>
        <v>0</v>
      </c>
      <c r="ET30" s="35">
        <v>1</v>
      </c>
      <c r="EU30" s="57">
        <f>(ET30/GA30)*100</f>
        <v>0.4</v>
      </c>
      <c r="EV30" s="35">
        <v>0</v>
      </c>
      <c r="EW30" s="57">
        <f>(EV30/FZ30)*100</f>
        <v>0</v>
      </c>
      <c r="EX30" s="35">
        <v>0</v>
      </c>
      <c r="EY30" s="57">
        <f>(EX30/GA30)*100</f>
        <v>0</v>
      </c>
      <c r="EZ30" s="158">
        <v>23</v>
      </c>
      <c r="FA30" s="57">
        <f>(EZ30/FZ30)*100</f>
        <v>5.3738317757009346</v>
      </c>
      <c r="FB30" s="158">
        <v>21</v>
      </c>
      <c r="FC30" s="57">
        <f>(FB30/GA30)*100</f>
        <v>8.4</v>
      </c>
      <c r="FD30" s="158">
        <v>0</v>
      </c>
      <c r="FE30" s="57">
        <f>(FD30/FZ30)*100</f>
        <v>0</v>
      </c>
      <c r="FF30" s="158">
        <v>0</v>
      </c>
      <c r="FG30" s="57">
        <f>(FF30/FZ30)*100</f>
        <v>0</v>
      </c>
      <c r="FH30" s="158">
        <v>0</v>
      </c>
      <c r="FI30" s="57">
        <f>(FH30/GA30)*100</f>
        <v>0</v>
      </c>
      <c r="FJ30" s="158">
        <v>0</v>
      </c>
      <c r="FK30" s="57">
        <f>(FJ30/FZ30)*100</f>
        <v>0</v>
      </c>
      <c r="FL30" s="158">
        <v>14</v>
      </c>
      <c r="FM30" s="57">
        <f>(FL30/FZ30)*100</f>
        <v>3.2710280373831773</v>
      </c>
      <c r="FN30" s="158">
        <v>10</v>
      </c>
      <c r="FO30" s="57">
        <f>(FN30/GA30)*100</f>
        <v>4</v>
      </c>
      <c r="FP30" s="158">
        <f>SUM(FL30,FF30,FJ30,FD30)</f>
        <v>14</v>
      </c>
      <c r="FQ30" s="57">
        <f>(FP30/FZ30)*100</f>
        <v>3.2710280373831773</v>
      </c>
      <c r="FR30" s="158">
        <f>SUM(FN30,FH30)</f>
        <v>10</v>
      </c>
      <c r="FS30" s="57">
        <f t="shared" si="91"/>
        <v>4</v>
      </c>
      <c r="FT30" s="70" t="s">
        <v>157</v>
      </c>
      <c r="FU30" s="70" t="s">
        <v>157</v>
      </c>
      <c r="FV30" s="70" t="s">
        <v>157</v>
      </c>
      <c r="FW30" s="70" t="s">
        <v>157</v>
      </c>
      <c r="FX30" s="70" t="s">
        <v>157</v>
      </c>
      <c r="FY30" s="70" t="s">
        <v>157</v>
      </c>
      <c r="FZ30" s="158">
        <v>428</v>
      </c>
      <c r="GA30" s="158">
        <v>250</v>
      </c>
      <c r="GB30" s="133" t="s">
        <v>166</v>
      </c>
    </row>
    <row r="31" spans="1:184" ht="16.05" customHeight="1" x14ac:dyDescent="0.3">
      <c r="A31" s="43" t="s">
        <v>189</v>
      </c>
      <c r="B31" s="132" t="s">
        <v>180</v>
      </c>
      <c r="C31" s="41" t="s">
        <v>25</v>
      </c>
      <c r="D31" s="75">
        <v>23.13</v>
      </c>
      <c r="E31" s="34">
        <v>25</v>
      </c>
      <c r="F31" s="8"/>
      <c r="G31" s="8"/>
      <c r="H31" s="8"/>
      <c r="I31" s="47"/>
      <c r="J31" s="49"/>
      <c r="K31" s="47"/>
      <c r="L31" s="8"/>
      <c r="M31" s="57"/>
      <c r="N31" s="8"/>
      <c r="O31" s="47"/>
      <c r="P31" s="8"/>
      <c r="Q31" s="57"/>
      <c r="R31" s="49"/>
      <c r="S31" s="47"/>
      <c r="T31" s="8"/>
      <c r="U31" s="47"/>
      <c r="V31" s="8"/>
      <c r="W31" s="47"/>
      <c r="X31" s="49"/>
      <c r="Y31" s="47"/>
      <c r="Z31" s="158"/>
      <c r="AA31" s="47"/>
      <c r="AB31" s="8"/>
      <c r="AC31" s="47"/>
      <c r="AD31" s="8"/>
      <c r="AE31" s="8"/>
      <c r="AF31" s="8"/>
      <c r="AG31" s="47"/>
      <c r="AH31" s="8"/>
      <c r="AI31" s="47"/>
      <c r="AJ31" s="8"/>
      <c r="AK31" s="47"/>
      <c r="AL31" s="59"/>
      <c r="AM31" s="57"/>
      <c r="AN31" s="49"/>
      <c r="AO31" s="57"/>
      <c r="AP31" s="8"/>
      <c r="AQ31" s="47"/>
      <c r="AR31" s="8"/>
      <c r="AS31" s="47"/>
      <c r="AT31" s="8"/>
      <c r="AU31" s="47"/>
      <c r="AV31" s="8"/>
      <c r="AW31" s="47"/>
      <c r="AX31" s="8"/>
      <c r="AY31" s="47"/>
      <c r="AZ31" s="49"/>
      <c r="BA31" s="47"/>
      <c r="BB31" s="50"/>
      <c r="BC31" s="47"/>
      <c r="BD31" s="8"/>
      <c r="BE31" s="47"/>
      <c r="BF31" s="8"/>
      <c r="BG31" s="47"/>
      <c r="BH31" s="8"/>
      <c r="BI31" s="47"/>
      <c r="BJ31" s="8"/>
      <c r="BK31" s="47"/>
      <c r="BL31" s="8"/>
      <c r="BM31" s="47"/>
      <c r="BN31" s="8"/>
      <c r="BO31" s="47"/>
      <c r="BP31" s="8"/>
      <c r="BQ31" s="47"/>
      <c r="BR31" s="8"/>
      <c r="BS31" s="47"/>
      <c r="BT31" s="8"/>
      <c r="BU31" s="47"/>
      <c r="BV31" s="52"/>
      <c r="BW31" s="61"/>
      <c r="BX31" s="52"/>
      <c r="BY31" s="61"/>
      <c r="BZ31" s="8"/>
      <c r="CA31" s="47"/>
      <c r="CB31" s="8"/>
      <c r="CC31" s="47"/>
      <c r="CD31" s="8"/>
      <c r="CE31" s="47"/>
      <c r="CF31" s="8"/>
      <c r="CG31" s="47"/>
      <c r="CH31" s="8"/>
      <c r="CI31" s="47"/>
      <c r="CJ31" s="8"/>
      <c r="CK31" s="47"/>
      <c r="CL31" s="8"/>
      <c r="CM31" s="47"/>
      <c r="CN31" s="8"/>
      <c r="CO31" s="47"/>
      <c r="CP31" s="8"/>
      <c r="CQ31" s="47"/>
      <c r="CR31" s="8"/>
      <c r="CS31" s="47"/>
      <c r="CT31" s="8"/>
      <c r="CU31" s="47"/>
      <c r="CV31" s="8"/>
      <c r="CW31" s="47"/>
      <c r="CX31" s="8"/>
      <c r="CY31" s="47"/>
      <c r="CZ31" s="8"/>
      <c r="DA31" s="47"/>
      <c r="DB31" s="8"/>
      <c r="DC31" s="47"/>
      <c r="DD31" s="8"/>
      <c r="DE31" s="47"/>
      <c r="DF31" s="8"/>
      <c r="DG31" s="47"/>
      <c r="DH31" s="8"/>
      <c r="DI31" s="47"/>
      <c r="DJ31" s="8"/>
      <c r="DK31" s="47"/>
      <c r="DL31" s="8"/>
      <c r="DM31" s="47"/>
      <c r="DN31" s="8"/>
      <c r="DO31" s="47"/>
      <c r="DP31" s="8"/>
      <c r="DQ31" s="47"/>
      <c r="DR31" s="8"/>
      <c r="DS31" s="47"/>
      <c r="DT31" s="8"/>
      <c r="DU31" s="47"/>
      <c r="DV31" s="8"/>
      <c r="DW31" s="47"/>
      <c r="DX31" s="8"/>
      <c r="DY31" s="47"/>
      <c r="DZ31" s="8"/>
      <c r="EA31" s="47"/>
      <c r="EB31" s="8"/>
      <c r="EC31" s="47"/>
      <c r="ED31" s="8"/>
      <c r="EE31" s="47"/>
      <c r="EF31" s="8"/>
      <c r="EG31" s="47"/>
      <c r="EH31" s="8"/>
      <c r="EI31" s="47"/>
      <c r="EJ31" s="158"/>
      <c r="EK31" s="57"/>
      <c r="EL31" s="8"/>
      <c r="EM31" s="47"/>
      <c r="EN31" s="35"/>
      <c r="EO31" s="60"/>
      <c r="EP31" s="158"/>
      <c r="EQ31" s="57"/>
      <c r="ER31" s="158"/>
      <c r="ES31" s="57"/>
      <c r="ET31" s="158"/>
      <c r="EU31" s="57"/>
      <c r="EV31" s="35"/>
      <c r="EW31" s="60"/>
      <c r="EX31" s="35"/>
      <c r="EY31" s="60"/>
      <c r="EZ31" s="8"/>
      <c r="FA31" s="47"/>
      <c r="FB31" s="8"/>
      <c r="FC31" s="47"/>
      <c r="FD31" s="8"/>
      <c r="FE31" s="47"/>
      <c r="FF31" s="8"/>
      <c r="FG31" s="47"/>
      <c r="FH31" s="8"/>
      <c r="FI31" s="47"/>
      <c r="FJ31" s="8"/>
      <c r="FK31" s="47"/>
      <c r="FL31" s="8"/>
      <c r="FM31" s="47"/>
      <c r="FN31" s="8"/>
      <c r="FO31" s="47"/>
      <c r="FP31" s="8"/>
      <c r="FQ31" s="47"/>
      <c r="FR31" s="8"/>
      <c r="FS31" s="47"/>
      <c r="FT31" s="70" t="s">
        <v>182</v>
      </c>
      <c r="FU31" s="70" t="s">
        <v>182</v>
      </c>
      <c r="FV31" s="70" t="s">
        <v>182</v>
      </c>
      <c r="FW31" s="70" t="s">
        <v>182</v>
      </c>
      <c r="FX31" s="70"/>
      <c r="FY31" s="70"/>
      <c r="FZ31" s="8"/>
      <c r="GA31" s="8"/>
      <c r="GB31" s="133" t="s">
        <v>166</v>
      </c>
    </row>
    <row r="32" spans="1:184" ht="16.05" customHeight="1" x14ac:dyDescent="0.3">
      <c r="A32" s="43" t="s">
        <v>190</v>
      </c>
      <c r="B32" s="132" t="s">
        <v>180</v>
      </c>
      <c r="C32" s="41" t="s">
        <v>26</v>
      </c>
      <c r="D32" s="75">
        <v>22.81</v>
      </c>
      <c r="E32" s="68" t="s">
        <v>157</v>
      </c>
      <c r="F32" s="8"/>
      <c r="G32" s="8"/>
      <c r="H32" s="8"/>
      <c r="I32" s="47"/>
      <c r="J32" s="49"/>
      <c r="K32" s="47"/>
      <c r="L32" s="8"/>
      <c r="M32" s="57"/>
      <c r="N32" s="8"/>
      <c r="O32" s="47"/>
      <c r="P32" s="8"/>
      <c r="Q32" s="57"/>
      <c r="R32" s="49"/>
      <c r="S32" s="47"/>
      <c r="T32" s="8"/>
      <c r="U32" s="47"/>
      <c r="V32" s="8"/>
      <c r="W32" s="47"/>
      <c r="X32" s="49"/>
      <c r="Y32" s="47"/>
      <c r="Z32" s="158"/>
      <c r="AA32" s="47"/>
      <c r="AB32" s="8"/>
      <c r="AC32" s="47"/>
      <c r="AD32" s="8"/>
      <c r="AE32" s="8"/>
      <c r="AF32" s="8"/>
      <c r="AG32" s="47"/>
      <c r="AH32" s="8"/>
      <c r="AI32" s="47"/>
      <c r="AJ32" s="8"/>
      <c r="AK32" s="47"/>
      <c r="AL32" s="59"/>
      <c r="AM32" s="57"/>
      <c r="AN32" s="49"/>
      <c r="AO32" s="57"/>
      <c r="AP32" s="8"/>
      <c r="AQ32" s="47"/>
      <c r="AR32" s="8"/>
      <c r="AS32" s="47"/>
      <c r="AT32" s="8"/>
      <c r="AU32" s="47"/>
      <c r="AV32" s="8"/>
      <c r="AW32" s="47"/>
      <c r="AX32" s="8"/>
      <c r="AY32" s="47"/>
      <c r="AZ32" s="49"/>
      <c r="BA32" s="47"/>
      <c r="BB32" s="50"/>
      <c r="BC32" s="47"/>
      <c r="BD32" s="8"/>
      <c r="BE32" s="47"/>
      <c r="BF32" s="8"/>
      <c r="BG32" s="47"/>
      <c r="BH32" s="8"/>
      <c r="BI32" s="47"/>
      <c r="BJ32" s="8"/>
      <c r="BK32" s="47"/>
      <c r="BL32" s="8"/>
      <c r="BM32" s="47"/>
      <c r="BN32" s="8"/>
      <c r="BO32" s="47"/>
      <c r="BP32" s="8"/>
      <c r="BQ32" s="47"/>
      <c r="BR32" s="8"/>
      <c r="BS32" s="47"/>
      <c r="BT32" s="8"/>
      <c r="BU32" s="47"/>
      <c r="BV32" s="52"/>
      <c r="BW32" s="61"/>
      <c r="BX32" s="52"/>
      <c r="BY32" s="61"/>
      <c r="BZ32" s="8"/>
      <c r="CA32" s="47"/>
      <c r="CB32" s="8"/>
      <c r="CC32" s="47"/>
      <c r="CD32" s="8"/>
      <c r="CE32" s="47"/>
      <c r="CF32" s="8"/>
      <c r="CG32" s="47"/>
      <c r="CH32" s="8"/>
      <c r="CI32" s="47"/>
      <c r="CJ32" s="8"/>
      <c r="CK32" s="47"/>
      <c r="CL32" s="8"/>
      <c r="CM32" s="47"/>
      <c r="CN32" s="8"/>
      <c r="CO32" s="47"/>
      <c r="CP32" s="8"/>
      <c r="CQ32" s="47"/>
      <c r="CR32" s="8"/>
      <c r="CS32" s="47"/>
      <c r="CT32" s="8"/>
      <c r="CU32" s="47"/>
      <c r="CV32" s="8"/>
      <c r="CW32" s="47"/>
      <c r="CX32" s="8"/>
      <c r="CY32" s="47"/>
      <c r="CZ32" s="8"/>
      <c r="DA32" s="47"/>
      <c r="DB32" s="8"/>
      <c r="DC32" s="47"/>
      <c r="DD32" s="8"/>
      <c r="DE32" s="47"/>
      <c r="DF32" s="8"/>
      <c r="DG32" s="47"/>
      <c r="DH32" s="8"/>
      <c r="DI32" s="47"/>
      <c r="DJ32" s="8"/>
      <c r="DK32" s="47"/>
      <c r="DL32" s="8"/>
      <c r="DM32" s="47"/>
      <c r="DN32" s="8"/>
      <c r="DO32" s="47"/>
      <c r="DP32" s="8"/>
      <c r="DQ32" s="47"/>
      <c r="DR32" s="8"/>
      <c r="DS32" s="47"/>
      <c r="DT32" s="8"/>
      <c r="DU32" s="47"/>
      <c r="DV32" s="8"/>
      <c r="DW32" s="47"/>
      <c r="DX32" s="8"/>
      <c r="DY32" s="47"/>
      <c r="DZ32" s="8"/>
      <c r="EA32" s="47"/>
      <c r="EB32" s="8"/>
      <c r="EC32" s="47"/>
      <c r="ED32" s="8"/>
      <c r="EE32" s="47"/>
      <c r="EF32" s="8"/>
      <c r="EG32" s="47"/>
      <c r="EH32" s="8"/>
      <c r="EI32" s="47"/>
      <c r="EJ32" s="158"/>
      <c r="EK32" s="57"/>
      <c r="EL32" s="8"/>
      <c r="EM32" s="47"/>
      <c r="EN32" s="35"/>
      <c r="EO32" s="60"/>
      <c r="EP32" s="158"/>
      <c r="EQ32" s="57"/>
      <c r="ER32" s="158"/>
      <c r="ES32" s="57"/>
      <c r="ET32" s="158"/>
      <c r="EU32" s="57"/>
      <c r="EV32" s="35"/>
      <c r="EW32" s="60"/>
      <c r="EX32" s="35"/>
      <c r="EY32" s="60"/>
      <c r="EZ32" s="8"/>
      <c r="FA32" s="47"/>
      <c r="FB32" s="8"/>
      <c r="FC32" s="47"/>
      <c r="FD32" s="8"/>
      <c r="FE32" s="47"/>
      <c r="FF32" s="8"/>
      <c r="FG32" s="47"/>
      <c r="FH32" s="8"/>
      <c r="FI32" s="47"/>
      <c r="FJ32" s="8"/>
      <c r="FK32" s="47"/>
      <c r="FL32" s="8"/>
      <c r="FM32" s="47"/>
      <c r="FN32" s="8"/>
      <c r="FO32" s="47"/>
      <c r="FP32" s="8"/>
      <c r="FQ32" s="47"/>
      <c r="FR32" s="8"/>
      <c r="FS32" s="47"/>
      <c r="FT32" s="70"/>
      <c r="FU32" s="70"/>
      <c r="FV32" s="70"/>
      <c r="FW32" s="70"/>
      <c r="FX32" s="70"/>
      <c r="FY32" s="70"/>
      <c r="FZ32" s="8"/>
      <c r="GA32" s="8"/>
      <c r="GB32" s="133" t="s">
        <v>168</v>
      </c>
    </row>
    <row r="33" spans="1:184" ht="16.05" customHeight="1" x14ac:dyDescent="0.3">
      <c r="A33" s="43" t="s">
        <v>191</v>
      </c>
      <c r="B33" s="132" t="s">
        <v>180</v>
      </c>
      <c r="C33" s="41" t="s">
        <v>27</v>
      </c>
      <c r="D33" s="75">
        <v>21.87</v>
      </c>
      <c r="E33" s="68" t="s">
        <v>157</v>
      </c>
      <c r="F33" s="8"/>
      <c r="G33" s="8"/>
      <c r="H33" s="8"/>
      <c r="I33" s="47"/>
      <c r="J33" s="49"/>
      <c r="K33" s="47"/>
      <c r="L33" s="8"/>
      <c r="M33" s="57"/>
      <c r="N33" s="8"/>
      <c r="O33" s="47"/>
      <c r="P33" s="8"/>
      <c r="Q33" s="57"/>
      <c r="R33" s="49"/>
      <c r="S33" s="47"/>
      <c r="T33" s="8"/>
      <c r="U33" s="47"/>
      <c r="V33" s="8"/>
      <c r="W33" s="47"/>
      <c r="X33" s="49"/>
      <c r="Y33" s="47"/>
      <c r="Z33" s="158"/>
      <c r="AA33" s="47"/>
      <c r="AB33" s="8"/>
      <c r="AC33" s="47"/>
      <c r="AD33" s="8"/>
      <c r="AE33" s="8"/>
      <c r="AF33" s="8"/>
      <c r="AG33" s="47"/>
      <c r="AH33" s="8"/>
      <c r="AI33" s="47"/>
      <c r="AJ33" s="8"/>
      <c r="AK33" s="47"/>
      <c r="AL33" s="59"/>
      <c r="AM33" s="57"/>
      <c r="AN33" s="49"/>
      <c r="AO33" s="57"/>
      <c r="AP33" s="8"/>
      <c r="AQ33" s="47"/>
      <c r="AR33" s="8"/>
      <c r="AS33" s="47"/>
      <c r="AT33" s="8"/>
      <c r="AU33" s="47"/>
      <c r="AV33" s="8"/>
      <c r="AW33" s="47"/>
      <c r="AX33" s="8"/>
      <c r="AY33" s="47"/>
      <c r="AZ33" s="49"/>
      <c r="BA33" s="47"/>
      <c r="BB33" s="50"/>
      <c r="BC33" s="47"/>
      <c r="BD33" s="8"/>
      <c r="BE33" s="47"/>
      <c r="BF33" s="8"/>
      <c r="BG33" s="47"/>
      <c r="BH33" s="8"/>
      <c r="BI33" s="47"/>
      <c r="BJ33" s="8"/>
      <c r="BK33" s="47"/>
      <c r="BL33" s="8"/>
      <c r="BM33" s="47"/>
      <c r="BN33" s="8"/>
      <c r="BO33" s="47"/>
      <c r="BP33" s="8"/>
      <c r="BQ33" s="47"/>
      <c r="BR33" s="8"/>
      <c r="BS33" s="47"/>
      <c r="BT33" s="8"/>
      <c r="BU33" s="47"/>
      <c r="BV33" s="52"/>
      <c r="BW33" s="61"/>
      <c r="BX33" s="52"/>
      <c r="BY33" s="61"/>
      <c r="BZ33" s="8"/>
      <c r="CA33" s="47"/>
      <c r="CB33" s="8"/>
      <c r="CC33" s="47"/>
      <c r="CD33" s="8"/>
      <c r="CE33" s="47"/>
      <c r="CF33" s="8"/>
      <c r="CG33" s="47"/>
      <c r="CH33" s="8"/>
      <c r="CI33" s="47"/>
      <c r="CJ33" s="8"/>
      <c r="CK33" s="47"/>
      <c r="CL33" s="8"/>
      <c r="CM33" s="47"/>
      <c r="CN33" s="8"/>
      <c r="CO33" s="47"/>
      <c r="CP33" s="8"/>
      <c r="CQ33" s="47"/>
      <c r="CR33" s="8"/>
      <c r="CS33" s="47"/>
      <c r="CT33" s="8"/>
      <c r="CU33" s="47"/>
      <c r="CV33" s="8"/>
      <c r="CW33" s="47"/>
      <c r="CX33" s="8"/>
      <c r="CY33" s="47"/>
      <c r="CZ33" s="8"/>
      <c r="DA33" s="47"/>
      <c r="DB33" s="8"/>
      <c r="DC33" s="47"/>
      <c r="DD33" s="8"/>
      <c r="DE33" s="47"/>
      <c r="DF33" s="8"/>
      <c r="DG33" s="47"/>
      <c r="DH33" s="8"/>
      <c r="DI33" s="47"/>
      <c r="DJ33" s="8"/>
      <c r="DK33" s="47"/>
      <c r="DL33" s="8"/>
      <c r="DM33" s="47"/>
      <c r="DN33" s="8"/>
      <c r="DO33" s="47"/>
      <c r="DP33" s="8"/>
      <c r="DQ33" s="47"/>
      <c r="DR33" s="8"/>
      <c r="DS33" s="47"/>
      <c r="DT33" s="8"/>
      <c r="DU33" s="47"/>
      <c r="DV33" s="8"/>
      <c r="DW33" s="47"/>
      <c r="DX33" s="8"/>
      <c r="DY33" s="47"/>
      <c r="DZ33" s="8"/>
      <c r="EA33" s="47"/>
      <c r="EB33" s="8"/>
      <c r="EC33" s="47"/>
      <c r="ED33" s="8"/>
      <c r="EE33" s="47"/>
      <c r="EF33" s="8"/>
      <c r="EG33" s="47"/>
      <c r="EH33" s="8"/>
      <c r="EI33" s="47"/>
      <c r="EJ33" s="158"/>
      <c r="EK33" s="57"/>
      <c r="EL33" s="8"/>
      <c r="EM33" s="47"/>
      <c r="EN33" s="35"/>
      <c r="EO33" s="60"/>
      <c r="EP33" s="158"/>
      <c r="EQ33" s="57"/>
      <c r="ER33" s="158"/>
      <c r="ES33" s="57"/>
      <c r="ET33" s="158"/>
      <c r="EU33" s="57"/>
      <c r="EV33" s="35"/>
      <c r="EW33" s="60"/>
      <c r="EX33" s="35"/>
      <c r="EY33" s="60"/>
      <c r="EZ33" s="8"/>
      <c r="FA33" s="47"/>
      <c r="FB33" s="8"/>
      <c r="FC33" s="47"/>
      <c r="FD33" s="8"/>
      <c r="FE33" s="47"/>
      <c r="FF33" s="8"/>
      <c r="FG33" s="47"/>
      <c r="FH33" s="8"/>
      <c r="FI33" s="47"/>
      <c r="FJ33" s="8"/>
      <c r="FK33" s="47"/>
      <c r="FL33" s="8"/>
      <c r="FM33" s="47"/>
      <c r="FN33" s="8"/>
      <c r="FO33" s="47"/>
      <c r="FP33" s="8"/>
      <c r="FQ33" s="47"/>
      <c r="FR33" s="8"/>
      <c r="FS33" s="47"/>
      <c r="FT33" s="70"/>
      <c r="FU33" s="70"/>
      <c r="FV33" s="70"/>
      <c r="FW33" s="70"/>
      <c r="FX33" s="70"/>
      <c r="FY33" s="70"/>
      <c r="FZ33" s="8"/>
      <c r="GA33" s="8"/>
      <c r="GB33" s="133" t="s">
        <v>168</v>
      </c>
    </row>
    <row r="34" spans="1:184" s="12" customFormat="1" ht="16.05" customHeight="1" x14ac:dyDescent="0.3">
      <c r="A34" s="43" t="s">
        <v>218</v>
      </c>
      <c r="B34" s="132" t="s">
        <v>180</v>
      </c>
      <c r="C34" s="42" t="s">
        <v>28</v>
      </c>
      <c r="D34" s="76">
        <v>21.63</v>
      </c>
      <c r="E34" s="43">
        <v>29</v>
      </c>
      <c r="F34" s="158">
        <v>0</v>
      </c>
      <c r="G34" s="57">
        <f>(F34/FZ34)*100</f>
        <v>0</v>
      </c>
      <c r="H34" s="158">
        <v>3</v>
      </c>
      <c r="I34" s="57">
        <f>(H34/GA34)*100</f>
        <v>1.2</v>
      </c>
      <c r="J34" s="158">
        <v>2</v>
      </c>
      <c r="K34" s="57">
        <f>(J34/FZ34)*100</f>
        <v>0.45351473922902497</v>
      </c>
      <c r="L34" s="158">
        <v>3</v>
      </c>
      <c r="M34" s="57">
        <f>(L34/FZ34)*100</f>
        <v>0.68027210884353739</v>
      </c>
      <c r="N34" s="158">
        <v>2</v>
      </c>
      <c r="O34" s="57">
        <f>(N34/GA34)*100</f>
        <v>0.8</v>
      </c>
      <c r="P34" s="158">
        <v>0</v>
      </c>
      <c r="Q34" s="57">
        <f>(P34/FZ34)*100</f>
        <v>0</v>
      </c>
      <c r="R34" s="158">
        <v>2</v>
      </c>
      <c r="S34" s="57">
        <f>(R34/GA34)*100</f>
        <v>0.8</v>
      </c>
      <c r="T34" s="158">
        <v>0</v>
      </c>
      <c r="U34" s="57">
        <f>(T34/FZ34)*100</f>
        <v>0</v>
      </c>
      <c r="V34" s="158">
        <v>0</v>
      </c>
      <c r="W34" s="57">
        <f>(V34/GA34)*100</f>
        <v>0</v>
      </c>
      <c r="X34" s="158">
        <v>6</v>
      </c>
      <c r="Y34" s="57">
        <f>(X34/FZ34)*100</f>
        <v>1.3605442176870748</v>
      </c>
      <c r="Z34" s="158">
        <v>0</v>
      </c>
      <c r="AA34" s="57">
        <f>(Z34/FZ34)*100</f>
        <v>0</v>
      </c>
      <c r="AB34" s="158">
        <v>0</v>
      </c>
      <c r="AC34" s="57">
        <f>(AB34/GA34)*100</f>
        <v>0</v>
      </c>
      <c r="AD34" s="158">
        <v>13</v>
      </c>
      <c r="AE34" s="158">
        <f>(AD34/FZ34)*100</f>
        <v>2.947845804988662</v>
      </c>
      <c r="AF34" s="158">
        <v>7</v>
      </c>
      <c r="AG34" s="57">
        <f>(AF34/FZ34)*100</f>
        <v>1.5873015873015872</v>
      </c>
      <c r="AH34" s="35">
        <v>0</v>
      </c>
      <c r="AI34" s="57">
        <f>(AH34/FZ34)*100</f>
        <v>0</v>
      </c>
      <c r="AJ34" s="35">
        <v>0</v>
      </c>
      <c r="AK34" s="57">
        <f>(AJ34/GA34)*100</f>
        <v>0</v>
      </c>
      <c r="AL34" s="158">
        <v>2</v>
      </c>
      <c r="AM34" s="57">
        <f>(AL34/FZ34)*100</f>
        <v>0.45351473922902497</v>
      </c>
      <c r="AN34" s="158">
        <v>0</v>
      </c>
      <c r="AO34" s="57">
        <f>(AN34/FZ34)*100</f>
        <v>0</v>
      </c>
      <c r="AP34" s="158">
        <f>SUM(V34,AD34,AN34)</f>
        <v>13</v>
      </c>
      <c r="AQ34" s="57">
        <f>(AP34/FZ34)*100</f>
        <v>2.947845804988662</v>
      </c>
      <c r="AR34" s="158">
        <v>2</v>
      </c>
      <c r="AS34" s="57">
        <f>(AR34/GA34)*100</f>
        <v>0.8</v>
      </c>
      <c r="AT34" s="158">
        <f>SUM(AL34,AF34,X34)</f>
        <v>15</v>
      </c>
      <c r="AU34" s="57">
        <f>(AT34/FZ34)*100</f>
        <v>3.4013605442176873</v>
      </c>
      <c r="AV34" s="158">
        <v>8</v>
      </c>
      <c r="AW34" s="57">
        <f>(AV34/GA34)*100</f>
        <v>3.2</v>
      </c>
      <c r="AX34" s="158">
        <v>2</v>
      </c>
      <c r="AY34" s="57">
        <f>(AX34/FZ34)*100</f>
        <v>0.45351473922902497</v>
      </c>
      <c r="AZ34" s="158">
        <v>1</v>
      </c>
      <c r="BA34" s="57">
        <f>(AZ34/GA34)*100</f>
        <v>0.4</v>
      </c>
      <c r="BB34" s="158">
        <v>0</v>
      </c>
      <c r="BC34" s="57">
        <f>(BB34/FZ34)*100</f>
        <v>0</v>
      </c>
      <c r="BD34" s="158">
        <v>0</v>
      </c>
      <c r="BE34" s="57">
        <f>(BD34/GA34)*100</f>
        <v>0</v>
      </c>
      <c r="BF34" s="158">
        <v>11</v>
      </c>
      <c r="BG34" s="57">
        <f>(BF34/FZ34)*100</f>
        <v>2.4943310657596371</v>
      </c>
      <c r="BH34" s="158">
        <v>10</v>
      </c>
      <c r="BI34" s="57">
        <f>(BH34/FZ34)*100</f>
        <v>2.2675736961451247</v>
      </c>
      <c r="BJ34" s="158">
        <v>1</v>
      </c>
      <c r="BK34" s="57">
        <f>(BJ34/FZ34)*100</f>
        <v>0.22675736961451248</v>
      </c>
      <c r="BL34" s="158">
        <v>0</v>
      </c>
      <c r="BM34" s="57">
        <f>(BL34/GA34)*100</f>
        <v>0</v>
      </c>
      <c r="BN34" s="158">
        <v>1</v>
      </c>
      <c r="BO34" s="57">
        <f>(BN34/FZ34)*100</f>
        <v>0.22675736961451248</v>
      </c>
      <c r="BP34" s="35">
        <v>0</v>
      </c>
      <c r="BQ34" s="60">
        <f>(BP34/FZ34)*100</f>
        <v>0</v>
      </c>
      <c r="BR34" s="35">
        <v>0</v>
      </c>
      <c r="BS34" s="60">
        <f>(BR34/GA34)*100</f>
        <v>0</v>
      </c>
      <c r="BT34" s="158">
        <v>0</v>
      </c>
      <c r="BU34" s="57">
        <f>(BT34/FZ34)*100</f>
        <v>0</v>
      </c>
      <c r="BV34" s="158">
        <f>SUM(BT34,BP34,BN34,BF34,BH34)</f>
        <v>22</v>
      </c>
      <c r="BW34" s="57">
        <f>(BV34/FZ34)*100</f>
        <v>4.9886621315192743</v>
      </c>
      <c r="BX34" s="158">
        <v>9</v>
      </c>
      <c r="BY34" s="57">
        <f>(BX34/FZ34)*100</f>
        <v>2.0408163265306123</v>
      </c>
      <c r="BZ34" s="158">
        <v>3</v>
      </c>
      <c r="CA34" s="57">
        <f>(BZ34/GA34)*100</f>
        <v>1.2</v>
      </c>
      <c r="CB34" s="158">
        <v>8</v>
      </c>
      <c r="CC34" s="57">
        <f>(CB34/FZ34)*100</f>
        <v>1.8140589569160999</v>
      </c>
      <c r="CD34" s="158">
        <v>11</v>
      </c>
      <c r="CE34" s="57">
        <f>(CD34/FZ34)*100</f>
        <v>2.4943310657596371</v>
      </c>
      <c r="CF34" s="158">
        <v>0</v>
      </c>
      <c r="CG34" s="57">
        <f>(CF34/FZ34)*100</f>
        <v>0</v>
      </c>
      <c r="CH34" s="158">
        <v>0</v>
      </c>
      <c r="CI34" s="57">
        <f>(CH34/GA34)*100</f>
        <v>0</v>
      </c>
      <c r="CJ34" s="44">
        <v>16</v>
      </c>
      <c r="CK34" s="57">
        <f>(CJ34/FZ34)*100</f>
        <v>3.6281179138321997</v>
      </c>
      <c r="CL34" s="158">
        <v>13</v>
      </c>
      <c r="CM34" s="57">
        <f>(CL34/GA34)*100</f>
        <v>5.2</v>
      </c>
      <c r="CN34" s="158">
        <v>4</v>
      </c>
      <c r="CO34" s="57">
        <f>(CN34/FZ34)*100</f>
        <v>0.90702947845804993</v>
      </c>
      <c r="CP34" s="158">
        <v>4</v>
      </c>
      <c r="CQ34" s="57">
        <f>(CP34/GA34)*100</f>
        <v>1.6</v>
      </c>
      <c r="CR34" s="158">
        <v>10</v>
      </c>
      <c r="CS34" s="57">
        <f>(CR34/FZ34)*100</f>
        <v>2.2675736961451247</v>
      </c>
      <c r="CT34" s="158">
        <v>7</v>
      </c>
      <c r="CU34" s="57">
        <f>(CT34/GA34)*100</f>
        <v>2.8000000000000003</v>
      </c>
      <c r="CV34" s="158">
        <v>2</v>
      </c>
      <c r="CW34" s="57">
        <f>(CV34/FZ34)*100</f>
        <v>0.45351473922902497</v>
      </c>
      <c r="CX34" s="158">
        <v>25</v>
      </c>
      <c r="CY34" s="57">
        <f>(CX34/FZ34)*100</f>
        <v>5.6689342403628125</v>
      </c>
      <c r="CZ34" s="158">
        <v>27</v>
      </c>
      <c r="DA34" s="57">
        <f>(CZ34/GA34)*100</f>
        <v>10.8</v>
      </c>
      <c r="DB34" s="158">
        <v>231</v>
      </c>
      <c r="DC34" s="57">
        <f>(DB34/FZ34)*100</f>
        <v>52.380952380952387</v>
      </c>
      <c r="DD34" s="158">
        <v>83</v>
      </c>
      <c r="DE34" s="57">
        <f>(DD34/GA34)*100</f>
        <v>33.200000000000003</v>
      </c>
      <c r="DF34" s="158">
        <v>0</v>
      </c>
      <c r="DG34" s="57">
        <f>(DF34/FZ34)*100</f>
        <v>0</v>
      </c>
      <c r="DH34" s="158">
        <v>0</v>
      </c>
      <c r="DI34" s="57">
        <f>(DH34/FZ34)*100</f>
        <v>0</v>
      </c>
      <c r="DJ34" s="158">
        <v>1</v>
      </c>
      <c r="DK34" s="57">
        <f>(DJ34/GA34)*100</f>
        <v>0.4</v>
      </c>
      <c r="DL34" s="158">
        <v>2</v>
      </c>
      <c r="DM34" s="57">
        <f>(DL34/FZ34)*100</f>
        <v>0.45351473922902497</v>
      </c>
      <c r="DN34" s="158">
        <v>0</v>
      </c>
      <c r="DO34" s="57">
        <f>(DN34/FZ34)*100</f>
        <v>0</v>
      </c>
      <c r="DP34" s="158">
        <v>0</v>
      </c>
      <c r="DQ34" s="57">
        <f>(DP34/GA34)*100</f>
        <v>0</v>
      </c>
      <c r="DR34" s="158">
        <v>0</v>
      </c>
      <c r="DS34" s="57">
        <f>(DR34/FZ34)*100</f>
        <v>0</v>
      </c>
      <c r="DT34" s="158">
        <v>21</v>
      </c>
      <c r="DU34" s="57">
        <f>(DT34/FZ34)*100</f>
        <v>4.7619047619047619</v>
      </c>
      <c r="DV34" s="158">
        <v>13</v>
      </c>
      <c r="DW34" s="57">
        <f>(DV34/GA34)*100</f>
        <v>5.2</v>
      </c>
      <c r="DX34" s="158">
        <v>2</v>
      </c>
      <c r="DY34" s="57">
        <f>(DX34/FZ34)*100</f>
        <v>0.45351473922902497</v>
      </c>
      <c r="DZ34" s="158">
        <v>0</v>
      </c>
      <c r="EA34" s="57">
        <f>(DZ34/FZ34)*100</f>
        <v>0</v>
      </c>
      <c r="EB34" s="158">
        <v>3</v>
      </c>
      <c r="EC34" s="62">
        <f>(EB34/GA34)*100</f>
        <v>1.2</v>
      </c>
      <c r="ED34" s="158">
        <v>21</v>
      </c>
      <c r="EE34" s="57">
        <f>(ED34/GA34)*100</f>
        <v>8.4</v>
      </c>
      <c r="EF34" s="158">
        <f>SUM(DX34,DT34,DR34,DL34,DF34,DB34,CV34,CR34,CJ34,CD34,BX34,CX34)</f>
        <v>329</v>
      </c>
      <c r="EG34" s="57">
        <f>(EF34/FZ34)*100</f>
        <v>74.603174603174608</v>
      </c>
      <c r="EH34" s="158">
        <v>167</v>
      </c>
      <c r="EI34" s="57">
        <f>(EH34/GA34)*100</f>
        <v>66.8</v>
      </c>
      <c r="EJ34" s="158">
        <v>0</v>
      </c>
      <c r="EK34" s="57">
        <f>(EJ34/FZ34)*100</f>
        <v>0</v>
      </c>
      <c r="EL34" s="35">
        <v>0</v>
      </c>
      <c r="EM34" s="57">
        <f>(EL34/GA34)*100</f>
        <v>0</v>
      </c>
      <c r="EN34" s="35">
        <v>0</v>
      </c>
      <c r="EO34" s="57">
        <f>(EN34/FZ34)*100</f>
        <v>0</v>
      </c>
      <c r="EP34" s="35">
        <v>0</v>
      </c>
      <c r="EQ34" s="57">
        <f>(EP34/GA34)*100</f>
        <v>0</v>
      </c>
      <c r="ER34" s="35">
        <v>1</v>
      </c>
      <c r="ES34" s="57">
        <f>(ER34/FZ34)*100</f>
        <v>0.22675736961451248</v>
      </c>
      <c r="ET34" s="158">
        <v>0</v>
      </c>
      <c r="EU34" s="57">
        <f>(ET34/GA34)*100</f>
        <v>0</v>
      </c>
      <c r="EV34" s="35">
        <v>0</v>
      </c>
      <c r="EW34" s="57">
        <f>(EV34/FZ34)*100</f>
        <v>0</v>
      </c>
      <c r="EX34" s="35">
        <v>0</v>
      </c>
      <c r="EY34" s="57">
        <f>(EX34/GA34)*100</f>
        <v>0</v>
      </c>
      <c r="EZ34" s="158">
        <v>20</v>
      </c>
      <c r="FA34" s="57">
        <f>(EZ34/FZ34)*100</f>
        <v>4.5351473922902494</v>
      </c>
      <c r="FB34" s="158">
        <v>18</v>
      </c>
      <c r="FC34" s="57">
        <f>(FB34/GA34)*100</f>
        <v>7.1999999999999993</v>
      </c>
      <c r="FD34" s="158">
        <v>0</v>
      </c>
      <c r="FE34" s="57">
        <f>(FD34/FZ34)*100</f>
        <v>0</v>
      </c>
      <c r="FF34" s="158">
        <v>2</v>
      </c>
      <c r="FG34" s="57">
        <f>(FF34/FZ34)*100</f>
        <v>0.45351473922902497</v>
      </c>
      <c r="FH34" s="158">
        <v>0</v>
      </c>
      <c r="FI34" s="57">
        <f>(FH34/GA34)*100</f>
        <v>0</v>
      </c>
      <c r="FJ34" s="158">
        <v>1</v>
      </c>
      <c r="FK34" s="57">
        <f>(FJ34/FZ34)*100</f>
        <v>0.22675736961451248</v>
      </c>
      <c r="FL34" s="158">
        <v>32</v>
      </c>
      <c r="FM34" s="57">
        <f>(FL34/FZ34)*100</f>
        <v>7.2562358276643995</v>
      </c>
      <c r="FN34" s="158">
        <v>47</v>
      </c>
      <c r="FO34" s="57">
        <f>(FN34/GA34)*100</f>
        <v>18.8</v>
      </c>
      <c r="FP34" s="158">
        <f>SUM(FL34,FF34,FJ34,FD34)</f>
        <v>35</v>
      </c>
      <c r="FQ34" s="57">
        <f>(FP34/FZ34)*100</f>
        <v>7.9365079365079358</v>
      </c>
      <c r="FR34" s="158">
        <f>SUM(FN34,FH34)</f>
        <v>47</v>
      </c>
      <c r="FS34" s="57">
        <f>(FR34/GA34)*100</f>
        <v>18.8</v>
      </c>
      <c r="FT34" s="69">
        <v>7</v>
      </c>
      <c r="FU34" s="69">
        <v>2</v>
      </c>
      <c r="FV34" s="69">
        <f>(FT34/FZ34)</f>
        <v>1.5873015873015872E-2</v>
      </c>
      <c r="FW34" s="69">
        <f>(FU34/GA34)</f>
        <v>8.0000000000000002E-3</v>
      </c>
      <c r="FX34" s="70">
        <f>(FZ34*9666*1)/(FT34*E34)</f>
        <v>20998.551724137931</v>
      </c>
      <c r="FY34" s="114">
        <f>(GA34*9666*1)/(FU34*E34)</f>
        <v>41663.793103448275</v>
      </c>
      <c r="FZ34" s="158">
        <v>441</v>
      </c>
      <c r="GA34" s="158">
        <v>250</v>
      </c>
      <c r="GB34" s="133" t="s">
        <v>163</v>
      </c>
    </row>
    <row r="35" spans="1:184" s="12" customFormat="1" ht="16.05" customHeight="1" x14ac:dyDescent="0.3">
      <c r="A35" s="43" t="s">
        <v>208</v>
      </c>
      <c r="B35" s="132" t="s">
        <v>180</v>
      </c>
      <c r="C35" s="42" t="s">
        <v>29</v>
      </c>
      <c r="D35" s="76">
        <v>18.71</v>
      </c>
      <c r="E35" s="163" t="s">
        <v>157</v>
      </c>
      <c r="F35" s="40" t="s">
        <v>87</v>
      </c>
      <c r="G35" s="40" t="s">
        <v>87</v>
      </c>
      <c r="H35" s="158">
        <v>1</v>
      </c>
      <c r="I35" s="57">
        <f>(H35/GA35)*100</f>
        <v>0.4</v>
      </c>
      <c r="J35" s="40" t="s">
        <v>87</v>
      </c>
      <c r="K35" s="40" t="s">
        <v>87</v>
      </c>
      <c r="L35" s="40" t="s">
        <v>87</v>
      </c>
      <c r="M35" s="40" t="s">
        <v>87</v>
      </c>
      <c r="N35" s="158">
        <v>0</v>
      </c>
      <c r="O35" s="57">
        <f>(N35/GA35)*100</f>
        <v>0</v>
      </c>
      <c r="P35" s="40" t="s">
        <v>87</v>
      </c>
      <c r="Q35" s="40" t="s">
        <v>87</v>
      </c>
      <c r="R35" s="158">
        <v>0</v>
      </c>
      <c r="S35" s="57">
        <f>(R35/GA35)*100</f>
        <v>0</v>
      </c>
      <c r="T35" s="40" t="s">
        <v>87</v>
      </c>
      <c r="U35" s="40" t="s">
        <v>87</v>
      </c>
      <c r="V35" s="40" t="s">
        <v>87</v>
      </c>
      <c r="W35" s="40" t="s">
        <v>87</v>
      </c>
      <c r="X35" s="40" t="s">
        <v>87</v>
      </c>
      <c r="Y35" s="58" t="s">
        <v>87</v>
      </c>
      <c r="Z35" s="40" t="s">
        <v>87</v>
      </c>
      <c r="AA35" s="40" t="s">
        <v>87</v>
      </c>
      <c r="AB35" s="158">
        <v>0</v>
      </c>
      <c r="AC35" s="57">
        <f>(AB35/GA35)*100</f>
        <v>0</v>
      </c>
      <c r="AD35" s="40" t="s">
        <v>87</v>
      </c>
      <c r="AE35" s="40" t="s">
        <v>87</v>
      </c>
      <c r="AF35" s="40" t="s">
        <v>87</v>
      </c>
      <c r="AG35" s="40" t="s">
        <v>87</v>
      </c>
      <c r="AH35" s="40" t="s">
        <v>87</v>
      </c>
      <c r="AI35" s="40" t="s">
        <v>87</v>
      </c>
      <c r="AJ35" s="35">
        <v>0</v>
      </c>
      <c r="AK35" s="57">
        <f>(AJ35/GA35)*100</f>
        <v>0</v>
      </c>
      <c r="AL35" s="40" t="s">
        <v>87</v>
      </c>
      <c r="AM35" s="40" t="s">
        <v>87</v>
      </c>
      <c r="AN35" s="40" t="s">
        <v>87</v>
      </c>
      <c r="AO35" s="40" t="s">
        <v>87</v>
      </c>
      <c r="AP35" s="40" t="s">
        <v>87</v>
      </c>
      <c r="AQ35" s="58" t="s">
        <v>87</v>
      </c>
      <c r="AR35" s="158">
        <v>2</v>
      </c>
      <c r="AS35" s="57">
        <f>(AR35/GA35)*100</f>
        <v>0.8</v>
      </c>
      <c r="AT35" s="40" t="s">
        <v>87</v>
      </c>
      <c r="AU35" s="58" t="s">
        <v>87</v>
      </c>
      <c r="AV35" s="158">
        <v>8</v>
      </c>
      <c r="AW35" s="57">
        <f>(AV35/GA35)*100</f>
        <v>3.2</v>
      </c>
      <c r="AX35" s="40" t="s">
        <v>87</v>
      </c>
      <c r="AY35" s="40" t="s">
        <v>87</v>
      </c>
      <c r="AZ35" s="158">
        <v>0</v>
      </c>
      <c r="BA35" s="57">
        <f>(AZ35/GA35)*100</f>
        <v>0</v>
      </c>
      <c r="BB35" s="40" t="s">
        <v>87</v>
      </c>
      <c r="BC35" s="40" t="s">
        <v>87</v>
      </c>
      <c r="BD35" s="158">
        <v>0</v>
      </c>
      <c r="BE35" s="57">
        <f>(BD35/GA35)*100</f>
        <v>0</v>
      </c>
      <c r="BF35" s="40" t="s">
        <v>87</v>
      </c>
      <c r="BG35" s="58" t="s">
        <v>87</v>
      </c>
      <c r="BH35" s="40" t="s">
        <v>87</v>
      </c>
      <c r="BI35" s="40" t="s">
        <v>87</v>
      </c>
      <c r="BJ35" s="40" t="s">
        <v>87</v>
      </c>
      <c r="BK35" s="40" t="s">
        <v>87</v>
      </c>
      <c r="BL35" s="158">
        <v>1</v>
      </c>
      <c r="BM35" s="57">
        <f>(BL35/GA35)*100</f>
        <v>0.4</v>
      </c>
      <c r="BN35" s="40" t="s">
        <v>87</v>
      </c>
      <c r="BO35" s="40" t="s">
        <v>87</v>
      </c>
      <c r="BP35" s="40" t="s">
        <v>87</v>
      </c>
      <c r="BQ35" s="40" t="s">
        <v>87</v>
      </c>
      <c r="BR35" s="35">
        <v>0</v>
      </c>
      <c r="BS35" s="60">
        <f>(BR35/GA35)*100</f>
        <v>0</v>
      </c>
      <c r="BT35" s="40" t="s">
        <v>87</v>
      </c>
      <c r="BU35" s="40" t="s">
        <v>87</v>
      </c>
      <c r="BV35" s="40" t="s">
        <v>87</v>
      </c>
      <c r="BW35" s="40" t="s">
        <v>87</v>
      </c>
      <c r="BX35" s="40" t="s">
        <v>87</v>
      </c>
      <c r="BY35" s="40" t="s">
        <v>87</v>
      </c>
      <c r="BZ35" s="158">
        <v>4</v>
      </c>
      <c r="CA35" s="57">
        <f>(BZ35/GA35)*100</f>
        <v>1.6</v>
      </c>
      <c r="CB35" s="40" t="s">
        <v>87</v>
      </c>
      <c r="CC35" s="40" t="s">
        <v>87</v>
      </c>
      <c r="CD35" s="40" t="s">
        <v>87</v>
      </c>
      <c r="CE35" s="40" t="s">
        <v>87</v>
      </c>
      <c r="CF35" s="40" t="s">
        <v>87</v>
      </c>
      <c r="CG35" s="58" t="s">
        <v>87</v>
      </c>
      <c r="CH35" s="35">
        <v>0</v>
      </c>
      <c r="CI35" s="57">
        <f>(CH35/GA35)*100</f>
        <v>0</v>
      </c>
      <c r="CJ35" s="40" t="s">
        <v>87</v>
      </c>
      <c r="CK35" s="58" t="s">
        <v>87</v>
      </c>
      <c r="CL35" s="158">
        <v>3</v>
      </c>
      <c r="CM35" s="57">
        <f>(CL35/GA35)*100</f>
        <v>1.2</v>
      </c>
      <c r="CN35" s="40" t="s">
        <v>87</v>
      </c>
      <c r="CO35" s="40" t="s">
        <v>87</v>
      </c>
      <c r="CP35" s="35">
        <v>3</v>
      </c>
      <c r="CQ35" s="57">
        <f>(CP35/GA35)*100</f>
        <v>1.2</v>
      </c>
      <c r="CR35" s="40" t="s">
        <v>87</v>
      </c>
      <c r="CS35" s="58" t="s">
        <v>87</v>
      </c>
      <c r="CT35" s="158">
        <v>7</v>
      </c>
      <c r="CU35" s="57">
        <f>(CT35/GA35)*100</f>
        <v>2.8000000000000003</v>
      </c>
      <c r="CV35" s="40" t="s">
        <v>87</v>
      </c>
      <c r="CW35" s="40" t="s">
        <v>87</v>
      </c>
      <c r="CX35" s="40" t="s">
        <v>87</v>
      </c>
      <c r="CY35" s="58" t="s">
        <v>87</v>
      </c>
      <c r="CZ35" s="158">
        <v>20</v>
      </c>
      <c r="DA35" s="57">
        <f>(CZ35/GA35)*100</f>
        <v>8</v>
      </c>
      <c r="DB35" s="40" t="s">
        <v>87</v>
      </c>
      <c r="DC35" s="58" t="s">
        <v>87</v>
      </c>
      <c r="DD35" s="158">
        <v>103</v>
      </c>
      <c r="DE35" s="57">
        <f>(DD35/GA35)*100</f>
        <v>41.199999999999996</v>
      </c>
      <c r="DF35" s="40" t="s">
        <v>87</v>
      </c>
      <c r="DG35" s="58" t="s">
        <v>87</v>
      </c>
      <c r="DH35" s="40" t="s">
        <v>87</v>
      </c>
      <c r="DI35" s="58" t="s">
        <v>87</v>
      </c>
      <c r="DJ35" s="45">
        <v>0</v>
      </c>
      <c r="DK35" s="57">
        <f>(DJ35/GA35)*100</f>
        <v>0</v>
      </c>
      <c r="DL35" s="40" t="s">
        <v>87</v>
      </c>
      <c r="DM35" s="58" t="s">
        <v>87</v>
      </c>
      <c r="DN35" s="40" t="s">
        <v>87</v>
      </c>
      <c r="DO35" s="58" t="s">
        <v>87</v>
      </c>
      <c r="DP35" s="158">
        <v>0</v>
      </c>
      <c r="DQ35" s="57">
        <f>(DP35/GA35)*100</f>
        <v>0</v>
      </c>
      <c r="DR35" s="40" t="s">
        <v>87</v>
      </c>
      <c r="DS35" s="58" t="s">
        <v>87</v>
      </c>
      <c r="DT35" s="40" t="s">
        <v>87</v>
      </c>
      <c r="DU35" s="58" t="s">
        <v>87</v>
      </c>
      <c r="DV35" s="158">
        <v>22</v>
      </c>
      <c r="DW35" s="57">
        <f>(DV35/GA35)*100</f>
        <v>8.7999999999999989</v>
      </c>
      <c r="DX35" s="158" t="s">
        <v>87</v>
      </c>
      <c r="DY35" s="158" t="s">
        <v>87</v>
      </c>
      <c r="DZ35" s="158" t="s">
        <v>87</v>
      </c>
      <c r="EA35" s="57" t="s">
        <v>87</v>
      </c>
      <c r="EB35" s="158">
        <v>3</v>
      </c>
      <c r="EC35" s="62">
        <f>(EB35/GA35)*100</f>
        <v>1.2</v>
      </c>
      <c r="ED35" s="158">
        <v>19</v>
      </c>
      <c r="EE35" s="57">
        <f>(ED35/GA35)*100</f>
        <v>7.6</v>
      </c>
      <c r="EF35" s="158" t="s">
        <v>87</v>
      </c>
      <c r="EG35" s="158" t="s">
        <v>87</v>
      </c>
      <c r="EH35" s="158">
        <v>178</v>
      </c>
      <c r="EI35" s="57">
        <f>(EH35/GA35)*100</f>
        <v>71.2</v>
      </c>
      <c r="EJ35" s="158" t="s">
        <v>87</v>
      </c>
      <c r="EK35" s="57" t="s">
        <v>87</v>
      </c>
      <c r="EL35" s="35">
        <v>0</v>
      </c>
      <c r="EM35" s="57">
        <f>(EL35/GA35)*100</f>
        <v>0</v>
      </c>
      <c r="EN35" s="158" t="s">
        <v>87</v>
      </c>
      <c r="EO35" s="158" t="s">
        <v>87</v>
      </c>
      <c r="EP35" s="158">
        <v>0</v>
      </c>
      <c r="EQ35" s="57">
        <f>(EP35/GA35)*100</f>
        <v>0</v>
      </c>
      <c r="ER35" s="158" t="s">
        <v>87</v>
      </c>
      <c r="ES35" s="158" t="s">
        <v>87</v>
      </c>
      <c r="ET35" s="35">
        <v>0</v>
      </c>
      <c r="EU35" s="57">
        <f>(ET35/GA35)*100</f>
        <v>0</v>
      </c>
      <c r="EV35" s="158" t="s">
        <v>87</v>
      </c>
      <c r="EW35" s="57" t="s">
        <v>87</v>
      </c>
      <c r="EX35" s="163">
        <v>0</v>
      </c>
      <c r="EY35" s="57">
        <f>(EX35/GA35)*100</f>
        <v>0</v>
      </c>
      <c r="EZ35" s="158" t="s">
        <v>87</v>
      </c>
      <c r="FA35" s="57" t="s">
        <v>87</v>
      </c>
      <c r="FB35" s="158">
        <v>7</v>
      </c>
      <c r="FC35" s="57">
        <f>(FB35/GA35)*100</f>
        <v>2.8000000000000003</v>
      </c>
      <c r="FD35" s="158" t="s">
        <v>87</v>
      </c>
      <c r="FE35" s="57" t="s">
        <v>87</v>
      </c>
      <c r="FF35" s="158" t="s">
        <v>87</v>
      </c>
      <c r="FG35" s="57" t="s">
        <v>87</v>
      </c>
      <c r="FH35" s="158">
        <v>0</v>
      </c>
      <c r="FI35" s="57">
        <f>(FH35/GA35)*100</f>
        <v>0</v>
      </c>
      <c r="FJ35" s="158" t="s">
        <v>87</v>
      </c>
      <c r="FK35" s="57" t="s">
        <v>87</v>
      </c>
      <c r="FL35" s="158" t="s">
        <v>87</v>
      </c>
      <c r="FM35" s="57" t="s">
        <v>87</v>
      </c>
      <c r="FN35" s="158">
        <v>53</v>
      </c>
      <c r="FO35" s="57">
        <f>(FN35/GA35)*100</f>
        <v>21.2</v>
      </c>
      <c r="FP35" s="158" t="s">
        <v>87</v>
      </c>
      <c r="FQ35" s="57" t="s">
        <v>87</v>
      </c>
      <c r="FR35" s="158">
        <f>SUM(FN35,FH35)</f>
        <v>53</v>
      </c>
      <c r="FS35" s="57">
        <f>(FR35/GA35)*100</f>
        <v>21.2</v>
      </c>
      <c r="FT35" s="70" t="s">
        <v>157</v>
      </c>
      <c r="FU35" s="70" t="s">
        <v>157</v>
      </c>
      <c r="FV35" s="70" t="s">
        <v>157</v>
      </c>
      <c r="FW35" s="70" t="s">
        <v>157</v>
      </c>
      <c r="FX35" s="70" t="s">
        <v>157</v>
      </c>
      <c r="FY35" s="70" t="s">
        <v>157</v>
      </c>
      <c r="FZ35" s="158" t="s">
        <v>87</v>
      </c>
      <c r="GA35" s="158">
        <v>250</v>
      </c>
      <c r="GB35" s="133" t="s">
        <v>168</v>
      </c>
    </row>
    <row r="36" spans="1:184" s="12" customFormat="1" ht="16.05" customHeight="1" x14ac:dyDescent="0.3">
      <c r="A36" s="43" t="s">
        <v>217</v>
      </c>
      <c r="B36" s="132" t="s">
        <v>180</v>
      </c>
      <c r="C36" s="42" t="s">
        <v>30</v>
      </c>
      <c r="D36" s="76">
        <v>18.43</v>
      </c>
      <c r="E36" s="43">
        <v>31</v>
      </c>
      <c r="F36" s="158">
        <v>0</v>
      </c>
      <c r="G36" s="57">
        <f>(F36/FZ36)*100</f>
        <v>0</v>
      </c>
      <c r="H36" s="158">
        <v>1</v>
      </c>
      <c r="I36" s="57">
        <f>(H36/GA36)*100</f>
        <v>0.4</v>
      </c>
      <c r="J36" s="158">
        <v>2</v>
      </c>
      <c r="K36" s="57">
        <f>(J36/FZ36)*100</f>
        <v>0.45351473922902497</v>
      </c>
      <c r="L36" s="158">
        <v>7</v>
      </c>
      <c r="M36" s="57">
        <f>(L36/FZ36)*100</f>
        <v>1.5873015873015872</v>
      </c>
      <c r="N36" s="158">
        <v>1</v>
      </c>
      <c r="O36" s="57">
        <f>(N36/GA36)*100</f>
        <v>0.4</v>
      </c>
      <c r="P36" s="158">
        <v>0</v>
      </c>
      <c r="Q36" s="57">
        <f>(P36/FZ36)*100</f>
        <v>0</v>
      </c>
      <c r="R36" s="158">
        <v>1</v>
      </c>
      <c r="S36" s="57">
        <f>(R36/GA36)*100</f>
        <v>0.4</v>
      </c>
      <c r="T36" s="158">
        <v>0</v>
      </c>
      <c r="U36" s="57">
        <f>(T36/FZ36)*100</f>
        <v>0</v>
      </c>
      <c r="V36" s="158">
        <v>1</v>
      </c>
      <c r="W36" s="57">
        <f>(V36/GA36)*100</f>
        <v>0.4</v>
      </c>
      <c r="X36" s="158">
        <v>5</v>
      </c>
      <c r="Y36" s="57">
        <f>(X36/FZ36)*100</f>
        <v>1.1337868480725624</v>
      </c>
      <c r="Z36" s="158">
        <v>0</v>
      </c>
      <c r="AA36" s="57">
        <f>(Z36/FZ36)*100</f>
        <v>0</v>
      </c>
      <c r="AB36" s="158">
        <v>0</v>
      </c>
      <c r="AC36" s="57">
        <f>(AB36/GA36)*100</f>
        <v>0</v>
      </c>
      <c r="AD36" s="158">
        <v>21</v>
      </c>
      <c r="AE36" s="158">
        <f>(AD36/FZ36)*100</f>
        <v>4.7619047619047619</v>
      </c>
      <c r="AF36" s="40">
        <v>12</v>
      </c>
      <c r="AG36" s="57">
        <f>(AF36/FZ36)*100</f>
        <v>2.7210884353741496</v>
      </c>
      <c r="AH36" s="35">
        <v>0</v>
      </c>
      <c r="AI36" s="57">
        <f>(AH36/FZ36)*100</f>
        <v>0</v>
      </c>
      <c r="AJ36" s="35">
        <v>0</v>
      </c>
      <c r="AK36" s="57">
        <f>(AJ36/GA36)*100</f>
        <v>0</v>
      </c>
      <c r="AL36" s="158">
        <v>0</v>
      </c>
      <c r="AM36" s="57">
        <f>(AL36/FZ36)*100</f>
        <v>0</v>
      </c>
      <c r="AN36" s="158">
        <v>0</v>
      </c>
      <c r="AO36" s="57">
        <f>(AN36/FZ36)*100</f>
        <v>0</v>
      </c>
      <c r="AP36" s="158">
        <f>SUM(V36,AD36,AN36)</f>
        <v>22</v>
      </c>
      <c r="AQ36" s="57">
        <f>(AP36/FZ36)*100</f>
        <v>4.9886621315192743</v>
      </c>
      <c r="AR36" s="158">
        <v>16</v>
      </c>
      <c r="AS36" s="57">
        <f>(AR36/GA36)*100</f>
        <v>6.4</v>
      </c>
      <c r="AT36" s="158">
        <f>SUM(AL36,AF36,X36)</f>
        <v>17</v>
      </c>
      <c r="AU36" s="57">
        <f>(AT36/FZ36)*100</f>
        <v>3.8548752834467117</v>
      </c>
      <c r="AV36" s="158">
        <v>13</v>
      </c>
      <c r="AW36" s="57">
        <f>(AV36/GA36)*100</f>
        <v>5.2</v>
      </c>
      <c r="AX36" s="158">
        <v>4</v>
      </c>
      <c r="AY36" s="57">
        <f>(AX36/FZ36)*100</f>
        <v>0.90702947845804993</v>
      </c>
      <c r="AZ36" s="158">
        <v>1</v>
      </c>
      <c r="BA36" s="57">
        <f>(AZ36/GA36)*100</f>
        <v>0.4</v>
      </c>
      <c r="BB36" s="158">
        <v>0</v>
      </c>
      <c r="BC36" s="57">
        <f>(BB36/FZ36)*100</f>
        <v>0</v>
      </c>
      <c r="BD36" s="158">
        <v>0</v>
      </c>
      <c r="BE36" s="57">
        <f>(BD36/GA36)*100</f>
        <v>0</v>
      </c>
      <c r="BF36" s="158">
        <v>11</v>
      </c>
      <c r="BG36" s="57">
        <f>(BF36/FZ36)*100</f>
        <v>2.4943310657596371</v>
      </c>
      <c r="BH36" s="158">
        <v>3</v>
      </c>
      <c r="BI36" s="57">
        <f>(BH36/FZ36)*100</f>
        <v>0.68027210884353739</v>
      </c>
      <c r="BJ36" s="40">
        <v>1</v>
      </c>
      <c r="BK36" s="57">
        <f>(BJ36/FZ36)*100</f>
        <v>0.22675736961451248</v>
      </c>
      <c r="BL36" s="158">
        <v>2</v>
      </c>
      <c r="BM36" s="57">
        <f>(BL36/GA36)*100</f>
        <v>0.8</v>
      </c>
      <c r="BN36" s="40">
        <v>1</v>
      </c>
      <c r="BO36" s="57">
        <f>(BN36/FZ36)*100</f>
        <v>0.22675736961451248</v>
      </c>
      <c r="BP36" s="40">
        <v>0</v>
      </c>
      <c r="BQ36" s="60">
        <f>(BP36/FZ36)*100</f>
        <v>0</v>
      </c>
      <c r="BR36" s="35">
        <v>0</v>
      </c>
      <c r="BS36" s="60">
        <f>(BR36/GA36)*100</f>
        <v>0</v>
      </c>
      <c r="BT36" s="158">
        <v>0</v>
      </c>
      <c r="BU36" s="57">
        <f>(BT36/FZ36)*100</f>
        <v>0</v>
      </c>
      <c r="BV36" s="158">
        <f>SUM(BT36,BP36,BN36,BF36,BH36)</f>
        <v>15</v>
      </c>
      <c r="BW36" s="57">
        <f>(BV36/FZ36)*100</f>
        <v>3.4013605442176873</v>
      </c>
      <c r="BX36" s="158">
        <v>14</v>
      </c>
      <c r="BY36" s="57">
        <f>(BX36/FZ36)*100</f>
        <v>3.1746031746031744</v>
      </c>
      <c r="BZ36" s="158">
        <v>2</v>
      </c>
      <c r="CA36" s="57">
        <f>(BZ36/GA36)*100</f>
        <v>0.8</v>
      </c>
      <c r="CB36" s="158">
        <v>27</v>
      </c>
      <c r="CC36" s="57">
        <f>(CB36/FZ36)*100</f>
        <v>6.1224489795918364</v>
      </c>
      <c r="CD36" s="158">
        <v>31</v>
      </c>
      <c r="CE36" s="57">
        <f>(CD36/FZ36)*100</f>
        <v>7.029478458049887</v>
      </c>
      <c r="CF36" s="35">
        <v>0</v>
      </c>
      <c r="CG36" s="57">
        <f>(CF36/FZ36)*100</f>
        <v>0</v>
      </c>
      <c r="CH36" s="35">
        <v>0</v>
      </c>
      <c r="CI36" s="57">
        <f>(CH36/GA36)*100</f>
        <v>0</v>
      </c>
      <c r="CJ36" s="158">
        <v>16</v>
      </c>
      <c r="CK36" s="57">
        <f>(CJ36/FZ36)*100</f>
        <v>3.6281179138321997</v>
      </c>
      <c r="CL36" s="44">
        <v>3</v>
      </c>
      <c r="CM36" s="57">
        <f>(CL36/GA36)*100</f>
        <v>1.2</v>
      </c>
      <c r="CN36" s="35">
        <v>3</v>
      </c>
      <c r="CO36" s="57">
        <f>(CN36/FZ36)*100</f>
        <v>0.68027210884353739</v>
      </c>
      <c r="CP36" s="35">
        <v>3</v>
      </c>
      <c r="CQ36" s="57">
        <f>(CP36/GA36)*100</f>
        <v>1.2</v>
      </c>
      <c r="CR36" s="158">
        <v>3</v>
      </c>
      <c r="CS36" s="57">
        <f>(CR36/FZ36)*100</f>
        <v>0.68027210884353739</v>
      </c>
      <c r="CT36" s="158">
        <v>13</v>
      </c>
      <c r="CU36" s="57">
        <f>(CT36/GA36)*100</f>
        <v>5.2</v>
      </c>
      <c r="CV36" s="158">
        <v>7</v>
      </c>
      <c r="CW36" s="57">
        <f>(CV36/FZ36)*100</f>
        <v>1.5873015873015872</v>
      </c>
      <c r="CX36" s="158">
        <v>25</v>
      </c>
      <c r="CY36" s="57">
        <f>(CX36/FZ36)*100</f>
        <v>5.6689342403628125</v>
      </c>
      <c r="CZ36" s="158">
        <v>37</v>
      </c>
      <c r="DA36" s="57">
        <f>(CZ36/GA36)*100</f>
        <v>14.799999999999999</v>
      </c>
      <c r="DB36" s="40">
        <v>181</v>
      </c>
      <c r="DC36" s="57">
        <f>(DB36/FZ36)*100</f>
        <v>41.043083900226755</v>
      </c>
      <c r="DD36" s="158">
        <v>75</v>
      </c>
      <c r="DE36" s="57">
        <f>(DD36/GA36)*100</f>
        <v>30</v>
      </c>
      <c r="DF36" s="158">
        <v>0</v>
      </c>
      <c r="DG36" s="57">
        <f>(DF36/FZ36)*100</f>
        <v>0</v>
      </c>
      <c r="DH36" s="45">
        <v>1</v>
      </c>
      <c r="DI36" s="57">
        <f>(DH36/FZ36)*100</f>
        <v>0.22675736961451248</v>
      </c>
      <c r="DJ36" s="45">
        <v>0</v>
      </c>
      <c r="DK36" s="57">
        <f>(DJ36/GA36)*100</f>
        <v>0</v>
      </c>
      <c r="DL36" s="158">
        <v>6</v>
      </c>
      <c r="DM36" s="57">
        <f>(DL36/FZ36)*100</f>
        <v>1.3605442176870748</v>
      </c>
      <c r="DN36" s="158">
        <v>0</v>
      </c>
      <c r="DO36" s="57">
        <f>(DN36/FZ36)*100</f>
        <v>0</v>
      </c>
      <c r="DP36" s="158">
        <v>0</v>
      </c>
      <c r="DQ36" s="57">
        <f>(DP36/GA36)*100</f>
        <v>0</v>
      </c>
      <c r="DR36" s="158">
        <v>0</v>
      </c>
      <c r="DS36" s="57">
        <f>(DR36/FZ36)*100</f>
        <v>0</v>
      </c>
      <c r="DT36" s="158">
        <v>20</v>
      </c>
      <c r="DU36" s="57">
        <f>(DT36/FZ36)*100</f>
        <v>4.5351473922902494</v>
      </c>
      <c r="DV36" s="158">
        <v>15</v>
      </c>
      <c r="DW36" s="57">
        <f>(DV36/GA36)*100</f>
        <v>6</v>
      </c>
      <c r="DX36" s="158">
        <v>2</v>
      </c>
      <c r="DY36" s="57">
        <f>(DX36/FZ36)*100</f>
        <v>0.45351473922902497</v>
      </c>
      <c r="DZ36" s="158">
        <v>0</v>
      </c>
      <c r="EA36" s="57">
        <f>(DZ36/FZ36)*100</f>
        <v>0</v>
      </c>
      <c r="EB36" s="158">
        <v>2</v>
      </c>
      <c r="EC36" s="62">
        <f>(EB36/GA36)*100</f>
        <v>0.8</v>
      </c>
      <c r="ED36" s="158">
        <v>18</v>
      </c>
      <c r="EE36" s="57">
        <f>(ED36/GA36)*100</f>
        <v>7.1999999999999993</v>
      </c>
      <c r="EF36" s="158">
        <f>SUM(DX36,DT36,DR36,DL36,DF36,DB36,CV36,CR36,CJ36,CD36,BX36,CX36)</f>
        <v>305</v>
      </c>
      <c r="EG36" s="57">
        <f>(EF36/FZ36)*100</f>
        <v>69.160997732426296</v>
      </c>
      <c r="EH36" s="158">
        <v>163</v>
      </c>
      <c r="EI36" s="57">
        <f>(EH36/GA36)*100</f>
        <v>65.2</v>
      </c>
      <c r="EJ36" s="158">
        <v>0</v>
      </c>
      <c r="EK36" s="57">
        <f>(EJ36/FZ36)*100</f>
        <v>0</v>
      </c>
      <c r="EL36" s="35">
        <v>0</v>
      </c>
      <c r="EM36" s="57">
        <f>(EL36/GA36)*100</f>
        <v>0</v>
      </c>
      <c r="EN36" s="35">
        <v>0</v>
      </c>
      <c r="EO36" s="57">
        <f>(EN36/FZ36)*100</f>
        <v>0</v>
      </c>
      <c r="EP36" s="158">
        <v>0</v>
      </c>
      <c r="EQ36" s="57">
        <f>(EP36/GA36)*100</f>
        <v>0</v>
      </c>
      <c r="ER36" s="158">
        <v>0</v>
      </c>
      <c r="ES36" s="57">
        <f>(ER36/FZ36)*100</f>
        <v>0</v>
      </c>
      <c r="ET36" s="158">
        <v>0</v>
      </c>
      <c r="EU36" s="57">
        <f>(ET36/GA36)*100</f>
        <v>0</v>
      </c>
      <c r="EV36" s="35">
        <v>0</v>
      </c>
      <c r="EW36" s="57">
        <f>(EV36/FZ36)*100</f>
        <v>0</v>
      </c>
      <c r="EX36" s="35">
        <v>0</v>
      </c>
      <c r="EY36" s="57">
        <f>(EX36/GA36)*100</f>
        <v>0</v>
      </c>
      <c r="EZ36" s="158">
        <v>21</v>
      </c>
      <c r="FA36" s="57">
        <f>(EZ36/FZ36)*100</f>
        <v>4.7619047619047619</v>
      </c>
      <c r="FB36" s="158">
        <v>14</v>
      </c>
      <c r="FC36" s="57">
        <f>(FB36/GA36)*100</f>
        <v>5.6000000000000005</v>
      </c>
      <c r="FD36" s="158">
        <v>0</v>
      </c>
      <c r="FE36" s="57">
        <f>(FD36/FZ36)*100</f>
        <v>0</v>
      </c>
      <c r="FF36" s="158">
        <v>0</v>
      </c>
      <c r="FG36" s="57">
        <f>(FF36/FZ36)*100</f>
        <v>0</v>
      </c>
      <c r="FH36" s="158">
        <v>0</v>
      </c>
      <c r="FI36" s="57">
        <f>(FH36/GA36)*100</f>
        <v>0</v>
      </c>
      <c r="FJ36" s="158">
        <v>2</v>
      </c>
      <c r="FK36" s="57">
        <f>(FJ36/FZ36)*100</f>
        <v>0.45351473922902497</v>
      </c>
      <c r="FL36" s="158">
        <v>46</v>
      </c>
      <c r="FM36" s="57">
        <f>(FL36/FZ36)*100</f>
        <v>10.430839002267573</v>
      </c>
      <c r="FN36" s="158">
        <v>38</v>
      </c>
      <c r="FO36" s="57">
        <f>(FN36/GA36)*100</f>
        <v>15.2</v>
      </c>
      <c r="FP36" s="158">
        <f>SUM(FL36,FF36,FJ36,FD36)</f>
        <v>48</v>
      </c>
      <c r="FQ36" s="57">
        <f>(FP36/FZ36)*100</f>
        <v>10.884353741496598</v>
      </c>
      <c r="FR36" s="158">
        <f>SUM(FN36,FH36)</f>
        <v>38</v>
      </c>
      <c r="FS36" s="57">
        <f>(FR36/GA36)*100</f>
        <v>15.2</v>
      </c>
      <c r="FT36" s="69">
        <v>1</v>
      </c>
      <c r="FU36" s="69">
        <v>0</v>
      </c>
      <c r="FV36" s="69">
        <f>(FT36/FZ36)</f>
        <v>2.2675736961451248E-3</v>
      </c>
      <c r="FW36" s="69">
        <f>(FU36/GA36)</f>
        <v>0</v>
      </c>
      <c r="FX36" s="70">
        <f>(FZ36*9666*1)/(FT36*E36)</f>
        <v>137506.64516129033</v>
      </c>
      <c r="FY36" s="114" t="s">
        <v>159</v>
      </c>
      <c r="FZ36" s="158">
        <v>441</v>
      </c>
      <c r="GA36" s="158">
        <v>250</v>
      </c>
      <c r="GB36" s="133" t="s">
        <v>165</v>
      </c>
    </row>
    <row r="37" spans="1:184" s="3" customFormat="1" ht="16.05" customHeight="1" x14ac:dyDescent="0.3">
      <c r="A37" s="43" t="s">
        <v>209</v>
      </c>
      <c r="B37" s="132" t="s">
        <v>180</v>
      </c>
      <c r="C37" s="42" t="s">
        <v>31</v>
      </c>
      <c r="D37" s="76">
        <v>17.559999999999999</v>
      </c>
      <c r="E37" s="163" t="s">
        <v>157</v>
      </c>
      <c r="F37" s="8"/>
      <c r="G37" s="8"/>
      <c r="H37" s="8"/>
      <c r="I37" s="47"/>
      <c r="J37" s="49"/>
      <c r="K37" s="47"/>
      <c r="L37" s="8"/>
      <c r="M37" s="57"/>
      <c r="N37" s="8"/>
      <c r="O37" s="47"/>
      <c r="P37" s="8"/>
      <c r="Q37" s="57"/>
      <c r="R37" s="49"/>
      <c r="S37" s="47"/>
      <c r="T37" s="8"/>
      <c r="U37" s="47"/>
      <c r="V37" s="8"/>
      <c r="W37" s="47"/>
      <c r="X37" s="49"/>
      <c r="Y37" s="47"/>
      <c r="Z37" s="158"/>
      <c r="AA37" s="47"/>
      <c r="AB37" s="8"/>
      <c r="AC37" s="47"/>
      <c r="AD37" s="8"/>
      <c r="AE37" s="8"/>
      <c r="AF37" s="8"/>
      <c r="AG37" s="47"/>
      <c r="AH37" s="8"/>
      <c r="AI37" s="47"/>
      <c r="AJ37" s="8"/>
      <c r="AK37" s="47"/>
      <c r="AL37" s="59"/>
      <c r="AM37" s="57"/>
      <c r="AN37" s="49"/>
      <c r="AO37" s="57"/>
      <c r="AP37" s="8"/>
      <c r="AQ37" s="47"/>
      <c r="AR37" s="8"/>
      <c r="AS37" s="47"/>
      <c r="AT37" s="8"/>
      <c r="AU37" s="47"/>
      <c r="AV37" s="8"/>
      <c r="AW37" s="47"/>
      <c r="AX37" s="8"/>
      <c r="AY37" s="47"/>
      <c r="AZ37" s="49"/>
      <c r="BA37" s="47"/>
      <c r="BB37" s="50"/>
      <c r="BC37" s="47"/>
      <c r="BD37" s="8"/>
      <c r="BE37" s="47"/>
      <c r="BF37" s="8"/>
      <c r="BG37" s="47"/>
      <c r="BH37" s="8"/>
      <c r="BI37" s="47"/>
      <c r="BJ37" s="8"/>
      <c r="BK37" s="47"/>
      <c r="BL37" s="8"/>
      <c r="BM37" s="47"/>
      <c r="BN37" s="8"/>
      <c r="BO37" s="47"/>
      <c r="BP37" s="8"/>
      <c r="BQ37" s="47"/>
      <c r="BR37" s="8"/>
      <c r="BS37" s="47"/>
      <c r="BT37" s="8"/>
      <c r="BU37" s="47"/>
      <c r="BV37" s="52"/>
      <c r="BW37" s="61"/>
      <c r="BX37" s="52"/>
      <c r="BY37" s="61"/>
      <c r="BZ37" s="8"/>
      <c r="CA37" s="47"/>
      <c r="CB37" s="8"/>
      <c r="CC37" s="47"/>
      <c r="CD37" s="8"/>
      <c r="CE37" s="47"/>
      <c r="CF37" s="8"/>
      <c r="CG37" s="47"/>
      <c r="CH37" s="8"/>
      <c r="CI37" s="47"/>
      <c r="CJ37" s="8"/>
      <c r="CK37" s="47"/>
      <c r="CL37" s="8"/>
      <c r="CM37" s="47"/>
      <c r="CN37" s="8"/>
      <c r="CO37" s="47"/>
      <c r="CP37" s="8"/>
      <c r="CQ37" s="47"/>
      <c r="CR37" s="8"/>
      <c r="CS37" s="47"/>
      <c r="CT37" s="8"/>
      <c r="CU37" s="47"/>
      <c r="CV37" s="8"/>
      <c r="CW37" s="47"/>
      <c r="CX37" s="8"/>
      <c r="CY37" s="47"/>
      <c r="CZ37" s="8"/>
      <c r="DA37" s="47"/>
      <c r="DB37" s="8"/>
      <c r="DC37" s="47"/>
      <c r="DD37" s="8"/>
      <c r="DE37" s="47"/>
      <c r="DF37" s="8"/>
      <c r="DG37" s="47"/>
      <c r="DH37" s="8"/>
      <c r="DI37" s="47"/>
      <c r="DJ37" s="8"/>
      <c r="DK37" s="47"/>
      <c r="DL37" s="8"/>
      <c r="DM37" s="47"/>
      <c r="DN37" s="8"/>
      <c r="DO37" s="47"/>
      <c r="DP37" s="8"/>
      <c r="DQ37" s="47"/>
      <c r="DR37" s="8"/>
      <c r="DS37" s="47"/>
      <c r="DT37" s="8"/>
      <c r="DU37" s="47"/>
      <c r="DV37" s="8"/>
      <c r="DW37" s="47"/>
      <c r="DX37" s="8"/>
      <c r="DY37" s="47"/>
      <c r="DZ37" s="8"/>
      <c r="EA37" s="47"/>
      <c r="EB37" s="8"/>
      <c r="EC37" s="47"/>
      <c r="ED37" s="8"/>
      <c r="EE37" s="47"/>
      <c r="EF37" s="8"/>
      <c r="EG37" s="47"/>
      <c r="EH37" s="8"/>
      <c r="EI37" s="47"/>
      <c r="EJ37" s="158"/>
      <c r="EK37" s="57"/>
      <c r="EL37" s="8"/>
      <c r="EM37" s="47"/>
      <c r="EN37" s="35"/>
      <c r="EO37" s="60"/>
      <c r="EP37" s="158"/>
      <c r="EQ37" s="57"/>
      <c r="ER37" s="158"/>
      <c r="ES37" s="57"/>
      <c r="ET37" s="8"/>
      <c r="EU37" s="47"/>
      <c r="EV37" s="35"/>
      <c r="EW37" s="60"/>
      <c r="EX37" s="35"/>
      <c r="EY37" s="60"/>
      <c r="EZ37" s="8"/>
      <c r="FA37" s="47"/>
      <c r="FB37" s="8"/>
      <c r="FC37" s="47"/>
      <c r="FD37" s="8"/>
      <c r="FE37" s="47"/>
      <c r="FF37" s="8"/>
      <c r="FG37" s="47"/>
      <c r="FH37" s="8"/>
      <c r="FI37" s="47"/>
      <c r="FJ37" s="8"/>
      <c r="FK37" s="47"/>
      <c r="FL37" s="8"/>
      <c r="FM37" s="47"/>
      <c r="FN37" s="8"/>
      <c r="FO37" s="47"/>
      <c r="FP37" s="8"/>
      <c r="FQ37" s="47"/>
      <c r="FR37" s="8"/>
      <c r="FS37" s="47"/>
      <c r="FT37" s="70"/>
      <c r="FU37" s="70"/>
      <c r="FV37" s="70"/>
      <c r="FW37" s="70"/>
      <c r="FX37" s="70"/>
      <c r="FY37" s="70"/>
      <c r="FZ37" s="158"/>
      <c r="GA37" s="158"/>
      <c r="GB37" s="133" t="s">
        <v>163</v>
      </c>
    </row>
    <row r="38" spans="1:184" s="12" customFormat="1" ht="16.05" customHeight="1" x14ac:dyDescent="0.3">
      <c r="A38" s="43" t="s">
        <v>210</v>
      </c>
      <c r="B38" s="132" t="s">
        <v>180</v>
      </c>
      <c r="C38" s="42" t="s">
        <v>32</v>
      </c>
      <c r="D38" s="76">
        <v>16.88</v>
      </c>
      <c r="E38" s="163" t="s">
        <v>157</v>
      </c>
      <c r="F38" s="40" t="s">
        <v>87</v>
      </c>
      <c r="G38" s="40" t="s">
        <v>87</v>
      </c>
      <c r="H38" s="158">
        <v>0</v>
      </c>
      <c r="I38" s="57">
        <f t="shared" ref="I38:I45" si="92">(H38/GA38)*100</f>
        <v>0</v>
      </c>
      <c r="J38" s="40" t="s">
        <v>87</v>
      </c>
      <c r="K38" s="40" t="s">
        <v>87</v>
      </c>
      <c r="L38" s="40" t="s">
        <v>87</v>
      </c>
      <c r="M38" s="40" t="s">
        <v>87</v>
      </c>
      <c r="N38" s="158">
        <v>2</v>
      </c>
      <c r="O38" s="57">
        <f t="shared" ref="O38:O45" si="93">(N38/GA38)*100</f>
        <v>0.8</v>
      </c>
      <c r="P38" s="40" t="s">
        <v>87</v>
      </c>
      <c r="Q38" s="40" t="s">
        <v>87</v>
      </c>
      <c r="R38" s="158">
        <v>0</v>
      </c>
      <c r="S38" s="57">
        <f t="shared" ref="S38:S45" si="94">(R38/GA38)*100</f>
        <v>0</v>
      </c>
      <c r="T38" s="40" t="s">
        <v>87</v>
      </c>
      <c r="U38" s="40" t="s">
        <v>87</v>
      </c>
      <c r="V38" s="40" t="s">
        <v>87</v>
      </c>
      <c r="W38" s="40" t="s">
        <v>87</v>
      </c>
      <c r="X38" s="40" t="s">
        <v>87</v>
      </c>
      <c r="Y38" s="58" t="s">
        <v>87</v>
      </c>
      <c r="Z38" s="40" t="s">
        <v>87</v>
      </c>
      <c r="AA38" s="40" t="s">
        <v>87</v>
      </c>
      <c r="AB38" s="158">
        <v>0</v>
      </c>
      <c r="AC38" s="57">
        <f t="shared" ref="AC38:AC45" si="95">(AB38/GA38)*100</f>
        <v>0</v>
      </c>
      <c r="AD38" s="40" t="s">
        <v>87</v>
      </c>
      <c r="AE38" s="40" t="s">
        <v>87</v>
      </c>
      <c r="AF38" s="40" t="s">
        <v>87</v>
      </c>
      <c r="AG38" s="40" t="s">
        <v>87</v>
      </c>
      <c r="AH38" s="40" t="s">
        <v>87</v>
      </c>
      <c r="AI38" s="40" t="s">
        <v>87</v>
      </c>
      <c r="AJ38" s="35">
        <v>0</v>
      </c>
      <c r="AK38" s="57">
        <f t="shared" ref="AK38:AK45" si="96">(AJ38/GA38)*100</f>
        <v>0</v>
      </c>
      <c r="AL38" s="40" t="s">
        <v>87</v>
      </c>
      <c r="AM38" s="40" t="s">
        <v>87</v>
      </c>
      <c r="AN38" s="40" t="s">
        <v>87</v>
      </c>
      <c r="AO38" s="40" t="s">
        <v>87</v>
      </c>
      <c r="AP38" s="40" t="s">
        <v>87</v>
      </c>
      <c r="AQ38" s="58" t="s">
        <v>87</v>
      </c>
      <c r="AR38" s="158">
        <v>14</v>
      </c>
      <c r="AS38" s="57">
        <f t="shared" ref="AS38:AS45" si="97">(AR38/GA38)*100</f>
        <v>5.6000000000000005</v>
      </c>
      <c r="AT38" s="40" t="s">
        <v>87</v>
      </c>
      <c r="AU38" s="58" t="s">
        <v>87</v>
      </c>
      <c r="AV38" s="158">
        <v>6</v>
      </c>
      <c r="AW38" s="57">
        <f t="shared" ref="AW38:AW45" si="98">(AV38/GA38)*100</f>
        <v>2.4</v>
      </c>
      <c r="AX38" s="40" t="s">
        <v>87</v>
      </c>
      <c r="AY38" s="40" t="s">
        <v>87</v>
      </c>
      <c r="AZ38" s="158">
        <v>0</v>
      </c>
      <c r="BA38" s="57">
        <f t="shared" ref="BA38:BA45" si="99">(AZ38/GA38)*100</f>
        <v>0</v>
      </c>
      <c r="BB38" s="40" t="s">
        <v>87</v>
      </c>
      <c r="BC38" s="40" t="s">
        <v>87</v>
      </c>
      <c r="BD38" s="158">
        <v>0</v>
      </c>
      <c r="BE38" s="57">
        <f t="shared" ref="BE38:BE45" si="100">(BD38/GA38)*100</f>
        <v>0</v>
      </c>
      <c r="BF38" s="40" t="s">
        <v>87</v>
      </c>
      <c r="BG38" s="58" t="s">
        <v>87</v>
      </c>
      <c r="BH38" s="40" t="s">
        <v>87</v>
      </c>
      <c r="BI38" s="40" t="s">
        <v>87</v>
      </c>
      <c r="BJ38" s="40" t="s">
        <v>87</v>
      </c>
      <c r="BK38" s="40" t="s">
        <v>87</v>
      </c>
      <c r="BL38" s="158">
        <v>3</v>
      </c>
      <c r="BM38" s="57">
        <f t="shared" ref="BM38:BM45" si="101">(BL38/GA38)*100</f>
        <v>1.2</v>
      </c>
      <c r="BN38" s="40" t="s">
        <v>87</v>
      </c>
      <c r="BO38" s="40" t="s">
        <v>87</v>
      </c>
      <c r="BP38" s="40" t="s">
        <v>87</v>
      </c>
      <c r="BQ38" s="40" t="s">
        <v>87</v>
      </c>
      <c r="BR38" s="35">
        <v>0</v>
      </c>
      <c r="BS38" s="60">
        <f t="shared" ref="BS38:BS45" si="102">(BR38/GA38)*100</f>
        <v>0</v>
      </c>
      <c r="BT38" s="40" t="s">
        <v>87</v>
      </c>
      <c r="BU38" s="40" t="s">
        <v>87</v>
      </c>
      <c r="BV38" s="40" t="s">
        <v>87</v>
      </c>
      <c r="BW38" s="40" t="s">
        <v>87</v>
      </c>
      <c r="BX38" s="40" t="s">
        <v>87</v>
      </c>
      <c r="BY38" s="40" t="s">
        <v>87</v>
      </c>
      <c r="BZ38" s="158">
        <v>0</v>
      </c>
      <c r="CA38" s="57">
        <f t="shared" ref="CA38:CA45" si="103">(BZ38/GA38)*100</f>
        <v>0</v>
      </c>
      <c r="CB38" s="40" t="s">
        <v>87</v>
      </c>
      <c r="CC38" s="40" t="s">
        <v>87</v>
      </c>
      <c r="CD38" s="40" t="s">
        <v>87</v>
      </c>
      <c r="CE38" s="40" t="s">
        <v>87</v>
      </c>
      <c r="CF38" s="40" t="s">
        <v>87</v>
      </c>
      <c r="CG38" s="58" t="s">
        <v>87</v>
      </c>
      <c r="CH38" s="158">
        <v>0</v>
      </c>
      <c r="CI38" s="57">
        <f t="shared" ref="CI38:CI45" si="104">(CH38/GA38)*100</f>
        <v>0</v>
      </c>
      <c r="CJ38" s="40" t="s">
        <v>87</v>
      </c>
      <c r="CK38" s="58" t="s">
        <v>87</v>
      </c>
      <c r="CL38" s="158">
        <v>13</v>
      </c>
      <c r="CM38" s="57">
        <f t="shared" ref="CM38:CM45" si="105">(CL38/GA38)*100</f>
        <v>5.2</v>
      </c>
      <c r="CN38" s="40" t="s">
        <v>87</v>
      </c>
      <c r="CO38" s="40" t="s">
        <v>87</v>
      </c>
      <c r="CP38" s="158">
        <v>2</v>
      </c>
      <c r="CQ38" s="57">
        <f t="shared" ref="CQ38:CQ45" si="106">(CP38/GA38)*100</f>
        <v>0.8</v>
      </c>
      <c r="CR38" s="40" t="s">
        <v>87</v>
      </c>
      <c r="CS38" s="58" t="s">
        <v>87</v>
      </c>
      <c r="CT38" s="158">
        <v>5</v>
      </c>
      <c r="CU38" s="57">
        <f t="shared" ref="CU38:CU45" si="107">(CT38/GA38)*100</f>
        <v>2</v>
      </c>
      <c r="CV38" s="40" t="s">
        <v>87</v>
      </c>
      <c r="CW38" s="40" t="s">
        <v>87</v>
      </c>
      <c r="CX38" s="40" t="s">
        <v>87</v>
      </c>
      <c r="CY38" s="58" t="s">
        <v>87</v>
      </c>
      <c r="CZ38" s="158">
        <v>23</v>
      </c>
      <c r="DA38" s="57">
        <f t="shared" ref="DA38:DA45" si="108">(CZ38/GA38)*100</f>
        <v>9.1999999999999993</v>
      </c>
      <c r="DB38" s="40" t="s">
        <v>87</v>
      </c>
      <c r="DC38" s="58" t="s">
        <v>87</v>
      </c>
      <c r="DD38" s="158">
        <v>78</v>
      </c>
      <c r="DE38" s="57">
        <f t="shared" ref="DE38:DE45" si="109">(DD38/GA38)*100</f>
        <v>31.2</v>
      </c>
      <c r="DF38" s="40" t="s">
        <v>87</v>
      </c>
      <c r="DG38" s="58" t="s">
        <v>87</v>
      </c>
      <c r="DH38" s="40" t="s">
        <v>87</v>
      </c>
      <c r="DI38" s="58" t="s">
        <v>87</v>
      </c>
      <c r="DJ38" s="158">
        <v>0</v>
      </c>
      <c r="DK38" s="57">
        <f t="shared" ref="DK38:DK45" si="110">(DJ38/GA38)*100</f>
        <v>0</v>
      </c>
      <c r="DL38" s="40" t="s">
        <v>87</v>
      </c>
      <c r="DM38" s="58" t="s">
        <v>87</v>
      </c>
      <c r="DN38" s="40" t="s">
        <v>87</v>
      </c>
      <c r="DO38" s="58" t="s">
        <v>87</v>
      </c>
      <c r="DP38" s="158">
        <v>0</v>
      </c>
      <c r="DQ38" s="57">
        <f t="shared" ref="DQ38:DQ45" si="111">(DP38/GA38)*100</f>
        <v>0</v>
      </c>
      <c r="DR38" s="40" t="s">
        <v>87</v>
      </c>
      <c r="DS38" s="58" t="s">
        <v>87</v>
      </c>
      <c r="DT38" s="40" t="s">
        <v>87</v>
      </c>
      <c r="DU38" s="58" t="s">
        <v>87</v>
      </c>
      <c r="DV38" s="158">
        <v>14</v>
      </c>
      <c r="DW38" s="57">
        <f t="shared" ref="DW38:DW45" si="112">(DV38/GA38)*100</f>
        <v>5.6000000000000005</v>
      </c>
      <c r="DX38" s="158" t="s">
        <v>87</v>
      </c>
      <c r="DY38" s="158" t="s">
        <v>87</v>
      </c>
      <c r="DZ38" s="158" t="s">
        <v>87</v>
      </c>
      <c r="EA38" s="57" t="s">
        <v>87</v>
      </c>
      <c r="EB38" s="158">
        <v>0</v>
      </c>
      <c r="EC38" s="62">
        <f t="shared" ref="EC38:EC45" si="113">(EB38/GA38)*100</f>
        <v>0</v>
      </c>
      <c r="ED38" s="158">
        <v>21</v>
      </c>
      <c r="EE38" s="57">
        <f t="shared" ref="EE38:EE45" si="114">(ED38/GA38)*100</f>
        <v>8.4</v>
      </c>
      <c r="EF38" s="158" t="s">
        <v>87</v>
      </c>
      <c r="EG38" s="158" t="s">
        <v>87</v>
      </c>
      <c r="EH38" s="158">
        <v>154</v>
      </c>
      <c r="EI38" s="57">
        <f t="shared" ref="EI38:EI45" si="115">(EH38/GA38)*100</f>
        <v>61.6</v>
      </c>
      <c r="EJ38" s="158" t="s">
        <v>87</v>
      </c>
      <c r="EK38" s="57" t="s">
        <v>87</v>
      </c>
      <c r="EL38" s="35">
        <v>0</v>
      </c>
      <c r="EM38" s="57">
        <f t="shared" ref="EM38:EM45" si="116">(EL38/GA38)*100</f>
        <v>0</v>
      </c>
      <c r="EN38" s="158" t="s">
        <v>87</v>
      </c>
      <c r="EO38" s="158" t="s">
        <v>87</v>
      </c>
      <c r="EP38" s="35">
        <v>0</v>
      </c>
      <c r="EQ38" s="57">
        <f t="shared" ref="EQ38:EQ45" si="117">(EP38/GA38)*100</f>
        <v>0</v>
      </c>
      <c r="ER38" s="158" t="s">
        <v>87</v>
      </c>
      <c r="ES38" s="57" t="s">
        <v>87</v>
      </c>
      <c r="ET38" s="158">
        <v>0</v>
      </c>
      <c r="EU38" s="57">
        <f t="shared" ref="EU38:EU45" si="118">(ET38/GA38)*100</f>
        <v>0</v>
      </c>
      <c r="EV38" s="158" t="s">
        <v>87</v>
      </c>
      <c r="EW38" s="57" t="s">
        <v>87</v>
      </c>
      <c r="EX38" s="158">
        <v>0</v>
      </c>
      <c r="EY38" s="57">
        <f t="shared" ref="EY38:EY45" si="119">(EX38/GA38)*100</f>
        <v>0</v>
      </c>
      <c r="EZ38" s="158" t="s">
        <v>87</v>
      </c>
      <c r="FA38" s="57" t="s">
        <v>87</v>
      </c>
      <c r="FB38" s="158">
        <v>9</v>
      </c>
      <c r="FC38" s="57">
        <f t="shared" ref="FC38:FC45" si="120">(FB38/GA38)*100</f>
        <v>3.5999999999999996</v>
      </c>
      <c r="FD38" s="158" t="s">
        <v>87</v>
      </c>
      <c r="FE38" s="57" t="s">
        <v>87</v>
      </c>
      <c r="FF38" s="158" t="s">
        <v>87</v>
      </c>
      <c r="FG38" s="57" t="s">
        <v>87</v>
      </c>
      <c r="FH38" s="158">
        <v>0</v>
      </c>
      <c r="FI38" s="57">
        <f t="shared" ref="FI38:FI45" si="121">(FH38/GA38)*100</f>
        <v>0</v>
      </c>
      <c r="FJ38" s="158" t="s">
        <v>87</v>
      </c>
      <c r="FK38" s="57" t="s">
        <v>87</v>
      </c>
      <c r="FL38" s="158" t="s">
        <v>87</v>
      </c>
      <c r="FM38" s="57" t="s">
        <v>87</v>
      </c>
      <c r="FN38" s="158">
        <v>62</v>
      </c>
      <c r="FO38" s="57">
        <f t="shared" ref="FO38:FO45" si="122">(FN38/GA38)*100</f>
        <v>24.8</v>
      </c>
      <c r="FP38" s="158" t="s">
        <v>87</v>
      </c>
      <c r="FQ38" s="57" t="s">
        <v>87</v>
      </c>
      <c r="FR38" s="158">
        <f t="shared" ref="FR38:FR45" si="123">SUM(FN38,FH38)</f>
        <v>62</v>
      </c>
      <c r="FS38" s="57">
        <f t="shared" ref="FS38:FS45" si="124">(FR38/GA38)*100</f>
        <v>24.8</v>
      </c>
      <c r="FT38" s="70" t="s">
        <v>157</v>
      </c>
      <c r="FU38" s="70" t="s">
        <v>157</v>
      </c>
      <c r="FV38" s="70" t="s">
        <v>157</v>
      </c>
      <c r="FW38" s="70" t="s">
        <v>157</v>
      </c>
      <c r="FX38" s="70" t="s">
        <v>157</v>
      </c>
      <c r="FY38" s="70" t="s">
        <v>157</v>
      </c>
      <c r="FZ38" s="158" t="s">
        <v>87</v>
      </c>
      <c r="GA38" s="158">
        <v>250</v>
      </c>
      <c r="GB38" s="133" t="s">
        <v>163</v>
      </c>
    </row>
    <row r="39" spans="1:184" s="12" customFormat="1" ht="16.05" customHeight="1" x14ac:dyDescent="0.3">
      <c r="A39" s="43" t="s">
        <v>211</v>
      </c>
      <c r="B39" s="132" t="s">
        <v>180</v>
      </c>
      <c r="C39" s="42" t="s">
        <v>33</v>
      </c>
      <c r="D39" s="76">
        <v>12.23</v>
      </c>
      <c r="E39" s="163" t="s">
        <v>157</v>
      </c>
      <c r="F39" s="40" t="s">
        <v>87</v>
      </c>
      <c r="G39" s="40" t="s">
        <v>87</v>
      </c>
      <c r="H39" s="158">
        <v>0</v>
      </c>
      <c r="I39" s="57">
        <f t="shared" si="92"/>
        <v>0</v>
      </c>
      <c r="J39" s="40" t="s">
        <v>87</v>
      </c>
      <c r="K39" s="40" t="s">
        <v>87</v>
      </c>
      <c r="L39" s="40" t="s">
        <v>87</v>
      </c>
      <c r="M39" s="40" t="s">
        <v>87</v>
      </c>
      <c r="N39" s="158">
        <v>0</v>
      </c>
      <c r="O39" s="57">
        <f t="shared" si="93"/>
        <v>0</v>
      </c>
      <c r="P39" s="40" t="s">
        <v>87</v>
      </c>
      <c r="Q39" s="40" t="s">
        <v>87</v>
      </c>
      <c r="R39" s="158">
        <v>0</v>
      </c>
      <c r="S39" s="57">
        <f t="shared" si="94"/>
        <v>0</v>
      </c>
      <c r="T39" s="40" t="s">
        <v>87</v>
      </c>
      <c r="U39" s="40" t="s">
        <v>87</v>
      </c>
      <c r="V39" s="40" t="s">
        <v>87</v>
      </c>
      <c r="W39" s="40" t="s">
        <v>87</v>
      </c>
      <c r="X39" s="40" t="s">
        <v>87</v>
      </c>
      <c r="Y39" s="58" t="s">
        <v>87</v>
      </c>
      <c r="Z39" s="40" t="s">
        <v>87</v>
      </c>
      <c r="AA39" s="40" t="s">
        <v>87</v>
      </c>
      <c r="AB39" s="158">
        <v>0</v>
      </c>
      <c r="AC39" s="57">
        <f t="shared" si="95"/>
        <v>0</v>
      </c>
      <c r="AD39" s="40" t="s">
        <v>87</v>
      </c>
      <c r="AE39" s="40" t="s">
        <v>87</v>
      </c>
      <c r="AF39" s="40" t="s">
        <v>87</v>
      </c>
      <c r="AG39" s="40" t="s">
        <v>87</v>
      </c>
      <c r="AH39" s="40" t="s">
        <v>87</v>
      </c>
      <c r="AI39" s="40" t="s">
        <v>87</v>
      </c>
      <c r="AJ39" s="35">
        <v>0</v>
      </c>
      <c r="AK39" s="57">
        <f t="shared" si="96"/>
        <v>0</v>
      </c>
      <c r="AL39" s="40" t="s">
        <v>87</v>
      </c>
      <c r="AM39" s="40" t="s">
        <v>87</v>
      </c>
      <c r="AN39" s="40" t="s">
        <v>87</v>
      </c>
      <c r="AO39" s="40" t="s">
        <v>87</v>
      </c>
      <c r="AP39" s="40" t="s">
        <v>87</v>
      </c>
      <c r="AQ39" s="58" t="s">
        <v>87</v>
      </c>
      <c r="AR39" s="158">
        <v>5</v>
      </c>
      <c r="AS39" s="57">
        <f t="shared" si="97"/>
        <v>6.8493150684931505</v>
      </c>
      <c r="AT39" s="40" t="s">
        <v>87</v>
      </c>
      <c r="AU39" s="58" t="s">
        <v>87</v>
      </c>
      <c r="AV39" s="158">
        <v>5</v>
      </c>
      <c r="AW39" s="57">
        <f t="shared" si="98"/>
        <v>6.8493150684931505</v>
      </c>
      <c r="AX39" s="40" t="s">
        <v>87</v>
      </c>
      <c r="AY39" s="40" t="s">
        <v>87</v>
      </c>
      <c r="AZ39" s="158">
        <v>0</v>
      </c>
      <c r="BA39" s="57">
        <f t="shared" si="99"/>
        <v>0</v>
      </c>
      <c r="BB39" s="40" t="s">
        <v>87</v>
      </c>
      <c r="BC39" s="40" t="s">
        <v>87</v>
      </c>
      <c r="BD39" s="158">
        <v>1</v>
      </c>
      <c r="BE39" s="57">
        <f t="shared" si="100"/>
        <v>1.3698630136986301</v>
      </c>
      <c r="BF39" s="40" t="s">
        <v>87</v>
      </c>
      <c r="BG39" s="58" t="s">
        <v>87</v>
      </c>
      <c r="BH39" s="40" t="s">
        <v>87</v>
      </c>
      <c r="BI39" s="40" t="s">
        <v>87</v>
      </c>
      <c r="BJ39" s="40" t="s">
        <v>87</v>
      </c>
      <c r="BK39" s="40" t="s">
        <v>87</v>
      </c>
      <c r="BL39" s="158">
        <v>1</v>
      </c>
      <c r="BM39" s="57">
        <f t="shared" si="101"/>
        <v>1.3698630136986301</v>
      </c>
      <c r="BN39" s="40" t="s">
        <v>87</v>
      </c>
      <c r="BO39" s="40" t="s">
        <v>87</v>
      </c>
      <c r="BP39" s="40" t="s">
        <v>87</v>
      </c>
      <c r="BQ39" s="40" t="s">
        <v>87</v>
      </c>
      <c r="BR39" s="35">
        <v>0</v>
      </c>
      <c r="BS39" s="60">
        <f t="shared" si="102"/>
        <v>0</v>
      </c>
      <c r="BT39" s="40" t="s">
        <v>87</v>
      </c>
      <c r="BU39" s="40" t="s">
        <v>87</v>
      </c>
      <c r="BV39" s="40" t="s">
        <v>87</v>
      </c>
      <c r="BW39" s="40" t="s">
        <v>87</v>
      </c>
      <c r="BX39" s="40" t="s">
        <v>87</v>
      </c>
      <c r="BY39" s="40" t="s">
        <v>87</v>
      </c>
      <c r="BZ39" s="158">
        <v>0</v>
      </c>
      <c r="CA39" s="57">
        <f t="shared" si="103"/>
        <v>0</v>
      </c>
      <c r="CB39" s="40" t="s">
        <v>87</v>
      </c>
      <c r="CC39" s="40" t="s">
        <v>87</v>
      </c>
      <c r="CD39" s="40" t="s">
        <v>87</v>
      </c>
      <c r="CE39" s="40" t="s">
        <v>87</v>
      </c>
      <c r="CF39" s="40" t="s">
        <v>87</v>
      </c>
      <c r="CG39" s="58" t="s">
        <v>87</v>
      </c>
      <c r="CH39" s="35">
        <v>0</v>
      </c>
      <c r="CI39" s="57">
        <f t="shared" si="104"/>
        <v>0</v>
      </c>
      <c r="CJ39" s="40" t="s">
        <v>87</v>
      </c>
      <c r="CK39" s="58" t="s">
        <v>87</v>
      </c>
      <c r="CL39" s="158">
        <v>1</v>
      </c>
      <c r="CM39" s="57">
        <f t="shared" si="105"/>
        <v>1.3698630136986301</v>
      </c>
      <c r="CN39" s="40" t="s">
        <v>87</v>
      </c>
      <c r="CO39" s="40" t="s">
        <v>87</v>
      </c>
      <c r="CP39" s="35">
        <v>0</v>
      </c>
      <c r="CQ39" s="57">
        <f t="shared" si="106"/>
        <v>0</v>
      </c>
      <c r="CR39" s="40" t="s">
        <v>87</v>
      </c>
      <c r="CS39" s="58" t="s">
        <v>87</v>
      </c>
      <c r="CT39" s="158">
        <v>1</v>
      </c>
      <c r="CU39" s="57">
        <f t="shared" si="107"/>
        <v>1.3698630136986301</v>
      </c>
      <c r="CV39" s="40" t="s">
        <v>87</v>
      </c>
      <c r="CW39" s="40" t="s">
        <v>87</v>
      </c>
      <c r="CX39" s="40" t="s">
        <v>87</v>
      </c>
      <c r="CY39" s="58" t="s">
        <v>87</v>
      </c>
      <c r="CZ39" s="158">
        <v>7</v>
      </c>
      <c r="DA39" s="57">
        <f t="shared" si="108"/>
        <v>9.5890410958904102</v>
      </c>
      <c r="DB39" s="40" t="s">
        <v>87</v>
      </c>
      <c r="DC39" s="58" t="s">
        <v>87</v>
      </c>
      <c r="DD39" s="158">
        <v>19</v>
      </c>
      <c r="DE39" s="57">
        <f t="shared" si="109"/>
        <v>26.027397260273972</v>
      </c>
      <c r="DF39" s="40" t="s">
        <v>87</v>
      </c>
      <c r="DG39" s="58" t="s">
        <v>87</v>
      </c>
      <c r="DH39" s="40" t="s">
        <v>87</v>
      </c>
      <c r="DI39" s="58" t="s">
        <v>87</v>
      </c>
      <c r="DJ39" s="45">
        <v>0</v>
      </c>
      <c r="DK39" s="57">
        <f t="shared" si="110"/>
        <v>0</v>
      </c>
      <c r="DL39" s="40" t="s">
        <v>87</v>
      </c>
      <c r="DM39" s="58" t="s">
        <v>87</v>
      </c>
      <c r="DN39" s="40" t="s">
        <v>87</v>
      </c>
      <c r="DO39" s="58" t="s">
        <v>87</v>
      </c>
      <c r="DP39" s="158">
        <v>0</v>
      </c>
      <c r="DQ39" s="57">
        <f t="shared" si="111"/>
        <v>0</v>
      </c>
      <c r="DR39" s="40" t="s">
        <v>87</v>
      </c>
      <c r="DS39" s="58" t="s">
        <v>87</v>
      </c>
      <c r="DT39" s="40" t="s">
        <v>87</v>
      </c>
      <c r="DU39" s="58" t="s">
        <v>87</v>
      </c>
      <c r="DV39" s="158">
        <v>14</v>
      </c>
      <c r="DW39" s="57">
        <f t="shared" si="112"/>
        <v>19.17808219178082</v>
      </c>
      <c r="DX39" s="158" t="s">
        <v>87</v>
      </c>
      <c r="DY39" s="158" t="s">
        <v>87</v>
      </c>
      <c r="DZ39" s="158" t="s">
        <v>87</v>
      </c>
      <c r="EA39" s="57" t="s">
        <v>87</v>
      </c>
      <c r="EB39" s="158">
        <v>1</v>
      </c>
      <c r="EC39" s="62">
        <f t="shared" si="113"/>
        <v>1.3698630136986301</v>
      </c>
      <c r="ED39" s="158">
        <v>12</v>
      </c>
      <c r="EE39" s="57">
        <f t="shared" si="114"/>
        <v>16.43835616438356</v>
      </c>
      <c r="EF39" s="158" t="s">
        <v>87</v>
      </c>
      <c r="EG39" s="158" t="s">
        <v>87</v>
      </c>
      <c r="EH39" s="158">
        <v>54</v>
      </c>
      <c r="EI39" s="57">
        <f t="shared" si="115"/>
        <v>73.972602739726028</v>
      </c>
      <c r="EJ39" s="158" t="s">
        <v>87</v>
      </c>
      <c r="EK39" s="57" t="s">
        <v>87</v>
      </c>
      <c r="EL39" s="35">
        <v>0</v>
      </c>
      <c r="EM39" s="57">
        <f t="shared" si="116"/>
        <v>0</v>
      </c>
      <c r="EN39" s="158" t="s">
        <v>87</v>
      </c>
      <c r="EO39" s="158" t="s">
        <v>87</v>
      </c>
      <c r="EP39" s="158">
        <v>0</v>
      </c>
      <c r="EQ39" s="57">
        <f t="shared" si="117"/>
        <v>0</v>
      </c>
      <c r="ER39" s="158" t="s">
        <v>87</v>
      </c>
      <c r="ES39" s="57" t="s">
        <v>87</v>
      </c>
      <c r="ET39" s="35">
        <v>0</v>
      </c>
      <c r="EU39" s="57">
        <f t="shared" si="118"/>
        <v>0</v>
      </c>
      <c r="EV39" s="158" t="s">
        <v>87</v>
      </c>
      <c r="EW39" s="57" t="s">
        <v>87</v>
      </c>
      <c r="EX39" s="158">
        <v>0</v>
      </c>
      <c r="EY39" s="57">
        <f t="shared" si="119"/>
        <v>0</v>
      </c>
      <c r="EZ39" s="158" t="s">
        <v>87</v>
      </c>
      <c r="FA39" s="57" t="s">
        <v>87</v>
      </c>
      <c r="FB39" s="158">
        <v>5</v>
      </c>
      <c r="FC39" s="57">
        <f t="shared" si="120"/>
        <v>6.8493150684931505</v>
      </c>
      <c r="FD39" s="158" t="s">
        <v>87</v>
      </c>
      <c r="FE39" s="57" t="s">
        <v>87</v>
      </c>
      <c r="FF39" s="158" t="s">
        <v>87</v>
      </c>
      <c r="FG39" s="57" t="s">
        <v>87</v>
      </c>
      <c r="FH39" s="158">
        <v>0</v>
      </c>
      <c r="FI39" s="57">
        <f t="shared" si="121"/>
        <v>0</v>
      </c>
      <c r="FJ39" s="158" t="s">
        <v>87</v>
      </c>
      <c r="FK39" s="57" t="s">
        <v>87</v>
      </c>
      <c r="FL39" s="158" t="s">
        <v>87</v>
      </c>
      <c r="FM39" s="57" t="s">
        <v>87</v>
      </c>
      <c r="FN39" s="158">
        <v>2</v>
      </c>
      <c r="FO39" s="57">
        <f t="shared" si="122"/>
        <v>2.7397260273972601</v>
      </c>
      <c r="FP39" s="158" t="s">
        <v>87</v>
      </c>
      <c r="FQ39" s="57" t="s">
        <v>87</v>
      </c>
      <c r="FR39" s="158">
        <f t="shared" si="123"/>
        <v>2</v>
      </c>
      <c r="FS39" s="57">
        <f t="shared" si="124"/>
        <v>2.7397260273972601</v>
      </c>
      <c r="FT39" s="70" t="s">
        <v>157</v>
      </c>
      <c r="FU39" s="70" t="s">
        <v>157</v>
      </c>
      <c r="FV39" s="70" t="s">
        <v>157</v>
      </c>
      <c r="FW39" s="70" t="s">
        <v>157</v>
      </c>
      <c r="FX39" s="70" t="s">
        <v>157</v>
      </c>
      <c r="FY39" s="70" t="s">
        <v>157</v>
      </c>
      <c r="FZ39" s="158" t="s">
        <v>87</v>
      </c>
      <c r="GA39" s="158">
        <v>73</v>
      </c>
      <c r="GB39" s="133" t="s">
        <v>169</v>
      </c>
    </row>
    <row r="40" spans="1:184" s="12" customFormat="1" ht="16.05" customHeight="1" x14ac:dyDescent="0.3">
      <c r="A40" s="43" t="s">
        <v>212</v>
      </c>
      <c r="B40" s="132" t="s">
        <v>180</v>
      </c>
      <c r="C40" s="42" t="s">
        <v>34</v>
      </c>
      <c r="D40" s="76">
        <v>6.23</v>
      </c>
      <c r="E40" s="43">
        <v>31</v>
      </c>
      <c r="F40" s="40" t="s">
        <v>87</v>
      </c>
      <c r="G40" s="40" t="s">
        <v>87</v>
      </c>
      <c r="H40" s="158">
        <v>0</v>
      </c>
      <c r="I40" s="57">
        <f t="shared" si="92"/>
        <v>0</v>
      </c>
      <c r="J40" s="40" t="s">
        <v>87</v>
      </c>
      <c r="K40" s="40" t="s">
        <v>87</v>
      </c>
      <c r="L40" s="40" t="s">
        <v>87</v>
      </c>
      <c r="M40" s="40" t="s">
        <v>87</v>
      </c>
      <c r="N40" s="158">
        <v>2</v>
      </c>
      <c r="O40" s="57">
        <f t="shared" si="93"/>
        <v>0.8</v>
      </c>
      <c r="P40" s="40" t="s">
        <v>87</v>
      </c>
      <c r="Q40" s="40" t="s">
        <v>87</v>
      </c>
      <c r="R40" s="158">
        <v>0</v>
      </c>
      <c r="S40" s="57">
        <f t="shared" si="94"/>
        <v>0</v>
      </c>
      <c r="T40" s="40" t="s">
        <v>87</v>
      </c>
      <c r="U40" s="40" t="s">
        <v>87</v>
      </c>
      <c r="V40" s="40" t="s">
        <v>87</v>
      </c>
      <c r="W40" s="40" t="s">
        <v>87</v>
      </c>
      <c r="X40" s="40" t="s">
        <v>87</v>
      </c>
      <c r="Y40" s="58" t="s">
        <v>87</v>
      </c>
      <c r="Z40" s="40" t="s">
        <v>87</v>
      </c>
      <c r="AA40" s="40" t="s">
        <v>87</v>
      </c>
      <c r="AB40" s="158">
        <v>0</v>
      </c>
      <c r="AC40" s="57">
        <f t="shared" si="95"/>
        <v>0</v>
      </c>
      <c r="AD40" s="40" t="s">
        <v>87</v>
      </c>
      <c r="AE40" s="40" t="s">
        <v>87</v>
      </c>
      <c r="AF40" s="40" t="s">
        <v>87</v>
      </c>
      <c r="AG40" s="40" t="s">
        <v>87</v>
      </c>
      <c r="AH40" s="40" t="s">
        <v>87</v>
      </c>
      <c r="AI40" s="40" t="s">
        <v>87</v>
      </c>
      <c r="AJ40" s="35">
        <v>0</v>
      </c>
      <c r="AK40" s="57">
        <f t="shared" si="96"/>
        <v>0</v>
      </c>
      <c r="AL40" s="40" t="s">
        <v>87</v>
      </c>
      <c r="AM40" s="40" t="s">
        <v>87</v>
      </c>
      <c r="AN40" s="40" t="s">
        <v>87</v>
      </c>
      <c r="AO40" s="40" t="s">
        <v>87</v>
      </c>
      <c r="AP40" s="40" t="s">
        <v>87</v>
      </c>
      <c r="AQ40" s="58" t="s">
        <v>87</v>
      </c>
      <c r="AR40" s="158">
        <v>18</v>
      </c>
      <c r="AS40" s="57">
        <f t="shared" si="97"/>
        <v>7.1999999999999993</v>
      </c>
      <c r="AT40" s="40" t="s">
        <v>87</v>
      </c>
      <c r="AU40" s="58" t="s">
        <v>87</v>
      </c>
      <c r="AV40" s="158">
        <v>6</v>
      </c>
      <c r="AW40" s="57">
        <f t="shared" si="98"/>
        <v>2.4</v>
      </c>
      <c r="AX40" s="40" t="s">
        <v>87</v>
      </c>
      <c r="AY40" s="40" t="s">
        <v>87</v>
      </c>
      <c r="AZ40" s="158">
        <v>1</v>
      </c>
      <c r="BA40" s="57">
        <f t="shared" si="99"/>
        <v>0.4</v>
      </c>
      <c r="BB40" s="40" t="s">
        <v>87</v>
      </c>
      <c r="BC40" s="40" t="s">
        <v>87</v>
      </c>
      <c r="BD40" s="158">
        <v>0</v>
      </c>
      <c r="BE40" s="57">
        <f t="shared" si="100"/>
        <v>0</v>
      </c>
      <c r="BF40" s="40" t="s">
        <v>87</v>
      </c>
      <c r="BG40" s="58" t="s">
        <v>87</v>
      </c>
      <c r="BH40" s="40" t="s">
        <v>87</v>
      </c>
      <c r="BI40" s="40" t="s">
        <v>87</v>
      </c>
      <c r="BJ40" s="40" t="s">
        <v>87</v>
      </c>
      <c r="BK40" s="40" t="s">
        <v>87</v>
      </c>
      <c r="BL40" s="158">
        <v>1</v>
      </c>
      <c r="BM40" s="57">
        <f t="shared" si="101"/>
        <v>0.4</v>
      </c>
      <c r="BN40" s="40" t="s">
        <v>87</v>
      </c>
      <c r="BO40" s="40" t="s">
        <v>87</v>
      </c>
      <c r="BP40" s="40" t="s">
        <v>87</v>
      </c>
      <c r="BQ40" s="40" t="s">
        <v>87</v>
      </c>
      <c r="BR40" s="35">
        <v>0</v>
      </c>
      <c r="BS40" s="60">
        <f t="shared" si="102"/>
        <v>0</v>
      </c>
      <c r="BT40" s="40" t="s">
        <v>87</v>
      </c>
      <c r="BU40" s="40" t="s">
        <v>87</v>
      </c>
      <c r="BV40" s="40" t="s">
        <v>87</v>
      </c>
      <c r="BW40" s="40" t="s">
        <v>87</v>
      </c>
      <c r="BX40" s="40" t="s">
        <v>87</v>
      </c>
      <c r="BY40" s="40" t="s">
        <v>87</v>
      </c>
      <c r="BZ40" s="158">
        <v>1</v>
      </c>
      <c r="CA40" s="57">
        <f t="shared" si="103"/>
        <v>0.4</v>
      </c>
      <c r="CB40" s="40" t="s">
        <v>87</v>
      </c>
      <c r="CC40" s="40" t="s">
        <v>87</v>
      </c>
      <c r="CD40" s="40" t="s">
        <v>87</v>
      </c>
      <c r="CE40" s="40" t="s">
        <v>87</v>
      </c>
      <c r="CF40" s="40" t="s">
        <v>87</v>
      </c>
      <c r="CG40" s="58" t="s">
        <v>87</v>
      </c>
      <c r="CH40" s="158">
        <v>0</v>
      </c>
      <c r="CI40" s="57">
        <f t="shared" si="104"/>
        <v>0</v>
      </c>
      <c r="CJ40" s="40" t="s">
        <v>87</v>
      </c>
      <c r="CK40" s="58" t="s">
        <v>87</v>
      </c>
      <c r="CL40" s="158">
        <v>9</v>
      </c>
      <c r="CM40" s="57">
        <f t="shared" si="105"/>
        <v>3.5999999999999996</v>
      </c>
      <c r="CN40" s="40" t="s">
        <v>87</v>
      </c>
      <c r="CO40" s="40" t="s">
        <v>87</v>
      </c>
      <c r="CP40" s="158">
        <v>6</v>
      </c>
      <c r="CQ40" s="57">
        <f t="shared" si="106"/>
        <v>2.4</v>
      </c>
      <c r="CR40" s="40" t="s">
        <v>87</v>
      </c>
      <c r="CS40" s="58" t="s">
        <v>87</v>
      </c>
      <c r="CT40" s="158">
        <v>15</v>
      </c>
      <c r="CU40" s="57">
        <f t="shared" si="107"/>
        <v>6</v>
      </c>
      <c r="CV40" s="40" t="s">
        <v>87</v>
      </c>
      <c r="CW40" s="40" t="s">
        <v>87</v>
      </c>
      <c r="CX40" s="40" t="s">
        <v>87</v>
      </c>
      <c r="CY40" s="58" t="s">
        <v>87</v>
      </c>
      <c r="CZ40" s="158">
        <v>24</v>
      </c>
      <c r="DA40" s="57">
        <f t="shared" si="108"/>
        <v>9.6</v>
      </c>
      <c r="DB40" s="40" t="s">
        <v>87</v>
      </c>
      <c r="DC40" s="58" t="s">
        <v>87</v>
      </c>
      <c r="DD40" s="158">
        <v>68</v>
      </c>
      <c r="DE40" s="57">
        <f t="shared" si="109"/>
        <v>27.200000000000003</v>
      </c>
      <c r="DF40" s="40" t="s">
        <v>87</v>
      </c>
      <c r="DG40" s="58" t="s">
        <v>87</v>
      </c>
      <c r="DH40" s="40" t="s">
        <v>87</v>
      </c>
      <c r="DI40" s="58" t="s">
        <v>87</v>
      </c>
      <c r="DJ40" s="158">
        <v>0</v>
      </c>
      <c r="DK40" s="57">
        <f t="shared" si="110"/>
        <v>0</v>
      </c>
      <c r="DL40" s="40" t="s">
        <v>87</v>
      </c>
      <c r="DM40" s="58" t="s">
        <v>87</v>
      </c>
      <c r="DN40" s="40" t="s">
        <v>87</v>
      </c>
      <c r="DO40" s="58" t="s">
        <v>87</v>
      </c>
      <c r="DP40" s="158">
        <v>0</v>
      </c>
      <c r="DQ40" s="57">
        <f t="shared" si="111"/>
        <v>0</v>
      </c>
      <c r="DR40" s="40" t="s">
        <v>87</v>
      </c>
      <c r="DS40" s="58" t="s">
        <v>87</v>
      </c>
      <c r="DT40" s="40" t="s">
        <v>87</v>
      </c>
      <c r="DU40" s="58" t="s">
        <v>87</v>
      </c>
      <c r="DV40" s="158">
        <v>11</v>
      </c>
      <c r="DW40" s="57">
        <f t="shared" si="112"/>
        <v>4.3999999999999995</v>
      </c>
      <c r="DX40" s="158" t="s">
        <v>87</v>
      </c>
      <c r="DY40" s="158" t="s">
        <v>87</v>
      </c>
      <c r="DZ40" s="158" t="s">
        <v>87</v>
      </c>
      <c r="EA40" s="57" t="s">
        <v>87</v>
      </c>
      <c r="EB40" s="158">
        <v>4</v>
      </c>
      <c r="EC40" s="62">
        <f t="shared" si="113"/>
        <v>1.6</v>
      </c>
      <c r="ED40" s="158">
        <v>18</v>
      </c>
      <c r="EE40" s="57">
        <f t="shared" si="114"/>
        <v>7.1999999999999993</v>
      </c>
      <c r="EF40" s="158" t="s">
        <v>87</v>
      </c>
      <c r="EG40" s="158" t="s">
        <v>87</v>
      </c>
      <c r="EH40" s="158">
        <v>146</v>
      </c>
      <c r="EI40" s="57">
        <f t="shared" si="115"/>
        <v>58.4</v>
      </c>
      <c r="EJ40" s="158" t="s">
        <v>87</v>
      </c>
      <c r="EK40" s="57" t="s">
        <v>87</v>
      </c>
      <c r="EL40" s="35">
        <v>0</v>
      </c>
      <c r="EM40" s="57">
        <f t="shared" si="116"/>
        <v>0</v>
      </c>
      <c r="EN40" s="158" t="s">
        <v>87</v>
      </c>
      <c r="EO40" s="158" t="s">
        <v>87</v>
      </c>
      <c r="EP40" s="158">
        <v>0</v>
      </c>
      <c r="EQ40" s="57">
        <f t="shared" si="117"/>
        <v>0</v>
      </c>
      <c r="ER40" s="158" t="s">
        <v>87</v>
      </c>
      <c r="ES40" s="57" t="s">
        <v>87</v>
      </c>
      <c r="ET40" s="35">
        <v>0</v>
      </c>
      <c r="EU40" s="57">
        <f t="shared" si="118"/>
        <v>0</v>
      </c>
      <c r="EV40" s="158" t="s">
        <v>87</v>
      </c>
      <c r="EW40" s="57" t="s">
        <v>87</v>
      </c>
      <c r="EX40" s="158">
        <v>0</v>
      </c>
      <c r="EY40" s="57">
        <f t="shared" si="119"/>
        <v>0</v>
      </c>
      <c r="EZ40" s="158" t="s">
        <v>87</v>
      </c>
      <c r="FA40" s="57" t="s">
        <v>87</v>
      </c>
      <c r="FB40" s="158">
        <v>21</v>
      </c>
      <c r="FC40" s="57">
        <f t="shared" si="120"/>
        <v>8.4</v>
      </c>
      <c r="FD40" s="158" t="s">
        <v>87</v>
      </c>
      <c r="FE40" s="57" t="s">
        <v>87</v>
      </c>
      <c r="FF40" s="158" t="s">
        <v>87</v>
      </c>
      <c r="FG40" s="57" t="s">
        <v>87</v>
      </c>
      <c r="FH40" s="158">
        <v>2</v>
      </c>
      <c r="FI40" s="57">
        <f t="shared" si="121"/>
        <v>0.8</v>
      </c>
      <c r="FJ40" s="158" t="s">
        <v>87</v>
      </c>
      <c r="FK40" s="57" t="s">
        <v>87</v>
      </c>
      <c r="FL40" s="158" t="s">
        <v>87</v>
      </c>
      <c r="FM40" s="57" t="s">
        <v>87</v>
      </c>
      <c r="FN40" s="158">
        <v>53</v>
      </c>
      <c r="FO40" s="57">
        <f t="shared" si="122"/>
        <v>21.2</v>
      </c>
      <c r="FP40" s="158" t="s">
        <v>87</v>
      </c>
      <c r="FQ40" s="57" t="s">
        <v>87</v>
      </c>
      <c r="FR40" s="158">
        <f t="shared" si="123"/>
        <v>55</v>
      </c>
      <c r="FS40" s="57">
        <f t="shared" si="124"/>
        <v>22</v>
      </c>
      <c r="FT40" s="70" t="s">
        <v>157</v>
      </c>
      <c r="FU40" s="69">
        <v>6</v>
      </c>
      <c r="FV40" s="70" t="s">
        <v>157</v>
      </c>
      <c r="FW40" s="69">
        <f>(FU40/GA40)</f>
        <v>2.4E-2</v>
      </c>
      <c r="FX40" s="70" t="s">
        <v>157</v>
      </c>
      <c r="FY40" s="114">
        <f>(GA40*9666*1)/(FU40*E40)</f>
        <v>12991.935483870968</v>
      </c>
      <c r="FZ40" s="158" t="s">
        <v>87</v>
      </c>
      <c r="GA40" s="158">
        <v>250</v>
      </c>
      <c r="GB40" s="133" t="s">
        <v>162</v>
      </c>
    </row>
    <row r="41" spans="1:184" s="12" customFormat="1" ht="16.05" customHeight="1" x14ac:dyDescent="0.3">
      <c r="A41" s="43" t="s">
        <v>203</v>
      </c>
      <c r="B41" s="132" t="s">
        <v>180</v>
      </c>
      <c r="C41" s="42" t="s">
        <v>35</v>
      </c>
      <c r="D41" s="76">
        <v>5.52</v>
      </c>
      <c r="E41" s="163" t="s">
        <v>157</v>
      </c>
      <c r="F41" s="40" t="s">
        <v>87</v>
      </c>
      <c r="G41" s="40" t="s">
        <v>87</v>
      </c>
      <c r="H41" s="158">
        <v>0</v>
      </c>
      <c r="I41" s="57">
        <f t="shared" si="92"/>
        <v>0</v>
      </c>
      <c r="J41" s="40" t="s">
        <v>87</v>
      </c>
      <c r="K41" s="40" t="s">
        <v>87</v>
      </c>
      <c r="L41" s="40" t="s">
        <v>87</v>
      </c>
      <c r="M41" s="40" t="s">
        <v>87</v>
      </c>
      <c r="N41" s="158">
        <v>0</v>
      </c>
      <c r="O41" s="57">
        <f t="shared" si="93"/>
        <v>0</v>
      </c>
      <c r="P41" s="40" t="s">
        <v>87</v>
      </c>
      <c r="Q41" s="40" t="s">
        <v>87</v>
      </c>
      <c r="R41" s="158">
        <v>0</v>
      </c>
      <c r="S41" s="57">
        <f t="shared" si="94"/>
        <v>0</v>
      </c>
      <c r="T41" s="40" t="s">
        <v>87</v>
      </c>
      <c r="U41" s="40" t="s">
        <v>87</v>
      </c>
      <c r="V41" s="40" t="s">
        <v>87</v>
      </c>
      <c r="W41" s="40" t="s">
        <v>87</v>
      </c>
      <c r="X41" s="40" t="s">
        <v>87</v>
      </c>
      <c r="Y41" s="58" t="s">
        <v>87</v>
      </c>
      <c r="Z41" s="40" t="s">
        <v>87</v>
      </c>
      <c r="AA41" s="40" t="s">
        <v>87</v>
      </c>
      <c r="AB41" s="158">
        <v>1</v>
      </c>
      <c r="AC41" s="57">
        <f t="shared" si="95"/>
        <v>0.4</v>
      </c>
      <c r="AD41" s="40" t="s">
        <v>87</v>
      </c>
      <c r="AE41" s="40" t="s">
        <v>87</v>
      </c>
      <c r="AF41" s="40" t="s">
        <v>87</v>
      </c>
      <c r="AG41" s="40" t="s">
        <v>87</v>
      </c>
      <c r="AH41" s="40" t="s">
        <v>87</v>
      </c>
      <c r="AI41" s="40" t="s">
        <v>87</v>
      </c>
      <c r="AJ41" s="35">
        <v>0</v>
      </c>
      <c r="AK41" s="57">
        <f t="shared" si="96"/>
        <v>0</v>
      </c>
      <c r="AL41" s="40" t="s">
        <v>87</v>
      </c>
      <c r="AM41" s="40" t="s">
        <v>87</v>
      </c>
      <c r="AN41" s="40" t="s">
        <v>87</v>
      </c>
      <c r="AO41" s="40" t="s">
        <v>87</v>
      </c>
      <c r="AP41" s="40" t="s">
        <v>87</v>
      </c>
      <c r="AQ41" s="58" t="s">
        <v>87</v>
      </c>
      <c r="AR41" s="158">
        <v>29</v>
      </c>
      <c r="AS41" s="57">
        <f t="shared" si="97"/>
        <v>11.600000000000001</v>
      </c>
      <c r="AT41" s="40" t="s">
        <v>87</v>
      </c>
      <c r="AU41" s="58" t="s">
        <v>87</v>
      </c>
      <c r="AV41" s="158">
        <v>13</v>
      </c>
      <c r="AW41" s="57">
        <f t="shared" si="98"/>
        <v>5.2</v>
      </c>
      <c r="AX41" s="40" t="s">
        <v>87</v>
      </c>
      <c r="AY41" s="40" t="s">
        <v>87</v>
      </c>
      <c r="AZ41" s="158">
        <v>1</v>
      </c>
      <c r="BA41" s="57">
        <f t="shared" si="99"/>
        <v>0.4</v>
      </c>
      <c r="BB41" s="40" t="s">
        <v>87</v>
      </c>
      <c r="BC41" s="40" t="s">
        <v>87</v>
      </c>
      <c r="BD41" s="158">
        <v>0</v>
      </c>
      <c r="BE41" s="57">
        <f t="shared" si="100"/>
        <v>0</v>
      </c>
      <c r="BF41" s="40" t="s">
        <v>87</v>
      </c>
      <c r="BG41" s="58" t="s">
        <v>87</v>
      </c>
      <c r="BH41" s="40" t="s">
        <v>87</v>
      </c>
      <c r="BI41" s="40" t="s">
        <v>87</v>
      </c>
      <c r="BJ41" s="40" t="s">
        <v>87</v>
      </c>
      <c r="BK41" s="40" t="s">
        <v>87</v>
      </c>
      <c r="BL41" s="158">
        <v>4</v>
      </c>
      <c r="BM41" s="57">
        <f t="shared" si="101"/>
        <v>1.6</v>
      </c>
      <c r="BN41" s="40" t="s">
        <v>87</v>
      </c>
      <c r="BO41" s="40" t="s">
        <v>87</v>
      </c>
      <c r="BP41" s="40" t="s">
        <v>87</v>
      </c>
      <c r="BQ41" s="40" t="s">
        <v>87</v>
      </c>
      <c r="BR41" s="35">
        <v>0</v>
      </c>
      <c r="BS41" s="60">
        <f t="shared" si="102"/>
        <v>0</v>
      </c>
      <c r="BT41" s="40" t="s">
        <v>87</v>
      </c>
      <c r="BU41" s="40" t="s">
        <v>87</v>
      </c>
      <c r="BV41" s="40" t="s">
        <v>87</v>
      </c>
      <c r="BW41" s="40" t="s">
        <v>87</v>
      </c>
      <c r="BX41" s="40" t="s">
        <v>87</v>
      </c>
      <c r="BY41" s="40" t="s">
        <v>87</v>
      </c>
      <c r="BZ41" s="158">
        <v>1</v>
      </c>
      <c r="CA41" s="57">
        <f t="shared" si="103"/>
        <v>0.4</v>
      </c>
      <c r="CB41" s="40" t="s">
        <v>87</v>
      </c>
      <c r="CC41" s="40" t="s">
        <v>87</v>
      </c>
      <c r="CD41" s="40" t="s">
        <v>87</v>
      </c>
      <c r="CE41" s="40" t="s">
        <v>87</v>
      </c>
      <c r="CF41" s="40" t="s">
        <v>87</v>
      </c>
      <c r="CG41" s="58" t="s">
        <v>87</v>
      </c>
      <c r="CH41" s="158">
        <v>0</v>
      </c>
      <c r="CI41" s="57">
        <f t="shared" si="104"/>
        <v>0</v>
      </c>
      <c r="CJ41" s="40" t="s">
        <v>87</v>
      </c>
      <c r="CK41" s="58" t="s">
        <v>87</v>
      </c>
      <c r="CL41" s="158">
        <v>8</v>
      </c>
      <c r="CM41" s="57">
        <f t="shared" si="105"/>
        <v>3.2</v>
      </c>
      <c r="CN41" s="40" t="s">
        <v>87</v>
      </c>
      <c r="CO41" s="40" t="s">
        <v>87</v>
      </c>
      <c r="CP41" s="158">
        <v>7</v>
      </c>
      <c r="CQ41" s="57">
        <f t="shared" si="106"/>
        <v>2.8000000000000003</v>
      </c>
      <c r="CR41" s="40" t="s">
        <v>87</v>
      </c>
      <c r="CS41" s="58" t="s">
        <v>87</v>
      </c>
      <c r="CT41" s="158">
        <v>8</v>
      </c>
      <c r="CU41" s="57">
        <f t="shared" si="107"/>
        <v>3.2</v>
      </c>
      <c r="CV41" s="40" t="s">
        <v>87</v>
      </c>
      <c r="CW41" s="40" t="s">
        <v>87</v>
      </c>
      <c r="CX41" s="40" t="s">
        <v>87</v>
      </c>
      <c r="CY41" s="58" t="s">
        <v>87</v>
      </c>
      <c r="CZ41" s="158">
        <v>12</v>
      </c>
      <c r="DA41" s="57">
        <f t="shared" si="108"/>
        <v>4.8</v>
      </c>
      <c r="DB41" s="40" t="s">
        <v>87</v>
      </c>
      <c r="DC41" s="58" t="s">
        <v>87</v>
      </c>
      <c r="DD41" s="158">
        <v>72</v>
      </c>
      <c r="DE41" s="57">
        <f t="shared" si="109"/>
        <v>28.799999999999997</v>
      </c>
      <c r="DF41" s="40" t="s">
        <v>87</v>
      </c>
      <c r="DG41" s="58" t="s">
        <v>87</v>
      </c>
      <c r="DH41" s="40" t="s">
        <v>87</v>
      </c>
      <c r="DI41" s="58" t="s">
        <v>87</v>
      </c>
      <c r="DJ41" s="158">
        <v>0</v>
      </c>
      <c r="DK41" s="57">
        <f t="shared" si="110"/>
        <v>0</v>
      </c>
      <c r="DL41" s="40" t="s">
        <v>87</v>
      </c>
      <c r="DM41" s="58" t="s">
        <v>87</v>
      </c>
      <c r="DN41" s="40" t="s">
        <v>87</v>
      </c>
      <c r="DO41" s="58" t="s">
        <v>87</v>
      </c>
      <c r="DP41" s="158">
        <v>0</v>
      </c>
      <c r="DQ41" s="57">
        <f t="shared" si="111"/>
        <v>0</v>
      </c>
      <c r="DR41" s="40" t="s">
        <v>87</v>
      </c>
      <c r="DS41" s="58" t="s">
        <v>87</v>
      </c>
      <c r="DT41" s="40" t="s">
        <v>87</v>
      </c>
      <c r="DU41" s="58" t="s">
        <v>87</v>
      </c>
      <c r="DV41" s="158">
        <v>24</v>
      </c>
      <c r="DW41" s="57">
        <f t="shared" si="112"/>
        <v>9.6</v>
      </c>
      <c r="DX41" s="158" t="s">
        <v>87</v>
      </c>
      <c r="DY41" s="158" t="s">
        <v>87</v>
      </c>
      <c r="DZ41" s="158" t="s">
        <v>87</v>
      </c>
      <c r="EA41" s="57" t="s">
        <v>87</v>
      </c>
      <c r="EB41" s="158">
        <v>0</v>
      </c>
      <c r="EC41" s="62">
        <f t="shared" si="113"/>
        <v>0</v>
      </c>
      <c r="ED41" s="158">
        <v>22</v>
      </c>
      <c r="EE41" s="57">
        <f t="shared" si="114"/>
        <v>8.7999999999999989</v>
      </c>
      <c r="EF41" s="158" t="s">
        <v>87</v>
      </c>
      <c r="EG41" s="158" t="s">
        <v>87</v>
      </c>
      <c r="EH41" s="158">
        <v>147</v>
      </c>
      <c r="EI41" s="57">
        <f t="shared" si="115"/>
        <v>58.8</v>
      </c>
      <c r="EJ41" s="158" t="s">
        <v>87</v>
      </c>
      <c r="EK41" s="57" t="s">
        <v>87</v>
      </c>
      <c r="EL41" s="35">
        <v>0</v>
      </c>
      <c r="EM41" s="57">
        <f t="shared" si="116"/>
        <v>0</v>
      </c>
      <c r="EN41" s="158" t="s">
        <v>87</v>
      </c>
      <c r="EO41" s="158" t="s">
        <v>87</v>
      </c>
      <c r="EP41" s="158">
        <v>0</v>
      </c>
      <c r="EQ41" s="57">
        <f t="shared" si="117"/>
        <v>0</v>
      </c>
      <c r="ER41" s="158" t="s">
        <v>87</v>
      </c>
      <c r="ES41" s="57" t="s">
        <v>87</v>
      </c>
      <c r="ET41" s="35">
        <v>0</v>
      </c>
      <c r="EU41" s="57">
        <f t="shared" si="118"/>
        <v>0</v>
      </c>
      <c r="EV41" s="158" t="s">
        <v>87</v>
      </c>
      <c r="EW41" s="57" t="s">
        <v>87</v>
      </c>
      <c r="EX41" s="158">
        <v>0</v>
      </c>
      <c r="EY41" s="57">
        <f t="shared" si="119"/>
        <v>0</v>
      </c>
      <c r="EZ41" s="158" t="s">
        <v>87</v>
      </c>
      <c r="FA41" s="57" t="s">
        <v>87</v>
      </c>
      <c r="FB41" s="158">
        <v>24</v>
      </c>
      <c r="FC41" s="57">
        <f t="shared" si="120"/>
        <v>9.6</v>
      </c>
      <c r="FD41" s="158" t="s">
        <v>87</v>
      </c>
      <c r="FE41" s="57" t="s">
        <v>87</v>
      </c>
      <c r="FF41" s="158" t="s">
        <v>87</v>
      </c>
      <c r="FG41" s="57" t="s">
        <v>87</v>
      </c>
      <c r="FH41" s="158">
        <v>0</v>
      </c>
      <c r="FI41" s="57">
        <f t="shared" si="121"/>
        <v>0</v>
      </c>
      <c r="FJ41" s="158" t="s">
        <v>87</v>
      </c>
      <c r="FK41" s="57" t="s">
        <v>87</v>
      </c>
      <c r="FL41" s="158" t="s">
        <v>87</v>
      </c>
      <c r="FM41" s="57" t="s">
        <v>87</v>
      </c>
      <c r="FN41" s="158">
        <v>32</v>
      </c>
      <c r="FO41" s="57">
        <f t="shared" si="122"/>
        <v>12.8</v>
      </c>
      <c r="FP41" s="158" t="s">
        <v>87</v>
      </c>
      <c r="FQ41" s="57" t="s">
        <v>87</v>
      </c>
      <c r="FR41" s="158">
        <f t="shared" si="123"/>
        <v>32</v>
      </c>
      <c r="FS41" s="57">
        <f t="shared" si="124"/>
        <v>12.8</v>
      </c>
      <c r="FT41" s="70" t="s">
        <v>157</v>
      </c>
      <c r="FU41" s="70" t="s">
        <v>157</v>
      </c>
      <c r="FV41" s="70" t="s">
        <v>157</v>
      </c>
      <c r="FW41" s="70" t="s">
        <v>157</v>
      </c>
      <c r="FX41" s="70" t="s">
        <v>157</v>
      </c>
      <c r="FY41" s="70" t="s">
        <v>157</v>
      </c>
      <c r="FZ41" s="158" t="s">
        <v>87</v>
      </c>
      <c r="GA41" s="158">
        <v>250</v>
      </c>
      <c r="GB41" s="133" t="s">
        <v>169</v>
      </c>
    </row>
    <row r="42" spans="1:184" s="12" customFormat="1" ht="16.05" customHeight="1" x14ac:dyDescent="0.3">
      <c r="A42" s="43" t="s">
        <v>216</v>
      </c>
      <c r="B42" s="132" t="s">
        <v>180</v>
      </c>
      <c r="C42" s="42" t="s">
        <v>36</v>
      </c>
      <c r="D42" s="76">
        <v>3.97</v>
      </c>
      <c r="E42" s="163" t="s">
        <v>157</v>
      </c>
      <c r="F42" s="158">
        <v>1</v>
      </c>
      <c r="G42" s="57">
        <f>(F42/FZ42)*100</f>
        <v>0.21551724137931033</v>
      </c>
      <c r="H42" s="158">
        <v>0</v>
      </c>
      <c r="I42" s="57">
        <f t="shared" si="92"/>
        <v>0</v>
      </c>
      <c r="J42" s="158">
        <v>10</v>
      </c>
      <c r="K42" s="57">
        <f>(J42/FZ42)*100</f>
        <v>2.1551724137931036</v>
      </c>
      <c r="L42" s="158">
        <v>17</v>
      </c>
      <c r="M42" s="57">
        <f>(L42/FZ42)*100</f>
        <v>3.6637931034482754</v>
      </c>
      <c r="N42" s="158">
        <v>14</v>
      </c>
      <c r="O42" s="57">
        <f t="shared" si="93"/>
        <v>4.4164037854889591</v>
      </c>
      <c r="P42" s="158">
        <v>0</v>
      </c>
      <c r="Q42" s="57">
        <f>(P42/FZ42)*100</f>
        <v>0</v>
      </c>
      <c r="R42" s="158">
        <v>8</v>
      </c>
      <c r="S42" s="57">
        <f t="shared" si="94"/>
        <v>2.5236593059936907</v>
      </c>
      <c r="T42" s="158">
        <v>1</v>
      </c>
      <c r="U42" s="57">
        <f>(T42/FZ42)*100</f>
        <v>0.21551724137931033</v>
      </c>
      <c r="V42" s="158">
        <v>10</v>
      </c>
      <c r="W42" s="57">
        <f>(V42/GA42)*100</f>
        <v>3.1545741324921135</v>
      </c>
      <c r="X42" s="158">
        <v>11</v>
      </c>
      <c r="Y42" s="57">
        <f>(X42/FZ42)*100</f>
        <v>2.3706896551724137</v>
      </c>
      <c r="Z42" s="158">
        <v>1</v>
      </c>
      <c r="AA42" s="57">
        <f>(Z42/FZ42)*100</f>
        <v>0.21551724137931033</v>
      </c>
      <c r="AB42" s="158">
        <v>2</v>
      </c>
      <c r="AC42" s="57">
        <f t="shared" si="95"/>
        <v>0.63091482649842268</v>
      </c>
      <c r="AD42" s="158">
        <v>5</v>
      </c>
      <c r="AE42" s="158">
        <f>(AD42/FZ42)*100</f>
        <v>1.0775862068965518</v>
      </c>
      <c r="AF42" s="40">
        <v>0</v>
      </c>
      <c r="AG42" s="57">
        <f>(AF42/FZ42)*100</f>
        <v>0</v>
      </c>
      <c r="AH42" s="35">
        <v>0</v>
      </c>
      <c r="AI42" s="57">
        <f>(AH42/FZ42)*100</f>
        <v>0</v>
      </c>
      <c r="AJ42" s="35">
        <v>0</v>
      </c>
      <c r="AK42" s="57">
        <f t="shared" si="96"/>
        <v>0</v>
      </c>
      <c r="AL42" s="158">
        <v>0</v>
      </c>
      <c r="AM42" s="57">
        <f>(AL42/FZ42)*100</f>
        <v>0</v>
      </c>
      <c r="AN42" s="158">
        <v>0</v>
      </c>
      <c r="AO42" s="57">
        <f>(AN42/FZ42)*100</f>
        <v>0</v>
      </c>
      <c r="AP42" s="158">
        <f>SUM(V42,AD42,AN42)</f>
        <v>15</v>
      </c>
      <c r="AQ42" s="57">
        <f>(AP42/FZ42)*100</f>
        <v>3.2327586206896552</v>
      </c>
      <c r="AR42" s="158">
        <v>14</v>
      </c>
      <c r="AS42" s="57">
        <f t="shared" si="97"/>
        <v>4.4164037854889591</v>
      </c>
      <c r="AT42" s="158">
        <f>SUM(AL42,AF42,X42)</f>
        <v>11</v>
      </c>
      <c r="AU42" s="57">
        <f>(AT42/FZ42)*100</f>
        <v>2.3706896551724137</v>
      </c>
      <c r="AV42" s="158">
        <v>11</v>
      </c>
      <c r="AW42" s="57">
        <f t="shared" si="98"/>
        <v>3.4700315457413247</v>
      </c>
      <c r="AX42" s="158">
        <v>1</v>
      </c>
      <c r="AY42" s="57">
        <f>(AX42/FZ42)*100</f>
        <v>0.21551724137931033</v>
      </c>
      <c r="AZ42" s="158">
        <v>1</v>
      </c>
      <c r="BA42" s="57">
        <f t="shared" si="99"/>
        <v>0.31545741324921134</v>
      </c>
      <c r="BB42" s="158">
        <v>0</v>
      </c>
      <c r="BC42" s="57">
        <f>(BB42/FZ42)*100</f>
        <v>0</v>
      </c>
      <c r="BD42" s="158">
        <v>0</v>
      </c>
      <c r="BE42" s="57">
        <f t="shared" si="100"/>
        <v>0</v>
      </c>
      <c r="BF42" s="158">
        <v>20</v>
      </c>
      <c r="BG42" s="57">
        <f>(BF42/FZ42)*100</f>
        <v>4.3103448275862073</v>
      </c>
      <c r="BH42" s="158">
        <v>28</v>
      </c>
      <c r="BI42" s="57">
        <f>(BH42/FZ42)*100</f>
        <v>6.0344827586206895</v>
      </c>
      <c r="BJ42" s="40">
        <v>36</v>
      </c>
      <c r="BK42" s="57">
        <f>(BJ42/FZ42)*100</f>
        <v>7.7586206896551726</v>
      </c>
      <c r="BL42" s="158">
        <v>24</v>
      </c>
      <c r="BM42" s="57">
        <f t="shared" si="101"/>
        <v>7.5709779179810726</v>
      </c>
      <c r="BN42" s="40">
        <v>50</v>
      </c>
      <c r="BO42" s="57">
        <f>(BN42/FZ42)*100</f>
        <v>10.775862068965516</v>
      </c>
      <c r="BP42" s="158">
        <v>0</v>
      </c>
      <c r="BQ42" s="60">
        <f>(BP42/FZ42)*100</f>
        <v>0</v>
      </c>
      <c r="BR42" s="35">
        <v>0</v>
      </c>
      <c r="BS42" s="60">
        <f t="shared" si="102"/>
        <v>0</v>
      </c>
      <c r="BT42" s="158">
        <v>3</v>
      </c>
      <c r="BU42" s="57">
        <f>(BT42/FZ42)*100</f>
        <v>0.64655172413793105</v>
      </c>
      <c r="BV42" s="158">
        <f>SUM(BT42,BP42,BN42,BF42,BH42)</f>
        <v>101</v>
      </c>
      <c r="BW42" s="57">
        <f>(BV42/FZ42)*100</f>
        <v>21.767241379310345</v>
      </c>
      <c r="BX42" s="158">
        <v>30</v>
      </c>
      <c r="BY42" s="57">
        <f>(BX42/FZ42)*100</f>
        <v>6.4655172413793105</v>
      </c>
      <c r="BZ42" s="158">
        <v>24</v>
      </c>
      <c r="CA42" s="57">
        <f t="shared" si="103"/>
        <v>7.5709779179810726</v>
      </c>
      <c r="CB42" s="158">
        <v>26</v>
      </c>
      <c r="CC42" s="57">
        <f>(CB42/FZ42)*100</f>
        <v>5.6034482758620694</v>
      </c>
      <c r="CD42" s="158">
        <v>37</v>
      </c>
      <c r="CE42" s="57">
        <f>(CD42/FZ42)*100</f>
        <v>7.9741379310344831</v>
      </c>
      <c r="CF42" s="35">
        <v>0</v>
      </c>
      <c r="CG42" s="57">
        <f>(CF42/FZ42)*100</f>
        <v>0</v>
      </c>
      <c r="CH42" s="35">
        <v>0</v>
      </c>
      <c r="CI42" s="57">
        <f t="shared" si="104"/>
        <v>0</v>
      </c>
      <c r="CJ42" s="158">
        <v>5</v>
      </c>
      <c r="CK42" s="57">
        <f>(CJ42/FZ42)*100</f>
        <v>1.0775862068965518</v>
      </c>
      <c r="CL42" s="158">
        <v>4</v>
      </c>
      <c r="CM42" s="57">
        <f t="shared" si="105"/>
        <v>1.2618296529968454</v>
      </c>
      <c r="CN42" s="35">
        <v>52</v>
      </c>
      <c r="CO42" s="57">
        <f>(CN42/FZ42)*100</f>
        <v>11.206896551724139</v>
      </c>
      <c r="CP42" s="35">
        <v>17</v>
      </c>
      <c r="CQ42" s="57">
        <f t="shared" si="106"/>
        <v>5.3627760252365935</v>
      </c>
      <c r="CR42" s="158">
        <v>68</v>
      </c>
      <c r="CS42" s="57">
        <f>(CR42/FZ42)*100</f>
        <v>14.655172413793101</v>
      </c>
      <c r="CT42" s="158">
        <v>32</v>
      </c>
      <c r="CU42" s="57">
        <f t="shared" si="107"/>
        <v>10.094637223974763</v>
      </c>
      <c r="CV42" s="158">
        <v>0</v>
      </c>
      <c r="CW42" s="57">
        <f>(CV42/FZ42)*100</f>
        <v>0</v>
      </c>
      <c r="CX42" s="158">
        <v>17</v>
      </c>
      <c r="CY42" s="57">
        <f>(CX42/FZ42)*100</f>
        <v>3.6637931034482754</v>
      </c>
      <c r="CZ42" s="158">
        <v>16</v>
      </c>
      <c r="DA42" s="57">
        <f t="shared" si="108"/>
        <v>5.0473186119873814</v>
      </c>
      <c r="DB42" s="40">
        <v>118</v>
      </c>
      <c r="DC42" s="57">
        <f>(DB42/FZ42)*100</f>
        <v>25.431034482758619</v>
      </c>
      <c r="DD42" s="158">
        <v>106</v>
      </c>
      <c r="DE42" s="57">
        <f t="shared" si="109"/>
        <v>33.438485804416402</v>
      </c>
      <c r="DF42" s="158">
        <v>0</v>
      </c>
      <c r="DG42" s="57">
        <f>(DF42/FZ42)*100</f>
        <v>0</v>
      </c>
      <c r="DH42" s="45">
        <v>1</v>
      </c>
      <c r="DI42" s="57">
        <f>(DH42/FZ42)*100</f>
        <v>0.21551724137931033</v>
      </c>
      <c r="DJ42" s="45">
        <v>1</v>
      </c>
      <c r="DK42" s="57">
        <f t="shared" si="110"/>
        <v>0.31545741324921134</v>
      </c>
      <c r="DL42" s="158">
        <v>4</v>
      </c>
      <c r="DM42" s="57">
        <f>(DL42/FZ42)*100</f>
        <v>0.86206896551724133</v>
      </c>
      <c r="DN42" s="158">
        <v>0</v>
      </c>
      <c r="DO42" s="57">
        <f>(DN42/FZ42)*100</f>
        <v>0</v>
      </c>
      <c r="DP42" s="158">
        <v>0</v>
      </c>
      <c r="DQ42" s="57">
        <f t="shared" si="111"/>
        <v>0</v>
      </c>
      <c r="DR42" s="158">
        <v>6</v>
      </c>
      <c r="DS42" s="57">
        <f>(DR42/FZ42)*100</f>
        <v>1.2931034482758621</v>
      </c>
      <c r="DT42" s="158">
        <v>2</v>
      </c>
      <c r="DU42" s="57">
        <f>(DT42/FZ42)*100</f>
        <v>0.43103448275862066</v>
      </c>
      <c r="DV42" s="158">
        <v>2</v>
      </c>
      <c r="DW42" s="57">
        <f t="shared" si="112"/>
        <v>0.63091482649842268</v>
      </c>
      <c r="DX42" s="158">
        <v>5</v>
      </c>
      <c r="DY42" s="57">
        <f>(DX42/FZ42)*100</f>
        <v>1.0775862068965518</v>
      </c>
      <c r="DZ42" s="158">
        <v>0</v>
      </c>
      <c r="EA42" s="57">
        <f>(DZ42/FZ42)*100</f>
        <v>0</v>
      </c>
      <c r="EB42" s="158">
        <v>22</v>
      </c>
      <c r="EC42" s="62">
        <f t="shared" si="113"/>
        <v>6.9400630914826493</v>
      </c>
      <c r="ED42" s="158">
        <v>45</v>
      </c>
      <c r="EE42" s="57">
        <f t="shared" si="114"/>
        <v>14.195583596214512</v>
      </c>
      <c r="EF42" s="158">
        <f>SUM(DX42,DT42,DR42,DL42,DF42,DB42,CV42,CR42,CJ42,CD42,BX42,CX42)</f>
        <v>292</v>
      </c>
      <c r="EG42" s="57">
        <f>(EF42/FZ42)*100</f>
        <v>62.931034482758619</v>
      </c>
      <c r="EH42" s="158">
        <v>229</v>
      </c>
      <c r="EI42" s="57">
        <f t="shared" si="115"/>
        <v>72.239747634069403</v>
      </c>
      <c r="EJ42" s="158">
        <v>0</v>
      </c>
      <c r="EK42" s="57">
        <f>(EJ42/FZ42)*100</f>
        <v>0</v>
      </c>
      <c r="EL42" s="35">
        <v>0</v>
      </c>
      <c r="EM42" s="57">
        <f t="shared" si="116"/>
        <v>0</v>
      </c>
      <c r="EN42" s="35">
        <v>0</v>
      </c>
      <c r="EO42" s="57">
        <f>(EN42/FZ42)*100</f>
        <v>0</v>
      </c>
      <c r="EP42" s="158">
        <v>0</v>
      </c>
      <c r="EQ42" s="57">
        <f t="shared" si="117"/>
        <v>0</v>
      </c>
      <c r="ER42" s="158">
        <v>0</v>
      </c>
      <c r="ES42" s="57">
        <f>(ER42/FZ42)*100</f>
        <v>0</v>
      </c>
      <c r="ET42" s="158">
        <v>0</v>
      </c>
      <c r="EU42" s="57">
        <f t="shared" si="118"/>
        <v>0</v>
      </c>
      <c r="EV42" s="158">
        <v>0</v>
      </c>
      <c r="EW42" s="57">
        <f>(EV42/FZ42)*100</f>
        <v>0</v>
      </c>
      <c r="EX42" s="158">
        <v>0</v>
      </c>
      <c r="EY42" s="57">
        <f t="shared" si="119"/>
        <v>0</v>
      </c>
      <c r="EZ42" s="158">
        <v>1</v>
      </c>
      <c r="FA42" s="57">
        <f>(EZ42/FZ42)*100</f>
        <v>0.21551724137931033</v>
      </c>
      <c r="FB42" s="158">
        <v>2</v>
      </c>
      <c r="FC42" s="57">
        <f t="shared" si="120"/>
        <v>0.63091482649842268</v>
      </c>
      <c r="FD42" s="158">
        <v>0</v>
      </c>
      <c r="FE42" s="57">
        <f>(FD42/FZ42)*100</f>
        <v>0</v>
      </c>
      <c r="FF42" s="158">
        <v>0</v>
      </c>
      <c r="FG42" s="57">
        <f>(FF42/FZ42)*100</f>
        <v>0</v>
      </c>
      <c r="FH42" s="158">
        <v>0</v>
      </c>
      <c r="FI42" s="57">
        <f t="shared" si="121"/>
        <v>0</v>
      </c>
      <c r="FJ42" s="158">
        <v>0</v>
      </c>
      <c r="FK42" s="57">
        <f>(FJ42/FZ42)*100</f>
        <v>0</v>
      </c>
      <c r="FL42" s="158">
        <v>14</v>
      </c>
      <c r="FM42" s="57">
        <f>(FL42/FZ42)*100</f>
        <v>3.0172413793103448</v>
      </c>
      <c r="FN42" s="158">
        <v>14</v>
      </c>
      <c r="FO42" s="57">
        <f t="shared" si="122"/>
        <v>4.4164037854889591</v>
      </c>
      <c r="FP42" s="158">
        <f>SUM(FL42,FF42,FJ42,FD42)</f>
        <v>14</v>
      </c>
      <c r="FQ42" s="57">
        <f>(FP42/FZ42)*100</f>
        <v>3.0172413793103448</v>
      </c>
      <c r="FR42" s="158">
        <f t="shared" si="123"/>
        <v>14</v>
      </c>
      <c r="FS42" s="57">
        <f t="shared" si="124"/>
        <v>4.4164037854889591</v>
      </c>
      <c r="FT42" s="70" t="s">
        <v>157</v>
      </c>
      <c r="FU42" s="70" t="s">
        <v>157</v>
      </c>
      <c r="FV42" s="70" t="s">
        <v>157</v>
      </c>
      <c r="FW42" s="70" t="s">
        <v>157</v>
      </c>
      <c r="FX42" s="70" t="s">
        <v>157</v>
      </c>
      <c r="FY42" s="70" t="s">
        <v>157</v>
      </c>
      <c r="FZ42" s="158">
        <v>464</v>
      </c>
      <c r="GA42" s="158">
        <v>317</v>
      </c>
      <c r="GB42" s="133" t="s">
        <v>163</v>
      </c>
    </row>
    <row r="43" spans="1:184" s="12" customFormat="1" ht="16.05" customHeight="1" x14ac:dyDescent="0.3">
      <c r="A43" s="43" t="s">
        <v>202</v>
      </c>
      <c r="B43" s="132" t="s">
        <v>180</v>
      </c>
      <c r="C43" s="42" t="s">
        <v>37</v>
      </c>
      <c r="D43" s="76">
        <v>2.11</v>
      </c>
      <c r="E43" s="163" t="s">
        <v>157</v>
      </c>
      <c r="F43" s="40" t="s">
        <v>87</v>
      </c>
      <c r="G43" s="40" t="s">
        <v>87</v>
      </c>
      <c r="H43" s="158">
        <v>0</v>
      </c>
      <c r="I43" s="57">
        <f t="shared" si="92"/>
        <v>0</v>
      </c>
      <c r="J43" s="40" t="s">
        <v>87</v>
      </c>
      <c r="K43" s="40" t="s">
        <v>87</v>
      </c>
      <c r="L43" s="40" t="s">
        <v>87</v>
      </c>
      <c r="M43" s="40" t="s">
        <v>87</v>
      </c>
      <c r="N43" s="158">
        <v>3</v>
      </c>
      <c r="O43" s="57">
        <f t="shared" si="93"/>
        <v>1.2</v>
      </c>
      <c r="P43" s="40" t="s">
        <v>87</v>
      </c>
      <c r="Q43" s="40" t="s">
        <v>87</v>
      </c>
      <c r="R43" s="158">
        <v>0</v>
      </c>
      <c r="S43" s="57">
        <f t="shared" si="94"/>
        <v>0</v>
      </c>
      <c r="T43" s="40" t="s">
        <v>87</v>
      </c>
      <c r="U43" s="40" t="s">
        <v>87</v>
      </c>
      <c r="V43" s="40" t="s">
        <v>87</v>
      </c>
      <c r="W43" s="40" t="s">
        <v>87</v>
      </c>
      <c r="X43" s="40" t="s">
        <v>87</v>
      </c>
      <c r="Y43" s="58" t="s">
        <v>87</v>
      </c>
      <c r="Z43" s="40" t="s">
        <v>87</v>
      </c>
      <c r="AA43" s="40" t="s">
        <v>87</v>
      </c>
      <c r="AB43" s="158">
        <v>1</v>
      </c>
      <c r="AC43" s="57">
        <f t="shared" si="95"/>
        <v>0.4</v>
      </c>
      <c r="AD43" s="40" t="s">
        <v>87</v>
      </c>
      <c r="AE43" s="40" t="s">
        <v>87</v>
      </c>
      <c r="AF43" s="40" t="s">
        <v>87</v>
      </c>
      <c r="AG43" s="40" t="s">
        <v>87</v>
      </c>
      <c r="AH43" s="40" t="s">
        <v>87</v>
      </c>
      <c r="AI43" s="40" t="s">
        <v>87</v>
      </c>
      <c r="AJ43" s="35">
        <v>0</v>
      </c>
      <c r="AK43" s="57">
        <f t="shared" si="96"/>
        <v>0</v>
      </c>
      <c r="AL43" s="40" t="s">
        <v>87</v>
      </c>
      <c r="AM43" s="40" t="s">
        <v>87</v>
      </c>
      <c r="AN43" s="40" t="s">
        <v>87</v>
      </c>
      <c r="AO43" s="40" t="s">
        <v>87</v>
      </c>
      <c r="AP43" s="40" t="s">
        <v>87</v>
      </c>
      <c r="AQ43" s="58" t="s">
        <v>87</v>
      </c>
      <c r="AR43" s="158">
        <v>5</v>
      </c>
      <c r="AS43" s="57">
        <f t="shared" si="97"/>
        <v>2</v>
      </c>
      <c r="AT43" s="40" t="s">
        <v>87</v>
      </c>
      <c r="AU43" s="58" t="s">
        <v>87</v>
      </c>
      <c r="AV43" s="158">
        <v>11</v>
      </c>
      <c r="AW43" s="57">
        <f t="shared" si="98"/>
        <v>4.3999999999999995</v>
      </c>
      <c r="AX43" s="40" t="s">
        <v>87</v>
      </c>
      <c r="AY43" s="40" t="s">
        <v>87</v>
      </c>
      <c r="AZ43" s="158">
        <v>0</v>
      </c>
      <c r="BA43" s="57">
        <f t="shared" si="99"/>
        <v>0</v>
      </c>
      <c r="BB43" s="40" t="s">
        <v>87</v>
      </c>
      <c r="BC43" s="40" t="s">
        <v>87</v>
      </c>
      <c r="BD43" s="158">
        <v>0</v>
      </c>
      <c r="BE43" s="57">
        <f t="shared" si="100"/>
        <v>0</v>
      </c>
      <c r="BF43" s="40" t="s">
        <v>87</v>
      </c>
      <c r="BG43" s="58" t="s">
        <v>87</v>
      </c>
      <c r="BH43" s="40" t="s">
        <v>87</v>
      </c>
      <c r="BI43" s="40" t="s">
        <v>87</v>
      </c>
      <c r="BJ43" s="40" t="s">
        <v>87</v>
      </c>
      <c r="BK43" s="40" t="s">
        <v>87</v>
      </c>
      <c r="BL43" s="158">
        <v>2</v>
      </c>
      <c r="BM43" s="57">
        <f t="shared" si="101"/>
        <v>0.8</v>
      </c>
      <c r="BN43" s="40" t="s">
        <v>87</v>
      </c>
      <c r="BO43" s="40" t="s">
        <v>87</v>
      </c>
      <c r="BP43" s="40" t="s">
        <v>87</v>
      </c>
      <c r="BQ43" s="40" t="s">
        <v>87</v>
      </c>
      <c r="BR43" s="35">
        <v>0</v>
      </c>
      <c r="BS43" s="60">
        <f t="shared" si="102"/>
        <v>0</v>
      </c>
      <c r="BT43" s="40" t="s">
        <v>87</v>
      </c>
      <c r="BU43" s="40" t="s">
        <v>87</v>
      </c>
      <c r="BV43" s="40" t="s">
        <v>87</v>
      </c>
      <c r="BW43" s="40" t="s">
        <v>87</v>
      </c>
      <c r="BX43" s="40" t="s">
        <v>87</v>
      </c>
      <c r="BY43" s="40" t="s">
        <v>87</v>
      </c>
      <c r="BZ43" s="158">
        <v>3</v>
      </c>
      <c r="CA43" s="57">
        <f t="shared" si="103"/>
        <v>1.2</v>
      </c>
      <c r="CB43" s="40" t="s">
        <v>87</v>
      </c>
      <c r="CC43" s="40" t="s">
        <v>87</v>
      </c>
      <c r="CD43" s="40" t="s">
        <v>87</v>
      </c>
      <c r="CE43" s="40" t="s">
        <v>87</v>
      </c>
      <c r="CF43" s="40" t="s">
        <v>87</v>
      </c>
      <c r="CG43" s="58" t="s">
        <v>87</v>
      </c>
      <c r="CH43" s="35">
        <v>0</v>
      </c>
      <c r="CI43" s="57">
        <f t="shared" si="104"/>
        <v>0</v>
      </c>
      <c r="CJ43" s="40" t="s">
        <v>87</v>
      </c>
      <c r="CK43" s="58" t="s">
        <v>87</v>
      </c>
      <c r="CL43" s="158">
        <v>2</v>
      </c>
      <c r="CM43" s="57">
        <f t="shared" si="105"/>
        <v>0.8</v>
      </c>
      <c r="CN43" s="40" t="s">
        <v>87</v>
      </c>
      <c r="CO43" s="40" t="s">
        <v>87</v>
      </c>
      <c r="CP43" s="35">
        <v>12</v>
      </c>
      <c r="CQ43" s="57">
        <f t="shared" si="106"/>
        <v>4.8</v>
      </c>
      <c r="CR43" s="40" t="s">
        <v>87</v>
      </c>
      <c r="CS43" s="58" t="s">
        <v>87</v>
      </c>
      <c r="CT43" s="158">
        <v>16</v>
      </c>
      <c r="CU43" s="57">
        <f t="shared" si="107"/>
        <v>6.4</v>
      </c>
      <c r="CV43" s="40" t="s">
        <v>87</v>
      </c>
      <c r="CW43" s="40" t="s">
        <v>87</v>
      </c>
      <c r="CX43" s="40" t="s">
        <v>87</v>
      </c>
      <c r="CY43" s="58" t="s">
        <v>87</v>
      </c>
      <c r="CZ43" s="158">
        <v>16</v>
      </c>
      <c r="DA43" s="57">
        <f t="shared" si="108"/>
        <v>6.4</v>
      </c>
      <c r="DB43" s="40" t="s">
        <v>87</v>
      </c>
      <c r="DC43" s="58" t="s">
        <v>87</v>
      </c>
      <c r="DD43" s="158">
        <v>77</v>
      </c>
      <c r="DE43" s="57">
        <f t="shared" si="109"/>
        <v>30.8</v>
      </c>
      <c r="DF43" s="40" t="s">
        <v>87</v>
      </c>
      <c r="DG43" s="58" t="s">
        <v>87</v>
      </c>
      <c r="DH43" s="40" t="s">
        <v>87</v>
      </c>
      <c r="DI43" s="58" t="s">
        <v>87</v>
      </c>
      <c r="DJ43" s="45">
        <v>2</v>
      </c>
      <c r="DK43" s="57">
        <f t="shared" si="110"/>
        <v>0.8</v>
      </c>
      <c r="DL43" s="40" t="s">
        <v>87</v>
      </c>
      <c r="DM43" s="58" t="s">
        <v>87</v>
      </c>
      <c r="DN43" s="40" t="s">
        <v>87</v>
      </c>
      <c r="DO43" s="58" t="s">
        <v>87</v>
      </c>
      <c r="DP43" s="158">
        <v>0</v>
      </c>
      <c r="DQ43" s="57">
        <f t="shared" si="111"/>
        <v>0</v>
      </c>
      <c r="DR43" s="40" t="s">
        <v>87</v>
      </c>
      <c r="DS43" s="58" t="s">
        <v>87</v>
      </c>
      <c r="DT43" s="40" t="s">
        <v>87</v>
      </c>
      <c r="DU43" s="58" t="s">
        <v>87</v>
      </c>
      <c r="DV43" s="158">
        <v>14</v>
      </c>
      <c r="DW43" s="57">
        <f t="shared" si="112"/>
        <v>5.6000000000000005</v>
      </c>
      <c r="DX43" s="158" t="s">
        <v>87</v>
      </c>
      <c r="DY43" s="158" t="s">
        <v>87</v>
      </c>
      <c r="DZ43" s="158" t="s">
        <v>87</v>
      </c>
      <c r="EA43" s="57" t="s">
        <v>87</v>
      </c>
      <c r="EB43" s="158">
        <v>4</v>
      </c>
      <c r="EC43" s="62">
        <f t="shared" si="113"/>
        <v>1.6</v>
      </c>
      <c r="ED43" s="158">
        <v>13</v>
      </c>
      <c r="EE43" s="57">
        <f t="shared" si="114"/>
        <v>5.2</v>
      </c>
      <c r="EF43" s="158" t="s">
        <v>87</v>
      </c>
      <c r="EG43" s="158" t="s">
        <v>87</v>
      </c>
      <c r="EH43" s="158">
        <v>141</v>
      </c>
      <c r="EI43" s="57">
        <f t="shared" si="115"/>
        <v>56.399999999999991</v>
      </c>
      <c r="EJ43" s="158" t="s">
        <v>87</v>
      </c>
      <c r="EK43" s="57" t="s">
        <v>87</v>
      </c>
      <c r="EL43" s="35">
        <v>0</v>
      </c>
      <c r="EM43" s="57">
        <f t="shared" si="116"/>
        <v>0</v>
      </c>
      <c r="EN43" s="158" t="s">
        <v>87</v>
      </c>
      <c r="EO43" s="158" t="s">
        <v>87</v>
      </c>
      <c r="EP43" s="35">
        <v>0</v>
      </c>
      <c r="EQ43" s="57">
        <f t="shared" si="117"/>
        <v>0</v>
      </c>
      <c r="ER43" s="158" t="s">
        <v>87</v>
      </c>
      <c r="ES43" s="57" t="s">
        <v>87</v>
      </c>
      <c r="ET43" s="35">
        <v>0</v>
      </c>
      <c r="EU43" s="57">
        <f t="shared" si="118"/>
        <v>0</v>
      </c>
      <c r="EV43" s="158" t="s">
        <v>87</v>
      </c>
      <c r="EW43" s="57" t="s">
        <v>87</v>
      </c>
      <c r="EX43" s="35">
        <v>0</v>
      </c>
      <c r="EY43" s="57">
        <f t="shared" si="119"/>
        <v>0</v>
      </c>
      <c r="EZ43" s="158" t="s">
        <v>87</v>
      </c>
      <c r="FA43" s="57" t="s">
        <v>87</v>
      </c>
      <c r="FB43" s="158">
        <v>11</v>
      </c>
      <c r="FC43" s="57">
        <f t="shared" si="120"/>
        <v>4.3999999999999995</v>
      </c>
      <c r="FD43" s="158" t="s">
        <v>87</v>
      </c>
      <c r="FE43" s="57" t="s">
        <v>87</v>
      </c>
      <c r="FF43" s="158" t="s">
        <v>87</v>
      </c>
      <c r="FG43" s="57" t="s">
        <v>87</v>
      </c>
      <c r="FH43" s="158">
        <v>0</v>
      </c>
      <c r="FI43" s="57">
        <f t="shared" si="121"/>
        <v>0</v>
      </c>
      <c r="FJ43" s="158" t="s">
        <v>87</v>
      </c>
      <c r="FK43" s="57" t="s">
        <v>87</v>
      </c>
      <c r="FL43" s="158" t="s">
        <v>87</v>
      </c>
      <c r="FM43" s="57" t="s">
        <v>87</v>
      </c>
      <c r="FN43" s="158">
        <v>77</v>
      </c>
      <c r="FO43" s="57">
        <f t="shared" si="122"/>
        <v>30.8</v>
      </c>
      <c r="FP43" s="158" t="s">
        <v>87</v>
      </c>
      <c r="FQ43" s="57" t="s">
        <v>87</v>
      </c>
      <c r="FR43" s="158">
        <f t="shared" si="123"/>
        <v>77</v>
      </c>
      <c r="FS43" s="57">
        <f t="shared" si="124"/>
        <v>30.8</v>
      </c>
      <c r="FT43" s="70" t="s">
        <v>157</v>
      </c>
      <c r="FU43" s="70" t="s">
        <v>157</v>
      </c>
      <c r="FV43" s="70" t="s">
        <v>157</v>
      </c>
      <c r="FW43" s="70" t="s">
        <v>157</v>
      </c>
      <c r="FX43" s="70" t="s">
        <v>157</v>
      </c>
      <c r="FY43" s="70" t="s">
        <v>157</v>
      </c>
      <c r="FZ43" s="158" t="s">
        <v>87</v>
      </c>
      <c r="GA43" s="158">
        <v>250</v>
      </c>
      <c r="GB43" s="133" t="s">
        <v>163</v>
      </c>
    </row>
    <row r="44" spans="1:184" s="12" customFormat="1" ht="16.05" customHeight="1" x14ac:dyDescent="0.3">
      <c r="A44" s="43" t="s">
        <v>201</v>
      </c>
      <c r="B44" s="132" t="s">
        <v>180</v>
      </c>
      <c r="C44" s="42" t="s">
        <v>38</v>
      </c>
      <c r="D44" s="76">
        <v>1</v>
      </c>
      <c r="E44" s="43">
        <v>29</v>
      </c>
      <c r="F44" s="40" t="s">
        <v>87</v>
      </c>
      <c r="G44" s="40" t="s">
        <v>87</v>
      </c>
      <c r="H44" s="158">
        <v>0</v>
      </c>
      <c r="I44" s="57">
        <f t="shared" si="92"/>
        <v>0</v>
      </c>
      <c r="J44" s="40" t="s">
        <v>87</v>
      </c>
      <c r="K44" s="40" t="s">
        <v>87</v>
      </c>
      <c r="L44" s="40" t="s">
        <v>87</v>
      </c>
      <c r="M44" s="40" t="s">
        <v>87</v>
      </c>
      <c r="N44" s="158">
        <v>0</v>
      </c>
      <c r="O44" s="57">
        <f t="shared" si="93"/>
        <v>0</v>
      </c>
      <c r="P44" s="40" t="s">
        <v>87</v>
      </c>
      <c r="Q44" s="40" t="s">
        <v>87</v>
      </c>
      <c r="R44" s="158">
        <v>1</v>
      </c>
      <c r="S44" s="57">
        <f t="shared" si="94"/>
        <v>0.4</v>
      </c>
      <c r="T44" s="40" t="s">
        <v>87</v>
      </c>
      <c r="U44" s="40" t="s">
        <v>87</v>
      </c>
      <c r="V44" s="40" t="s">
        <v>87</v>
      </c>
      <c r="W44" s="40" t="s">
        <v>87</v>
      </c>
      <c r="X44" s="40" t="s">
        <v>87</v>
      </c>
      <c r="Y44" s="58" t="s">
        <v>87</v>
      </c>
      <c r="Z44" s="40" t="s">
        <v>87</v>
      </c>
      <c r="AA44" s="40" t="s">
        <v>87</v>
      </c>
      <c r="AB44" s="158">
        <v>0</v>
      </c>
      <c r="AC44" s="57">
        <f t="shared" si="95"/>
        <v>0</v>
      </c>
      <c r="AD44" s="40" t="s">
        <v>87</v>
      </c>
      <c r="AE44" s="40" t="s">
        <v>87</v>
      </c>
      <c r="AF44" s="40" t="s">
        <v>87</v>
      </c>
      <c r="AG44" s="40" t="s">
        <v>87</v>
      </c>
      <c r="AH44" s="40" t="s">
        <v>87</v>
      </c>
      <c r="AI44" s="40" t="s">
        <v>87</v>
      </c>
      <c r="AJ44" s="35">
        <v>0</v>
      </c>
      <c r="AK44" s="57">
        <f t="shared" si="96"/>
        <v>0</v>
      </c>
      <c r="AL44" s="40" t="s">
        <v>87</v>
      </c>
      <c r="AM44" s="40" t="s">
        <v>87</v>
      </c>
      <c r="AN44" s="40" t="s">
        <v>87</v>
      </c>
      <c r="AO44" s="40" t="s">
        <v>87</v>
      </c>
      <c r="AP44" s="40" t="s">
        <v>87</v>
      </c>
      <c r="AQ44" s="58" t="s">
        <v>87</v>
      </c>
      <c r="AR44" s="158">
        <v>6</v>
      </c>
      <c r="AS44" s="57">
        <f t="shared" si="97"/>
        <v>2.4</v>
      </c>
      <c r="AT44" s="40" t="s">
        <v>87</v>
      </c>
      <c r="AU44" s="58" t="s">
        <v>87</v>
      </c>
      <c r="AV44" s="158">
        <v>11</v>
      </c>
      <c r="AW44" s="57">
        <f t="shared" si="98"/>
        <v>4.3999999999999995</v>
      </c>
      <c r="AX44" s="40" t="s">
        <v>87</v>
      </c>
      <c r="AY44" s="40" t="s">
        <v>87</v>
      </c>
      <c r="AZ44" s="158">
        <v>0</v>
      </c>
      <c r="BA44" s="57">
        <f t="shared" si="99"/>
        <v>0</v>
      </c>
      <c r="BB44" s="40" t="s">
        <v>87</v>
      </c>
      <c r="BC44" s="40" t="s">
        <v>87</v>
      </c>
      <c r="BD44" s="158">
        <v>0</v>
      </c>
      <c r="BE44" s="57">
        <f t="shared" si="100"/>
        <v>0</v>
      </c>
      <c r="BF44" s="40" t="s">
        <v>87</v>
      </c>
      <c r="BG44" s="58" t="s">
        <v>87</v>
      </c>
      <c r="BH44" s="40" t="s">
        <v>87</v>
      </c>
      <c r="BI44" s="40" t="s">
        <v>87</v>
      </c>
      <c r="BJ44" s="40" t="s">
        <v>87</v>
      </c>
      <c r="BK44" s="40" t="s">
        <v>87</v>
      </c>
      <c r="BL44" s="158">
        <v>4</v>
      </c>
      <c r="BM44" s="57">
        <f t="shared" si="101"/>
        <v>1.6</v>
      </c>
      <c r="BN44" s="40" t="s">
        <v>87</v>
      </c>
      <c r="BO44" s="40" t="s">
        <v>87</v>
      </c>
      <c r="BP44" s="40" t="s">
        <v>87</v>
      </c>
      <c r="BQ44" s="40" t="s">
        <v>87</v>
      </c>
      <c r="BR44" s="158">
        <v>0</v>
      </c>
      <c r="BS44" s="60">
        <f t="shared" si="102"/>
        <v>0</v>
      </c>
      <c r="BT44" s="40" t="s">
        <v>87</v>
      </c>
      <c r="BU44" s="40" t="s">
        <v>87</v>
      </c>
      <c r="BV44" s="40" t="s">
        <v>87</v>
      </c>
      <c r="BW44" s="40" t="s">
        <v>87</v>
      </c>
      <c r="BX44" s="40" t="s">
        <v>87</v>
      </c>
      <c r="BY44" s="40" t="s">
        <v>87</v>
      </c>
      <c r="BZ44" s="158">
        <v>1</v>
      </c>
      <c r="CA44" s="57">
        <f t="shared" si="103"/>
        <v>0.4</v>
      </c>
      <c r="CB44" s="40" t="s">
        <v>87</v>
      </c>
      <c r="CC44" s="40" t="s">
        <v>87</v>
      </c>
      <c r="CD44" s="40" t="s">
        <v>87</v>
      </c>
      <c r="CE44" s="40" t="s">
        <v>87</v>
      </c>
      <c r="CF44" s="40" t="s">
        <v>87</v>
      </c>
      <c r="CG44" s="58" t="s">
        <v>87</v>
      </c>
      <c r="CH44" s="158">
        <v>0</v>
      </c>
      <c r="CI44" s="57">
        <f t="shared" si="104"/>
        <v>0</v>
      </c>
      <c r="CJ44" s="40" t="s">
        <v>87</v>
      </c>
      <c r="CK44" s="58" t="s">
        <v>87</v>
      </c>
      <c r="CL44" s="158">
        <v>2</v>
      </c>
      <c r="CM44" s="57">
        <f t="shared" si="105"/>
        <v>0.8</v>
      </c>
      <c r="CN44" s="40" t="s">
        <v>87</v>
      </c>
      <c r="CO44" s="40" t="s">
        <v>87</v>
      </c>
      <c r="CP44" s="158">
        <v>3</v>
      </c>
      <c r="CQ44" s="57">
        <f t="shared" si="106"/>
        <v>1.2</v>
      </c>
      <c r="CR44" s="40" t="s">
        <v>87</v>
      </c>
      <c r="CS44" s="58" t="s">
        <v>87</v>
      </c>
      <c r="CT44" s="158">
        <v>10</v>
      </c>
      <c r="CU44" s="57">
        <f t="shared" si="107"/>
        <v>4</v>
      </c>
      <c r="CV44" s="40" t="s">
        <v>87</v>
      </c>
      <c r="CW44" s="40" t="s">
        <v>87</v>
      </c>
      <c r="CX44" s="40" t="s">
        <v>87</v>
      </c>
      <c r="CY44" s="58" t="s">
        <v>87</v>
      </c>
      <c r="CZ44" s="158">
        <v>43</v>
      </c>
      <c r="DA44" s="57">
        <f t="shared" si="108"/>
        <v>17.2</v>
      </c>
      <c r="DB44" s="40" t="s">
        <v>87</v>
      </c>
      <c r="DC44" s="58" t="s">
        <v>87</v>
      </c>
      <c r="DD44" s="158">
        <v>125</v>
      </c>
      <c r="DE44" s="57">
        <f t="shared" si="109"/>
        <v>50</v>
      </c>
      <c r="DF44" s="40" t="s">
        <v>87</v>
      </c>
      <c r="DG44" s="58" t="s">
        <v>87</v>
      </c>
      <c r="DH44" s="40" t="s">
        <v>87</v>
      </c>
      <c r="DI44" s="58" t="s">
        <v>87</v>
      </c>
      <c r="DJ44" s="158">
        <v>0</v>
      </c>
      <c r="DK44" s="57">
        <f t="shared" si="110"/>
        <v>0</v>
      </c>
      <c r="DL44" s="40" t="s">
        <v>87</v>
      </c>
      <c r="DM44" s="58" t="s">
        <v>87</v>
      </c>
      <c r="DN44" s="40" t="s">
        <v>87</v>
      </c>
      <c r="DO44" s="58" t="s">
        <v>87</v>
      </c>
      <c r="DP44" s="158">
        <v>0</v>
      </c>
      <c r="DQ44" s="57">
        <f t="shared" si="111"/>
        <v>0</v>
      </c>
      <c r="DR44" s="40" t="s">
        <v>87</v>
      </c>
      <c r="DS44" s="58" t="s">
        <v>87</v>
      </c>
      <c r="DT44" s="40" t="s">
        <v>87</v>
      </c>
      <c r="DU44" s="58" t="s">
        <v>87</v>
      </c>
      <c r="DV44" s="158">
        <v>18</v>
      </c>
      <c r="DW44" s="57">
        <f t="shared" si="112"/>
        <v>7.1999999999999993</v>
      </c>
      <c r="DX44" s="158" t="s">
        <v>87</v>
      </c>
      <c r="DY44" s="158" t="s">
        <v>87</v>
      </c>
      <c r="DZ44" s="158" t="s">
        <v>87</v>
      </c>
      <c r="EA44" s="57" t="s">
        <v>87</v>
      </c>
      <c r="EB44" s="158">
        <v>4</v>
      </c>
      <c r="EC44" s="62">
        <f t="shared" si="113"/>
        <v>1.6</v>
      </c>
      <c r="ED44" s="158">
        <v>17</v>
      </c>
      <c r="EE44" s="57">
        <f t="shared" si="114"/>
        <v>6.8000000000000007</v>
      </c>
      <c r="EF44" s="158" t="s">
        <v>87</v>
      </c>
      <c r="EG44" s="158" t="s">
        <v>87</v>
      </c>
      <c r="EH44" s="158">
        <v>216</v>
      </c>
      <c r="EI44" s="57">
        <f t="shared" si="115"/>
        <v>86.4</v>
      </c>
      <c r="EJ44" s="158" t="s">
        <v>87</v>
      </c>
      <c r="EK44" s="57" t="s">
        <v>87</v>
      </c>
      <c r="EL44" s="35">
        <v>0</v>
      </c>
      <c r="EM44" s="57">
        <f t="shared" si="116"/>
        <v>0</v>
      </c>
      <c r="EN44" s="158" t="s">
        <v>87</v>
      </c>
      <c r="EO44" s="158" t="s">
        <v>87</v>
      </c>
      <c r="EP44" s="158">
        <v>0</v>
      </c>
      <c r="EQ44" s="57">
        <f t="shared" si="117"/>
        <v>0</v>
      </c>
      <c r="ER44" s="158" t="s">
        <v>87</v>
      </c>
      <c r="ES44" s="57" t="s">
        <v>87</v>
      </c>
      <c r="ET44" s="35">
        <v>0</v>
      </c>
      <c r="EU44" s="57">
        <f t="shared" si="118"/>
        <v>0</v>
      </c>
      <c r="EV44" s="158" t="s">
        <v>87</v>
      </c>
      <c r="EW44" s="57" t="s">
        <v>87</v>
      </c>
      <c r="EX44" s="158">
        <v>0</v>
      </c>
      <c r="EY44" s="57">
        <f t="shared" si="119"/>
        <v>0</v>
      </c>
      <c r="EZ44" s="158" t="s">
        <v>87</v>
      </c>
      <c r="FA44" s="57" t="s">
        <v>87</v>
      </c>
      <c r="FB44" s="158">
        <v>12</v>
      </c>
      <c r="FC44" s="57">
        <f t="shared" si="120"/>
        <v>4.8</v>
      </c>
      <c r="FD44" s="158" t="s">
        <v>87</v>
      </c>
      <c r="FE44" s="57" t="s">
        <v>87</v>
      </c>
      <c r="FF44" s="158" t="s">
        <v>87</v>
      </c>
      <c r="FG44" s="57" t="s">
        <v>87</v>
      </c>
      <c r="FH44" s="158">
        <v>0</v>
      </c>
      <c r="FI44" s="57">
        <f t="shared" si="121"/>
        <v>0</v>
      </c>
      <c r="FJ44" s="158" t="s">
        <v>87</v>
      </c>
      <c r="FK44" s="57" t="s">
        <v>87</v>
      </c>
      <c r="FL44" s="158" t="s">
        <v>87</v>
      </c>
      <c r="FM44" s="57" t="s">
        <v>87</v>
      </c>
      <c r="FN44" s="158">
        <v>0</v>
      </c>
      <c r="FO44" s="57">
        <f t="shared" si="122"/>
        <v>0</v>
      </c>
      <c r="FP44" s="158" t="s">
        <v>87</v>
      </c>
      <c r="FQ44" s="57" t="s">
        <v>87</v>
      </c>
      <c r="FR44" s="158">
        <f t="shared" si="123"/>
        <v>0</v>
      </c>
      <c r="FS44" s="57">
        <f t="shared" si="124"/>
        <v>0</v>
      </c>
      <c r="FT44" s="70" t="s">
        <v>157</v>
      </c>
      <c r="FU44" s="69">
        <v>0</v>
      </c>
      <c r="FV44" s="70" t="s">
        <v>157</v>
      </c>
      <c r="FW44" s="69">
        <f>(FU44/GA44)</f>
        <v>0</v>
      </c>
      <c r="FX44" s="70" t="s">
        <v>157</v>
      </c>
      <c r="FY44" s="114" t="s">
        <v>159</v>
      </c>
      <c r="FZ44" s="158" t="s">
        <v>87</v>
      </c>
      <c r="GA44" s="158">
        <v>250</v>
      </c>
      <c r="GB44" s="133" t="s">
        <v>163</v>
      </c>
    </row>
    <row r="45" spans="1:184" s="12" customFormat="1" ht="16.05" customHeight="1" x14ac:dyDescent="0.3">
      <c r="A45" s="43" t="s">
        <v>215</v>
      </c>
      <c r="B45" s="132" t="s">
        <v>180</v>
      </c>
      <c r="C45" s="42" t="s">
        <v>39</v>
      </c>
      <c r="D45" s="76">
        <v>0.05</v>
      </c>
      <c r="E45" s="163" t="s">
        <v>157</v>
      </c>
      <c r="F45" s="158">
        <v>0</v>
      </c>
      <c r="G45" s="57">
        <f>(F45/FZ45)*100</f>
        <v>0</v>
      </c>
      <c r="H45" s="158">
        <v>0</v>
      </c>
      <c r="I45" s="57">
        <f t="shared" si="92"/>
        <v>0</v>
      </c>
      <c r="J45" s="158">
        <v>3</v>
      </c>
      <c r="K45" s="57">
        <f>(J45/FZ45)*100</f>
        <v>0.67720090293453727</v>
      </c>
      <c r="L45" s="158">
        <v>3</v>
      </c>
      <c r="M45" s="57">
        <f>(L45/FZ45)*100</f>
        <v>0.67720090293453727</v>
      </c>
      <c r="N45" s="158">
        <v>0</v>
      </c>
      <c r="O45" s="57">
        <f t="shared" si="93"/>
        <v>0</v>
      </c>
      <c r="P45" s="158">
        <v>0</v>
      </c>
      <c r="Q45" s="57">
        <f>(P45/FZ45)*100</f>
        <v>0</v>
      </c>
      <c r="R45" s="158">
        <v>3</v>
      </c>
      <c r="S45" s="57">
        <f t="shared" si="94"/>
        <v>1.2</v>
      </c>
      <c r="T45" s="158">
        <v>0</v>
      </c>
      <c r="U45" s="57">
        <f>(T45/FZ45)*100</f>
        <v>0</v>
      </c>
      <c r="V45" s="158">
        <v>1</v>
      </c>
      <c r="W45" s="57">
        <f>(V45/GA45)*100</f>
        <v>0.4</v>
      </c>
      <c r="X45" s="158">
        <v>2</v>
      </c>
      <c r="Y45" s="57">
        <f>(X45/FZ45)*100</f>
        <v>0.45146726862302478</v>
      </c>
      <c r="Z45" s="158">
        <v>1</v>
      </c>
      <c r="AA45" s="57">
        <f>(Z45/FZ45)*100</f>
        <v>0.22573363431151239</v>
      </c>
      <c r="AB45" s="158">
        <v>0</v>
      </c>
      <c r="AC45" s="57">
        <f t="shared" si="95"/>
        <v>0</v>
      </c>
      <c r="AD45" s="158">
        <v>6</v>
      </c>
      <c r="AE45" s="158">
        <f>(AD45/FZ45)*100</f>
        <v>1.3544018058690745</v>
      </c>
      <c r="AF45" s="40">
        <v>8</v>
      </c>
      <c r="AG45" s="57">
        <f>(AF45/FZ45)*100</f>
        <v>1.8058690744920991</v>
      </c>
      <c r="AH45" s="35">
        <v>0</v>
      </c>
      <c r="AI45" s="57">
        <f>(AH45/FZ45)*100</f>
        <v>0</v>
      </c>
      <c r="AJ45" s="35">
        <v>0</v>
      </c>
      <c r="AK45" s="57">
        <f t="shared" si="96"/>
        <v>0</v>
      </c>
      <c r="AL45" s="158">
        <v>0</v>
      </c>
      <c r="AM45" s="57">
        <f>(AL45/FZ45)*100</f>
        <v>0</v>
      </c>
      <c r="AN45" s="158">
        <v>0</v>
      </c>
      <c r="AO45" s="57">
        <f>(AN45/FZ45)*100</f>
        <v>0</v>
      </c>
      <c r="AP45" s="158">
        <f>SUM(V45,AD45,AN45)</f>
        <v>7</v>
      </c>
      <c r="AQ45" s="57">
        <f>(AP45/FZ45)*100</f>
        <v>1.5801354401805869</v>
      </c>
      <c r="AR45" s="158">
        <v>1</v>
      </c>
      <c r="AS45" s="57">
        <f t="shared" si="97"/>
        <v>0.4</v>
      </c>
      <c r="AT45" s="158">
        <f>SUM(AL45,AF45,X45)</f>
        <v>10</v>
      </c>
      <c r="AU45" s="57">
        <f>(AT45/FZ45)*100</f>
        <v>2.2573363431151243</v>
      </c>
      <c r="AV45" s="158">
        <v>4</v>
      </c>
      <c r="AW45" s="57">
        <f t="shared" si="98"/>
        <v>1.6</v>
      </c>
      <c r="AX45" s="158">
        <v>0</v>
      </c>
      <c r="AY45" s="57">
        <f>(AX45/FZ45)*100</f>
        <v>0</v>
      </c>
      <c r="AZ45" s="158">
        <v>0</v>
      </c>
      <c r="BA45" s="57">
        <f t="shared" si="99"/>
        <v>0</v>
      </c>
      <c r="BB45" s="158">
        <v>0</v>
      </c>
      <c r="BC45" s="57">
        <f>(BB45/FZ45)*100</f>
        <v>0</v>
      </c>
      <c r="BD45" s="158">
        <v>0</v>
      </c>
      <c r="BE45" s="57">
        <f t="shared" si="100"/>
        <v>0</v>
      </c>
      <c r="BF45" s="158">
        <v>0</v>
      </c>
      <c r="BG45" s="57">
        <f>(BF45/FZ45)*100</f>
        <v>0</v>
      </c>
      <c r="BH45" s="158">
        <v>0</v>
      </c>
      <c r="BI45" s="57">
        <f>(BH45/FZ45)*100</f>
        <v>0</v>
      </c>
      <c r="BJ45" s="40">
        <v>111</v>
      </c>
      <c r="BK45" s="57">
        <f>(BJ45/FZ45)*100</f>
        <v>25.056433408577877</v>
      </c>
      <c r="BL45" s="158">
        <v>37</v>
      </c>
      <c r="BM45" s="57">
        <f t="shared" si="101"/>
        <v>14.799999999999999</v>
      </c>
      <c r="BN45" s="158">
        <v>113</v>
      </c>
      <c r="BO45" s="57">
        <f>(BN45/FZ45)*100</f>
        <v>25.507900677200901</v>
      </c>
      <c r="BP45" s="158">
        <v>0</v>
      </c>
      <c r="BQ45" s="60">
        <f>(BP45/FZ45)*100</f>
        <v>0</v>
      </c>
      <c r="BR45" s="158">
        <v>0</v>
      </c>
      <c r="BS45" s="60">
        <f t="shared" si="102"/>
        <v>0</v>
      </c>
      <c r="BT45" s="158">
        <v>0</v>
      </c>
      <c r="BU45" s="57">
        <f>(BT45/FZ45)*100</f>
        <v>0</v>
      </c>
      <c r="BV45" s="158">
        <f>SUM(BT45,BP45,BN45,BF45,BH45)</f>
        <v>113</v>
      </c>
      <c r="BW45" s="57">
        <f>(BV45/FZ45)*100</f>
        <v>25.507900677200901</v>
      </c>
      <c r="BX45" s="158">
        <v>25</v>
      </c>
      <c r="BY45" s="57">
        <f>(BX45/FZ45)*100</f>
        <v>5.6433408577878108</v>
      </c>
      <c r="BZ45" s="158">
        <v>4</v>
      </c>
      <c r="CA45" s="57">
        <f t="shared" si="103"/>
        <v>1.6</v>
      </c>
      <c r="CB45" s="158">
        <v>12</v>
      </c>
      <c r="CC45" s="57">
        <f>(CB45/FZ45)*100</f>
        <v>2.7088036117381491</v>
      </c>
      <c r="CD45" s="158">
        <v>27</v>
      </c>
      <c r="CE45" s="57">
        <f>(CD45/FZ45)*100</f>
        <v>6.0948081264108351</v>
      </c>
      <c r="CF45" s="35">
        <v>0</v>
      </c>
      <c r="CG45" s="57">
        <f>(CF45/FZ45)*100</f>
        <v>0</v>
      </c>
      <c r="CH45" s="35">
        <v>0</v>
      </c>
      <c r="CI45" s="57">
        <f t="shared" si="104"/>
        <v>0</v>
      </c>
      <c r="CJ45" s="158">
        <v>5</v>
      </c>
      <c r="CK45" s="57">
        <f>(CJ45/FZ45)*100</f>
        <v>1.1286681715575622</v>
      </c>
      <c r="CL45" s="158">
        <v>1</v>
      </c>
      <c r="CM45" s="57">
        <f t="shared" si="105"/>
        <v>0.4</v>
      </c>
      <c r="CN45" s="35">
        <v>6</v>
      </c>
      <c r="CO45" s="57">
        <f>(CN45/FZ45)*100</f>
        <v>1.3544018058690745</v>
      </c>
      <c r="CP45" s="35">
        <v>5</v>
      </c>
      <c r="CQ45" s="57">
        <f t="shared" si="106"/>
        <v>2</v>
      </c>
      <c r="CR45" s="158">
        <v>35</v>
      </c>
      <c r="CS45" s="57">
        <f>(CR45/FZ45)*100</f>
        <v>7.9006772009029351</v>
      </c>
      <c r="CT45" s="158">
        <v>12</v>
      </c>
      <c r="CU45" s="57">
        <f t="shared" si="107"/>
        <v>4.8</v>
      </c>
      <c r="CV45" s="158">
        <v>0</v>
      </c>
      <c r="CW45" s="57">
        <f>(CV45/FZ45)*100</f>
        <v>0</v>
      </c>
      <c r="CX45" s="158">
        <v>50</v>
      </c>
      <c r="CY45" s="57">
        <f>(CX45/FZ45)*100</f>
        <v>11.286681715575622</v>
      </c>
      <c r="CZ45" s="158">
        <v>15</v>
      </c>
      <c r="DA45" s="57">
        <f t="shared" si="108"/>
        <v>6</v>
      </c>
      <c r="DB45" s="40">
        <v>90</v>
      </c>
      <c r="DC45" s="57">
        <f>(DB45/FZ45)*100</f>
        <v>20.316027088036119</v>
      </c>
      <c r="DD45" s="158">
        <v>90</v>
      </c>
      <c r="DE45" s="57">
        <f t="shared" si="109"/>
        <v>36</v>
      </c>
      <c r="DF45" s="158">
        <v>0</v>
      </c>
      <c r="DG45" s="57">
        <f>(DF45/FZ45)*100</f>
        <v>0</v>
      </c>
      <c r="DH45" s="45">
        <v>3</v>
      </c>
      <c r="DI45" s="57">
        <f>(DH45/FZ45)*100</f>
        <v>0.67720090293453727</v>
      </c>
      <c r="DJ45" s="45">
        <v>3</v>
      </c>
      <c r="DK45" s="57">
        <f t="shared" si="110"/>
        <v>1.2</v>
      </c>
      <c r="DL45" s="158">
        <v>37</v>
      </c>
      <c r="DM45" s="57">
        <f>(DL45/FZ45)*100</f>
        <v>8.3521444695259603</v>
      </c>
      <c r="DN45" s="158">
        <v>0</v>
      </c>
      <c r="DO45" s="57">
        <f>(DN45/FZ45)*100</f>
        <v>0</v>
      </c>
      <c r="DP45" s="158">
        <v>0</v>
      </c>
      <c r="DQ45" s="57">
        <f t="shared" si="111"/>
        <v>0</v>
      </c>
      <c r="DR45" s="158">
        <v>0</v>
      </c>
      <c r="DS45" s="57">
        <f>(DR45/FZ45)*100</f>
        <v>0</v>
      </c>
      <c r="DT45" s="158">
        <v>8</v>
      </c>
      <c r="DU45" s="57">
        <f>(DT45/FZ45)*100</f>
        <v>1.8058690744920991</v>
      </c>
      <c r="DV45" s="158">
        <v>42</v>
      </c>
      <c r="DW45" s="57">
        <f t="shared" si="112"/>
        <v>16.8</v>
      </c>
      <c r="DX45" s="158">
        <v>1</v>
      </c>
      <c r="DY45" s="57">
        <f>(DX45/FZ45)*100</f>
        <v>0.22573363431151239</v>
      </c>
      <c r="DZ45" s="158">
        <v>0</v>
      </c>
      <c r="EA45" s="57">
        <f>(DZ45/FZ45)*100</f>
        <v>0</v>
      </c>
      <c r="EB45" s="158">
        <v>6</v>
      </c>
      <c r="EC45" s="62">
        <f t="shared" si="113"/>
        <v>2.4</v>
      </c>
      <c r="ED45" s="158">
        <v>34</v>
      </c>
      <c r="EE45" s="57">
        <f t="shared" si="114"/>
        <v>13.600000000000001</v>
      </c>
      <c r="EF45" s="158">
        <f>SUM(DX45,DT45,DR45,DL45,DF45,DB45,CV45,CR45,CJ45,CD45,BX45,CX45)</f>
        <v>278</v>
      </c>
      <c r="EG45" s="57">
        <f>(EF45/FZ45)*100</f>
        <v>62.753950338600447</v>
      </c>
      <c r="EH45" s="158">
        <v>198</v>
      </c>
      <c r="EI45" s="57">
        <f t="shared" si="115"/>
        <v>79.2</v>
      </c>
      <c r="EJ45" s="158">
        <v>0</v>
      </c>
      <c r="EK45" s="57">
        <f>(EJ45/FZ45)*100</f>
        <v>0</v>
      </c>
      <c r="EL45" s="35">
        <v>0</v>
      </c>
      <c r="EM45" s="57">
        <f t="shared" si="116"/>
        <v>0</v>
      </c>
      <c r="EN45" s="158">
        <v>0</v>
      </c>
      <c r="EO45" s="57">
        <f>(EN45/FZ45)*100</f>
        <v>0</v>
      </c>
      <c r="EP45" s="158">
        <v>0</v>
      </c>
      <c r="EQ45" s="57">
        <f t="shared" si="117"/>
        <v>0</v>
      </c>
      <c r="ER45" s="158">
        <v>0</v>
      </c>
      <c r="ES45" s="57">
        <f>(ER45/FZ45)*100</f>
        <v>0</v>
      </c>
      <c r="ET45" s="158">
        <v>0</v>
      </c>
      <c r="EU45" s="57">
        <f t="shared" si="118"/>
        <v>0</v>
      </c>
      <c r="EV45" s="158">
        <v>0</v>
      </c>
      <c r="EW45" s="57">
        <f>(EV45/FZ45)*100</f>
        <v>0</v>
      </c>
      <c r="EX45" s="158">
        <v>0</v>
      </c>
      <c r="EY45" s="57">
        <f t="shared" si="119"/>
        <v>0</v>
      </c>
      <c r="EZ45" s="158">
        <v>22</v>
      </c>
      <c r="FA45" s="57">
        <f>(EZ45/FZ45)*100</f>
        <v>4.966139954853273</v>
      </c>
      <c r="FB45" s="158">
        <v>7</v>
      </c>
      <c r="FC45" s="57">
        <f t="shared" si="120"/>
        <v>2.8000000000000003</v>
      </c>
      <c r="FD45" s="158">
        <v>1</v>
      </c>
      <c r="FE45" s="57">
        <f>(FD45/FZ45)*100</f>
        <v>0.22573363431151239</v>
      </c>
      <c r="FF45" s="158">
        <v>0</v>
      </c>
      <c r="FG45" s="57">
        <f>(FF45/FZ45)*100</f>
        <v>0</v>
      </c>
      <c r="FH45" s="158">
        <v>0</v>
      </c>
      <c r="FI45" s="57">
        <f t="shared" si="121"/>
        <v>0</v>
      </c>
      <c r="FJ45" s="158">
        <v>0</v>
      </c>
      <c r="FK45" s="57">
        <f>(FJ45/FZ45)*100</f>
        <v>0</v>
      </c>
      <c r="FL45" s="158">
        <v>6</v>
      </c>
      <c r="FM45" s="57">
        <f>(FL45/FZ45)*100</f>
        <v>1.3544018058690745</v>
      </c>
      <c r="FN45" s="158">
        <v>0</v>
      </c>
      <c r="FO45" s="57">
        <f t="shared" si="122"/>
        <v>0</v>
      </c>
      <c r="FP45" s="158">
        <f>SUM(FL45,FF45,FJ45,FD45)</f>
        <v>7</v>
      </c>
      <c r="FQ45" s="57">
        <f>(FP45/FZ45)*100</f>
        <v>1.5801354401805869</v>
      </c>
      <c r="FR45" s="158">
        <f t="shared" si="123"/>
        <v>0</v>
      </c>
      <c r="FS45" s="57">
        <f t="shared" si="124"/>
        <v>0</v>
      </c>
      <c r="FT45" s="70" t="s">
        <v>157</v>
      </c>
      <c r="FU45" s="70" t="s">
        <v>157</v>
      </c>
      <c r="FV45" s="70" t="s">
        <v>157</v>
      </c>
      <c r="FW45" s="70" t="s">
        <v>157</v>
      </c>
      <c r="FX45" s="70" t="s">
        <v>157</v>
      </c>
      <c r="FY45" s="70" t="s">
        <v>157</v>
      </c>
      <c r="FZ45" s="158">
        <v>443</v>
      </c>
      <c r="GA45" s="158">
        <v>250</v>
      </c>
      <c r="GB45" s="133" t="s">
        <v>163</v>
      </c>
    </row>
    <row r="46" spans="1:184" s="4" customFormat="1" ht="16.05" customHeight="1" x14ac:dyDescent="0.3">
      <c r="A46" s="188" t="s">
        <v>0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  <c r="CQ46" s="188"/>
      <c r="CR46" s="188"/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8"/>
      <c r="DE46" s="188"/>
      <c r="DF46" s="188"/>
      <c r="DG46" s="188"/>
      <c r="DH46" s="188"/>
      <c r="DI46" s="188"/>
      <c r="DJ46" s="188"/>
      <c r="DK46" s="188"/>
      <c r="DL46" s="188"/>
      <c r="DM46" s="188"/>
      <c r="DN46" s="188"/>
      <c r="DO46" s="188"/>
      <c r="DP46" s="188"/>
      <c r="DQ46" s="188"/>
      <c r="DR46" s="188"/>
      <c r="DS46" s="188"/>
      <c r="DT46" s="188"/>
      <c r="DU46" s="188"/>
      <c r="DV46" s="188"/>
      <c r="DW46" s="188"/>
      <c r="DX46" s="188"/>
      <c r="DY46" s="188"/>
      <c r="DZ46" s="188"/>
      <c r="EA46" s="188"/>
      <c r="EB46" s="188"/>
      <c r="EC46" s="188"/>
      <c r="ED46" s="188"/>
      <c r="EE46" s="188"/>
      <c r="EF46" s="188"/>
      <c r="EG46" s="188"/>
      <c r="EH46" s="188"/>
      <c r="EI46" s="188"/>
      <c r="EJ46" s="188"/>
      <c r="EK46" s="188"/>
      <c r="EL46" s="188"/>
      <c r="EM46" s="188"/>
      <c r="EN46" s="188"/>
      <c r="EO46" s="188"/>
      <c r="EP46" s="188"/>
      <c r="EQ46" s="188"/>
      <c r="ER46" s="188"/>
      <c r="ES46" s="188"/>
      <c r="ET46" s="188"/>
      <c r="EU46" s="188"/>
      <c r="EV46" s="188"/>
      <c r="EW46" s="188"/>
      <c r="EX46" s="188"/>
      <c r="EY46" s="188"/>
      <c r="EZ46" s="188"/>
      <c r="FA46" s="188"/>
      <c r="FB46" s="188"/>
      <c r="FC46" s="188"/>
      <c r="FD46" s="188"/>
      <c r="FE46" s="188"/>
      <c r="FF46" s="188"/>
      <c r="FG46" s="188"/>
      <c r="FH46" s="188"/>
      <c r="FI46" s="188"/>
      <c r="FJ46" s="188"/>
      <c r="FK46" s="188"/>
      <c r="FL46" s="188"/>
      <c r="FM46" s="188"/>
      <c r="FN46" s="188"/>
      <c r="FO46" s="188"/>
      <c r="FP46" s="188"/>
      <c r="FQ46" s="188"/>
      <c r="FR46" s="188"/>
      <c r="FS46" s="188"/>
      <c r="FT46" s="188"/>
      <c r="FU46" s="188"/>
      <c r="FV46" s="188"/>
      <c r="FW46" s="188"/>
      <c r="FX46" s="188"/>
      <c r="FY46" s="188"/>
      <c r="FZ46" s="188"/>
      <c r="GA46" s="188"/>
      <c r="GB46" s="188"/>
    </row>
    <row r="47" spans="1:184" s="12" customFormat="1" ht="16.05" customHeight="1" x14ac:dyDescent="0.3">
      <c r="A47" s="43" t="s">
        <v>200</v>
      </c>
      <c r="B47" s="94" t="s">
        <v>181</v>
      </c>
      <c r="C47" s="42" t="s">
        <v>40</v>
      </c>
      <c r="D47" s="76">
        <v>-5.01</v>
      </c>
      <c r="E47" s="163" t="s">
        <v>157</v>
      </c>
      <c r="F47" s="40" t="s">
        <v>87</v>
      </c>
      <c r="G47" s="40" t="s">
        <v>87</v>
      </c>
      <c r="H47" s="158">
        <v>0</v>
      </c>
      <c r="I47" s="57">
        <f t="shared" ref="I47:I59" si="125">(H47/GA47)*100</f>
        <v>0</v>
      </c>
      <c r="J47" s="40" t="s">
        <v>87</v>
      </c>
      <c r="K47" s="40" t="s">
        <v>87</v>
      </c>
      <c r="L47" s="40" t="s">
        <v>87</v>
      </c>
      <c r="M47" s="40" t="s">
        <v>87</v>
      </c>
      <c r="N47" s="158">
        <v>1</v>
      </c>
      <c r="O47" s="57">
        <f t="shared" ref="O47:O59" si="126">(N47/GA47)*100</f>
        <v>0.58823529411764708</v>
      </c>
      <c r="P47" s="40" t="s">
        <v>87</v>
      </c>
      <c r="Q47" s="40" t="s">
        <v>87</v>
      </c>
      <c r="R47" s="158">
        <v>1</v>
      </c>
      <c r="S47" s="57">
        <f t="shared" ref="S47:S59" si="127">(R47/GA47)*100</f>
        <v>0.58823529411764708</v>
      </c>
      <c r="T47" s="40" t="s">
        <v>87</v>
      </c>
      <c r="U47" s="40" t="s">
        <v>87</v>
      </c>
      <c r="V47" s="40" t="s">
        <v>87</v>
      </c>
      <c r="W47" s="40" t="s">
        <v>87</v>
      </c>
      <c r="X47" s="40" t="s">
        <v>87</v>
      </c>
      <c r="Y47" s="58" t="s">
        <v>87</v>
      </c>
      <c r="Z47" s="40" t="s">
        <v>87</v>
      </c>
      <c r="AA47" s="40" t="s">
        <v>87</v>
      </c>
      <c r="AB47" s="158">
        <v>0</v>
      </c>
      <c r="AC47" s="57">
        <f t="shared" ref="AC47:AC59" si="128">(AB47/GA47)*100</f>
        <v>0</v>
      </c>
      <c r="AD47" s="40" t="s">
        <v>87</v>
      </c>
      <c r="AE47" s="40" t="s">
        <v>87</v>
      </c>
      <c r="AF47" s="40" t="s">
        <v>87</v>
      </c>
      <c r="AG47" s="40" t="s">
        <v>87</v>
      </c>
      <c r="AH47" s="40" t="s">
        <v>87</v>
      </c>
      <c r="AI47" s="40" t="s">
        <v>87</v>
      </c>
      <c r="AJ47" s="35">
        <v>0</v>
      </c>
      <c r="AK47" s="57">
        <f t="shared" ref="AK47:AK59" si="129">(AJ47/GA47)*100</f>
        <v>0</v>
      </c>
      <c r="AL47" s="40" t="s">
        <v>87</v>
      </c>
      <c r="AM47" s="40" t="s">
        <v>87</v>
      </c>
      <c r="AN47" s="40" t="s">
        <v>87</v>
      </c>
      <c r="AO47" s="40" t="s">
        <v>87</v>
      </c>
      <c r="AP47" s="40" t="s">
        <v>87</v>
      </c>
      <c r="AQ47" s="58" t="s">
        <v>87</v>
      </c>
      <c r="AR47" s="158">
        <v>4</v>
      </c>
      <c r="AS47" s="57">
        <f t="shared" ref="AS47:AS59" si="130">(AR47/GA47)*100</f>
        <v>2.3529411764705883</v>
      </c>
      <c r="AT47" s="40" t="s">
        <v>87</v>
      </c>
      <c r="AU47" s="58" t="s">
        <v>87</v>
      </c>
      <c r="AV47" s="158">
        <v>8</v>
      </c>
      <c r="AW47" s="57">
        <f t="shared" ref="AW47:AW59" si="131">(AV47/GA47)*100</f>
        <v>4.7058823529411766</v>
      </c>
      <c r="AX47" s="40" t="s">
        <v>87</v>
      </c>
      <c r="AY47" s="40" t="s">
        <v>87</v>
      </c>
      <c r="AZ47" s="158">
        <v>0</v>
      </c>
      <c r="BA47" s="57">
        <f t="shared" ref="BA47:BA59" si="132">(AZ47/GA47)*100</f>
        <v>0</v>
      </c>
      <c r="BB47" s="40" t="s">
        <v>87</v>
      </c>
      <c r="BC47" s="40" t="s">
        <v>87</v>
      </c>
      <c r="BD47" s="158">
        <v>0</v>
      </c>
      <c r="BE47" s="57">
        <f t="shared" ref="BE47:BE59" si="133">(BD47/GA47)*100</f>
        <v>0</v>
      </c>
      <c r="BF47" s="40" t="s">
        <v>87</v>
      </c>
      <c r="BG47" s="40" t="s">
        <v>87</v>
      </c>
      <c r="BH47" s="40" t="s">
        <v>87</v>
      </c>
      <c r="BI47" s="40" t="s">
        <v>87</v>
      </c>
      <c r="BJ47" s="40" t="s">
        <v>87</v>
      </c>
      <c r="BK47" s="40" t="s">
        <v>87</v>
      </c>
      <c r="BL47" s="158">
        <v>5</v>
      </c>
      <c r="BM47" s="57">
        <f t="shared" ref="BM47:BM59" si="134">(BL47/GA47)*100</f>
        <v>2.9411764705882351</v>
      </c>
      <c r="BN47" s="40" t="s">
        <v>87</v>
      </c>
      <c r="BO47" s="40" t="s">
        <v>87</v>
      </c>
      <c r="BP47" s="40" t="s">
        <v>87</v>
      </c>
      <c r="BQ47" s="40" t="s">
        <v>87</v>
      </c>
      <c r="BR47" s="158">
        <v>0</v>
      </c>
      <c r="BS47" s="60">
        <f t="shared" ref="BS47:BS59" si="135">(BR47/GA47)*100</f>
        <v>0</v>
      </c>
      <c r="BT47" s="40" t="s">
        <v>87</v>
      </c>
      <c r="BU47" s="40" t="s">
        <v>87</v>
      </c>
      <c r="BV47" s="40" t="s">
        <v>87</v>
      </c>
      <c r="BW47" s="40" t="s">
        <v>87</v>
      </c>
      <c r="BX47" s="40" t="s">
        <v>87</v>
      </c>
      <c r="BY47" s="40" t="s">
        <v>87</v>
      </c>
      <c r="BZ47" s="158">
        <v>7</v>
      </c>
      <c r="CA47" s="57">
        <f t="shared" ref="CA47:CA59" si="136">(BZ47/GA47)*100</f>
        <v>4.117647058823529</v>
      </c>
      <c r="CB47" s="40" t="s">
        <v>87</v>
      </c>
      <c r="CC47" s="158" t="s">
        <v>87</v>
      </c>
      <c r="CD47" s="40" t="s">
        <v>87</v>
      </c>
      <c r="CE47" s="40" t="s">
        <v>87</v>
      </c>
      <c r="CF47" s="40" t="s">
        <v>87</v>
      </c>
      <c r="CG47" s="58" t="s">
        <v>87</v>
      </c>
      <c r="CH47" s="158">
        <v>0</v>
      </c>
      <c r="CI47" s="57">
        <f t="shared" ref="CI47:CI59" si="137">(CH47/GA47)*100</f>
        <v>0</v>
      </c>
      <c r="CJ47" s="40" t="s">
        <v>87</v>
      </c>
      <c r="CK47" s="58" t="s">
        <v>87</v>
      </c>
      <c r="CL47" s="158">
        <v>1</v>
      </c>
      <c r="CM47" s="57">
        <f t="shared" ref="CM47:CM59" si="138">(CL47/GA47)*100</f>
        <v>0.58823529411764708</v>
      </c>
      <c r="CN47" s="40" t="s">
        <v>87</v>
      </c>
      <c r="CO47" s="40" t="s">
        <v>87</v>
      </c>
      <c r="CP47" s="158">
        <v>0</v>
      </c>
      <c r="CQ47" s="57">
        <f t="shared" ref="CQ47:CQ59" si="139">(CP47/GA47)*100</f>
        <v>0</v>
      </c>
      <c r="CR47" s="40" t="s">
        <v>87</v>
      </c>
      <c r="CS47" s="58" t="s">
        <v>87</v>
      </c>
      <c r="CT47" s="158">
        <v>5</v>
      </c>
      <c r="CU47" s="57">
        <f t="shared" ref="CU47:CU59" si="140">(CT47/GA47)*100</f>
        <v>2.9411764705882351</v>
      </c>
      <c r="CV47" s="40" t="s">
        <v>87</v>
      </c>
      <c r="CW47" s="40" t="s">
        <v>87</v>
      </c>
      <c r="CX47" s="40" t="s">
        <v>87</v>
      </c>
      <c r="CY47" s="58" t="s">
        <v>87</v>
      </c>
      <c r="CZ47" s="158">
        <v>34</v>
      </c>
      <c r="DA47" s="57">
        <f t="shared" ref="DA47:DA59" si="141">(CZ47/GA47)*100</f>
        <v>20</v>
      </c>
      <c r="DB47" s="40" t="s">
        <v>87</v>
      </c>
      <c r="DC47" s="58" t="s">
        <v>87</v>
      </c>
      <c r="DD47" s="158">
        <v>59</v>
      </c>
      <c r="DE47" s="57">
        <f t="shared" ref="DE47:DE59" si="142">(DD47/GA47)*100</f>
        <v>34.705882352941174</v>
      </c>
      <c r="DF47" s="40" t="s">
        <v>87</v>
      </c>
      <c r="DG47" s="58" t="s">
        <v>87</v>
      </c>
      <c r="DH47" s="40" t="s">
        <v>87</v>
      </c>
      <c r="DI47" s="58" t="s">
        <v>87</v>
      </c>
      <c r="DJ47" s="158">
        <v>0</v>
      </c>
      <c r="DK47" s="57">
        <f t="shared" ref="DK47:DK59" si="143">(DJ47/GA47)*100</f>
        <v>0</v>
      </c>
      <c r="DL47" s="40" t="s">
        <v>87</v>
      </c>
      <c r="DM47" s="58" t="s">
        <v>87</v>
      </c>
      <c r="DN47" s="40" t="s">
        <v>87</v>
      </c>
      <c r="DO47" s="58" t="s">
        <v>87</v>
      </c>
      <c r="DP47" s="158">
        <v>0</v>
      </c>
      <c r="DQ47" s="57">
        <f t="shared" ref="DQ47:DQ59" si="144">(DP47/GA47)*100</f>
        <v>0</v>
      </c>
      <c r="DR47" s="40" t="s">
        <v>87</v>
      </c>
      <c r="DS47" s="58" t="s">
        <v>87</v>
      </c>
      <c r="DT47" s="40" t="s">
        <v>87</v>
      </c>
      <c r="DU47" s="58" t="s">
        <v>87</v>
      </c>
      <c r="DV47" s="158">
        <v>14</v>
      </c>
      <c r="DW47" s="57">
        <f t="shared" ref="DW47:DW59" si="145">(DV47/GA47)*100</f>
        <v>8.235294117647058</v>
      </c>
      <c r="DX47" s="158" t="s">
        <v>87</v>
      </c>
      <c r="DY47" s="158" t="s">
        <v>87</v>
      </c>
      <c r="DZ47" s="158" t="s">
        <v>87</v>
      </c>
      <c r="EA47" s="57" t="s">
        <v>87</v>
      </c>
      <c r="EB47" s="158">
        <v>5</v>
      </c>
      <c r="EC47" s="62">
        <f t="shared" ref="EC47:EC59" si="146">(EB47/GA47)*100</f>
        <v>2.9411764705882351</v>
      </c>
      <c r="ED47" s="158">
        <v>15</v>
      </c>
      <c r="EE47" s="57">
        <f t="shared" ref="EE47:EE59" si="147">(ED47/GA47)*100</f>
        <v>8.8235294117647065</v>
      </c>
      <c r="EF47" s="158" t="s">
        <v>87</v>
      </c>
      <c r="EG47" s="158" t="s">
        <v>87</v>
      </c>
      <c r="EH47" s="158">
        <v>135</v>
      </c>
      <c r="EI47" s="57">
        <f t="shared" ref="EI47:EI59" si="148">(EH47/GA47)*100</f>
        <v>79.411764705882348</v>
      </c>
      <c r="EJ47" s="158" t="s">
        <v>87</v>
      </c>
      <c r="EK47" s="57" t="s">
        <v>87</v>
      </c>
      <c r="EL47" s="35">
        <v>0</v>
      </c>
      <c r="EM47" s="57">
        <f t="shared" ref="EM47:EM59" si="149">(EL47/GA47)*100</f>
        <v>0</v>
      </c>
      <c r="EN47" s="158" t="s">
        <v>87</v>
      </c>
      <c r="EO47" s="158" t="s">
        <v>87</v>
      </c>
      <c r="EP47" s="35">
        <v>0</v>
      </c>
      <c r="EQ47" s="57">
        <f t="shared" ref="EQ47:EQ59" si="150">(EP47/GA47)*100</f>
        <v>0</v>
      </c>
      <c r="ER47" s="158" t="s">
        <v>87</v>
      </c>
      <c r="ES47" s="57" t="s">
        <v>87</v>
      </c>
      <c r="ET47" s="35">
        <v>0</v>
      </c>
      <c r="EU47" s="57">
        <f t="shared" ref="EU47:EU59" si="151">(ET47/GA47)*100</f>
        <v>0</v>
      </c>
      <c r="EV47" s="158" t="s">
        <v>87</v>
      </c>
      <c r="EW47" s="57" t="s">
        <v>87</v>
      </c>
      <c r="EX47" s="35">
        <v>0</v>
      </c>
      <c r="EY47" s="57">
        <f t="shared" ref="EY47:EY59" si="152">(EX47/GA47)*100</f>
        <v>0</v>
      </c>
      <c r="EZ47" s="158" t="s">
        <v>87</v>
      </c>
      <c r="FA47" s="57" t="s">
        <v>87</v>
      </c>
      <c r="FB47" s="158">
        <v>15</v>
      </c>
      <c r="FC47" s="57">
        <f t="shared" ref="FC47:FC59" si="153">(FB47/GA47)*100</f>
        <v>8.8235294117647065</v>
      </c>
      <c r="FD47" s="158" t="s">
        <v>87</v>
      </c>
      <c r="FE47" s="57" t="s">
        <v>87</v>
      </c>
      <c r="FF47" s="158" t="s">
        <v>87</v>
      </c>
      <c r="FG47" s="57" t="s">
        <v>87</v>
      </c>
      <c r="FH47" s="158">
        <v>0</v>
      </c>
      <c r="FI47" s="57">
        <f t="shared" ref="FI47:FI59" si="154">(FH47/GA47)*100</f>
        <v>0</v>
      </c>
      <c r="FJ47" s="158" t="s">
        <v>87</v>
      </c>
      <c r="FK47" s="57" t="s">
        <v>87</v>
      </c>
      <c r="FL47" s="158" t="s">
        <v>87</v>
      </c>
      <c r="FM47" s="57" t="s">
        <v>87</v>
      </c>
      <c r="FN47" s="158">
        <v>1</v>
      </c>
      <c r="FO47" s="57">
        <f t="shared" ref="FO47:FO59" si="155">(FN47/GA47)*100</f>
        <v>0.58823529411764708</v>
      </c>
      <c r="FP47" s="158" t="s">
        <v>87</v>
      </c>
      <c r="FQ47" s="57" t="s">
        <v>87</v>
      </c>
      <c r="FR47" s="158">
        <f t="shared" ref="FR47:FR59" si="156">SUM(FN47,FH47)</f>
        <v>1</v>
      </c>
      <c r="FS47" s="57">
        <f t="shared" ref="FS47:FS59" si="157">(FR47/GA47)*100</f>
        <v>0.58823529411764708</v>
      </c>
      <c r="FT47" s="70" t="s">
        <v>157</v>
      </c>
      <c r="FU47" s="70" t="s">
        <v>157</v>
      </c>
      <c r="FV47" s="70" t="s">
        <v>157</v>
      </c>
      <c r="FW47" s="70" t="s">
        <v>157</v>
      </c>
      <c r="FX47" s="70" t="s">
        <v>157</v>
      </c>
      <c r="FY47" s="70" t="s">
        <v>157</v>
      </c>
      <c r="FZ47" s="158" t="s">
        <v>87</v>
      </c>
      <c r="GA47" s="158">
        <v>170</v>
      </c>
      <c r="GB47" s="133" t="s">
        <v>170</v>
      </c>
    </row>
    <row r="48" spans="1:184" s="12" customFormat="1" ht="16.05" customHeight="1" x14ac:dyDescent="0.3">
      <c r="A48" s="43" t="s">
        <v>214</v>
      </c>
      <c r="B48" s="94" t="s">
        <v>181</v>
      </c>
      <c r="C48" s="42" t="s">
        <v>41</v>
      </c>
      <c r="D48" s="76">
        <v>-5.84</v>
      </c>
      <c r="E48" s="43">
        <v>18.3</v>
      </c>
      <c r="F48" s="158">
        <v>0</v>
      </c>
      <c r="G48" s="57">
        <f>(F48/FZ48)*100</f>
        <v>0</v>
      </c>
      <c r="H48" s="158">
        <v>0</v>
      </c>
      <c r="I48" s="57">
        <f t="shared" si="125"/>
        <v>0</v>
      </c>
      <c r="J48" s="158">
        <v>0</v>
      </c>
      <c r="K48" s="57">
        <f>(J48/FZ48)*100</f>
        <v>0</v>
      </c>
      <c r="L48" s="158">
        <v>3</v>
      </c>
      <c r="M48" s="57">
        <f>(L48/FZ48)*100</f>
        <v>0.87209302325581395</v>
      </c>
      <c r="N48" s="158">
        <v>2</v>
      </c>
      <c r="O48" s="57">
        <f t="shared" si="126"/>
        <v>0.8</v>
      </c>
      <c r="P48" s="158">
        <v>0</v>
      </c>
      <c r="Q48" s="57">
        <f>(P48/FZ48)*100</f>
        <v>0</v>
      </c>
      <c r="R48" s="158">
        <v>0</v>
      </c>
      <c r="S48" s="57">
        <f t="shared" si="127"/>
        <v>0</v>
      </c>
      <c r="T48" s="158">
        <v>0</v>
      </c>
      <c r="U48" s="57">
        <f>(T48/FZ48)*100</f>
        <v>0</v>
      </c>
      <c r="V48" s="158">
        <v>0</v>
      </c>
      <c r="W48" s="57">
        <f>(V48/GA48)*100</f>
        <v>0</v>
      </c>
      <c r="X48" s="158">
        <v>0</v>
      </c>
      <c r="Y48" s="57">
        <f>(X48/FZ48)*100</f>
        <v>0</v>
      </c>
      <c r="Z48" s="158">
        <v>0</v>
      </c>
      <c r="AA48" s="57">
        <f>(Z48/FZ48)*100</f>
        <v>0</v>
      </c>
      <c r="AB48" s="158">
        <v>0</v>
      </c>
      <c r="AC48" s="57">
        <f t="shared" si="128"/>
        <v>0</v>
      </c>
      <c r="AD48" s="158">
        <v>12</v>
      </c>
      <c r="AE48" s="158">
        <f>(AD48/FZ48)*100</f>
        <v>3.4883720930232558</v>
      </c>
      <c r="AF48" s="40">
        <v>43</v>
      </c>
      <c r="AG48" s="57">
        <f>(AF48/FZ48)*100</f>
        <v>12.5</v>
      </c>
      <c r="AH48" s="35">
        <v>0</v>
      </c>
      <c r="AI48" s="57">
        <f>(AH48/FZ48)*100</f>
        <v>0</v>
      </c>
      <c r="AJ48" s="35">
        <v>0</v>
      </c>
      <c r="AK48" s="57">
        <f t="shared" si="129"/>
        <v>0</v>
      </c>
      <c r="AL48" s="158">
        <v>0</v>
      </c>
      <c r="AM48" s="57">
        <f>(AL48/FZ48)*100</f>
        <v>0</v>
      </c>
      <c r="AN48" s="158">
        <v>1</v>
      </c>
      <c r="AO48" s="57">
        <f>(AN48/FZ48)*100</f>
        <v>0.29069767441860467</v>
      </c>
      <c r="AP48" s="158">
        <f>SUM(V48,AD48,AN48)</f>
        <v>13</v>
      </c>
      <c r="AQ48" s="57">
        <f>(AP48/FZ48)*100</f>
        <v>3.7790697674418601</v>
      </c>
      <c r="AR48" s="158">
        <v>11</v>
      </c>
      <c r="AS48" s="57">
        <f t="shared" si="130"/>
        <v>4.3999999999999995</v>
      </c>
      <c r="AT48" s="158">
        <f>SUM(AL48,AF48,X48)</f>
        <v>43</v>
      </c>
      <c r="AU48" s="57">
        <f>(AT48/FZ48)*100</f>
        <v>12.5</v>
      </c>
      <c r="AV48" s="158">
        <v>23</v>
      </c>
      <c r="AW48" s="57">
        <f t="shared" si="131"/>
        <v>9.1999999999999993</v>
      </c>
      <c r="AX48" s="158">
        <v>0</v>
      </c>
      <c r="AY48" s="57">
        <f>(AX48/FZ48)*100</f>
        <v>0</v>
      </c>
      <c r="AZ48" s="158">
        <v>1</v>
      </c>
      <c r="BA48" s="57">
        <f t="shared" si="132"/>
        <v>0.4</v>
      </c>
      <c r="BB48" s="158">
        <v>3</v>
      </c>
      <c r="BC48" s="57">
        <f>(BB48/FZ48)*100</f>
        <v>0.87209302325581395</v>
      </c>
      <c r="BD48" s="158">
        <v>1</v>
      </c>
      <c r="BE48" s="57">
        <f t="shared" si="133"/>
        <v>0.4</v>
      </c>
      <c r="BF48" s="158">
        <v>0</v>
      </c>
      <c r="BG48" s="57">
        <f>(BF48/FZ48)*100</f>
        <v>0</v>
      </c>
      <c r="BH48" s="158">
        <v>3</v>
      </c>
      <c r="BI48" s="57">
        <f>(BH48/FZ48)*100</f>
        <v>0.87209302325581395</v>
      </c>
      <c r="BJ48" s="40">
        <v>0</v>
      </c>
      <c r="BK48" s="57">
        <f>(BJ48/FZ48)*100</f>
        <v>0</v>
      </c>
      <c r="BL48" s="158">
        <v>0</v>
      </c>
      <c r="BM48" s="57">
        <f t="shared" si="134"/>
        <v>0</v>
      </c>
      <c r="BN48" s="158">
        <v>0</v>
      </c>
      <c r="BO48" s="57">
        <f>(BN48/FZ48)*100</f>
        <v>0</v>
      </c>
      <c r="BP48" s="158">
        <v>0</v>
      </c>
      <c r="BQ48" s="60">
        <f>(BP48/FZ48)*100</f>
        <v>0</v>
      </c>
      <c r="BR48" s="158">
        <v>0</v>
      </c>
      <c r="BS48" s="60">
        <f t="shared" si="135"/>
        <v>0</v>
      </c>
      <c r="BT48" s="158">
        <v>0</v>
      </c>
      <c r="BU48" s="57">
        <f>(BT48/FZ48)*100</f>
        <v>0</v>
      </c>
      <c r="BV48" s="158">
        <f>SUM(BT48,BP48,BN48,BF48,BH48)</f>
        <v>3</v>
      </c>
      <c r="BW48" s="57">
        <f>(BV48/FZ48)*100</f>
        <v>0.87209302325581395</v>
      </c>
      <c r="BX48" s="158">
        <v>25</v>
      </c>
      <c r="BY48" s="57">
        <f>(BX48/FZ48)*100</f>
        <v>7.2674418604651168</v>
      </c>
      <c r="BZ48" s="158">
        <v>7</v>
      </c>
      <c r="CA48" s="57">
        <f t="shared" si="136"/>
        <v>2.8000000000000003</v>
      </c>
      <c r="CB48" s="158">
        <v>23</v>
      </c>
      <c r="CC48" s="57">
        <f>(CB48/FZ48)*100</f>
        <v>6.6860465116279064</v>
      </c>
      <c r="CD48" s="158">
        <v>45</v>
      </c>
      <c r="CE48" s="57">
        <f>(CD48/FZ48)*100</f>
        <v>13.08139534883721</v>
      </c>
      <c r="CF48" s="35">
        <v>0</v>
      </c>
      <c r="CG48" s="57">
        <f>(CF48/FZ48)*100</f>
        <v>0</v>
      </c>
      <c r="CH48" s="35">
        <v>0</v>
      </c>
      <c r="CI48" s="57">
        <f t="shared" si="137"/>
        <v>0</v>
      </c>
      <c r="CJ48" s="158">
        <v>10</v>
      </c>
      <c r="CK48" s="57">
        <f>(CJ48/FZ48)*100</f>
        <v>2.9069767441860463</v>
      </c>
      <c r="CL48" s="158">
        <v>5</v>
      </c>
      <c r="CM48" s="57">
        <f t="shared" si="138"/>
        <v>2</v>
      </c>
      <c r="CN48" s="35">
        <v>0</v>
      </c>
      <c r="CO48" s="57">
        <f>(CN48/FZ48)*100</f>
        <v>0</v>
      </c>
      <c r="CP48" s="35">
        <v>0</v>
      </c>
      <c r="CQ48" s="57">
        <f t="shared" si="139"/>
        <v>0</v>
      </c>
      <c r="CR48" s="158">
        <v>17</v>
      </c>
      <c r="CS48" s="57">
        <f>(CR48/FZ48)*100</f>
        <v>4.941860465116279</v>
      </c>
      <c r="CT48" s="158">
        <v>14</v>
      </c>
      <c r="CU48" s="57">
        <f t="shared" si="140"/>
        <v>5.6000000000000005</v>
      </c>
      <c r="CV48" s="158">
        <v>0</v>
      </c>
      <c r="CW48" s="57">
        <f>(CV48/FZ48)*100</f>
        <v>0</v>
      </c>
      <c r="CX48" s="158">
        <v>54</v>
      </c>
      <c r="CY48" s="57">
        <f>(CX48/FZ48)*100</f>
        <v>15.697674418604651</v>
      </c>
      <c r="CZ48" s="158">
        <v>47</v>
      </c>
      <c r="DA48" s="57">
        <f t="shared" si="141"/>
        <v>18.8</v>
      </c>
      <c r="DB48" s="40">
        <v>100</v>
      </c>
      <c r="DC48" s="57">
        <f>(DB48/FZ48)*100</f>
        <v>29.069767441860467</v>
      </c>
      <c r="DD48" s="158">
        <v>73</v>
      </c>
      <c r="DE48" s="57">
        <f t="shared" si="142"/>
        <v>29.2</v>
      </c>
      <c r="DF48" s="158">
        <v>0</v>
      </c>
      <c r="DG48" s="57">
        <f>(DF48/FZ48)*100</f>
        <v>0</v>
      </c>
      <c r="DH48" s="45">
        <v>0</v>
      </c>
      <c r="DI48" s="57">
        <f>(DH48/FZ48)*100</f>
        <v>0</v>
      </c>
      <c r="DJ48" s="45">
        <v>0</v>
      </c>
      <c r="DK48" s="57">
        <f t="shared" si="143"/>
        <v>0</v>
      </c>
      <c r="DL48" s="158">
        <v>2</v>
      </c>
      <c r="DM48" s="57">
        <f>(DL48/FZ48)*100</f>
        <v>0.58139534883720934</v>
      </c>
      <c r="DN48" s="158">
        <v>0</v>
      </c>
      <c r="DO48" s="57">
        <f>(DN48/FZ48)*100</f>
        <v>0</v>
      </c>
      <c r="DP48" s="158">
        <v>0</v>
      </c>
      <c r="DQ48" s="57">
        <f t="shared" si="144"/>
        <v>0</v>
      </c>
      <c r="DR48" s="158">
        <v>0</v>
      </c>
      <c r="DS48" s="57">
        <f>(DR48/FZ48)*100</f>
        <v>0</v>
      </c>
      <c r="DT48" s="158">
        <v>18</v>
      </c>
      <c r="DU48" s="57">
        <f>(DT48/FZ48)*100</f>
        <v>5.2325581395348841</v>
      </c>
      <c r="DV48" s="158">
        <v>35</v>
      </c>
      <c r="DW48" s="57">
        <f t="shared" si="145"/>
        <v>14.000000000000002</v>
      </c>
      <c r="DX48" s="158">
        <v>4</v>
      </c>
      <c r="DY48" s="57">
        <f>(DX48/FZ48)*100</f>
        <v>1.1627906976744187</v>
      </c>
      <c r="DZ48" s="158">
        <v>4</v>
      </c>
      <c r="EA48" s="57">
        <f>(DZ48/FZ48)*100</f>
        <v>1.1627906976744187</v>
      </c>
      <c r="EB48" s="158">
        <v>8</v>
      </c>
      <c r="EC48" s="62">
        <f t="shared" si="146"/>
        <v>3.2</v>
      </c>
      <c r="ED48" s="158">
        <v>18</v>
      </c>
      <c r="EE48" s="57">
        <f t="shared" si="147"/>
        <v>7.1999999999999993</v>
      </c>
      <c r="EF48" s="158">
        <f>SUM(DX48,DT48,DR48,DL48,DF48,DB48,CV48,CR48,CJ48,CD48,BX48,CX48)</f>
        <v>275</v>
      </c>
      <c r="EG48" s="57">
        <f>(EF48/FZ48)*100</f>
        <v>79.941860465116278</v>
      </c>
      <c r="EH48" s="158">
        <v>199</v>
      </c>
      <c r="EI48" s="57">
        <f t="shared" si="148"/>
        <v>79.600000000000009</v>
      </c>
      <c r="EJ48" s="158">
        <v>0</v>
      </c>
      <c r="EK48" s="57">
        <f>(EJ48/FZ48)*100</f>
        <v>0</v>
      </c>
      <c r="EL48" s="35">
        <v>0</v>
      </c>
      <c r="EM48" s="57">
        <f t="shared" si="149"/>
        <v>0</v>
      </c>
      <c r="EN48" s="35">
        <v>0</v>
      </c>
      <c r="EO48" s="57">
        <f>(EN48/FZ48)*100</f>
        <v>0</v>
      </c>
      <c r="EP48" s="35">
        <v>0</v>
      </c>
      <c r="EQ48" s="57">
        <f t="shared" si="150"/>
        <v>0</v>
      </c>
      <c r="ER48" s="35">
        <v>0</v>
      </c>
      <c r="ES48" s="57">
        <f>(ER48/FZ48)*100</f>
        <v>0</v>
      </c>
      <c r="ET48" s="158">
        <v>0</v>
      </c>
      <c r="EU48" s="57">
        <f t="shared" si="151"/>
        <v>0</v>
      </c>
      <c r="EV48" s="35">
        <v>0</v>
      </c>
      <c r="EW48" s="57">
        <f>(EV48/FZ48)*100</f>
        <v>0</v>
      </c>
      <c r="EX48" s="35">
        <v>0</v>
      </c>
      <c r="EY48" s="57">
        <f t="shared" si="152"/>
        <v>0</v>
      </c>
      <c r="EZ48" s="158">
        <v>4</v>
      </c>
      <c r="FA48" s="57">
        <f>(EZ48/FZ48)*100</f>
        <v>1.1627906976744187</v>
      </c>
      <c r="FB48" s="158">
        <v>12</v>
      </c>
      <c r="FC48" s="57">
        <f t="shared" si="153"/>
        <v>4.8</v>
      </c>
      <c r="FD48" s="158">
        <v>0</v>
      </c>
      <c r="FE48" s="57">
        <f>(FD48/FZ48)*100</f>
        <v>0</v>
      </c>
      <c r="FF48" s="158">
        <v>0</v>
      </c>
      <c r="FG48" s="57">
        <f>(FF48/FZ48)*100</f>
        <v>0</v>
      </c>
      <c r="FH48" s="158">
        <v>0</v>
      </c>
      <c r="FI48" s="57">
        <f t="shared" si="154"/>
        <v>0</v>
      </c>
      <c r="FJ48" s="158">
        <v>0</v>
      </c>
      <c r="FK48" s="57">
        <f>(FJ48/FZ48)*100</f>
        <v>0</v>
      </c>
      <c r="FL48" s="158">
        <v>0</v>
      </c>
      <c r="FM48" s="57">
        <f>(FL48/FZ48)*100</f>
        <v>0</v>
      </c>
      <c r="FN48" s="158">
        <v>1</v>
      </c>
      <c r="FO48" s="57">
        <f t="shared" si="155"/>
        <v>0.4</v>
      </c>
      <c r="FP48" s="158">
        <f>SUM(FL48,FF48,FJ48,FD48)</f>
        <v>0</v>
      </c>
      <c r="FQ48" s="57">
        <f>(FP48/FZ48)*100</f>
        <v>0</v>
      </c>
      <c r="FR48" s="158">
        <f t="shared" si="156"/>
        <v>1</v>
      </c>
      <c r="FS48" s="57">
        <f t="shared" si="157"/>
        <v>0.4</v>
      </c>
      <c r="FT48" s="69">
        <v>42</v>
      </c>
      <c r="FU48" s="69">
        <v>21</v>
      </c>
      <c r="FV48" s="69">
        <f>(FT48/FZ48)</f>
        <v>0.12209302325581395</v>
      </c>
      <c r="FW48" s="69">
        <f>(FU48/GA48)</f>
        <v>8.4000000000000005E-2</v>
      </c>
      <c r="FX48" s="70">
        <f>(FZ48*9666*1)/(FT48*E48)</f>
        <v>4326.1826697892275</v>
      </c>
      <c r="FY48" s="114">
        <f>(GA48*9666*1)/(FU48*E48)</f>
        <v>6288.0562060889924</v>
      </c>
      <c r="FZ48" s="158">
        <v>344</v>
      </c>
      <c r="GA48" s="158">
        <v>250</v>
      </c>
      <c r="GB48" s="133" t="s">
        <v>167</v>
      </c>
    </row>
    <row r="49" spans="1:184" s="12" customFormat="1" ht="16.05" customHeight="1" x14ac:dyDescent="0.3">
      <c r="A49" s="43" t="s">
        <v>213</v>
      </c>
      <c r="B49" s="94" t="s">
        <v>181</v>
      </c>
      <c r="C49" s="42" t="s">
        <v>42</v>
      </c>
      <c r="D49" s="76">
        <v>-6</v>
      </c>
      <c r="E49" s="43">
        <v>29</v>
      </c>
      <c r="F49" s="158">
        <v>0</v>
      </c>
      <c r="G49" s="57">
        <f>(F49/FZ49)*100</f>
        <v>0</v>
      </c>
      <c r="H49" s="158">
        <v>0</v>
      </c>
      <c r="I49" s="57">
        <f t="shared" si="125"/>
        <v>0</v>
      </c>
      <c r="J49" s="158">
        <v>0</v>
      </c>
      <c r="K49" s="57">
        <f>(J49/FZ49)*100</f>
        <v>0</v>
      </c>
      <c r="L49" s="158">
        <v>3</v>
      </c>
      <c r="M49" s="57">
        <f>(L49/FZ49)*100</f>
        <v>0.95238095238095244</v>
      </c>
      <c r="N49" s="158">
        <v>3</v>
      </c>
      <c r="O49" s="57">
        <f t="shared" si="126"/>
        <v>1.2</v>
      </c>
      <c r="P49" s="158">
        <v>0</v>
      </c>
      <c r="Q49" s="57">
        <f>(P49/FZ49)*100</f>
        <v>0</v>
      </c>
      <c r="R49" s="158">
        <v>0</v>
      </c>
      <c r="S49" s="57">
        <f t="shared" si="127"/>
        <v>0</v>
      </c>
      <c r="T49" s="158">
        <v>0</v>
      </c>
      <c r="U49" s="57">
        <f>(T49/FZ49)*100</f>
        <v>0</v>
      </c>
      <c r="V49" s="158">
        <v>4</v>
      </c>
      <c r="W49" s="57">
        <f>(V49/GA49)*100</f>
        <v>1.6</v>
      </c>
      <c r="X49" s="158">
        <v>1</v>
      </c>
      <c r="Y49" s="57">
        <f>(X49/FZ49)*100</f>
        <v>0.31746031746031744</v>
      </c>
      <c r="Z49" s="158">
        <v>0</v>
      </c>
      <c r="AA49" s="57">
        <f>(Z49/FZ49)*100</f>
        <v>0</v>
      </c>
      <c r="AB49" s="158">
        <v>0</v>
      </c>
      <c r="AC49" s="57">
        <f t="shared" si="128"/>
        <v>0</v>
      </c>
      <c r="AD49" s="158">
        <v>20</v>
      </c>
      <c r="AE49" s="158">
        <f>(AD49/FZ49)*100</f>
        <v>6.3492063492063489</v>
      </c>
      <c r="AF49" s="40">
        <v>6</v>
      </c>
      <c r="AG49" s="57">
        <f>(AF49/FZ49)*100</f>
        <v>1.9047619047619049</v>
      </c>
      <c r="AH49" s="35">
        <v>0</v>
      </c>
      <c r="AI49" s="57">
        <f>(AH49/FZ49)*100</f>
        <v>0</v>
      </c>
      <c r="AJ49" s="35">
        <v>0</v>
      </c>
      <c r="AK49" s="57">
        <f t="shared" si="129"/>
        <v>0</v>
      </c>
      <c r="AL49" s="158">
        <v>0</v>
      </c>
      <c r="AM49" s="57">
        <f>(AL49/FZ49)*100</f>
        <v>0</v>
      </c>
      <c r="AN49" s="158">
        <v>0</v>
      </c>
      <c r="AO49" s="57">
        <f>(AN49/FZ49)*100</f>
        <v>0</v>
      </c>
      <c r="AP49" s="158">
        <f>SUM(V49,AD49,AN49)</f>
        <v>24</v>
      </c>
      <c r="AQ49" s="57">
        <f>(AP49/FZ49)*100</f>
        <v>7.6190476190476195</v>
      </c>
      <c r="AR49" s="158">
        <v>12</v>
      </c>
      <c r="AS49" s="57">
        <f t="shared" si="130"/>
        <v>4.8</v>
      </c>
      <c r="AT49" s="158">
        <f>SUM(AL49,AF49,X49)</f>
        <v>7</v>
      </c>
      <c r="AU49" s="57">
        <f>(AT49/FZ49)*100</f>
        <v>2.2222222222222223</v>
      </c>
      <c r="AV49" s="158">
        <v>14</v>
      </c>
      <c r="AW49" s="57">
        <f t="shared" si="131"/>
        <v>5.6000000000000005</v>
      </c>
      <c r="AX49" s="158">
        <v>3</v>
      </c>
      <c r="AY49" s="57">
        <f>(AX49/FZ49)*100</f>
        <v>0.95238095238095244</v>
      </c>
      <c r="AZ49" s="158">
        <v>2</v>
      </c>
      <c r="BA49" s="57">
        <f t="shared" si="132"/>
        <v>0.8</v>
      </c>
      <c r="BB49" s="158">
        <v>0</v>
      </c>
      <c r="BC49" s="57">
        <f>(BB49/FZ49)*100</f>
        <v>0</v>
      </c>
      <c r="BD49" s="158">
        <v>2</v>
      </c>
      <c r="BE49" s="57">
        <f t="shared" si="133"/>
        <v>0.8</v>
      </c>
      <c r="BF49" s="158">
        <v>0</v>
      </c>
      <c r="BG49" s="57">
        <f>(BF49/FZ49)*100</f>
        <v>0</v>
      </c>
      <c r="BH49" s="158">
        <v>2</v>
      </c>
      <c r="BI49" s="57">
        <f>(BH49/FZ49)*100</f>
        <v>0.63492063492063489</v>
      </c>
      <c r="BJ49" s="40">
        <v>0</v>
      </c>
      <c r="BK49" s="57">
        <f>(BJ49/FZ49)*100</f>
        <v>0</v>
      </c>
      <c r="BL49" s="158">
        <v>0</v>
      </c>
      <c r="BM49" s="57">
        <f t="shared" si="134"/>
        <v>0</v>
      </c>
      <c r="BN49" s="158">
        <v>0</v>
      </c>
      <c r="BO49" s="57">
        <f>(BN49/FZ49)*100</f>
        <v>0</v>
      </c>
      <c r="BP49" s="158">
        <v>0</v>
      </c>
      <c r="BQ49" s="60">
        <f>(BP49/FZ49)*100</f>
        <v>0</v>
      </c>
      <c r="BR49" s="158">
        <v>0</v>
      </c>
      <c r="BS49" s="60">
        <f t="shared" si="135"/>
        <v>0</v>
      </c>
      <c r="BT49" s="158">
        <v>0</v>
      </c>
      <c r="BU49" s="57">
        <f>(BT49/FZ49)*100</f>
        <v>0</v>
      </c>
      <c r="BV49" s="158">
        <f>SUM(BT49,BP49,BN49,BF49,BH49)</f>
        <v>2</v>
      </c>
      <c r="BW49" s="57">
        <f>(BV49/FZ49)*100</f>
        <v>0.63492063492063489</v>
      </c>
      <c r="BX49" s="158">
        <v>31</v>
      </c>
      <c r="BY49" s="57">
        <f>(BX49/FZ49)*100</f>
        <v>9.8412698412698418</v>
      </c>
      <c r="BZ49" s="158">
        <v>6</v>
      </c>
      <c r="CA49" s="57">
        <f t="shared" si="136"/>
        <v>2.4</v>
      </c>
      <c r="CB49" s="158">
        <v>20</v>
      </c>
      <c r="CC49" s="57">
        <f>(CB49/FZ49)*100</f>
        <v>6.3492063492063489</v>
      </c>
      <c r="CD49" s="158">
        <v>23</v>
      </c>
      <c r="CE49" s="57">
        <f>(CD49/FZ49)*100</f>
        <v>7.3015873015873023</v>
      </c>
      <c r="CF49" s="35">
        <v>0</v>
      </c>
      <c r="CG49" s="57">
        <f>(CF49/FZ49)*100</f>
        <v>0</v>
      </c>
      <c r="CH49" s="35">
        <v>0</v>
      </c>
      <c r="CI49" s="57">
        <f t="shared" si="137"/>
        <v>0</v>
      </c>
      <c r="CJ49" s="158">
        <v>8</v>
      </c>
      <c r="CK49" s="57">
        <f>(CJ49/FZ49)*100</f>
        <v>2.5396825396825395</v>
      </c>
      <c r="CL49" s="158">
        <v>9</v>
      </c>
      <c r="CM49" s="57">
        <f t="shared" si="138"/>
        <v>3.5999999999999996</v>
      </c>
      <c r="CN49" s="35">
        <v>0</v>
      </c>
      <c r="CO49" s="57">
        <f>(CN49/FZ49)*100</f>
        <v>0</v>
      </c>
      <c r="CP49" s="35">
        <v>0</v>
      </c>
      <c r="CQ49" s="57">
        <f t="shared" si="139"/>
        <v>0</v>
      </c>
      <c r="CR49" s="158">
        <v>10</v>
      </c>
      <c r="CS49" s="57">
        <f>(CR49/FZ49)*100</f>
        <v>3.1746031746031744</v>
      </c>
      <c r="CT49" s="158">
        <v>11</v>
      </c>
      <c r="CU49" s="57">
        <f t="shared" si="140"/>
        <v>4.3999999999999995</v>
      </c>
      <c r="CV49" s="158">
        <v>0</v>
      </c>
      <c r="CW49" s="57">
        <f>(CV49/FZ49)*100</f>
        <v>0</v>
      </c>
      <c r="CX49" s="158">
        <v>59</v>
      </c>
      <c r="CY49" s="57">
        <f>(CX49/FZ49)*100</f>
        <v>18.730158730158731</v>
      </c>
      <c r="CZ49" s="158">
        <v>29</v>
      </c>
      <c r="DA49" s="57">
        <f t="shared" si="141"/>
        <v>11.600000000000001</v>
      </c>
      <c r="DB49" s="40">
        <v>91</v>
      </c>
      <c r="DC49" s="57">
        <f>(DB49/FZ49)*100</f>
        <v>28.888888888888886</v>
      </c>
      <c r="DD49" s="158">
        <v>77</v>
      </c>
      <c r="DE49" s="57">
        <f t="shared" si="142"/>
        <v>30.8</v>
      </c>
      <c r="DF49" s="158">
        <v>0</v>
      </c>
      <c r="DG49" s="57">
        <f>(DF49/FZ49)*100</f>
        <v>0</v>
      </c>
      <c r="DH49" s="45">
        <v>0</v>
      </c>
      <c r="DI49" s="57">
        <f>(DH49/FZ49)*100</f>
        <v>0</v>
      </c>
      <c r="DJ49" s="45">
        <v>0</v>
      </c>
      <c r="DK49" s="57">
        <f t="shared" si="143"/>
        <v>0</v>
      </c>
      <c r="DL49" s="158">
        <v>5</v>
      </c>
      <c r="DM49" s="57">
        <f>(DL49/FZ49)*100</f>
        <v>1.5873015873015872</v>
      </c>
      <c r="DN49" s="158">
        <v>0</v>
      </c>
      <c r="DO49" s="57">
        <f>(DN49/FZ49)*100</f>
        <v>0</v>
      </c>
      <c r="DP49" s="158">
        <v>0</v>
      </c>
      <c r="DQ49" s="57">
        <f t="shared" si="144"/>
        <v>0</v>
      </c>
      <c r="DR49" s="158">
        <v>0</v>
      </c>
      <c r="DS49" s="57">
        <f>(DR49/FZ49)*100</f>
        <v>0</v>
      </c>
      <c r="DT49" s="158">
        <v>17</v>
      </c>
      <c r="DU49" s="57">
        <f>(DT49/FZ49)*100</f>
        <v>5.3968253968253972</v>
      </c>
      <c r="DV49" s="158">
        <v>37</v>
      </c>
      <c r="DW49" s="57">
        <f t="shared" si="145"/>
        <v>14.799999999999999</v>
      </c>
      <c r="DX49" s="158">
        <v>9</v>
      </c>
      <c r="DY49" s="57">
        <f>(DX49/FZ49)*100</f>
        <v>2.8571428571428572</v>
      </c>
      <c r="DZ49" s="158">
        <v>6</v>
      </c>
      <c r="EA49" s="57">
        <f>(DZ49/FZ49)*100</f>
        <v>1.9047619047619049</v>
      </c>
      <c r="EB49" s="158">
        <v>4</v>
      </c>
      <c r="EC49" s="62">
        <f t="shared" si="146"/>
        <v>1.6</v>
      </c>
      <c r="ED49" s="158">
        <v>31</v>
      </c>
      <c r="EE49" s="57">
        <f t="shared" si="147"/>
        <v>12.4</v>
      </c>
      <c r="EF49" s="158">
        <f>SUM(DX49,DT49,DR49,DL49,DF49,DB49,CV49,CR49,CJ49,CD49,BX49,CX49)</f>
        <v>253</v>
      </c>
      <c r="EG49" s="57">
        <f>(EF49/FZ49)*100</f>
        <v>80.317460317460316</v>
      </c>
      <c r="EH49" s="158">
        <v>200</v>
      </c>
      <c r="EI49" s="57">
        <f t="shared" si="148"/>
        <v>80</v>
      </c>
      <c r="EJ49" s="158">
        <v>0</v>
      </c>
      <c r="EK49" s="57">
        <f>(EJ49/FZ49)*100</f>
        <v>0</v>
      </c>
      <c r="EL49" s="35">
        <v>0</v>
      </c>
      <c r="EM49" s="57">
        <f t="shared" si="149"/>
        <v>0</v>
      </c>
      <c r="EN49" s="35">
        <v>0</v>
      </c>
      <c r="EO49" s="57">
        <f>(EN49/FZ49)*100</f>
        <v>0</v>
      </c>
      <c r="EP49" s="35">
        <v>0</v>
      </c>
      <c r="EQ49" s="57">
        <f t="shared" si="150"/>
        <v>0</v>
      </c>
      <c r="ER49" s="35">
        <v>0</v>
      </c>
      <c r="ES49" s="57">
        <f>(ER49/FZ49)*100</f>
        <v>0</v>
      </c>
      <c r="ET49" s="158">
        <v>0</v>
      </c>
      <c r="EU49" s="57">
        <f t="shared" si="151"/>
        <v>0</v>
      </c>
      <c r="EV49" s="35">
        <v>0</v>
      </c>
      <c r="EW49" s="57">
        <f>(EV49/FZ49)*100</f>
        <v>0</v>
      </c>
      <c r="EX49" s="35">
        <v>0</v>
      </c>
      <c r="EY49" s="57">
        <f t="shared" si="152"/>
        <v>0</v>
      </c>
      <c r="EZ49" s="158">
        <v>22</v>
      </c>
      <c r="FA49" s="57">
        <f>(EZ49/FZ49)*100</f>
        <v>6.9841269841269842</v>
      </c>
      <c r="FB49" s="158">
        <v>16</v>
      </c>
      <c r="FC49" s="57">
        <f t="shared" si="153"/>
        <v>6.4</v>
      </c>
      <c r="FD49" s="158">
        <v>0</v>
      </c>
      <c r="FE49" s="57">
        <f>(FD49/FZ49)*100</f>
        <v>0</v>
      </c>
      <c r="FF49" s="158">
        <v>0</v>
      </c>
      <c r="FG49" s="57">
        <f>(FF49/FZ49)*100</f>
        <v>0</v>
      </c>
      <c r="FH49" s="158">
        <v>0</v>
      </c>
      <c r="FI49" s="57">
        <f t="shared" si="154"/>
        <v>0</v>
      </c>
      <c r="FJ49" s="158">
        <v>0</v>
      </c>
      <c r="FK49" s="57">
        <f>(FJ49/FZ49)*100</f>
        <v>0</v>
      </c>
      <c r="FL49" s="158">
        <v>1</v>
      </c>
      <c r="FM49" s="57">
        <f>(FL49/FZ49)*100</f>
        <v>0.31746031746031744</v>
      </c>
      <c r="FN49" s="158">
        <v>1</v>
      </c>
      <c r="FO49" s="57">
        <f t="shared" si="155"/>
        <v>0.4</v>
      </c>
      <c r="FP49" s="158">
        <f>SUM(FL49,FF49,FJ49,FD49)</f>
        <v>1</v>
      </c>
      <c r="FQ49" s="57">
        <f>(FP49/FZ49)*100</f>
        <v>0.31746031746031744</v>
      </c>
      <c r="FR49" s="158">
        <f t="shared" si="156"/>
        <v>1</v>
      </c>
      <c r="FS49" s="57">
        <f t="shared" si="157"/>
        <v>0.4</v>
      </c>
      <c r="FT49" s="69">
        <v>2</v>
      </c>
      <c r="FU49" s="69">
        <v>0</v>
      </c>
      <c r="FV49" s="69">
        <f>(FT49/FZ49)</f>
        <v>6.3492063492063492E-3</v>
      </c>
      <c r="FW49" s="69">
        <f>(FU49/GA49)</f>
        <v>0</v>
      </c>
      <c r="FX49" s="70">
        <f>(FZ49*9666*1)/(FT49*E49)</f>
        <v>52496.379310344826</v>
      </c>
      <c r="FY49" s="114" t="s">
        <v>159</v>
      </c>
      <c r="FZ49" s="158">
        <v>315</v>
      </c>
      <c r="GA49" s="158">
        <v>250</v>
      </c>
      <c r="GB49" s="133" t="s">
        <v>168</v>
      </c>
    </row>
    <row r="50" spans="1:184" s="12" customFormat="1" ht="16.05" customHeight="1" x14ac:dyDescent="0.3">
      <c r="A50" s="43" t="s">
        <v>199</v>
      </c>
      <c r="B50" s="94" t="s">
        <v>181</v>
      </c>
      <c r="C50" s="42" t="s">
        <v>43</v>
      </c>
      <c r="D50" s="76">
        <v>-6.59</v>
      </c>
      <c r="E50" s="43">
        <v>24</v>
      </c>
      <c r="F50" s="40" t="s">
        <v>87</v>
      </c>
      <c r="G50" s="40" t="s">
        <v>87</v>
      </c>
      <c r="H50" s="158">
        <v>0</v>
      </c>
      <c r="I50" s="57">
        <f t="shared" si="125"/>
        <v>0</v>
      </c>
      <c r="J50" s="40" t="s">
        <v>87</v>
      </c>
      <c r="K50" s="40" t="s">
        <v>87</v>
      </c>
      <c r="L50" s="40" t="s">
        <v>87</v>
      </c>
      <c r="M50" s="40" t="s">
        <v>87</v>
      </c>
      <c r="N50" s="158">
        <v>4</v>
      </c>
      <c r="O50" s="57">
        <f t="shared" si="126"/>
        <v>1.6</v>
      </c>
      <c r="P50" s="40" t="s">
        <v>87</v>
      </c>
      <c r="Q50" s="40" t="s">
        <v>87</v>
      </c>
      <c r="R50" s="158">
        <v>1</v>
      </c>
      <c r="S50" s="57">
        <f t="shared" si="127"/>
        <v>0.4</v>
      </c>
      <c r="T50" s="40" t="s">
        <v>87</v>
      </c>
      <c r="U50" s="40" t="s">
        <v>87</v>
      </c>
      <c r="V50" s="40" t="s">
        <v>87</v>
      </c>
      <c r="W50" s="40" t="s">
        <v>87</v>
      </c>
      <c r="X50" s="40" t="s">
        <v>87</v>
      </c>
      <c r="Y50" s="58" t="s">
        <v>87</v>
      </c>
      <c r="Z50" s="40" t="s">
        <v>87</v>
      </c>
      <c r="AA50" s="40" t="s">
        <v>87</v>
      </c>
      <c r="AB50" s="158">
        <v>0</v>
      </c>
      <c r="AC50" s="57">
        <f t="shared" si="128"/>
        <v>0</v>
      </c>
      <c r="AD50" s="40" t="s">
        <v>87</v>
      </c>
      <c r="AE50" s="40" t="s">
        <v>87</v>
      </c>
      <c r="AF50" s="40" t="s">
        <v>87</v>
      </c>
      <c r="AG50" s="40" t="s">
        <v>87</v>
      </c>
      <c r="AH50" s="40" t="s">
        <v>87</v>
      </c>
      <c r="AI50" s="40" t="s">
        <v>87</v>
      </c>
      <c r="AJ50" s="35">
        <v>0</v>
      </c>
      <c r="AK50" s="57">
        <f t="shared" si="129"/>
        <v>0</v>
      </c>
      <c r="AL50" s="40" t="s">
        <v>87</v>
      </c>
      <c r="AM50" s="40" t="s">
        <v>87</v>
      </c>
      <c r="AN50" s="40" t="s">
        <v>87</v>
      </c>
      <c r="AO50" s="40" t="s">
        <v>87</v>
      </c>
      <c r="AP50" s="40" t="s">
        <v>87</v>
      </c>
      <c r="AQ50" s="58" t="s">
        <v>87</v>
      </c>
      <c r="AR50" s="158">
        <v>12</v>
      </c>
      <c r="AS50" s="57">
        <f t="shared" si="130"/>
        <v>4.8</v>
      </c>
      <c r="AT50" s="40" t="s">
        <v>87</v>
      </c>
      <c r="AU50" s="58" t="s">
        <v>87</v>
      </c>
      <c r="AV50" s="158">
        <v>22</v>
      </c>
      <c r="AW50" s="57">
        <f t="shared" si="131"/>
        <v>8.7999999999999989</v>
      </c>
      <c r="AX50" s="40" t="s">
        <v>87</v>
      </c>
      <c r="AY50" s="40" t="s">
        <v>87</v>
      </c>
      <c r="AZ50" s="158">
        <v>2</v>
      </c>
      <c r="BA50" s="57">
        <f t="shared" si="132"/>
        <v>0.8</v>
      </c>
      <c r="BB50" s="40" t="s">
        <v>87</v>
      </c>
      <c r="BC50" s="40" t="s">
        <v>87</v>
      </c>
      <c r="BD50" s="158">
        <v>0</v>
      </c>
      <c r="BE50" s="57">
        <f t="shared" si="133"/>
        <v>0</v>
      </c>
      <c r="BF50" s="40" t="s">
        <v>87</v>
      </c>
      <c r="BG50" s="58" t="s">
        <v>87</v>
      </c>
      <c r="BH50" s="40" t="s">
        <v>87</v>
      </c>
      <c r="BI50" s="40" t="s">
        <v>87</v>
      </c>
      <c r="BJ50" s="40" t="s">
        <v>87</v>
      </c>
      <c r="BK50" s="40" t="s">
        <v>87</v>
      </c>
      <c r="BL50" s="158">
        <v>0</v>
      </c>
      <c r="BM50" s="57">
        <f t="shared" si="134"/>
        <v>0</v>
      </c>
      <c r="BN50" s="40" t="s">
        <v>87</v>
      </c>
      <c r="BO50" s="40" t="s">
        <v>87</v>
      </c>
      <c r="BP50" s="40" t="s">
        <v>87</v>
      </c>
      <c r="BQ50" s="40" t="s">
        <v>87</v>
      </c>
      <c r="BR50" s="158">
        <v>0</v>
      </c>
      <c r="BS50" s="60">
        <f t="shared" si="135"/>
        <v>0</v>
      </c>
      <c r="BT50" s="40" t="s">
        <v>87</v>
      </c>
      <c r="BU50" s="40" t="s">
        <v>87</v>
      </c>
      <c r="BV50" s="40" t="s">
        <v>87</v>
      </c>
      <c r="BW50" s="40" t="s">
        <v>87</v>
      </c>
      <c r="BX50" s="40" t="s">
        <v>87</v>
      </c>
      <c r="BY50" s="40" t="s">
        <v>87</v>
      </c>
      <c r="BZ50" s="158">
        <v>3</v>
      </c>
      <c r="CA50" s="57">
        <f t="shared" si="136"/>
        <v>1.2</v>
      </c>
      <c r="CB50" s="40" t="s">
        <v>87</v>
      </c>
      <c r="CC50" s="40" t="s">
        <v>87</v>
      </c>
      <c r="CD50" s="40" t="s">
        <v>87</v>
      </c>
      <c r="CE50" s="40" t="s">
        <v>87</v>
      </c>
      <c r="CF50" s="40" t="s">
        <v>87</v>
      </c>
      <c r="CG50" s="58" t="s">
        <v>87</v>
      </c>
      <c r="CH50" s="35">
        <v>0</v>
      </c>
      <c r="CI50" s="57">
        <f t="shared" si="137"/>
        <v>0</v>
      </c>
      <c r="CJ50" s="40" t="s">
        <v>87</v>
      </c>
      <c r="CK50" s="58" t="s">
        <v>87</v>
      </c>
      <c r="CL50" s="158">
        <v>3</v>
      </c>
      <c r="CM50" s="57">
        <f t="shared" si="138"/>
        <v>1.2</v>
      </c>
      <c r="CN50" s="40" t="s">
        <v>87</v>
      </c>
      <c r="CO50" s="40" t="s">
        <v>87</v>
      </c>
      <c r="CP50" s="35">
        <v>0</v>
      </c>
      <c r="CQ50" s="57">
        <f t="shared" si="139"/>
        <v>0</v>
      </c>
      <c r="CR50" s="40" t="s">
        <v>87</v>
      </c>
      <c r="CS50" s="58" t="s">
        <v>87</v>
      </c>
      <c r="CT50" s="158">
        <v>6</v>
      </c>
      <c r="CU50" s="57">
        <f t="shared" si="140"/>
        <v>2.4</v>
      </c>
      <c r="CV50" s="40" t="s">
        <v>87</v>
      </c>
      <c r="CW50" s="40" t="s">
        <v>87</v>
      </c>
      <c r="CX50" s="40" t="s">
        <v>87</v>
      </c>
      <c r="CY50" s="58" t="s">
        <v>87</v>
      </c>
      <c r="CZ50" s="158">
        <v>49</v>
      </c>
      <c r="DA50" s="57">
        <f t="shared" si="141"/>
        <v>19.600000000000001</v>
      </c>
      <c r="DB50" s="40" t="s">
        <v>87</v>
      </c>
      <c r="DC50" s="58" t="s">
        <v>87</v>
      </c>
      <c r="DD50" s="158">
        <v>61</v>
      </c>
      <c r="DE50" s="57">
        <f t="shared" si="142"/>
        <v>24.4</v>
      </c>
      <c r="DF50" s="40" t="s">
        <v>87</v>
      </c>
      <c r="DG50" s="58" t="s">
        <v>87</v>
      </c>
      <c r="DH50" s="40" t="s">
        <v>87</v>
      </c>
      <c r="DI50" s="58" t="s">
        <v>87</v>
      </c>
      <c r="DJ50" s="45">
        <v>0</v>
      </c>
      <c r="DK50" s="57">
        <f t="shared" si="143"/>
        <v>0</v>
      </c>
      <c r="DL50" s="40" t="s">
        <v>87</v>
      </c>
      <c r="DM50" s="58" t="s">
        <v>87</v>
      </c>
      <c r="DN50" s="40" t="s">
        <v>87</v>
      </c>
      <c r="DO50" s="58" t="s">
        <v>87</v>
      </c>
      <c r="DP50" s="158">
        <v>0</v>
      </c>
      <c r="DQ50" s="57">
        <f t="shared" si="144"/>
        <v>0</v>
      </c>
      <c r="DR50" s="40" t="s">
        <v>87</v>
      </c>
      <c r="DS50" s="58" t="s">
        <v>87</v>
      </c>
      <c r="DT50" s="40" t="s">
        <v>87</v>
      </c>
      <c r="DU50" s="58" t="s">
        <v>87</v>
      </c>
      <c r="DV50" s="158">
        <v>32</v>
      </c>
      <c r="DW50" s="57">
        <f t="shared" si="145"/>
        <v>12.8</v>
      </c>
      <c r="DX50" s="158" t="s">
        <v>87</v>
      </c>
      <c r="DY50" s="57" t="s">
        <v>87</v>
      </c>
      <c r="DZ50" s="158" t="s">
        <v>87</v>
      </c>
      <c r="EA50" s="57" t="s">
        <v>87</v>
      </c>
      <c r="EB50" s="158">
        <v>5</v>
      </c>
      <c r="EC50" s="62">
        <f t="shared" si="146"/>
        <v>2</v>
      </c>
      <c r="ED50" s="158">
        <v>42</v>
      </c>
      <c r="EE50" s="57">
        <f t="shared" si="147"/>
        <v>16.8</v>
      </c>
      <c r="EF50" s="158" t="s">
        <v>87</v>
      </c>
      <c r="EG50" s="158" t="s">
        <v>87</v>
      </c>
      <c r="EH50" s="158">
        <v>196</v>
      </c>
      <c r="EI50" s="57">
        <f t="shared" si="148"/>
        <v>78.400000000000006</v>
      </c>
      <c r="EJ50" s="158" t="s">
        <v>87</v>
      </c>
      <c r="EK50" s="57" t="s">
        <v>87</v>
      </c>
      <c r="EL50" s="35">
        <v>0</v>
      </c>
      <c r="EM50" s="57">
        <f t="shared" si="149"/>
        <v>0</v>
      </c>
      <c r="EN50" s="158" t="s">
        <v>87</v>
      </c>
      <c r="EO50" s="158" t="s">
        <v>87</v>
      </c>
      <c r="EP50" s="35">
        <v>0</v>
      </c>
      <c r="EQ50" s="57">
        <f t="shared" si="150"/>
        <v>0</v>
      </c>
      <c r="ER50" s="158" t="s">
        <v>87</v>
      </c>
      <c r="ES50" s="57" t="s">
        <v>87</v>
      </c>
      <c r="ET50" s="35">
        <v>0</v>
      </c>
      <c r="EU50" s="57">
        <f t="shared" si="151"/>
        <v>0</v>
      </c>
      <c r="EV50" s="158" t="s">
        <v>87</v>
      </c>
      <c r="EW50" s="57" t="s">
        <v>87</v>
      </c>
      <c r="EX50" s="35">
        <v>0</v>
      </c>
      <c r="EY50" s="57">
        <f t="shared" si="152"/>
        <v>0</v>
      </c>
      <c r="EZ50" s="158" t="s">
        <v>87</v>
      </c>
      <c r="FA50" s="57" t="s">
        <v>87</v>
      </c>
      <c r="FB50" s="158">
        <v>13</v>
      </c>
      <c r="FC50" s="57">
        <f t="shared" si="153"/>
        <v>5.2</v>
      </c>
      <c r="FD50" s="158" t="s">
        <v>87</v>
      </c>
      <c r="FE50" s="57" t="s">
        <v>87</v>
      </c>
      <c r="FF50" s="158" t="s">
        <v>87</v>
      </c>
      <c r="FG50" s="57" t="s">
        <v>87</v>
      </c>
      <c r="FH50" s="158">
        <v>0</v>
      </c>
      <c r="FI50" s="57">
        <f t="shared" si="154"/>
        <v>0</v>
      </c>
      <c r="FJ50" s="158" t="s">
        <v>87</v>
      </c>
      <c r="FK50" s="57" t="s">
        <v>87</v>
      </c>
      <c r="FL50" s="158" t="s">
        <v>87</v>
      </c>
      <c r="FM50" s="57" t="s">
        <v>87</v>
      </c>
      <c r="FN50" s="158">
        <v>0</v>
      </c>
      <c r="FO50" s="57">
        <f t="shared" si="155"/>
        <v>0</v>
      </c>
      <c r="FP50" s="158" t="s">
        <v>87</v>
      </c>
      <c r="FQ50" s="57" t="s">
        <v>87</v>
      </c>
      <c r="FR50" s="158">
        <f t="shared" si="156"/>
        <v>0</v>
      </c>
      <c r="FS50" s="57">
        <f t="shared" si="157"/>
        <v>0</v>
      </c>
      <c r="FT50" s="70" t="s">
        <v>157</v>
      </c>
      <c r="FU50" s="70" t="s">
        <v>157</v>
      </c>
      <c r="FV50" s="70" t="s">
        <v>157</v>
      </c>
      <c r="FW50" s="70" t="s">
        <v>157</v>
      </c>
      <c r="FX50" s="70" t="s">
        <v>157</v>
      </c>
      <c r="FY50" s="70" t="s">
        <v>157</v>
      </c>
      <c r="FZ50" s="158" t="s">
        <v>87</v>
      </c>
      <c r="GA50" s="158">
        <v>250</v>
      </c>
      <c r="GB50" s="133" t="s">
        <v>168</v>
      </c>
    </row>
    <row r="51" spans="1:184" s="12" customFormat="1" ht="16.05" customHeight="1" x14ac:dyDescent="0.3">
      <c r="A51" s="43" t="s">
        <v>198</v>
      </c>
      <c r="B51" s="94" t="s">
        <v>181</v>
      </c>
      <c r="C51" s="42" t="s">
        <v>44</v>
      </c>
      <c r="D51" s="76">
        <v>-9.8800000000000008</v>
      </c>
      <c r="E51" s="43">
        <v>32</v>
      </c>
      <c r="F51" s="40" t="s">
        <v>87</v>
      </c>
      <c r="G51" s="40" t="s">
        <v>87</v>
      </c>
      <c r="H51" s="158">
        <v>0</v>
      </c>
      <c r="I51" s="57">
        <f t="shared" si="125"/>
        <v>0</v>
      </c>
      <c r="J51" s="40" t="s">
        <v>87</v>
      </c>
      <c r="K51" s="40" t="s">
        <v>87</v>
      </c>
      <c r="L51" s="40" t="s">
        <v>87</v>
      </c>
      <c r="M51" s="40" t="s">
        <v>87</v>
      </c>
      <c r="N51" s="158">
        <v>1</v>
      </c>
      <c r="O51" s="57">
        <f t="shared" si="126"/>
        <v>0.96153846153846156</v>
      </c>
      <c r="P51" s="40" t="s">
        <v>87</v>
      </c>
      <c r="Q51" s="40" t="s">
        <v>87</v>
      </c>
      <c r="R51" s="158">
        <v>1</v>
      </c>
      <c r="S51" s="57">
        <f t="shared" si="127"/>
        <v>0.96153846153846156</v>
      </c>
      <c r="T51" s="40" t="s">
        <v>87</v>
      </c>
      <c r="U51" s="40" t="s">
        <v>87</v>
      </c>
      <c r="V51" s="40" t="s">
        <v>87</v>
      </c>
      <c r="W51" s="40" t="s">
        <v>87</v>
      </c>
      <c r="X51" s="40" t="s">
        <v>87</v>
      </c>
      <c r="Y51" s="58" t="s">
        <v>87</v>
      </c>
      <c r="Z51" s="40" t="s">
        <v>87</v>
      </c>
      <c r="AA51" s="40" t="s">
        <v>87</v>
      </c>
      <c r="AB51" s="158">
        <v>0</v>
      </c>
      <c r="AC51" s="57">
        <f t="shared" si="128"/>
        <v>0</v>
      </c>
      <c r="AD51" s="40" t="s">
        <v>87</v>
      </c>
      <c r="AE51" s="40" t="s">
        <v>87</v>
      </c>
      <c r="AF51" s="40" t="s">
        <v>87</v>
      </c>
      <c r="AG51" s="40" t="s">
        <v>87</v>
      </c>
      <c r="AH51" s="40" t="s">
        <v>87</v>
      </c>
      <c r="AI51" s="40" t="s">
        <v>87</v>
      </c>
      <c r="AJ51" s="35">
        <v>0</v>
      </c>
      <c r="AK51" s="57">
        <f t="shared" si="129"/>
        <v>0</v>
      </c>
      <c r="AL51" s="40" t="s">
        <v>87</v>
      </c>
      <c r="AM51" s="40" t="s">
        <v>87</v>
      </c>
      <c r="AN51" s="40" t="s">
        <v>87</v>
      </c>
      <c r="AO51" s="40" t="s">
        <v>87</v>
      </c>
      <c r="AP51" s="40" t="s">
        <v>87</v>
      </c>
      <c r="AQ51" s="58" t="s">
        <v>87</v>
      </c>
      <c r="AR51" s="158">
        <v>8</v>
      </c>
      <c r="AS51" s="57">
        <f t="shared" si="130"/>
        <v>7.6923076923076925</v>
      </c>
      <c r="AT51" s="40" t="s">
        <v>87</v>
      </c>
      <c r="AU51" s="58" t="s">
        <v>87</v>
      </c>
      <c r="AV51" s="158">
        <v>13</v>
      </c>
      <c r="AW51" s="57">
        <f t="shared" si="131"/>
        <v>12.5</v>
      </c>
      <c r="AX51" s="40" t="s">
        <v>87</v>
      </c>
      <c r="AY51" s="40" t="s">
        <v>87</v>
      </c>
      <c r="AZ51" s="158">
        <v>1</v>
      </c>
      <c r="BA51" s="57">
        <f t="shared" si="132"/>
        <v>0.96153846153846156</v>
      </c>
      <c r="BB51" s="40" t="s">
        <v>87</v>
      </c>
      <c r="BC51" s="40" t="s">
        <v>87</v>
      </c>
      <c r="BD51" s="158">
        <v>0</v>
      </c>
      <c r="BE51" s="57">
        <f t="shared" si="133"/>
        <v>0</v>
      </c>
      <c r="BF51" s="40" t="s">
        <v>87</v>
      </c>
      <c r="BG51" s="58" t="s">
        <v>87</v>
      </c>
      <c r="BH51" s="40" t="s">
        <v>87</v>
      </c>
      <c r="BI51" s="40" t="s">
        <v>87</v>
      </c>
      <c r="BJ51" s="40" t="s">
        <v>87</v>
      </c>
      <c r="BK51" s="40" t="s">
        <v>87</v>
      </c>
      <c r="BL51" s="158">
        <v>0</v>
      </c>
      <c r="BM51" s="57">
        <f t="shared" si="134"/>
        <v>0</v>
      </c>
      <c r="BN51" s="40" t="s">
        <v>87</v>
      </c>
      <c r="BO51" s="40" t="s">
        <v>87</v>
      </c>
      <c r="BP51" s="40" t="s">
        <v>87</v>
      </c>
      <c r="BQ51" s="40" t="s">
        <v>87</v>
      </c>
      <c r="BR51" s="158">
        <v>0</v>
      </c>
      <c r="BS51" s="60">
        <f t="shared" si="135"/>
        <v>0</v>
      </c>
      <c r="BT51" s="40" t="s">
        <v>87</v>
      </c>
      <c r="BU51" s="40" t="s">
        <v>87</v>
      </c>
      <c r="BV51" s="40" t="s">
        <v>87</v>
      </c>
      <c r="BW51" s="40" t="s">
        <v>87</v>
      </c>
      <c r="BX51" s="40" t="s">
        <v>87</v>
      </c>
      <c r="BY51" s="40" t="s">
        <v>87</v>
      </c>
      <c r="BZ51" s="158">
        <v>3</v>
      </c>
      <c r="CA51" s="57">
        <f t="shared" si="136"/>
        <v>2.8846153846153846</v>
      </c>
      <c r="CB51" s="40" t="s">
        <v>87</v>
      </c>
      <c r="CC51" s="40" t="s">
        <v>87</v>
      </c>
      <c r="CD51" s="40" t="s">
        <v>87</v>
      </c>
      <c r="CE51" s="40" t="s">
        <v>87</v>
      </c>
      <c r="CF51" s="40" t="s">
        <v>87</v>
      </c>
      <c r="CG51" s="58" t="s">
        <v>87</v>
      </c>
      <c r="CH51" s="35">
        <v>0</v>
      </c>
      <c r="CI51" s="57">
        <f t="shared" si="137"/>
        <v>0</v>
      </c>
      <c r="CJ51" s="40" t="s">
        <v>87</v>
      </c>
      <c r="CK51" s="58" t="s">
        <v>87</v>
      </c>
      <c r="CL51" s="158">
        <v>0</v>
      </c>
      <c r="CM51" s="57">
        <f t="shared" si="138"/>
        <v>0</v>
      </c>
      <c r="CN51" s="40" t="s">
        <v>87</v>
      </c>
      <c r="CO51" s="40" t="s">
        <v>87</v>
      </c>
      <c r="CP51" s="35">
        <v>0</v>
      </c>
      <c r="CQ51" s="57">
        <f t="shared" si="139"/>
        <v>0</v>
      </c>
      <c r="CR51" s="40" t="s">
        <v>87</v>
      </c>
      <c r="CS51" s="58" t="s">
        <v>87</v>
      </c>
      <c r="CT51" s="158">
        <v>3</v>
      </c>
      <c r="CU51" s="57">
        <f t="shared" si="140"/>
        <v>2.8846153846153846</v>
      </c>
      <c r="CV51" s="40" t="s">
        <v>87</v>
      </c>
      <c r="CW51" s="40" t="s">
        <v>87</v>
      </c>
      <c r="CX51" s="40" t="s">
        <v>87</v>
      </c>
      <c r="CY51" s="58" t="s">
        <v>87</v>
      </c>
      <c r="CZ51" s="158">
        <v>10</v>
      </c>
      <c r="DA51" s="57">
        <f t="shared" si="141"/>
        <v>9.6153846153846168</v>
      </c>
      <c r="DB51" s="40" t="s">
        <v>87</v>
      </c>
      <c r="DC51" s="58" t="s">
        <v>87</v>
      </c>
      <c r="DD51" s="158">
        <v>27</v>
      </c>
      <c r="DE51" s="57">
        <f t="shared" si="142"/>
        <v>25.961538461538463</v>
      </c>
      <c r="DF51" s="40" t="s">
        <v>87</v>
      </c>
      <c r="DG51" s="58" t="s">
        <v>87</v>
      </c>
      <c r="DH51" s="40" t="s">
        <v>87</v>
      </c>
      <c r="DI51" s="58" t="s">
        <v>87</v>
      </c>
      <c r="DJ51" s="45">
        <v>0</v>
      </c>
      <c r="DK51" s="57">
        <f t="shared" si="143"/>
        <v>0</v>
      </c>
      <c r="DL51" s="40" t="s">
        <v>87</v>
      </c>
      <c r="DM51" s="58" t="s">
        <v>87</v>
      </c>
      <c r="DN51" s="40" t="s">
        <v>87</v>
      </c>
      <c r="DO51" s="58" t="s">
        <v>87</v>
      </c>
      <c r="DP51" s="158">
        <v>0</v>
      </c>
      <c r="DQ51" s="57">
        <f t="shared" si="144"/>
        <v>0</v>
      </c>
      <c r="DR51" s="40" t="s">
        <v>87</v>
      </c>
      <c r="DS51" s="58" t="s">
        <v>87</v>
      </c>
      <c r="DT51" s="40" t="s">
        <v>87</v>
      </c>
      <c r="DU51" s="58" t="s">
        <v>87</v>
      </c>
      <c r="DV51" s="158">
        <v>12</v>
      </c>
      <c r="DW51" s="57">
        <f t="shared" si="145"/>
        <v>11.538461538461538</v>
      </c>
      <c r="DX51" s="158" t="s">
        <v>87</v>
      </c>
      <c r="DY51" s="57" t="s">
        <v>87</v>
      </c>
      <c r="DZ51" s="158" t="s">
        <v>87</v>
      </c>
      <c r="EA51" s="57" t="s">
        <v>87</v>
      </c>
      <c r="EB51" s="158">
        <v>1</v>
      </c>
      <c r="EC51" s="62">
        <f t="shared" si="146"/>
        <v>0.96153846153846156</v>
      </c>
      <c r="ED51" s="158">
        <v>10</v>
      </c>
      <c r="EE51" s="57">
        <f t="shared" si="147"/>
        <v>9.6153846153846168</v>
      </c>
      <c r="EF51" s="158" t="s">
        <v>87</v>
      </c>
      <c r="EG51" s="158" t="s">
        <v>87</v>
      </c>
      <c r="EH51" s="158">
        <v>65</v>
      </c>
      <c r="EI51" s="57">
        <f t="shared" si="148"/>
        <v>62.5</v>
      </c>
      <c r="EJ51" s="158" t="s">
        <v>87</v>
      </c>
      <c r="EK51" s="57" t="s">
        <v>87</v>
      </c>
      <c r="EL51" s="35">
        <v>0</v>
      </c>
      <c r="EM51" s="57">
        <f t="shared" si="149"/>
        <v>0</v>
      </c>
      <c r="EN51" s="158" t="s">
        <v>87</v>
      </c>
      <c r="EO51" s="158" t="s">
        <v>87</v>
      </c>
      <c r="EP51" s="35">
        <v>0</v>
      </c>
      <c r="EQ51" s="57">
        <f t="shared" si="150"/>
        <v>0</v>
      </c>
      <c r="ER51" s="158" t="s">
        <v>87</v>
      </c>
      <c r="ES51" s="57" t="s">
        <v>87</v>
      </c>
      <c r="ET51" s="35">
        <v>0</v>
      </c>
      <c r="EU51" s="57">
        <f t="shared" si="151"/>
        <v>0</v>
      </c>
      <c r="EV51" s="158" t="s">
        <v>87</v>
      </c>
      <c r="EW51" s="57" t="s">
        <v>87</v>
      </c>
      <c r="EX51" s="35">
        <v>0</v>
      </c>
      <c r="EY51" s="57">
        <f t="shared" si="152"/>
        <v>0</v>
      </c>
      <c r="EZ51" s="158" t="s">
        <v>87</v>
      </c>
      <c r="FA51" s="57" t="s">
        <v>87</v>
      </c>
      <c r="FB51" s="158">
        <v>15</v>
      </c>
      <c r="FC51" s="57">
        <f t="shared" si="153"/>
        <v>14.423076923076922</v>
      </c>
      <c r="FD51" s="158" t="s">
        <v>87</v>
      </c>
      <c r="FE51" s="57" t="s">
        <v>87</v>
      </c>
      <c r="FF51" s="158" t="s">
        <v>87</v>
      </c>
      <c r="FG51" s="57" t="s">
        <v>87</v>
      </c>
      <c r="FH51" s="158">
        <v>0</v>
      </c>
      <c r="FI51" s="57">
        <f t="shared" si="154"/>
        <v>0</v>
      </c>
      <c r="FJ51" s="158" t="s">
        <v>87</v>
      </c>
      <c r="FK51" s="57" t="s">
        <v>87</v>
      </c>
      <c r="FL51" s="158" t="s">
        <v>87</v>
      </c>
      <c r="FM51" s="57" t="s">
        <v>87</v>
      </c>
      <c r="FN51" s="158">
        <v>0</v>
      </c>
      <c r="FO51" s="57">
        <f t="shared" si="155"/>
        <v>0</v>
      </c>
      <c r="FP51" s="158" t="s">
        <v>87</v>
      </c>
      <c r="FQ51" s="57" t="s">
        <v>87</v>
      </c>
      <c r="FR51" s="158">
        <f t="shared" si="156"/>
        <v>0</v>
      </c>
      <c r="FS51" s="57">
        <f t="shared" si="157"/>
        <v>0</v>
      </c>
      <c r="FT51" s="70" t="s">
        <v>157</v>
      </c>
      <c r="FU51" s="70" t="s">
        <v>157</v>
      </c>
      <c r="FV51" s="70" t="s">
        <v>157</v>
      </c>
      <c r="FW51" s="70" t="s">
        <v>157</v>
      </c>
      <c r="FX51" s="70" t="s">
        <v>157</v>
      </c>
      <c r="FY51" s="70" t="s">
        <v>157</v>
      </c>
      <c r="FZ51" s="158" t="s">
        <v>87</v>
      </c>
      <c r="GA51" s="158">
        <v>104</v>
      </c>
      <c r="GB51" s="133" t="s">
        <v>159</v>
      </c>
    </row>
    <row r="52" spans="1:184" s="12" customFormat="1" ht="16.05" customHeight="1" x14ac:dyDescent="0.3">
      <c r="A52" s="43" t="s">
        <v>235</v>
      </c>
      <c r="B52" s="94" t="s">
        <v>181</v>
      </c>
      <c r="C52" s="42" t="s">
        <v>45</v>
      </c>
      <c r="D52" s="76">
        <v>-10.86</v>
      </c>
      <c r="E52" s="43">
        <v>33</v>
      </c>
      <c r="F52" s="158">
        <v>0</v>
      </c>
      <c r="G52" s="57">
        <f>(F52/FZ52)*100</f>
        <v>0</v>
      </c>
      <c r="H52" s="158">
        <v>0</v>
      </c>
      <c r="I52" s="57">
        <f t="shared" si="125"/>
        <v>0</v>
      </c>
      <c r="J52" s="158">
        <v>0</v>
      </c>
      <c r="K52" s="57">
        <f>(J52/FZ52)*100</f>
        <v>0</v>
      </c>
      <c r="L52" s="40">
        <v>4</v>
      </c>
      <c r="M52" s="57">
        <f>(L52/FZ52)*100</f>
        <v>1.1904761904761905</v>
      </c>
      <c r="N52" s="158">
        <v>3</v>
      </c>
      <c r="O52" s="57">
        <f t="shared" si="126"/>
        <v>1.2</v>
      </c>
      <c r="P52" s="158">
        <v>0</v>
      </c>
      <c r="Q52" s="57">
        <f>(P52/FZ52)*100</f>
        <v>0</v>
      </c>
      <c r="R52" s="158">
        <v>1</v>
      </c>
      <c r="S52" s="57">
        <f t="shared" si="127"/>
        <v>0.4</v>
      </c>
      <c r="T52" s="158">
        <v>0</v>
      </c>
      <c r="U52" s="57">
        <f>(T52/FZ52)*100</f>
        <v>0</v>
      </c>
      <c r="V52" s="158">
        <v>1</v>
      </c>
      <c r="W52" s="57">
        <f>(V52/GA52)*100</f>
        <v>0.4</v>
      </c>
      <c r="X52" s="158">
        <v>0</v>
      </c>
      <c r="Y52" s="57">
        <f>(X52/FZ52)*100</f>
        <v>0</v>
      </c>
      <c r="Z52" s="158">
        <v>0</v>
      </c>
      <c r="AA52" s="57">
        <f>(Z52/FZ52)*100</f>
        <v>0</v>
      </c>
      <c r="AB52" s="158">
        <v>1</v>
      </c>
      <c r="AC52" s="57">
        <f t="shared" si="128"/>
        <v>0.4</v>
      </c>
      <c r="AD52" s="158">
        <v>4</v>
      </c>
      <c r="AE52" s="158">
        <f>(AD52/FZ52)*100</f>
        <v>1.1904761904761905</v>
      </c>
      <c r="AF52" s="158">
        <v>11</v>
      </c>
      <c r="AG52" s="57">
        <f>(AF52/FZ52)*100</f>
        <v>3.2738095238095242</v>
      </c>
      <c r="AH52" s="35">
        <v>0</v>
      </c>
      <c r="AI52" s="57">
        <f>(AH52/FZ52)*100</f>
        <v>0</v>
      </c>
      <c r="AJ52" s="35">
        <v>0</v>
      </c>
      <c r="AK52" s="57">
        <f t="shared" si="129"/>
        <v>0</v>
      </c>
      <c r="AL52" s="158">
        <v>0</v>
      </c>
      <c r="AM52" s="57">
        <f>(AL52/FZ52)*100</f>
        <v>0</v>
      </c>
      <c r="AN52" s="158">
        <v>0</v>
      </c>
      <c r="AO52" s="57">
        <f>(AN52/FZ52)*100</f>
        <v>0</v>
      </c>
      <c r="AP52" s="158">
        <f>SUM(V52,AD52,AN52)</f>
        <v>5</v>
      </c>
      <c r="AQ52" s="57">
        <f>(AP52/FZ52)*100</f>
        <v>1.4880952380952379</v>
      </c>
      <c r="AR52" s="158">
        <v>10</v>
      </c>
      <c r="AS52" s="57">
        <f t="shared" si="130"/>
        <v>4</v>
      </c>
      <c r="AT52" s="158">
        <f>SUM(AL52,AF52,X52)</f>
        <v>11</v>
      </c>
      <c r="AU52" s="57">
        <f>(AT52/FZ52)*100</f>
        <v>3.2738095238095242</v>
      </c>
      <c r="AV52" s="158">
        <v>13</v>
      </c>
      <c r="AW52" s="57">
        <f t="shared" si="131"/>
        <v>5.2</v>
      </c>
      <c r="AX52" s="158">
        <v>0</v>
      </c>
      <c r="AY52" s="57">
        <f>(AX52/FZ52)*100</f>
        <v>0</v>
      </c>
      <c r="AZ52" s="158">
        <v>1</v>
      </c>
      <c r="BA52" s="57">
        <f t="shared" si="132"/>
        <v>0.4</v>
      </c>
      <c r="BB52" s="158">
        <v>0</v>
      </c>
      <c r="BC52" s="57">
        <f>(BB52/FZ52)*100</f>
        <v>0</v>
      </c>
      <c r="BD52" s="158">
        <v>0</v>
      </c>
      <c r="BE52" s="57">
        <f t="shared" si="133"/>
        <v>0</v>
      </c>
      <c r="BF52" s="158">
        <v>0</v>
      </c>
      <c r="BG52" s="57">
        <f>(BF52/FZ52)*100</f>
        <v>0</v>
      </c>
      <c r="BH52" s="158">
        <v>0</v>
      </c>
      <c r="BI52" s="57">
        <f>(BH52/FZ52)*100</f>
        <v>0</v>
      </c>
      <c r="BJ52" s="158">
        <v>0</v>
      </c>
      <c r="BK52" s="57">
        <f>(BJ52/FZ52)*100</f>
        <v>0</v>
      </c>
      <c r="BL52" s="158">
        <v>0</v>
      </c>
      <c r="BM52" s="57">
        <f t="shared" si="134"/>
        <v>0</v>
      </c>
      <c r="BN52" s="158">
        <v>0</v>
      </c>
      <c r="BO52" s="57">
        <f>(BN52/FZ52)*100</f>
        <v>0</v>
      </c>
      <c r="BP52" s="158">
        <v>0</v>
      </c>
      <c r="BQ52" s="60">
        <f>(BP52/FZ52)*100</f>
        <v>0</v>
      </c>
      <c r="BR52" s="158">
        <v>0</v>
      </c>
      <c r="BS52" s="60">
        <f t="shared" si="135"/>
        <v>0</v>
      </c>
      <c r="BT52" s="158">
        <v>0</v>
      </c>
      <c r="BU52" s="57">
        <f>(BT52/FZ52)*100</f>
        <v>0</v>
      </c>
      <c r="BV52" s="158">
        <f>SUM(BT52,BP52,BN52,BF52,BH52)</f>
        <v>0</v>
      </c>
      <c r="BW52" s="57">
        <f>(BV52/FZ52)*100</f>
        <v>0</v>
      </c>
      <c r="BX52" s="158">
        <v>7</v>
      </c>
      <c r="BY52" s="57">
        <f>(BX52/FZ52)*100</f>
        <v>2.083333333333333</v>
      </c>
      <c r="BZ52" s="158">
        <v>2</v>
      </c>
      <c r="CA52" s="57">
        <f t="shared" si="136"/>
        <v>0.8</v>
      </c>
      <c r="CB52" s="158">
        <v>1</v>
      </c>
      <c r="CC52" s="57">
        <f>(CB52/FZ52)*100</f>
        <v>0.29761904761904762</v>
      </c>
      <c r="CD52" s="158">
        <v>1</v>
      </c>
      <c r="CE52" s="57">
        <f>(CD52/FZ52)*100</f>
        <v>0.29761904761904762</v>
      </c>
      <c r="CF52" s="158">
        <v>0</v>
      </c>
      <c r="CG52" s="57">
        <f>(CF52/FZ52)*100</f>
        <v>0</v>
      </c>
      <c r="CH52" s="158">
        <v>0</v>
      </c>
      <c r="CI52" s="57">
        <f t="shared" si="137"/>
        <v>0</v>
      </c>
      <c r="CJ52" s="158">
        <v>20</v>
      </c>
      <c r="CK52" s="57">
        <f>(CJ52/FZ52)*100</f>
        <v>5.9523809523809517</v>
      </c>
      <c r="CL52" s="158">
        <v>4</v>
      </c>
      <c r="CM52" s="57">
        <f t="shared" si="138"/>
        <v>1.6</v>
      </c>
      <c r="CN52" s="158">
        <v>0</v>
      </c>
      <c r="CO52" s="57">
        <f>(CN52/FZ52)*100</f>
        <v>0</v>
      </c>
      <c r="CP52" s="158">
        <v>0</v>
      </c>
      <c r="CQ52" s="57">
        <f t="shared" si="139"/>
        <v>0</v>
      </c>
      <c r="CR52" s="158">
        <v>1</v>
      </c>
      <c r="CS52" s="57">
        <f>(CR52/FZ52)*100</f>
        <v>0.29761904761904762</v>
      </c>
      <c r="CT52" s="158">
        <v>9</v>
      </c>
      <c r="CU52" s="57">
        <f t="shared" si="140"/>
        <v>3.5999999999999996</v>
      </c>
      <c r="CV52" s="158">
        <v>0</v>
      </c>
      <c r="CW52" s="57">
        <f>(CV52/FZ52)*100</f>
        <v>0</v>
      </c>
      <c r="CX52" s="158">
        <v>50</v>
      </c>
      <c r="CY52" s="57">
        <f>(CX52/FZ52)*100</f>
        <v>14.880952380952381</v>
      </c>
      <c r="CZ52" s="158">
        <v>43</v>
      </c>
      <c r="DA52" s="57">
        <f t="shared" si="141"/>
        <v>17.2</v>
      </c>
      <c r="DB52" s="158">
        <v>103</v>
      </c>
      <c r="DC52" s="57">
        <f>(DB52/FZ52)*100</f>
        <v>30.654761904761905</v>
      </c>
      <c r="DD52" s="158">
        <v>61</v>
      </c>
      <c r="DE52" s="57">
        <f t="shared" si="142"/>
        <v>24.4</v>
      </c>
      <c r="DF52" s="158">
        <v>8</v>
      </c>
      <c r="DG52" s="57">
        <f>(DF52/FZ52)*100</f>
        <v>2.3809523809523809</v>
      </c>
      <c r="DH52" s="158">
        <v>0</v>
      </c>
      <c r="DI52" s="57">
        <f>(DH52/FZ52)*100</f>
        <v>0</v>
      </c>
      <c r="DJ52" s="158">
        <v>0</v>
      </c>
      <c r="DK52" s="57">
        <f t="shared" si="143"/>
        <v>0</v>
      </c>
      <c r="DL52" s="158">
        <v>8</v>
      </c>
      <c r="DM52" s="57">
        <f>(DL52/FZ52)*100</f>
        <v>2.3809523809523809</v>
      </c>
      <c r="DN52" s="158">
        <v>0</v>
      </c>
      <c r="DO52" s="57">
        <f>(DN52/FZ52)*100</f>
        <v>0</v>
      </c>
      <c r="DP52" s="158">
        <v>0</v>
      </c>
      <c r="DQ52" s="57">
        <f t="shared" si="144"/>
        <v>0</v>
      </c>
      <c r="DR52" s="158">
        <v>0</v>
      </c>
      <c r="DS52" s="57">
        <f>(DR52/FZ52)*100</f>
        <v>0</v>
      </c>
      <c r="DT52" s="158">
        <v>17</v>
      </c>
      <c r="DU52" s="57">
        <f>(DT52/FZ52)*100</f>
        <v>5.0595238095238093</v>
      </c>
      <c r="DV52" s="158">
        <v>11</v>
      </c>
      <c r="DW52" s="57">
        <f t="shared" si="145"/>
        <v>4.3999999999999995</v>
      </c>
      <c r="DX52" s="158">
        <v>6</v>
      </c>
      <c r="DY52" s="57">
        <f>(DX52/FZ52)*100</f>
        <v>1.7857142857142856</v>
      </c>
      <c r="DZ52" s="158">
        <v>0</v>
      </c>
      <c r="EA52" s="57">
        <f>(DZ52/FZ52)*100</f>
        <v>0</v>
      </c>
      <c r="EB52" s="158">
        <v>0</v>
      </c>
      <c r="EC52" s="62">
        <f t="shared" si="146"/>
        <v>0</v>
      </c>
      <c r="ED52" s="158">
        <v>20</v>
      </c>
      <c r="EE52" s="57">
        <f t="shared" si="147"/>
        <v>8</v>
      </c>
      <c r="EF52" s="158">
        <f>SUM(DX52,DT52,DR52,DL52,DF52,DB52,CV52,CR52,CJ52,CD52,BX52,CX52)</f>
        <v>221</v>
      </c>
      <c r="EG52" s="57">
        <f>(EF52/FZ52)*100</f>
        <v>65.773809523809518</v>
      </c>
      <c r="EH52" s="158">
        <v>150</v>
      </c>
      <c r="EI52" s="57">
        <f t="shared" si="148"/>
        <v>60</v>
      </c>
      <c r="EJ52" s="158">
        <v>0</v>
      </c>
      <c r="EK52" s="57">
        <f>(EJ52/FZ52)*100</f>
        <v>0</v>
      </c>
      <c r="EL52" s="35">
        <v>0</v>
      </c>
      <c r="EM52" s="57">
        <f t="shared" si="149"/>
        <v>0</v>
      </c>
      <c r="EN52" s="35">
        <v>0</v>
      </c>
      <c r="EO52" s="57">
        <f>(EN52/FZ52)*100</f>
        <v>0</v>
      </c>
      <c r="EP52" s="35">
        <v>0</v>
      </c>
      <c r="EQ52" s="57">
        <f t="shared" si="150"/>
        <v>0</v>
      </c>
      <c r="ER52" s="35">
        <v>0</v>
      </c>
      <c r="ES52" s="57">
        <f>(ER52/FZ52)*100</f>
        <v>0</v>
      </c>
      <c r="ET52" s="158">
        <v>0</v>
      </c>
      <c r="EU52" s="57">
        <f t="shared" si="151"/>
        <v>0</v>
      </c>
      <c r="EV52" s="35">
        <v>0</v>
      </c>
      <c r="EW52" s="57">
        <f>(EV52/FZ52)*100</f>
        <v>0</v>
      </c>
      <c r="EX52" s="35">
        <v>0</v>
      </c>
      <c r="EY52" s="57">
        <f t="shared" si="152"/>
        <v>0</v>
      </c>
      <c r="EZ52" s="158">
        <v>94</v>
      </c>
      <c r="FA52" s="57">
        <f>(EZ52/FZ52)*100</f>
        <v>27.976190476190478</v>
      </c>
      <c r="FB52" s="158">
        <v>66</v>
      </c>
      <c r="FC52" s="57">
        <f t="shared" si="153"/>
        <v>26.400000000000002</v>
      </c>
      <c r="FD52" s="158">
        <v>0</v>
      </c>
      <c r="FE52" s="57">
        <f>(FD52/FZ52)*100</f>
        <v>0</v>
      </c>
      <c r="FF52" s="158">
        <v>0</v>
      </c>
      <c r="FG52" s="57">
        <f>(FF52/FZ52)*100</f>
        <v>0</v>
      </c>
      <c r="FH52" s="158">
        <v>0</v>
      </c>
      <c r="FI52" s="57">
        <f t="shared" si="154"/>
        <v>0</v>
      </c>
      <c r="FJ52" s="158">
        <v>0</v>
      </c>
      <c r="FK52" s="57">
        <f>(FJ52/FZ52)*100</f>
        <v>0</v>
      </c>
      <c r="FL52" s="158">
        <v>1</v>
      </c>
      <c r="FM52" s="57">
        <f>(FL52/FZ52)*100</f>
        <v>0.29761904761904762</v>
      </c>
      <c r="FN52" s="158">
        <v>6</v>
      </c>
      <c r="FO52" s="57">
        <f t="shared" si="155"/>
        <v>2.4</v>
      </c>
      <c r="FP52" s="158">
        <f>SUM(FL52,FF52,FJ52,FD52)</f>
        <v>1</v>
      </c>
      <c r="FQ52" s="57">
        <f>(FP52/FZ52)*100</f>
        <v>0.29761904761904762</v>
      </c>
      <c r="FR52" s="158">
        <f t="shared" si="156"/>
        <v>6</v>
      </c>
      <c r="FS52" s="57">
        <f t="shared" si="157"/>
        <v>2.4</v>
      </c>
      <c r="FT52" s="69">
        <v>3</v>
      </c>
      <c r="FU52" s="69">
        <v>2</v>
      </c>
      <c r="FV52" s="69">
        <f>(FT52/FZ52)</f>
        <v>8.9285714285714281E-3</v>
      </c>
      <c r="FW52" s="69">
        <f>(FU52/GA52)</f>
        <v>8.0000000000000002E-3</v>
      </c>
      <c r="FX52" s="70">
        <f>(FZ52*9666*1)/(FT52*E52)</f>
        <v>32805.818181818184</v>
      </c>
      <c r="FY52" s="114">
        <f>(GA52*9666*1)/(FU52*E52)</f>
        <v>36613.63636363636</v>
      </c>
      <c r="FZ52" s="158">
        <v>336</v>
      </c>
      <c r="GA52" s="158">
        <v>250</v>
      </c>
      <c r="GB52" s="133" t="s">
        <v>159</v>
      </c>
    </row>
    <row r="53" spans="1:184" s="12" customFormat="1" ht="16.05" customHeight="1" x14ac:dyDescent="0.3">
      <c r="A53" s="43" t="s">
        <v>197</v>
      </c>
      <c r="B53" s="94" t="s">
        <v>181</v>
      </c>
      <c r="C53" s="42" t="s">
        <v>46</v>
      </c>
      <c r="D53" s="76">
        <v>-14.4</v>
      </c>
      <c r="E53" s="163" t="s">
        <v>157</v>
      </c>
      <c r="F53" s="40" t="s">
        <v>87</v>
      </c>
      <c r="G53" s="40" t="s">
        <v>87</v>
      </c>
      <c r="H53" s="158">
        <v>0</v>
      </c>
      <c r="I53" s="57">
        <f t="shared" si="125"/>
        <v>0</v>
      </c>
      <c r="J53" s="40" t="s">
        <v>87</v>
      </c>
      <c r="K53" s="40" t="s">
        <v>87</v>
      </c>
      <c r="L53" s="40" t="s">
        <v>87</v>
      </c>
      <c r="M53" s="40" t="s">
        <v>87</v>
      </c>
      <c r="N53" s="158">
        <v>0</v>
      </c>
      <c r="O53" s="57">
        <f t="shared" si="126"/>
        <v>0</v>
      </c>
      <c r="P53" s="40" t="s">
        <v>87</v>
      </c>
      <c r="Q53" s="40" t="s">
        <v>87</v>
      </c>
      <c r="R53" s="158">
        <v>0</v>
      </c>
      <c r="S53" s="57">
        <f t="shared" si="127"/>
        <v>0</v>
      </c>
      <c r="T53" s="40" t="s">
        <v>87</v>
      </c>
      <c r="U53" s="40" t="s">
        <v>87</v>
      </c>
      <c r="V53" s="40" t="s">
        <v>87</v>
      </c>
      <c r="W53" s="40" t="s">
        <v>87</v>
      </c>
      <c r="X53" s="40" t="s">
        <v>87</v>
      </c>
      <c r="Y53" s="58" t="s">
        <v>87</v>
      </c>
      <c r="Z53" s="40" t="s">
        <v>87</v>
      </c>
      <c r="AA53" s="40" t="s">
        <v>87</v>
      </c>
      <c r="AB53" s="158">
        <v>0</v>
      </c>
      <c r="AC53" s="57">
        <f t="shared" si="128"/>
        <v>0</v>
      </c>
      <c r="AD53" s="40" t="s">
        <v>87</v>
      </c>
      <c r="AE53" s="40" t="s">
        <v>87</v>
      </c>
      <c r="AF53" s="40" t="s">
        <v>87</v>
      </c>
      <c r="AG53" s="40" t="s">
        <v>87</v>
      </c>
      <c r="AH53" s="40" t="s">
        <v>87</v>
      </c>
      <c r="AI53" s="40" t="s">
        <v>87</v>
      </c>
      <c r="AJ53" s="35">
        <v>0</v>
      </c>
      <c r="AK53" s="57">
        <f t="shared" si="129"/>
        <v>0</v>
      </c>
      <c r="AL53" s="40" t="s">
        <v>87</v>
      </c>
      <c r="AM53" s="40" t="s">
        <v>87</v>
      </c>
      <c r="AN53" s="40" t="s">
        <v>87</v>
      </c>
      <c r="AO53" s="40" t="s">
        <v>87</v>
      </c>
      <c r="AP53" s="40" t="s">
        <v>87</v>
      </c>
      <c r="AQ53" s="58" t="s">
        <v>87</v>
      </c>
      <c r="AR53" s="158">
        <v>0</v>
      </c>
      <c r="AS53" s="57">
        <f t="shared" si="130"/>
        <v>0</v>
      </c>
      <c r="AT53" s="40" t="s">
        <v>87</v>
      </c>
      <c r="AU53" s="58" t="s">
        <v>87</v>
      </c>
      <c r="AV53" s="158">
        <v>2</v>
      </c>
      <c r="AW53" s="57">
        <f t="shared" si="131"/>
        <v>2.6315789473684208</v>
      </c>
      <c r="AX53" s="40" t="s">
        <v>87</v>
      </c>
      <c r="AY53" s="40" t="s">
        <v>87</v>
      </c>
      <c r="AZ53" s="158">
        <v>0</v>
      </c>
      <c r="BA53" s="57">
        <f t="shared" si="132"/>
        <v>0</v>
      </c>
      <c r="BB53" s="40" t="s">
        <v>87</v>
      </c>
      <c r="BC53" s="40" t="s">
        <v>87</v>
      </c>
      <c r="BD53" s="158">
        <v>0</v>
      </c>
      <c r="BE53" s="57">
        <f t="shared" si="133"/>
        <v>0</v>
      </c>
      <c r="BF53" s="40" t="s">
        <v>87</v>
      </c>
      <c r="BG53" s="58" t="s">
        <v>87</v>
      </c>
      <c r="BH53" s="40" t="s">
        <v>87</v>
      </c>
      <c r="BI53" s="40" t="s">
        <v>87</v>
      </c>
      <c r="BJ53" s="40" t="s">
        <v>87</v>
      </c>
      <c r="BK53" s="40" t="s">
        <v>87</v>
      </c>
      <c r="BL53" s="158">
        <v>0</v>
      </c>
      <c r="BM53" s="57">
        <f t="shared" si="134"/>
        <v>0</v>
      </c>
      <c r="BN53" s="40" t="s">
        <v>87</v>
      </c>
      <c r="BO53" s="40" t="s">
        <v>87</v>
      </c>
      <c r="BP53" s="40" t="s">
        <v>87</v>
      </c>
      <c r="BQ53" s="40" t="s">
        <v>87</v>
      </c>
      <c r="BR53" s="158">
        <v>0</v>
      </c>
      <c r="BS53" s="60">
        <f t="shared" si="135"/>
        <v>0</v>
      </c>
      <c r="BT53" s="40" t="s">
        <v>87</v>
      </c>
      <c r="BU53" s="40" t="s">
        <v>87</v>
      </c>
      <c r="BV53" s="40" t="s">
        <v>87</v>
      </c>
      <c r="BW53" s="40" t="s">
        <v>87</v>
      </c>
      <c r="BX53" s="40" t="s">
        <v>87</v>
      </c>
      <c r="BY53" s="40" t="s">
        <v>87</v>
      </c>
      <c r="BZ53" s="158">
        <v>3</v>
      </c>
      <c r="CA53" s="57">
        <f t="shared" si="136"/>
        <v>3.9473684210526314</v>
      </c>
      <c r="CB53" s="40" t="s">
        <v>87</v>
      </c>
      <c r="CC53" s="40" t="s">
        <v>87</v>
      </c>
      <c r="CD53" s="40" t="s">
        <v>87</v>
      </c>
      <c r="CE53" s="40" t="s">
        <v>87</v>
      </c>
      <c r="CF53" s="40" t="s">
        <v>87</v>
      </c>
      <c r="CG53" s="58" t="s">
        <v>87</v>
      </c>
      <c r="CH53" s="158">
        <v>0</v>
      </c>
      <c r="CI53" s="57">
        <f t="shared" si="137"/>
        <v>0</v>
      </c>
      <c r="CJ53" s="40" t="s">
        <v>87</v>
      </c>
      <c r="CK53" s="58" t="s">
        <v>87</v>
      </c>
      <c r="CL53" s="158">
        <v>3</v>
      </c>
      <c r="CM53" s="57">
        <f t="shared" si="138"/>
        <v>3.9473684210526314</v>
      </c>
      <c r="CN53" s="40" t="s">
        <v>87</v>
      </c>
      <c r="CO53" s="40" t="s">
        <v>87</v>
      </c>
      <c r="CP53" s="158">
        <v>0</v>
      </c>
      <c r="CQ53" s="57">
        <f t="shared" si="139"/>
        <v>0</v>
      </c>
      <c r="CR53" s="40" t="s">
        <v>87</v>
      </c>
      <c r="CS53" s="58" t="s">
        <v>87</v>
      </c>
      <c r="CT53" s="158">
        <v>8</v>
      </c>
      <c r="CU53" s="57">
        <f t="shared" si="140"/>
        <v>10.526315789473683</v>
      </c>
      <c r="CV53" s="40" t="s">
        <v>87</v>
      </c>
      <c r="CW53" s="40" t="s">
        <v>87</v>
      </c>
      <c r="CX53" s="40" t="s">
        <v>87</v>
      </c>
      <c r="CY53" s="58" t="s">
        <v>87</v>
      </c>
      <c r="CZ53" s="158">
        <v>12</v>
      </c>
      <c r="DA53" s="57">
        <f t="shared" si="141"/>
        <v>15.789473684210526</v>
      </c>
      <c r="DB53" s="40" t="s">
        <v>87</v>
      </c>
      <c r="DC53" s="58" t="s">
        <v>87</v>
      </c>
      <c r="DD53" s="158">
        <v>29</v>
      </c>
      <c r="DE53" s="57">
        <f t="shared" si="142"/>
        <v>38.15789473684211</v>
      </c>
      <c r="DF53" s="40" t="s">
        <v>87</v>
      </c>
      <c r="DG53" s="58" t="s">
        <v>87</v>
      </c>
      <c r="DH53" s="40" t="s">
        <v>87</v>
      </c>
      <c r="DI53" s="58" t="s">
        <v>87</v>
      </c>
      <c r="DJ53" s="158">
        <v>0</v>
      </c>
      <c r="DK53" s="57">
        <f t="shared" si="143"/>
        <v>0</v>
      </c>
      <c r="DL53" s="40" t="s">
        <v>87</v>
      </c>
      <c r="DM53" s="58" t="s">
        <v>87</v>
      </c>
      <c r="DN53" s="40" t="s">
        <v>87</v>
      </c>
      <c r="DO53" s="58" t="s">
        <v>87</v>
      </c>
      <c r="DP53" s="158">
        <v>0</v>
      </c>
      <c r="DQ53" s="57">
        <f t="shared" si="144"/>
        <v>0</v>
      </c>
      <c r="DR53" s="40" t="s">
        <v>87</v>
      </c>
      <c r="DS53" s="58" t="s">
        <v>87</v>
      </c>
      <c r="DT53" s="40" t="s">
        <v>87</v>
      </c>
      <c r="DU53" s="58" t="s">
        <v>87</v>
      </c>
      <c r="DV53" s="158">
        <v>2</v>
      </c>
      <c r="DW53" s="57">
        <f t="shared" si="145"/>
        <v>2.6315789473684208</v>
      </c>
      <c r="DX53" s="158" t="s">
        <v>87</v>
      </c>
      <c r="DY53" s="158" t="s">
        <v>87</v>
      </c>
      <c r="DZ53" s="158" t="s">
        <v>87</v>
      </c>
      <c r="EA53" s="57" t="s">
        <v>87</v>
      </c>
      <c r="EB53" s="158">
        <v>0</v>
      </c>
      <c r="EC53" s="62">
        <f t="shared" si="146"/>
        <v>0</v>
      </c>
      <c r="ED53" s="158">
        <v>14</v>
      </c>
      <c r="EE53" s="57">
        <f t="shared" si="147"/>
        <v>18.421052631578945</v>
      </c>
      <c r="EF53" s="158" t="s">
        <v>87</v>
      </c>
      <c r="EG53" s="158" t="s">
        <v>87</v>
      </c>
      <c r="EH53" s="158">
        <v>71</v>
      </c>
      <c r="EI53" s="57">
        <f t="shared" si="148"/>
        <v>93.421052631578945</v>
      </c>
      <c r="EJ53" s="158" t="s">
        <v>87</v>
      </c>
      <c r="EK53" s="57" t="s">
        <v>87</v>
      </c>
      <c r="EL53" s="35">
        <v>0</v>
      </c>
      <c r="EM53" s="57">
        <f t="shared" si="149"/>
        <v>0</v>
      </c>
      <c r="EN53" s="158" t="s">
        <v>87</v>
      </c>
      <c r="EO53" s="158" t="s">
        <v>87</v>
      </c>
      <c r="EP53" s="158">
        <v>0</v>
      </c>
      <c r="EQ53" s="57">
        <f t="shared" si="150"/>
        <v>0</v>
      </c>
      <c r="ER53" s="158" t="s">
        <v>87</v>
      </c>
      <c r="ES53" s="57" t="s">
        <v>87</v>
      </c>
      <c r="ET53" s="35">
        <v>0</v>
      </c>
      <c r="EU53" s="57">
        <f t="shared" si="151"/>
        <v>0</v>
      </c>
      <c r="EV53" s="158" t="s">
        <v>87</v>
      </c>
      <c r="EW53" s="57" t="s">
        <v>87</v>
      </c>
      <c r="EX53" s="158">
        <v>0</v>
      </c>
      <c r="EY53" s="57">
        <f t="shared" si="152"/>
        <v>0</v>
      </c>
      <c r="EZ53" s="158" t="s">
        <v>87</v>
      </c>
      <c r="FA53" s="57" t="s">
        <v>87</v>
      </c>
      <c r="FB53" s="158">
        <v>3</v>
      </c>
      <c r="FC53" s="57">
        <f t="shared" si="153"/>
        <v>3.9473684210526314</v>
      </c>
      <c r="FD53" s="158" t="s">
        <v>87</v>
      </c>
      <c r="FE53" s="57" t="s">
        <v>87</v>
      </c>
      <c r="FF53" s="158" t="s">
        <v>87</v>
      </c>
      <c r="FG53" s="57" t="s">
        <v>87</v>
      </c>
      <c r="FH53" s="158">
        <v>0</v>
      </c>
      <c r="FI53" s="57">
        <f t="shared" si="154"/>
        <v>0</v>
      </c>
      <c r="FJ53" s="158" t="s">
        <v>87</v>
      </c>
      <c r="FK53" s="57" t="s">
        <v>87</v>
      </c>
      <c r="FL53" s="158" t="s">
        <v>87</v>
      </c>
      <c r="FM53" s="57" t="s">
        <v>87</v>
      </c>
      <c r="FN53" s="158">
        <v>0</v>
      </c>
      <c r="FO53" s="57">
        <f t="shared" si="155"/>
        <v>0</v>
      </c>
      <c r="FP53" s="158" t="s">
        <v>87</v>
      </c>
      <c r="FQ53" s="57" t="s">
        <v>87</v>
      </c>
      <c r="FR53" s="158">
        <f t="shared" si="156"/>
        <v>0</v>
      </c>
      <c r="FS53" s="57">
        <f t="shared" si="157"/>
        <v>0</v>
      </c>
      <c r="FT53" s="70" t="s">
        <v>157</v>
      </c>
      <c r="FU53" s="70" t="s">
        <v>157</v>
      </c>
      <c r="FV53" s="70" t="s">
        <v>157</v>
      </c>
      <c r="FW53" s="70" t="s">
        <v>157</v>
      </c>
      <c r="FX53" s="70" t="s">
        <v>157</v>
      </c>
      <c r="FY53" s="70" t="s">
        <v>157</v>
      </c>
      <c r="FZ53" s="158" t="s">
        <v>87</v>
      </c>
      <c r="GA53" s="158">
        <v>76</v>
      </c>
      <c r="GB53" s="133" t="s">
        <v>163</v>
      </c>
    </row>
    <row r="54" spans="1:184" s="12" customFormat="1" ht="16.05" customHeight="1" x14ac:dyDescent="0.3">
      <c r="A54" s="43" t="s">
        <v>196</v>
      </c>
      <c r="B54" s="94" t="s">
        <v>181</v>
      </c>
      <c r="C54" s="42" t="s">
        <v>47</v>
      </c>
      <c r="D54" s="76">
        <v>-15.56</v>
      </c>
      <c r="E54" s="43">
        <v>33</v>
      </c>
      <c r="F54" s="40" t="s">
        <v>87</v>
      </c>
      <c r="G54" s="40" t="s">
        <v>87</v>
      </c>
      <c r="H54" s="158">
        <v>0</v>
      </c>
      <c r="I54" s="57">
        <f t="shared" si="125"/>
        <v>0</v>
      </c>
      <c r="J54" s="40" t="s">
        <v>87</v>
      </c>
      <c r="K54" s="40" t="s">
        <v>87</v>
      </c>
      <c r="L54" s="40" t="s">
        <v>87</v>
      </c>
      <c r="M54" s="40" t="s">
        <v>87</v>
      </c>
      <c r="N54" s="158">
        <v>2</v>
      </c>
      <c r="O54" s="57">
        <f t="shared" si="126"/>
        <v>0.8</v>
      </c>
      <c r="P54" s="40" t="s">
        <v>87</v>
      </c>
      <c r="Q54" s="40" t="s">
        <v>87</v>
      </c>
      <c r="R54" s="158">
        <v>0</v>
      </c>
      <c r="S54" s="57">
        <f t="shared" si="127"/>
        <v>0</v>
      </c>
      <c r="T54" s="40" t="s">
        <v>87</v>
      </c>
      <c r="U54" s="40" t="s">
        <v>87</v>
      </c>
      <c r="V54" s="40" t="s">
        <v>87</v>
      </c>
      <c r="W54" s="40" t="s">
        <v>87</v>
      </c>
      <c r="X54" s="40" t="s">
        <v>87</v>
      </c>
      <c r="Y54" s="58" t="s">
        <v>87</v>
      </c>
      <c r="Z54" s="40" t="s">
        <v>87</v>
      </c>
      <c r="AA54" s="40" t="s">
        <v>87</v>
      </c>
      <c r="AB54" s="158">
        <v>0</v>
      </c>
      <c r="AC54" s="57">
        <f t="shared" si="128"/>
        <v>0</v>
      </c>
      <c r="AD54" s="40" t="s">
        <v>87</v>
      </c>
      <c r="AE54" s="40" t="s">
        <v>87</v>
      </c>
      <c r="AF54" s="40" t="s">
        <v>87</v>
      </c>
      <c r="AG54" s="40" t="s">
        <v>87</v>
      </c>
      <c r="AH54" s="40" t="s">
        <v>87</v>
      </c>
      <c r="AI54" s="40" t="s">
        <v>87</v>
      </c>
      <c r="AJ54" s="35">
        <v>0</v>
      </c>
      <c r="AK54" s="57">
        <f t="shared" si="129"/>
        <v>0</v>
      </c>
      <c r="AL54" s="40" t="s">
        <v>87</v>
      </c>
      <c r="AM54" s="40" t="s">
        <v>87</v>
      </c>
      <c r="AN54" s="40" t="s">
        <v>87</v>
      </c>
      <c r="AO54" s="40" t="s">
        <v>87</v>
      </c>
      <c r="AP54" s="40" t="s">
        <v>87</v>
      </c>
      <c r="AQ54" s="58" t="s">
        <v>87</v>
      </c>
      <c r="AR54" s="158">
        <v>17</v>
      </c>
      <c r="AS54" s="57">
        <f t="shared" si="130"/>
        <v>6.8000000000000007</v>
      </c>
      <c r="AT54" s="40" t="s">
        <v>87</v>
      </c>
      <c r="AU54" s="58" t="s">
        <v>87</v>
      </c>
      <c r="AV54" s="158">
        <v>23</v>
      </c>
      <c r="AW54" s="57">
        <f t="shared" si="131"/>
        <v>9.1999999999999993</v>
      </c>
      <c r="AX54" s="40" t="s">
        <v>87</v>
      </c>
      <c r="AY54" s="40" t="s">
        <v>87</v>
      </c>
      <c r="AZ54" s="158">
        <v>0</v>
      </c>
      <c r="BA54" s="57">
        <f t="shared" si="132"/>
        <v>0</v>
      </c>
      <c r="BB54" s="40" t="s">
        <v>87</v>
      </c>
      <c r="BC54" s="40" t="s">
        <v>87</v>
      </c>
      <c r="BD54" s="158">
        <v>0</v>
      </c>
      <c r="BE54" s="57">
        <f t="shared" si="133"/>
        <v>0</v>
      </c>
      <c r="BF54" s="40" t="s">
        <v>87</v>
      </c>
      <c r="BG54" s="58" t="s">
        <v>87</v>
      </c>
      <c r="BH54" s="40" t="s">
        <v>87</v>
      </c>
      <c r="BI54" s="40" t="s">
        <v>87</v>
      </c>
      <c r="BJ54" s="40" t="s">
        <v>87</v>
      </c>
      <c r="BK54" s="40" t="s">
        <v>87</v>
      </c>
      <c r="BL54" s="158">
        <v>0</v>
      </c>
      <c r="BM54" s="57">
        <f t="shared" si="134"/>
        <v>0</v>
      </c>
      <c r="BN54" s="40" t="s">
        <v>87</v>
      </c>
      <c r="BO54" s="40" t="s">
        <v>87</v>
      </c>
      <c r="BP54" s="40" t="s">
        <v>87</v>
      </c>
      <c r="BQ54" s="40" t="s">
        <v>87</v>
      </c>
      <c r="BR54" s="158">
        <v>0</v>
      </c>
      <c r="BS54" s="60">
        <f t="shared" si="135"/>
        <v>0</v>
      </c>
      <c r="BT54" s="40" t="s">
        <v>87</v>
      </c>
      <c r="BU54" s="40" t="s">
        <v>87</v>
      </c>
      <c r="BV54" s="40" t="s">
        <v>87</v>
      </c>
      <c r="BW54" s="40" t="s">
        <v>87</v>
      </c>
      <c r="BX54" s="40" t="s">
        <v>87</v>
      </c>
      <c r="BY54" s="40" t="s">
        <v>87</v>
      </c>
      <c r="BZ54" s="158">
        <v>3</v>
      </c>
      <c r="CA54" s="57">
        <f t="shared" si="136"/>
        <v>1.2</v>
      </c>
      <c r="CB54" s="40" t="s">
        <v>87</v>
      </c>
      <c r="CC54" s="40" t="s">
        <v>87</v>
      </c>
      <c r="CD54" s="40" t="s">
        <v>87</v>
      </c>
      <c r="CE54" s="40" t="s">
        <v>87</v>
      </c>
      <c r="CF54" s="40" t="s">
        <v>87</v>
      </c>
      <c r="CG54" s="58" t="s">
        <v>87</v>
      </c>
      <c r="CH54" s="158">
        <v>0</v>
      </c>
      <c r="CI54" s="57">
        <f t="shared" si="137"/>
        <v>0</v>
      </c>
      <c r="CJ54" s="40" t="s">
        <v>87</v>
      </c>
      <c r="CK54" s="58" t="s">
        <v>87</v>
      </c>
      <c r="CL54" s="158">
        <v>3</v>
      </c>
      <c r="CM54" s="57">
        <f t="shared" si="138"/>
        <v>1.2</v>
      </c>
      <c r="CN54" s="40" t="s">
        <v>87</v>
      </c>
      <c r="CO54" s="40" t="s">
        <v>87</v>
      </c>
      <c r="CP54" s="158">
        <v>0</v>
      </c>
      <c r="CQ54" s="57">
        <f t="shared" si="139"/>
        <v>0</v>
      </c>
      <c r="CR54" s="40" t="s">
        <v>87</v>
      </c>
      <c r="CS54" s="58" t="s">
        <v>87</v>
      </c>
      <c r="CT54" s="158">
        <v>7</v>
      </c>
      <c r="CU54" s="57">
        <f t="shared" si="140"/>
        <v>2.8000000000000003</v>
      </c>
      <c r="CV54" s="40" t="s">
        <v>87</v>
      </c>
      <c r="CW54" s="40" t="s">
        <v>87</v>
      </c>
      <c r="CX54" s="40" t="s">
        <v>87</v>
      </c>
      <c r="CY54" s="58" t="s">
        <v>87</v>
      </c>
      <c r="CZ54" s="158">
        <v>37</v>
      </c>
      <c r="DA54" s="57">
        <f t="shared" si="141"/>
        <v>14.799999999999999</v>
      </c>
      <c r="DB54" s="40" t="s">
        <v>87</v>
      </c>
      <c r="DC54" s="58" t="s">
        <v>87</v>
      </c>
      <c r="DD54" s="158">
        <v>97</v>
      </c>
      <c r="DE54" s="57">
        <f t="shared" si="142"/>
        <v>38.800000000000004</v>
      </c>
      <c r="DF54" s="40" t="s">
        <v>87</v>
      </c>
      <c r="DG54" s="58" t="s">
        <v>87</v>
      </c>
      <c r="DH54" s="40" t="s">
        <v>87</v>
      </c>
      <c r="DI54" s="58" t="s">
        <v>87</v>
      </c>
      <c r="DJ54" s="158">
        <v>0</v>
      </c>
      <c r="DK54" s="57">
        <f t="shared" si="143"/>
        <v>0</v>
      </c>
      <c r="DL54" s="40" t="s">
        <v>87</v>
      </c>
      <c r="DM54" s="58" t="s">
        <v>87</v>
      </c>
      <c r="DN54" s="40" t="s">
        <v>87</v>
      </c>
      <c r="DO54" s="58" t="s">
        <v>87</v>
      </c>
      <c r="DP54" s="158">
        <v>0</v>
      </c>
      <c r="DQ54" s="57">
        <f t="shared" si="144"/>
        <v>0</v>
      </c>
      <c r="DR54" s="40" t="s">
        <v>87</v>
      </c>
      <c r="DS54" s="58" t="s">
        <v>87</v>
      </c>
      <c r="DT54" s="40" t="s">
        <v>87</v>
      </c>
      <c r="DU54" s="58" t="s">
        <v>87</v>
      </c>
      <c r="DV54" s="158">
        <v>10</v>
      </c>
      <c r="DW54" s="57">
        <f t="shared" si="145"/>
        <v>4</v>
      </c>
      <c r="DX54" s="158" t="s">
        <v>87</v>
      </c>
      <c r="DY54" s="158" t="s">
        <v>87</v>
      </c>
      <c r="DZ54" s="158" t="s">
        <v>87</v>
      </c>
      <c r="EA54" s="57" t="s">
        <v>87</v>
      </c>
      <c r="EB54" s="158">
        <v>4</v>
      </c>
      <c r="EC54" s="62">
        <f t="shared" si="146"/>
        <v>1.6</v>
      </c>
      <c r="ED54" s="158">
        <v>32</v>
      </c>
      <c r="EE54" s="57">
        <f t="shared" si="147"/>
        <v>12.8</v>
      </c>
      <c r="EF54" s="158" t="s">
        <v>87</v>
      </c>
      <c r="EG54" s="158" t="s">
        <v>87</v>
      </c>
      <c r="EH54" s="158">
        <v>189</v>
      </c>
      <c r="EI54" s="57">
        <f t="shared" si="148"/>
        <v>75.599999999999994</v>
      </c>
      <c r="EJ54" s="158" t="s">
        <v>87</v>
      </c>
      <c r="EK54" s="57" t="s">
        <v>87</v>
      </c>
      <c r="EL54" s="35">
        <v>0</v>
      </c>
      <c r="EM54" s="57">
        <f t="shared" si="149"/>
        <v>0</v>
      </c>
      <c r="EN54" s="158" t="s">
        <v>87</v>
      </c>
      <c r="EO54" s="158" t="s">
        <v>87</v>
      </c>
      <c r="EP54" s="158">
        <v>0</v>
      </c>
      <c r="EQ54" s="57">
        <f t="shared" si="150"/>
        <v>0</v>
      </c>
      <c r="ER54" s="158" t="s">
        <v>87</v>
      </c>
      <c r="ES54" s="57" t="s">
        <v>87</v>
      </c>
      <c r="ET54" s="35">
        <v>0</v>
      </c>
      <c r="EU54" s="57">
        <f t="shared" si="151"/>
        <v>0</v>
      </c>
      <c r="EV54" s="158" t="s">
        <v>87</v>
      </c>
      <c r="EW54" s="57" t="s">
        <v>87</v>
      </c>
      <c r="EX54" s="158">
        <v>0</v>
      </c>
      <c r="EY54" s="57">
        <f t="shared" si="152"/>
        <v>0</v>
      </c>
      <c r="EZ54" s="158" t="s">
        <v>87</v>
      </c>
      <c r="FA54" s="57" t="s">
        <v>87</v>
      </c>
      <c r="FB54" s="158">
        <v>13</v>
      </c>
      <c r="FC54" s="57">
        <f t="shared" si="153"/>
        <v>5.2</v>
      </c>
      <c r="FD54" s="158" t="s">
        <v>87</v>
      </c>
      <c r="FE54" s="57" t="s">
        <v>87</v>
      </c>
      <c r="FF54" s="158" t="s">
        <v>87</v>
      </c>
      <c r="FG54" s="57" t="s">
        <v>87</v>
      </c>
      <c r="FH54" s="158">
        <v>1</v>
      </c>
      <c r="FI54" s="57">
        <f t="shared" si="154"/>
        <v>0.4</v>
      </c>
      <c r="FJ54" s="158" t="s">
        <v>87</v>
      </c>
      <c r="FK54" s="57" t="s">
        <v>87</v>
      </c>
      <c r="FL54" s="158" t="s">
        <v>87</v>
      </c>
      <c r="FM54" s="57" t="s">
        <v>87</v>
      </c>
      <c r="FN54" s="158">
        <v>5</v>
      </c>
      <c r="FO54" s="57">
        <f t="shared" si="155"/>
        <v>2</v>
      </c>
      <c r="FP54" s="158" t="s">
        <v>87</v>
      </c>
      <c r="FQ54" s="57" t="s">
        <v>87</v>
      </c>
      <c r="FR54" s="158">
        <f t="shared" si="156"/>
        <v>6</v>
      </c>
      <c r="FS54" s="57">
        <f t="shared" si="157"/>
        <v>2.4</v>
      </c>
      <c r="FT54" s="70" t="s">
        <v>157</v>
      </c>
      <c r="FU54" s="69">
        <v>2</v>
      </c>
      <c r="FV54" s="70" t="s">
        <v>157</v>
      </c>
      <c r="FW54" s="69">
        <f>(FU54/GA54)</f>
        <v>8.0000000000000002E-3</v>
      </c>
      <c r="FX54" s="70" t="s">
        <v>157</v>
      </c>
      <c r="FY54" s="114">
        <f>(GA54*9666*1)/(FU54*E54)</f>
        <v>36613.63636363636</v>
      </c>
      <c r="FZ54" s="158" t="s">
        <v>87</v>
      </c>
      <c r="GA54" s="158">
        <v>250</v>
      </c>
      <c r="GB54" s="133" t="s">
        <v>167</v>
      </c>
    </row>
    <row r="55" spans="1:184" s="12" customFormat="1" ht="16.05" customHeight="1" x14ac:dyDescent="0.3">
      <c r="A55" s="43" t="s">
        <v>236</v>
      </c>
      <c r="B55" s="94" t="s">
        <v>181</v>
      </c>
      <c r="C55" s="42" t="s">
        <v>48</v>
      </c>
      <c r="D55" s="76">
        <v>-17.62</v>
      </c>
      <c r="E55" s="43">
        <v>20</v>
      </c>
      <c r="F55" s="158">
        <v>0</v>
      </c>
      <c r="G55" s="57">
        <f>(F55/FZ55)*100</f>
        <v>0</v>
      </c>
      <c r="H55" s="158">
        <v>0</v>
      </c>
      <c r="I55" s="57">
        <f t="shared" si="125"/>
        <v>0</v>
      </c>
      <c r="J55" s="158">
        <v>0</v>
      </c>
      <c r="K55" s="57">
        <f>(J55/FZ55)*100</f>
        <v>0</v>
      </c>
      <c r="L55" s="158">
        <v>1</v>
      </c>
      <c r="M55" s="57">
        <f>(L55/FZ55)*100</f>
        <v>0.29761904761904762</v>
      </c>
      <c r="N55" s="158">
        <v>1</v>
      </c>
      <c r="O55" s="57">
        <f t="shared" si="126"/>
        <v>0.4</v>
      </c>
      <c r="P55" s="158">
        <v>0</v>
      </c>
      <c r="Q55" s="57">
        <f>(P55/FZ55)*100</f>
        <v>0</v>
      </c>
      <c r="R55" s="158">
        <v>0</v>
      </c>
      <c r="S55" s="57">
        <f t="shared" si="127"/>
        <v>0</v>
      </c>
      <c r="T55" s="158">
        <v>0</v>
      </c>
      <c r="U55" s="57">
        <f>(T55/FZ55)*100</f>
        <v>0</v>
      </c>
      <c r="V55" s="158">
        <v>5</v>
      </c>
      <c r="W55" s="57">
        <f>(V55/GA55)*100</f>
        <v>2</v>
      </c>
      <c r="X55" s="158">
        <v>19</v>
      </c>
      <c r="Y55" s="57">
        <f>(X55/FZ55)*100</f>
        <v>5.6547619047619051</v>
      </c>
      <c r="Z55" s="158">
        <v>0</v>
      </c>
      <c r="AA55" s="57">
        <f>(Z55/FZ55)*100</f>
        <v>0</v>
      </c>
      <c r="AB55" s="158">
        <v>0</v>
      </c>
      <c r="AC55" s="57">
        <f t="shared" si="128"/>
        <v>0</v>
      </c>
      <c r="AD55" s="158">
        <v>18</v>
      </c>
      <c r="AE55" s="158">
        <f>(AD55/FZ55)*100</f>
        <v>5.3571428571428568</v>
      </c>
      <c r="AF55" s="158">
        <v>38</v>
      </c>
      <c r="AG55" s="57">
        <f>(AF55/FZ55)*100</f>
        <v>11.30952380952381</v>
      </c>
      <c r="AH55" s="158">
        <v>0</v>
      </c>
      <c r="AI55" s="57">
        <f>(AH55/FZ55)*100</f>
        <v>0</v>
      </c>
      <c r="AJ55" s="35">
        <v>0</v>
      </c>
      <c r="AK55" s="57">
        <f t="shared" si="129"/>
        <v>0</v>
      </c>
      <c r="AL55" s="158">
        <v>0</v>
      </c>
      <c r="AM55" s="57">
        <f>(AL55/FZ55)*100</f>
        <v>0</v>
      </c>
      <c r="AN55" s="158">
        <v>0</v>
      </c>
      <c r="AO55" s="57">
        <f>(AN55/FZ55)*100</f>
        <v>0</v>
      </c>
      <c r="AP55" s="158">
        <f>SUM(V55,AD55,AN55)</f>
        <v>23</v>
      </c>
      <c r="AQ55" s="57">
        <f>(AP55/FZ55)*100</f>
        <v>6.8452380952380958</v>
      </c>
      <c r="AR55" s="158">
        <v>14</v>
      </c>
      <c r="AS55" s="57">
        <f t="shared" si="130"/>
        <v>5.6000000000000005</v>
      </c>
      <c r="AT55" s="158">
        <f>SUM(AL55,AF55,X55)</f>
        <v>57</v>
      </c>
      <c r="AU55" s="57">
        <f>(AT55/FZ55)*100</f>
        <v>16.964285714285715</v>
      </c>
      <c r="AV55" s="158">
        <v>42</v>
      </c>
      <c r="AW55" s="57">
        <f t="shared" si="131"/>
        <v>16.8</v>
      </c>
      <c r="AX55" s="158">
        <v>1</v>
      </c>
      <c r="AY55" s="57">
        <f>(AX55/FZ55)*100</f>
        <v>0.29761904761904762</v>
      </c>
      <c r="AZ55" s="158">
        <v>0</v>
      </c>
      <c r="BA55" s="57">
        <f t="shared" si="132"/>
        <v>0</v>
      </c>
      <c r="BB55" s="158">
        <v>0</v>
      </c>
      <c r="BC55" s="57">
        <f>(BB55/FZ55)*100</f>
        <v>0</v>
      </c>
      <c r="BD55" s="158">
        <v>1</v>
      </c>
      <c r="BE55" s="57">
        <f t="shared" si="133"/>
        <v>0.4</v>
      </c>
      <c r="BF55" s="158">
        <v>0</v>
      </c>
      <c r="BG55" s="57">
        <f>(BF55/FZ55)*100</f>
        <v>0</v>
      </c>
      <c r="BH55" s="158">
        <v>0</v>
      </c>
      <c r="BI55" s="57">
        <f>(BH55/FZ55)*100</f>
        <v>0</v>
      </c>
      <c r="BJ55" s="158">
        <v>1</v>
      </c>
      <c r="BK55" s="57">
        <f>(BJ55/FZ55)*100</f>
        <v>0.29761904761904762</v>
      </c>
      <c r="BL55" s="158">
        <v>0</v>
      </c>
      <c r="BM55" s="57">
        <f t="shared" si="134"/>
        <v>0</v>
      </c>
      <c r="BN55" s="158">
        <v>2</v>
      </c>
      <c r="BO55" s="57">
        <f>(BN55/FZ55)*100</f>
        <v>0.59523809523809523</v>
      </c>
      <c r="BP55" s="158">
        <v>0</v>
      </c>
      <c r="BQ55" s="60">
        <f>(BP55/FZ55)*100</f>
        <v>0</v>
      </c>
      <c r="BR55" s="158">
        <v>0</v>
      </c>
      <c r="BS55" s="60">
        <f t="shared" si="135"/>
        <v>0</v>
      </c>
      <c r="BT55" s="158">
        <v>0</v>
      </c>
      <c r="BU55" s="57">
        <f>(BT55/FZ55)*100</f>
        <v>0</v>
      </c>
      <c r="BV55" s="158">
        <f>SUM(BT55,BP55,BN55,BF55,BH55)</f>
        <v>2</v>
      </c>
      <c r="BW55" s="57">
        <f>(BV55/FZ55)*100</f>
        <v>0.59523809523809523</v>
      </c>
      <c r="BX55" s="158">
        <v>17</v>
      </c>
      <c r="BY55" s="57">
        <f>(BX55/FZ55)*100</f>
        <v>5.0595238095238093</v>
      </c>
      <c r="BZ55" s="158">
        <v>3</v>
      </c>
      <c r="CA55" s="57">
        <f t="shared" si="136"/>
        <v>1.2</v>
      </c>
      <c r="CB55" s="158">
        <v>35</v>
      </c>
      <c r="CC55" s="57">
        <f>(CB55/FZ55)*100</f>
        <v>10.416666666666668</v>
      </c>
      <c r="CD55" s="158">
        <v>48</v>
      </c>
      <c r="CE55" s="57">
        <f>(CD55/FZ55)*100</f>
        <v>14.285714285714285</v>
      </c>
      <c r="CF55" s="158">
        <v>0</v>
      </c>
      <c r="CG55" s="57">
        <f>(CF55/FZ55)*100</f>
        <v>0</v>
      </c>
      <c r="CH55" s="158">
        <v>0</v>
      </c>
      <c r="CI55" s="57">
        <f t="shared" si="137"/>
        <v>0</v>
      </c>
      <c r="CJ55" s="158">
        <v>4</v>
      </c>
      <c r="CK55" s="57">
        <f>(CJ55/FZ55)*100</f>
        <v>1.1904761904761905</v>
      </c>
      <c r="CL55" s="158">
        <v>5</v>
      </c>
      <c r="CM55" s="57">
        <f t="shared" si="138"/>
        <v>2</v>
      </c>
      <c r="CN55" s="158">
        <v>0</v>
      </c>
      <c r="CO55" s="57">
        <f>(CN55/FZ55)*100</f>
        <v>0</v>
      </c>
      <c r="CP55" s="158">
        <v>0</v>
      </c>
      <c r="CQ55" s="57">
        <f t="shared" si="139"/>
        <v>0</v>
      </c>
      <c r="CR55" s="158">
        <v>5</v>
      </c>
      <c r="CS55" s="57">
        <f>(CR55/FZ55)*100</f>
        <v>1.4880952380952379</v>
      </c>
      <c r="CT55" s="158">
        <v>14</v>
      </c>
      <c r="CU55" s="57">
        <f t="shared" si="140"/>
        <v>5.6000000000000005</v>
      </c>
      <c r="CV55" s="158">
        <v>2</v>
      </c>
      <c r="CW55" s="57">
        <f>(CV55/FZ55)*100</f>
        <v>0.59523809523809523</v>
      </c>
      <c r="CX55" s="158">
        <v>62</v>
      </c>
      <c r="CY55" s="57">
        <f>(CX55/FZ55)*100</f>
        <v>18.452380952380953</v>
      </c>
      <c r="CZ55" s="158">
        <v>27</v>
      </c>
      <c r="DA55" s="57">
        <f t="shared" si="141"/>
        <v>10.8</v>
      </c>
      <c r="DB55" s="158">
        <v>88</v>
      </c>
      <c r="DC55" s="57">
        <f>(DB55/FZ55)*100</f>
        <v>26.190476190476193</v>
      </c>
      <c r="DD55" s="158">
        <v>77</v>
      </c>
      <c r="DE55" s="57">
        <f t="shared" si="142"/>
        <v>30.8</v>
      </c>
      <c r="DF55" s="158">
        <v>0</v>
      </c>
      <c r="DG55" s="57">
        <f>(DF55/FZ55)*100</f>
        <v>0</v>
      </c>
      <c r="DH55" s="158">
        <v>0</v>
      </c>
      <c r="DI55" s="57">
        <f>(DH55/FZ55)*100</f>
        <v>0</v>
      </c>
      <c r="DJ55" s="158">
        <v>0</v>
      </c>
      <c r="DK55" s="57">
        <f t="shared" si="143"/>
        <v>0</v>
      </c>
      <c r="DL55" s="158">
        <v>0</v>
      </c>
      <c r="DM55" s="57">
        <f>(DL55/FZ55)*100</f>
        <v>0</v>
      </c>
      <c r="DN55" s="158">
        <v>0</v>
      </c>
      <c r="DO55" s="57">
        <f>(DN55/FZ55)*100</f>
        <v>0</v>
      </c>
      <c r="DP55" s="158">
        <v>0</v>
      </c>
      <c r="DQ55" s="57">
        <f t="shared" si="144"/>
        <v>0</v>
      </c>
      <c r="DR55" s="158">
        <v>0</v>
      </c>
      <c r="DS55" s="57">
        <f>(DR55/FZ55)*100</f>
        <v>0</v>
      </c>
      <c r="DT55" s="158">
        <v>11</v>
      </c>
      <c r="DU55" s="57">
        <f>(DT55/FZ55)*100</f>
        <v>3.2738095238095242</v>
      </c>
      <c r="DV55" s="158">
        <v>8</v>
      </c>
      <c r="DW55" s="57">
        <f t="shared" si="145"/>
        <v>3.2</v>
      </c>
      <c r="DX55" s="158">
        <v>3</v>
      </c>
      <c r="DY55" s="57">
        <f>(DX55/FZ55)*100</f>
        <v>0.89285714285714279</v>
      </c>
      <c r="DZ55" s="158">
        <v>0</v>
      </c>
      <c r="EA55" s="57">
        <f>(DZ55/FZ55)*100</f>
        <v>0</v>
      </c>
      <c r="EB55" s="158">
        <v>13</v>
      </c>
      <c r="EC55" s="62">
        <f t="shared" si="146"/>
        <v>5.2</v>
      </c>
      <c r="ED55" s="158">
        <v>45</v>
      </c>
      <c r="EE55" s="57">
        <f t="shared" si="147"/>
        <v>18</v>
      </c>
      <c r="EF55" s="158">
        <f>SUM(DX55,DT55,DR55,DL55,DF55,DB55,CV55,CR55,CJ55,CD55,BX55,CX55)</f>
        <v>240</v>
      </c>
      <c r="EG55" s="57">
        <f>(EF55/FZ55)*100</f>
        <v>71.428571428571431</v>
      </c>
      <c r="EH55" s="158">
        <v>179</v>
      </c>
      <c r="EI55" s="57">
        <f t="shared" si="148"/>
        <v>71.599999999999994</v>
      </c>
      <c r="EJ55" s="158">
        <v>0</v>
      </c>
      <c r="EK55" s="57">
        <f>(EJ55/FZ55)*100</f>
        <v>0</v>
      </c>
      <c r="EL55" s="35">
        <v>0</v>
      </c>
      <c r="EM55" s="57">
        <f t="shared" si="149"/>
        <v>0</v>
      </c>
      <c r="EN55" s="35">
        <v>0</v>
      </c>
      <c r="EO55" s="57">
        <f>(EN55/FZ55)*100</f>
        <v>0</v>
      </c>
      <c r="EP55" s="35">
        <v>0</v>
      </c>
      <c r="EQ55" s="57">
        <f t="shared" si="150"/>
        <v>0</v>
      </c>
      <c r="ER55" s="35">
        <v>0</v>
      </c>
      <c r="ES55" s="57">
        <f>(ER55/FZ55)*100</f>
        <v>0</v>
      </c>
      <c r="ET55" s="158">
        <v>0</v>
      </c>
      <c r="EU55" s="57">
        <f t="shared" si="151"/>
        <v>0</v>
      </c>
      <c r="EV55" s="35">
        <v>0</v>
      </c>
      <c r="EW55" s="57">
        <f>(EV55/FZ55)*100</f>
        <v>0</v>
      </c>
      <c r="EX55" s="35">
        <v>0</v>
      </c>
      <c r="EY55" s="57">
        <f t="shared" si="152"/>
        <v>0</v>
      </c>
      <c r="EZ55" s="158">
        <v>11</v>
      </c>
      <c r="FA55" s="57">
        <f>(EZ55/FZ55)*100</f>
        <v>3.2738095238095242</v>
      </c>
      <c r="FB55" s="158">
        <v>11</v>
      </c>
      <c r="FC55" s="57">
        <f t="shared" si="153"/>
        <v>4.3999999999999995</v>
      </c>
      <c r="FD55" s="158">
        <v>0</v>
      </c>
      <c r="FE55" s="57">
        <f>(FD55/FZ55)*100</f>
        <v>0</v>
      </c>
      <c r="FF55" s="158">
        <v>0</v>
      </c>
      <c r="FG55" s="57">
        <f>(FF55/FZ55)*100</f>
        <v>0</v>
      </c>
      <c r="FH55" s="158">
        <v>1</v>
      </c>
      <c r="FI55" s="57">
        <f t="shared" si="154"/>
        <v>0.4</v>
      </c>
      <c r="FJ55" s="158">
        <v>0</v>
      </c>
      <c r="FK55" s="57">
        <f>(FJ55/FZ55)*100</f>
        <v>0</v>
      </c>
      <c r="FL55" s="158">
        <v>1</v>
      </c>
      <c r="FM55" s="57">
        <f>(FL55/FZ55)*100</f>
        <v>0.29761904761904762</v>
      </c>
      <c r="FN55" s="158">
        <v>1</v>
      </c>
      <c r="FO55" s="57">
        <f t="shared" si="155"/>
        <v>0.4</v>
      </c>
      <c r="FP55" s="158">
        <f>SUM(FL55,FF55,FJ55,FD55)</f>
        <v>1</v>
      </c>
      <c r="FQ55" s="57">
        <f>(FP55/FZ55)*100</f>
        <v>0.29761904761904762</v>
      </c>
      <c r="FR55" s="158">
        <f t="shared" si="156"/>
        <v>2</v>
      </c>
      <c r="FS55" s="57">
        <f t="shared" si="157"/>
        <v>0.8</v>
      </c>
      <c r="FT55" s="69">
        <v>1</v>
      </c>
      <c r="FU55" s="69">
        <v>0</v>
      </c>
      <c r="FV55" s="69">
        <f>(FT55/FZ55)</f>
        <v>2.976190476190476E-3</v>
      </c>
      <c r="FW55" s="69">
        <f>(FU55/GA55)</f>
        <v>0</v>
      </c>
      <c r="FX55" s="70">
        <f>(FZ55*9666*1)/(FT55*E55)</f>
        <v>162388.79999999999</v>
      </c>
      <c r="FY55" s="114" t="s">
        <v>159</v>
      </c>
      <c r="FZ55" s="158">
        <v>336</v>
      </c>
      <c r="GA55" s="158">
        <v>250</v>
      </c>
      <c r="GB55" s="133" t="s">
        <v>159</v>
      </c>
    </row>
    <row r="56" spans="1:184" s="12" customFormat="1" ht="16.05" customHeight="1" x14ac:dyDescent="0.3">
      <c r="A56" s="43" t="s">
        <v>195</v>
      </c>
      <c r="B56" s="94" t="s">
        <v>181</v>
      </c>
      <c r="C56" s="42" t="s">
        <v>49</v>
      </c>
      <c r="D56" s="76">
        <v>-35.24</v>
      </c>
      <c r="E56" s="163" t="s">
        <v>157</v>
      </c>
      <c r="F56" s="40" t="s">
        <v>87</v>
      </c>
      <c r="G56" s="40" t="s">
        <v>87</v>
      </c>
      <c r="H56" s="158">
        <v>0</v>
      </c>
      <c r="I56" s="57">
        <f t="shared" si="125"/>
        <v>0</v>
      </c>
      <c r="J56" s="40" t="s">
        <v>87</v>
      </c>
      <c r="K56" s="40" t="s">
        <v>87</v>
      </c>
      <c r="L56" s="40" t="s">
        <v>87</v>
      </c>
      <c r="M56" s="40" t="s">
        <v>87</v>
      </c>
      <c r="N56" s="158">
        <v>2</v>
      </c>
      <c r="O56" s="57">
        <f t="shared" si="126"/>
        <v>0.8</v>
      </c>
      <c r="P56" s="40" t="s">
        <v>87</v>
      </c>
      <c r="Q56" s="40" t="s">
        <v>87</v>
      </c>
      <c r="R56" s="158">
        <v>1</v>
      </c>
      <c r="S56" s="57">
        <f t="shared" si="127"/>
        <v>0.4</v>
      </c>
      <c r="T56" s="40" t="s">
        <v>87</v>
      </c>
      <c r="U56" s="40" t="s">
        <v>87</v>
      </c>
      <c r="V56" s="40" t="s">
        <v>87</v>
      </c>
      <c r="W56" s="40" t="s">
        <v>87</v>
      </c>
      <c r="X56" s="40" t="s">
        <v>87</v>
      </c>
      <c r="Y56" s="58" t="s">
        <v>87</v>
      </c>
      <c r="Z56" s="40" t="s">
        <v>87</v>
      </c>
      <c r="AA56" s="40" t="s">
        <v>87</v>
      </c>
      <c r="AB56" s="158">
        <v>0</v>
      </c>
      <c r="AC56" s="57">
        <f t="shared" si="128"/>
        <v>0</v>
      </c>
      <c r="AD56" s="40" t="s">
        <v>87</v>
      </c>
      <c r="AE56" s="40" t="s">
        <v>87</v>
      </c>
      <c r="AF56" s="40" t="s">
        <v>87</v>
      </c>
      <c r="AG56" s="40" t="s">
        <v>87</v>
      </c>
      <c r="AH56" s="40" t="s">
        <v>87</v>
      </c>
      <c r="AI56" s="40" t="s">
        <v>87</v>
      </c>
      <c r="AJ56" s="35">
        <v>0</v>
      </c>
      <c r="AK56" s="57">
        <f t="shared" si="129"/>
        <v>0</v>
      </c>
      <c r="AL56" s="40" t="s">
        <v>87</v>
      </c>
      <c r="AM56" s="40" t="s">
        <v>87</v>
      </c>
      <c r="AN56" s="40" t="s">
        <v>87</v>
      </c>
      <c r="AO56" s="40" t="s">
        <v>87</v>
      </c>
      <c r="AP56" s="40" t="s">
        <v>87</v>
      </c>
      <c r="AQ56" s="58" t="s">
        <v>87</v>
      </c>
      <c r="AR56" s="158">
        <v>5</v>
      </c>
      <c r="AS56" s="57">
        <f t="shared" si="130"/>
        <v>2</v>
      </c>
      <c r="AT56" s="40" t="s">
        <v>87</v>
      </c>
      <c r="AU56" s="58" t="s">
        <v>87</v>
      </c>
      <c r="AV56" s="158">
        <v>15</v>
      </c>
      <c r="AW56" s="57">
        <f t="shared" si="131"/>
        <v>6</v>
      </c>
      <c r="AX56" s="40" t="s">
        <v>87</v>
      </c>
      <c r="AY56" s="40" t="s">
        <v>87</v>
      </c>
      <c r="AZ56" s="158">
        <v>0</v>
      </c>
      <c r="BA56" s="57">
        <f t="shared" si="132"/>
        <v>0</v>
      </c>
      <c r="BB56" s="40" t="s">
        <v>87</v>
      </c>
      <c r="BC56" s="40" t="s">
        <v>87</v>
      </c>
      <c r="BD56" s="158">
        <v>0</v>
      </c>
      <c r="BE56" s="57">
        <f t="shared" si="133"/>
        <v>0</v>
      </c>
      <c r="BF56" s="40" t="s">
        <v>87</v>
      </c>
      <c r="BG56" s="58" t="s">
        <v>87</v>
      </c>
      <c r="BH56" s="40" t="s">
        <v>87</v>
      </c>
      <c r="BI56" s="40" t="s">
        <v>87</v>
      </c>
      <c r="BJ56" s="40" t="s">
        <v>87</v>
      </c>
      <c r="BK56" s="40" t="s">
        <v>87</v>
      </c>
      <c r="BL56" s="158">
        <v>0</v>
      </c>
      <c r="BM56" s="57">
        <f t="shared" si="134"/>
        <v>0</v>
      </c>
      <c r="BN56" s="40" t="s">
        <v>87</v>
      </c>
      <c r="BO56" s="40" t="s">
        <v>87</v>
      </c>
      <c r="BP56" s="40" t="s">
        <v>87</v>
      </c>
      <c r="BQ56" s="40" t="s">
        <v>87</v>
      </c>
      <c r="BR56" s="158">
        <v>0</v>
      </c>
      <c r="BS56" s="60">
        <f t="shared" si="135"/>
        <v>0</v>
      </c>
      <c r="BT56" s="40" t="s">
        <v>87</v>
      </c>
      <c r="BU56" s="40" t="s">
        <v>87</v>
      </c>
      <c r="BV56" s="40" t="s">
        <v>87</v>
      </c>
      <c r="BW56" s="40" t="s">
        <v>87</v>
      </c>
      <c r="BX56" s="40" t="s">
        <v>87</v>
      </c>
      <c r="BY56" s="40" t="s">
        <v>87</v>
      </c>
      <c r="BZ56" s="158">
        <v>2</v>
      </c>
      <c r="CA56" s="57">
        <f t="shared" si="136"/>
        <v>0.8</v>
      </c>
      <c r="CB56" s="40" t="s">
        <v>87</v>
      </c>
      <c r="CC56" s="40" t="s">
        <v>87</v>
      </c>
      <c r="CD56" s="40" t="s">
        <v>87</v>
      </c>
      <c r="CE56" s="40" t="s">
        <v>87</v>
      </c>
      <c r="CF56" s="40" t="s">
        <v>87</v>
      </c>
      <c r="CG56" s="58" t="s">
        <v>87</v>
      </c>
      <c r="CH56" s="158">
        <v>0</v>
      </c>
      <c r="CI56" s="57">
        <f t="shared" si="137"/>
        <v>0</v>
      </c>
      <c r="CJ56" s="40" t="s">
        <v>87</v>
      </c>
      <c r="CK56" s="58" t="s">
        <v>87</v>
      </c>
      <c r="CL56" s="158">
        <v>8</v>
      </c>
      <c r="CM56" s="57">
        <f t="shared" si="138"/>
        <v>3.2</v>
      </c>
      <c r="CN56" s="40" t="s">
        <v>87</v>
      </c>
      <c r="CO56" s="40" t="s">
        <v>87</v>
      </c>
      <c r="CP56" s="158">
        <v>0</v>
      </c>
      <c r="CQ56" s="57">
        <f t="shared" si="139"/>
        <v>0</v>
      </c>
      <c r="CR56" s="40" t="s">
        <v>87</v>
      </c>
      <c r="CS56" s="58" t="s">
        <v>87</v>
      </c>
      <c r="CT56" s="158">
        <v>16</v>
      </c>
      <c r="CU56" s="57">
        <f t="shared" si="140"/>
        <v>6.4</v>
      </c>
      <c r="CV56" s="40" t="s">
        <v>87</v>
      </c>
      <c r="CW56" s="40" t="s">
        <v>87</v>
      </c>
      <c r="CX56" s="40" t="s">
        <v>87</v>
      </c>
      <c r="CY56" s="58" t="s">
        <v>87</v>
      </c>
      <c r="CZ56" s="158">
        <v>54</v>
      </c>
      <c r="DA56" s="57">
        <f t="shared" si="141"/>
        <v>21.6</v>
      </c>
      <c r="DB56" s="40" t="s">
        <v>87</v>
      </c>
      <c r="DC56" s="58" t="s">
        <v>87</v>
      </c>
      <c r="DD56" s="158">
        <v>92</v>
      </c>
      <c r="DE56" s="57">
        <f t="shared" si="142"/>
        <v>36.799999999999997</v>
      </c>
      <c r="DF56" s="40" t="s">
        <v>87</v>
      </c>
      <c r="DG56" s="58" t="s">
        <v>87</v>
      </c>
      <c r="DH56" s="40" t="s">
        <v>87</v>
      </c>
      <c r="DI56" s="58" t="s">
        <v>87</v>
      </c>
      <c r="DJ56" s="158">
        <v>0</v>
      </c>
      <c r="DK56" s="57">
        <f t="shared" si="143"/>
        <v>0</v>
      </c>
      <c r="DL56" s="40" t="s">
        <v>87</v>
      </c>
      <c r="DM56" s="58" t="s">
        <v>87</v>
      </c>
      <c r="DN56" s="40" t="s">
        <v>87</v>
      </c>
      <c r="DO56" s="58" t="s">
        <v>87</v>
      </c>
      <c r="DP56" s="158">
        <v>0</v>
      </c>
      <c r="DQ56" s="57">
        <f t="shared" si="144"/>
        <v>0</v>
      </c>
      <c r="DR56" s="40" t="s">
        <v>87</v>
      </c>
      <c r="DS56" s="58" t="s">
        <v>87</v>
      </c>
      <c r="DT56" s="40" t="s">
        <v>87</v>
      </c>
      <c r="DU56" s="58" t="s">
        <v>87</v>
      </c>
      <c r="DV56" s="158">
        <v>14</v>
      </c>
      <c r="DW56" s="57">
        <f t="shared" si="145"/>
        <v>5.6000000000000005</v>
      </c>
      <c r="DX56" s="158" t="s">
        <v>87</v>
      </c>
      <c r="DY56" s="158" t="s">
        <v>87</v>
      </c>
      <c r="DZ56" s="158" t="s">
        <v>87</v>
      </c>
      <c r="EA56" s="57" t="s">
        <v>87</v>
      </c>
      <c r="EB56" s="158">
        <v>13</v>
      </c>
      <c r="EC56" s="62">
        <f t="shared" si="146"/>
        <v>5.2</v>
      </c>
      <c r="ED56" s="158">
        <v>35</v>
      </c>
      <c r="EE56" s="57">
        <f t="shared" si="147"/>
        <v>14.000000000000002</v>
      </c>
      <c r="EF56" s="158" t="s">
        <v>87</v>
      </c>
      <c r="EG56" s="158" t="s">
        <v>87</v>
      </c>
      <c r="EH56" s="158">
        <v>221</v>
      </c>
      <c r="EI56" s="57">
        <f t="shared" si="148"/>
        <v>88.4</v>
      </c>
      <c r="EJ56" s="158" t="s">
        <v>87</v>
      </c>
      <c r="EK56" s="57" t="s">
        <v>87</v>
      </c>
      <c r="EL56" s="35">
        <v>0</v>
      </c>
      <c r="EM56" s="57">
        <f t="shared" si="149"/>
        <v>0</v>
      </c>
      <c r="EN56" s="158" t="s">
        <v>87</v>
      </c>
      <c r="EO56" s="158" t="s">
        <v>87</v>
      </c>
      <c r="EP56" s="158">
        <v>0</v>
      </c>
      <c r="EQ56" s="57">
        <f t="shared" si="150"/>
        <v>0</v>
      </c>
      <c r="ER56" s="158" t="s">
        <v>87</v>
      </c>
      <c r="ES56" s="57" t="s">
        <v>87</v>
      </c>
      <c r="ET56" s="35">
        <v>0</v>
      </c>
      <c r="EU56" s="57">
        <f t="shared" si="151"/>
        <v>0</v>
      </c>
      <c r="EV56" s="158" t="s">
        <v>87</v>
      </c>
      <c r="EW56" s="57" t="s">
        <v>87</v>
      </c>
      <c r="EX56" s="158">
        <v>0</v>
      </c>
      <c r="EY56" s="57">
        <f t="shared" si="152"/>
        <v>0</v>
      </c>
      <c r="EZ56" s="158" t="s">
        <v>87</v>
      </c>
      <c r="FA56" s="57" t="s">
        <v>87</v>
      </c>
      <c r="FB56" s="158">
        <v>6</v>
      </c>
      <c r="FC56" s="57">
        <f t="shared" si="153"/>
        <v>2.4</v>
      </c>
      <c r="FD56" s="158" t="s">
        <v>87</v>
      </c>
      <c r="FE56" s="57" t="s">
        <v>87</v>
      </c>
      <c r="FF56" s="158" t="s">
        <v>87</v>
      </c>
      <c r="FG56" s="57" t="s">
        <v>87</v>
      </c>
      <c r="FH56" s="158">
        <v>0</v>
      </c>
      <c r="FI56" s="57">
        <f t="shared" si="154"/>
        <v>0</v>
      </c>
      <c r="FJ56" s="158" t="s">
        <v>87</v>
      </c>
      <c r="FK56" s="57" t="s">
        <v>87</v>
      </c>
      <c r="FL56" s="158" t="s">
        <v>87</v>
      </c>
      <c r="FM56" s="57" t="s">
        <v>87</v>
      </c>
      <c r="FN56" s="158">
        <v>0</v>
      </c>
      <c r="FO56" s="57">
        <f t="shared" si="155"/>
        <v>0</v>
      </c>
      <c r="FP56" s="158" t="s">
        <v>87</v>
      </c>
      <c r="FQ56" s="57" t="s">
        <v>87</v>
      </c>
      <c r="FR56" s="158">
        <f t="shared" si="156"/>
        <v>0</v>
      </c>
      <c r="FS56" s="57">
        <f t="shared" si="157"/>
        <v>0</v>
      </c>
      <c r="FT56" s="70" t="s">
        <v>157</v>
      </c>
      <c r="FU56" s="70" t="s">
        <v>157</v>
      </c>
      <c r="FV56" s="70" t="s">
        <v>157</v>
      </c>
      <c r="FW56" s="70" t="s">
        <v>157</v>
      </c>
      <c r="FX56" s="70" t="s">
        <v>157</v>
      </c>
      <c r="FY56" s="70" t="s">
        <v>157</v>
      </c>
      <c r="FZ56" s="158" t="s">
        <v>87</v>
      </c>
      <c r="GA56" s="158">
        <v>250</v>
      </c>
      <c r="GB56" s="133" t="s">
        <v>167</v>
      </c>
    </row>
    <row r="57" spans="1:184" s="12" customFormat="1" ht="16.05" customHeight="1" x14ac:dyDescent="0.3">
      <c r="A57" s="43" t="s">
        <v>194</v>
      </c>
      <c r="B57" s="94" t="s">
        <v>181</v>
      </c>
      <c r="C57" s="42" t="s">
        <v>50</v>
      </c>
      <c r="D57" s="76">
        <v>-55.29</v>
      </c>
      <c r="E57" s="163" t="s">
        <v>157</v>
      </c>
      <c r="F57" s="40" t="s">
        <v>87</v>
      </c>
      <c r="G57" s="40" t="s">
        <v>87</v>
      </c>
      <c r="H57" s="158">
        <v>0</v>
      </c>
      <c r="I57" s="57">
        <f t="shared" si="125"/>
        <v>0</v>
      </c>
      <c r="J57" s="40" t="s">
        <v>87</v>
      </c>
      <c r="K57" s="40" t="s">
        <v>87</v>
      </c>
      <c r="L57" s="40" t="s">
        <v>87</v>
      </c>
      <c r="M57" s="40" t="s">
        <v>87</v>
      </c>
      <c r="N57" s="158">
        <v>2</v>
      </c>
      <c r="O57" s="57">
        <f t="shared" si="126"/>
        <v>1.3986013986013985</v>
      </c>
      <c r="P57" s="40" t="s">
        <v>87</v>
      </c>
      <c r="Q57" s="40" t="s">
        <v>87</v>
      </c>
      <c r="R57" s="158">
        <v>0</v>
      </c>
      <c r="S57" s="57">
        <f t="shared" si="127"/>
        <v>0</v>
      </c>
      <c r="T57" s="40" t="s">
        <v>87</v>
      </c>
      <c r="U57" s="40" t="s">
        <v>87</v>
      </c>
      <c r="V57" s="40" t="s">
        <v>87</v>
      </c>
      <c r="W57" s="40" t="s">
        <v>87</v>
      </c>
      <c r="X57" s="40" t="s">
        <v>87</v>
      </c>
      <c r="Y57" s="58" t="s">
        <v>87</v>
      </c>
      <c r="Z57" s="40" t="s">
        <v>87</v>
      </c>
      <c r="AA57" s="40" t="s">
        <v>87</v>
      </c>
      <c r="AB57" s="158">
        <v>0</v>
      </c>
      <c r="AC57" s="57">
        <f t="shared" si="128"/>
        <v>0</v>
      </c>
      <c r="AD57" s="40" t="s">
        <v>87</v>
      </c>
      <c r="AE57" s="40" t="s">
        <v>87</v>
      </c>
      <c r="AF57" s="40" t="s">
        <v>87</v>
      </c>
      <c r="AG57" s="40" t="s">
        <v>87</v>
      </c>
      <c r="AH57" s="40" t="s">
        <v>87</v>
      </c>
      <c r="AI57" s="40" t="s">
        <v>87</v>
      </c>
      <c r="AJ57" s="35">
        <v>0</v>
      </c>
      <c r="AK57" s="57">
        <f t="shared" si="129"/>
        <v>0</v>
      </c>
      <c r="AL57" s="40" t="s">
        <v>87</v>
      </c>
      <c r="AM57" s="40" t="s">
        <v>87</v>
      </c>
      <c r="AN57" s="40" t="s">
        <v>87</v>
      </c>
      <c r="AO57" s="40" t="s">
        <v>87</v>
      </c>
      <c r="AP57" s="40" t="s">
        <v>87</v>
      </c>
      <c r="AQ57" s="58" t="s">
        <v>87</v>
      </c>
      <c r="AR57" s="158">
        <v>5</v>
      </c>
      <c r="AS57" s="57">
        <f t="shared" si="130"/>
        <v>3.4965034965034967</v>
      </c>
      <c r="AT57" s="40" t="s">
        <v>87</v>
      </c>
      <c r="AU57" s="58" t="s">
        <v>87</v>
      </c>
      <c r="AV57" s="158">
        <v>12</v>
      </c>
      <c r="AW57" s="57">
        <f t="shared" si="131"/>
        <v>8.3916083916083917</v>
      </c>
      <c r="AX57" s="40" t="s">
        <v>87</v>
      </c>
      <c r="AY57" s="40" t="s">
        <v>87</v>
      </c>
      <c r="AZ57" s="158">
        <v>0</v>
      </c>
      <c r="BA57" s="57">
        <f t="shared" si="132"/>
        <v>0</v>
      </c>
      <c r="BB57" s="40" t="s">
        <v>87</v>
      </c>
      <c r="BC57" s="40" t="s">
        <v>87</v>
      </c>
      <c r="BD57" s="158">
        <v>0</v>
      </c>
      <c r="BE57" s="57">
        <f t="shared" si="133"/>
        <v>0</v>
      </c>
      <c r="BF57" s="40" t="s">
        <v>87</v>
      </c>
      <c r="BG57" s="58" t="s">
        <v>87</v>
      </c>
      <c r="BH57" s="40" t="s">
        <v>87</v>
      </c>
      <c r="BI57" s="40" t="s">
        <v>87</v>
      </c>
      <c r="BJ57" s="40" t="s">
        <v>87</v>
      </c>
      <c r="BK57" s="40" t="s">
        <v>87</v>
      </c>
      <c r="BL57" s="158">
        <v>0</v>
      </c>
      <c r="BM57" s="57">
        <f t="shared" si="134"/>
        <v>0</v>
      </c>
      <c r="BN57" s="40" t="s">
        <v>87</v>
      </c>
      <c r="BO57" s="40" t="s">
        <v>87</v>
      </c>
      <c r="BP57" s="40" t="s">
        <v>87</v>
      </c>
      <c r="BQ57" s="40" t="s">
        <v>87</v>
      </c>
      <c r="BR57" s="158">
        <v>0</v>
      </c>
      <c r="BS57" s="60">
        <f t="shared" si="135"/>
        <v>0</v>
      </c>
      <c r="BT57" s="40" t="s">
        <v>87</v>
      </c>
      <c r="BU57" s="40" t="s">
        <v>87</v>
      </c>
      <c r="BV57" s="40" t="s">
        <v>87</v>
      </c>
      <c r="BW57" s="40" t="s">
        <v>87</v>
      </c>
      <c r="BX57" s="40" t="s">
        <v>87</v>
      </c>
      <c r="BY57" s="40" t="s">
        <v>87</v>
      </c>
      <c r="BZ57" s="158">
        <v>3</v>
      </c>
      <c r="CA57" s="57">
        <f t="shared" si="136"/>
        <v>2.0979020979020979</v>
      </c>
      <c r="CB57" s="40" t="s">
        <v>87</v>
      </c>
      <c r="CC57" s="40" t="s">
        <v>87</v>
      </c>
      <c r="CD57" s="40" t="s">
        <v>87</v>
      </c>
      <c r="CE57" s="40" t="s">
        <v>87</v>
      </c>
      <c r="CF57" s="40" t="s">
        <v>87</v>
      </c>
      <c r="CG57" s="58" t="s">
        <v>87</v>
      </c>
      <c r="CH57" s="158">
        <v>0</v>
      </c>
      <c r="CI57" s="57">
        <f t="shared" si="137"/>
        <v>0</v>
      </c>
      <c r="CJ57" s="40" t="s">
        <v>87</v>
      </c>
      <c r="CK57" s="58" t="s">
        <v>87</v>
      </c>
      <c r="CL57" s="158">
        <v>5</v>
      </c>
      <c r="CM57" s="57">
        <f t="shared" si="138"/>
        <v>3.4965034965034967</v>
      </c>
      <c r="CN57" s="40" t="s">
        <v>87</v>
      </c>
      <c r="CO57" s="40" t="s">
        <v>87</v>
      </c>
      <c r="CP57" s="158">
        <v>0</v>
      </c>
      <c r="CQ57" s="57">
        <f t="shared" si="139"/>
        <v>0</v>
      </c>
      <c r="CR57" s="40" t="s">
        <v>87</v>
      </c>
      <c r="CS57" s="58" t="s">
        <v>87</v>
      </c>
      <c r="CT57" s="158">
        <v>8</v>
      </c>
      <c r="CU57" s="57">
        <f t="shared" si="140"/>
        <v>5.5944055944055942</v>
      </c>
      <c r="CV57" s="40" t="s">
        <v>87</v>
      </c>
      <c r="CW57" s="40" t="s">
        <v>87</v>
      </c>
      <c r="CX57" s="40" t="s">
        <v>87</v>
      </c>
      <c r="CY57" s="58" t="s">
        <v>87</v>
      </c>
      <c r="CZ57" s="158">
        <v>13</v>
      </c>
      <c r="DA57" s="57">
        <f t="shared" si="141"/>
        <v>9.0909090909090917</v>
      </c>
      <c r="DB57" s="40" t="s">
        <v>87</v>
      </c>
      <c r="DC57" s="58" t="s">
        <v>87</v>
      </c>
      <c r="DD57" s="158">
        <v>57</v>
      </c>
      <c r="DE57" s="57">
        <f t="shared" si="142"/>
        <v>39.86013986013986</v>
      </c>
      <c r="DF57" s="40" t="s">
        <v>87</v>
      </c>
      <c r="DG57" s="58" t="s">
        <v>87</v>
      </c>
      <c r="DH57" s="40" t="s">
        <v>87</v>
      </c>
      <c r="DI57" s="58" t="s">
        <v>87</v>
      </c>
      <c r="DJ57" s="158">
        <v>0</v>
      </c>
      <c r="DK57" s="57">
        <f t="shared" si="143"/>
        <v>0</v>
      </c>
      <c r="DL57" s="40" t="s">
        <v>87</v>
      </c>
      <c r="DM57" s="58" t="s">
        <v>87</v>
      </c>
      <c r="DN57" s="40" t="s">
        <v>87</v>
      </c>
      <c r="DO57" s="58" t="s">
        <v>87</v>
      </c>
      <c r="DP57" s="158">
        <v>0</v>
      </c>
      <c r="DQ57" s="57">
        <f t="shared" si="144"/>
        <v>0</v>
      </c>
      <c r="DR57" s="40" t="s">
        <v>87</v>
      </c>
      <c r="DS57" s="58" t="s">
        <v>87</v>
      </c>
      <c r="DT57" s="40" t="s">
        <v>87</v>
      </c>
      <c r="DU57" s="58" t="s">
        <v>87</v>
      </c>
      <c r="DV57" s="158">
        <v>6</v>
      </c>
      <c r="DW57" s="57">
        <f t="shared" si="145"/>
        <v>4.1958041958041958</v>
      </c>
      <c r="DX57" s="158" t="s">
        <v>87</v>
      </c>
      <c r="DY57" s="158" t="s">
        <v>87</v>
      </c>
      <c r="DZ57" s="158" t="s">
        <v>87</v>
      </c>
      <c r="EA57" s="57" t="s">
        <v>87</v>
      </c>
      <c r="EB57" s="158">
        <v>8</v>
      </c>
      <c r="EC57" s="62">
        <f t="shared" si="146"/>
        <v>5.5944055944055942</v>
      </c>
      <c r="ED57" s="158">
        <v>22</v>
      </c>
      <c r="EE57" s="57">
        <f t="shared" si="147"/>
        <v>15.384615384615385</v>
      </c>
      <c r="EF57" s="158" t="s">
        <v>87</v>
      </c>
      <c r="EG57" s="158" t="s">
        <v>87</v>
      </c>
      <c r="EH57" s="158">
        <v>114</v>
      </c>
      <c r="EI57" s="57">
        <f t="shared" si="148"/>
        <v>79.72027972027972</v>
      </c>
      <c r="EJ57" s="158" t="s">
        <v>87</v>
      </c>
      <c r="EK57" s="57" t="s">
        <v>87</v>
      </c>
      <c r="EL57" s="35">
        <v>0</v>
      </c>
      <c r="EM57" s="57">
        <f t="shared" si="149"/>
        <v>0</v>
      </c>
      <c r="EN57" s="158" t="s">
        <v>87</v>
      </c>
      <c r="EO57" s="158" t="s">
        <v>87</v>
      </c>
      <c r="EP57" s="158">
        <v>0</v>
      </c>
      <c r="EQ57" s="57">
        <f t="shared" si="150"/>
        <v>0</v>
      </c>
      <c r="ER57" s="158" t="s">
        <v>87</v>
      </c>
      <c r="ES57" s="57" t="s">
        <v>87</v>
      </c>
      <c r="ET57" s="35">
        <v>0</v>
      </c>
      <c r="EU57" s="57">
        <f t="shared" si="151"/>
        <v>0</v>
      </c>
      <c r="EV57" s="158" t="s">
        <v>87</v>
      </c>
      <c r="EW57" s="57" t="s">
        <v>87</v>
      </c>
      <c r="EX57" s="158">
        <v>0</v>
      </c>
      <c r="EY57" s="57">
        <f t="shared" si="152"/>
        <v>0</v>
      </c>
      <c r="EZ57" s="158" t="s">
        <v>87</v>
      </c>
      <c r="FA57" s="57" t="s">
        <v>87</v>
      </c>
      <c r="FB57" s="158">
        <v>9</v>
      </c>
      <c r="FC57" s="57">
        <f t="shared" si="153"/>
        <v>6.2937062937062942</v>
      </c>
      <c r="FD57" s="158" t="s">
        <v>87</v>
      </c>
      <c r="FE57" s="57" t="s">
        <v>87</v>
      </c>
      <c r="FF57" s="158" t="s">
        <v>87</v>
      </c>
      <c r="FG57" s="57" t="s">
        <v>87</v>
      </c>
      <c r="FH57" s="158">
        <v>1</v>
      </c>
      <c r="FI57" s="57">
        <f t="shared" si="154"/>
        <v>0.69930069930069927</v>
      </c>
      <c r="FJ57" s="158" t="s">
        <v>87</v>
      </c>
      <c r="FK57" s="57" t="s">
        <v>87</v>
      </c>
      <c r="FL57" s="158" t="s">
        <v>87</v>
      </c>
      <c r="FM57" s="57" t="s">
        <v>87</v>
      </c>
      <c r="FN57" s="158">
        <v>0</v>
      </c>
      <c r="FO57" s="57">
        <f t="shared" si="155"/>
        <v>0</v>
      </c>
      <c r="FP57" s="158" t="s">
        <v>87</v>
      </c>
      <c r="FQ57" s="57" t="s">
        <v>87</v>
      </c>
      <c r="FR57" s="158">
        <f t="shared" si="156"/>
        <v>1</v>
      </c>
      <c r="FS57" s="57">
        <f t="shared" si="157"/>
        <v>0.69930069930069927</v>
      </c>
      <c r="FT57" s="70" t="s">
        <v>157</v>
      </c>
      <c r="FU57" s="70" t="s">
        <v>157</v>
      </c>
      <c r="FV57" s="70" t="s">
        <v>157</v>
      </c>
      <c r="FW57" s="70" t="s">
        <v>157</v>
      </c>
      <c r="FX57" s="70" t="s">
        <v>157</v>
      </c>
      <c r="FY57" s="70" t="s">
        <v>157</v>
      </c>
      <c r="FZ57" s="158" t="s">
        <v>87</v>
      </c>
      <c r="GA57" s="158">
        <v>143</v>
      </c>
      <c r="GB57" s="133" t="s">
        <v>168</v>
      </c>
    </row>
    <row r="58" spans="1:184" s="12" customFormat="1" ht="16.05" customHeight="1" x14ac:dyDescent="0.3">
      <c r="A58" s="43" t="s">
        <v>193</v>
      </c>
      <c r="B58" s="94" t="s">
        <v>181</v>
      </c>
      <c r="C58" s="42" t="s">
        <v>51</v>
      </c>
      <c r="D58" s="76">
        <v>-75.239999999999995</v>
      </c>
      <c r="E58" s="163" t="s">
        <v>157</v>
      </c>
      <c r="F58" s="40" t="s">
        <v>87</v>
      </c>
      <c r="G58" s="40" t="s">
        <v>87</v>
      </c>
      <c r="H58" s="158">
        <v>0</v>
      </c>
      <c r="I58" s="57">
        <f t="shared" si="125"/>
        <v>0</v>
      </c>
      <c r="J58" s="40" t="s">
        <v>87</v>
      </c>
      <c r="K58" s="40" t="s">
        <v>87</v>
      </c>
      <c r="L58" s="40" t="s">
        <v>87</v>
      </c>
      <c r="M58" s="40" t="s">
        <v>87</v>
      </c>
      <c r="N58" s="158">
        <v>5</v>
      </c>
      <c r="O58" s="57">
        <f t="shared" si="126"/>
        <v>2</v>
      </c>
      <c r="P58" s="40" t="s">
        <v>87</v>
      </c>
      <c r="Q58" s="40" t="s">
        <v>87</v>
      </c>
      <c r="R58" s="158">
        <v>0</v>
      </c>
      <c r="S58" s="57">
        <f t="shared" si="127"/>
        <v>0</v>
      </c>
      <c r="T58" s="40" t="s">
        <v>87</v>
      </c>
      <c r="U58" s="40" t="s">
        <v>87</v>
      </c>
      <c r="V58" s="40" t="s">
        <v>87</v>
      </c>
      <c r="W58" s="40" t="s">
        <v>87</v>
      </c>
      <c r="X58" s="40" t="s">
        <v>87</v>
      </c>
      <c r="Y58" s="58" t="s">
        <v>87</v>
      </c>
      <c r="Z58" s="40" t="s">
        <v>87</v>
      </c>
      <c r="AA58" s="40" t="s">
        <v>87</v>
      </c>
      <c r="AB58" s="158">
        <v>0</v>
      </c>
      <c r="AC58" s="57">
        <f t="shared" si="128"/>
        <v>0</v>
      </c>
      <c r="AD58" s="40" t="s">
        <v>87</v>
      </c>
      <c r="AE58" s="40" t="s">
        <v>87</v>
      </c>
      <c r="AF58" s="40" t="s">
        <v>87</v>
      </c>
      <c r="AG58" s="40" t="s">
        <v>87</v>
      </c>
      <c r="AH58" s="40" t="s">
        <v>87</v>
      </c>
      <c r="AI58" s="40" t="s">
        <v>87</v>
      </c>
      <c r="AJ58" s="35">
        <v>0</v>
      </c>
      <c r="AK58" s="57">
        <f t="shared" si="129"/>
        <v>0</v>
      </c>
      <c r="AL58" s="40" t="s">
        <v>87</v>
      </c>
      <c r="AM58" s="40" t="s">
        <v>87</v>
      </c>
      <c r="AN58" s="40" t="s">
        <v>87</v>
      </c>
      <c r="AO58" s="40" t="s">
        <v>87</v>
      </c>
      <c r="AP58" s="40" t="s">
        <v>87</v>
      </c>
      <c r="AQ58" s="58" t="s">
        <v>87</v>
      </c>
      <c r="AR58" s="158">
        <v>29</v>
      </c>
      <c r="AS58" s="57">
        <f t="shared" si="130"/>
        <v>11.600000000000001</v>
      </c>
      <c r="AT58" s="40" t="s">
        <v>87</v>
      </c>
      <c r="AU58" s="58" t="s">
        <v>87</v>
      </c>
      <c r="AV58" s="158">
        <v>36</v>
      </c>
      <c r="AW58" s="57">
        <f t="shared" si="131"/>
        <v>14.399999999999999</v>
      </c>
      <c r="AX58" s="40" t="s">
        <v>87</v>
      </c>
      <c r="AY58" s="40" t="s">
        <v>87</v>
      </c>
      <c r="AZ58" s="158">
        <v>0</v>
      </c>
      <c r="BA58" s="57">
        <f t="shared" si="132"/>
        <v>0</v>
      </c>
      <c r="BB58" s="40" t="s">
        <v>87</v>
      </c>
      <c r="BC58" s="40" t="s">
        <v>87</v>
      </c>
      <c r="BD58" s="158">
        <v>0</v>
      </c>
      <c r="BE58" s="57">
        <f t="shared" si="133"/>
        <v>0</v>
      </c>
      <c r="BF58" s="40" t="s">
        <v>87</v>
      </c>
      <c r="BG58" s="58" t="s">
        <v>87</v>
      </c>
      <c r="BH58" s="40" t="s">
        <v>87</v>
      </c>
      <c r="BI58" s="40" t="s">
        <v>87</v>
      </c>
      <c r="BJ58" s="40" t="s">
        <v>87</v>
      </c>
      <c r="BK58" s="40" t="s">
        <v>87</v>
      </c>
      <c r="BL58" s="158">
        <v>0</v>
      </c>
      <c r="BM58" s="57">
        <f t="shared" si="134"/>
        <v>0</v>
      </c>
      <c r="BN58" s="40" t="s">
        <v>87</v>
      </c>
      <c r="BO58" s="40" t="s">
        <v>87</v>
      </c>
      <c r="BP58" s="40" t="s">
        <v>87</v>
      </c>
      <c r="BQ58" s="40" t="s">
        <v>87</v>
      </c>
      <c r="BR58" s="158">
        <v>0</v>
      </c>
      <c r="BS58" s="60">
        <f t="shared" si="135"/>
        <v>0</v>
      </c>
      <c r="BT58" s="40" t="s">
        <v>87</v>
      </c>
      <c r="BU58" s="40" t="s">
        <v>87</v>
      </c>
      <c r="BV58" s="40" t="s">
        <v>87</v>
      </c>
      <c r="BW58" s="40" t="s">
        <v>87</v>
      </c>
      <c r="BX58" s="40" t="s">
        <v>87</v>
      </c>
      <c r="BY58" s="40" t="s">
        <v>87</v>
      </c>
      <c r="BZ58" s="158">
        <v>7</v>
      </c>
      <c r="CA58" s="57">
        <f t="shared" si="136"/>
        <v>2.8000000000000003</v>
      </c>
      <c r="CB58" s="40" t="s">
        <v>87</v>
      </c>
      <c r="CC58" s="40" t="s">
        <v>87</v>
      </c>
      <c r="CD58" s="40" t="s">
        <v>87</v>
      </c>
      <c r="CE58" s="40" t="s">
        <v>87</v>
      </c>
      <c r="CF58" s="40" t="s">
        <v>87</v>
      </c>
      <c r="CG58" s="58" t="s">
        <v>87</v>
      </c>
      <c r="CH58" s="158">
        <v>0</v>
      </c>
      <c r="CI58" s="57">
        <f t="shared" si="137"/>
        <v>0</v>
      </c>
      <c r="CJ58" s="40" t="s">
        <v>87</v>
      </c>
      <c r="CK58" s="58" t="s">
        <v>87</v>
      </c>
      <c r="CL58" s="158">
        <v>10</v>
      </c>
      <c r="CM58" s="57">
        <f t="shared" si="138"/>
        <v>4</v>
      </c>
      <c r="CN58" s="40" t="s">
        <v>87</v>
      </c>
      <c r="CO58" s="40" t="s">
        <v>87</v>
      </c>
      <c r="CP58" s="158">
        <v>0</v>
      </c>
      <c r="CQ58" s="57">
        <f t="shared" si="139"/>
        <v>0</v>
      </c>
      <c r="CR58" s="40" t="s">
        <v>87</v>
      </c>
      <c r="CS58" s="58" t="s">
        <v>87</v>
      </c>
      <c r="CT58" s="158">
        <v>10</v>
      </c>
      <c r="CU58" s="57">
        <f t="shared" si="140"/>
        <v>4</v>
      </c>
      <c r="CV58" s="40" t="s">
        <v>87</v>
      </c>
      <c r="CW58" s="40" t="s">
        <v>87</v>
      </c>
      <c r="CX58" s="40" t="s">
        <v>87</v>
      </c>
      <c r="CY58" s="58" t="s">
        <v>87</v>
      </c>
      <c r="CZ58" s="158">
        <v>20</v>
      </c>
      <c r="DA58" s="57">
        <f t="shared" si="141"/>
        <v>8</v>
      </c>
      <c r="DB58" s="40" t="s">
        <v>87</v>
      </c>
      <c r="DC58" s="58" t="s">
        <v>87</v>
      </c>
      <c r="DD58" s="158">
        <v>108</v>
      </c>
      <c r="DE58" s="57">
        <f t="shared" si="142"/>
        <v>43.2</v>
      </c>
      <c r="DF58" s="40" t="s">
        <v>87</v>
      </c>
      <c r="DG58" s="58" t="s">
        <v>87</v>
      </c>
      <c r="DH58" s="40" t="s">
        <v>87</v>
      </c>
      <c r="DI58" s="58" t="s">
        <v>87</v>
      </c>
      <c r="DJ58" s="158">
        <v>0</v>
      </c>
      <c r="DK58" s="57">
        <f t="shared" si="143"/>
        <v>0</v>
      </c>
      <c r="DL58" s="40" t="s">
        <v>87</v>
      </c>
      <c r="DM58" s="58" t="s">
        <v>87</v>
      </c>
      <c r="DN58" s="40" t="s">
        <v>87</v>
      </c>
      <c r="DO58" s="58" t="s">
        <v>87</v>
      </c>
      <c r="DP58" s="158">
        <v>0</v>
      </c>
      <c r="DQ58" s="57">
        <f t="shared" si="144"/>
        <v>0</v>
      </c>
      <c r="DR58" s="40" t="s">
        <v>87</v>
      </c>
      <c r="DS58" s="58" t="s">
        <v>87</v>
      </c>
      <c r="DT58" s="40" t="s">
        <v>87</v>
      </c>
      <c r="DU58" s="58" t="s">
        <v>87</v>
      </c>
      <c r="DV58" s="158">
        <v>5</v>
      </c>
      <c r="DW58" s="57">
        <f t="shared" si="145"/>
        <v>2</v>
      </c>
      <c r="DX58" s="158" t="s">
        <v>87</v>
      </c>
      <c r="DY58" s="158" t="s">
        <v>87</v>
      </c>
      <c r="DZ58" s="158" t="s">
        <v>87</v>
      </c>
      <c r="EA58" s="57" t="s">
        <v>87</v>
      </c>
      <c r="EB58" s="158">
        <v>5</v>
      </c>
      <c r="EC58" s="62">
        <f t="shared" si="146"/>
        <v>2</v>
      </c>
      <c r="ED58" s="158">
        <v>13</v>
      </c>
      <c r="EE58" s="57">
        <f t="shared" si="147"/>
        <v>5.2</v>
      </c>
      <c r="EF58" s="158" t="s">
        <v>87</v>
      </c>
      <c r="EG58" s="158" t="s">
        <v>87</v>
      </c>
      <c r="EH58" s="158">
        <v>173</v>
      </c>
      <c r="EI58" s="57">
        <f t="shared" si="148"/>
        <v>69.199999999999989</v>
      </c>
      <c r="EJ58" s="158" t="s">
        <v>87</v>
      </c>
      <c r="EK58" s="57" t="s">
        <v>87</v>
      </c>
      <c r="EL58" s="35">
        <v>0</v>
      </c>
      <c r="EM58" s="57">
        <f t="shared" si="149"/>
        <v>0</v>
      </c>
      <c r="EN58" s="158" t="s">
        <v>87</v>
      </c>
      <c r="EO58" s="158" t="s">
        <v>87</v>
      </c>
      <c r="EP58" s="35">
        <v>0</v>
      </c>
      <c r="EQ58" s="57">
        <f t="shared" si="150"/>
        <v>0</v>
      </c>
      <c r="ER58" s="158" t="s">
        <v>87</v>
      </c>
      <c r="ES58" s="57" t="s">
        <v>87</v>
      </c>
      <c r="ET58" s="35">
        <v>0</v>
      </c>
      <c r="EU58" s="57">
        <f t="shared" si="151"/>
        <v>0</v>
      </c>
      <c r="EV58" s="158" t="s">
        <v>87</v>
      </c>
      <c r="EW58" s="57" t="s">
        <v>87</v>
      </c>
      <c r="EX58" s="35">
        <v>0</v>
      </c>
      <c r="EY58" s="57">
        <f t="shared" si="152"/>
        <v>0</v>
      </c>
      <c r="EZ58" s="158" t="s">
        <v>87</v>
      </c>
      <c r="FA58" s="57" t="s">
        <v>87</v>
      </c>
      <c r="FB58" s="158">
        <v>7</v>
      </c>
      <c r="FC58" s="57">
        <f t="shared" si="153"/>
        <v>2.8000000000000003</v>
      </c>
      <c r="FD58" s="158" t="s">
        <v>87</v>
      </c>
      <c r="FE58" s="57" t="s">
        <v>87</v>
      </c>
      <c r="FF58" s="158" t="s">
        <v>87</v>
      </c>
      <c r="FG58" s="57" t="s">
        <v>87</v>
      </c>
      <c r="FH58" s="158">
        <v>0</v>
      </c>
      <c r="FI58" s="57">
        <f t="shared" si="154"/>
        <v>0</v>
      </c>
      <c r="FJ58" s="158" t="s">
        <v>87</v>
      </c>
      <c r="FK58" s="57" t="s">
        <v>87</v>
      </c>
      <c r="FL58" s="158" t="s">
        <v>87</v>
      </c>
      <c r="FM58" s="57" t="s">
        <v>87</v>
      </c>
      <c r="FN58" s="158">
        <v>0</v>
      </c>
      <c r="FO58" s="57">
        <f t="shared" si="155"/>
        <v>0</v>
      </c>
      <c r="FP58" s="158" t="s">
        <v>87</v>
      </c>
      <c r="FQ58" s="57" t="s">
        <v>87</v>
      </c>
      <c r="FR58" s="158">
        <f t="shared" si="156"/>
        <v>0</v>
      </c>
      <c r="FS58" s="57">
        <f t="shared" si="157"/>
        <v>0</v>
      </c>
      <c r="FT58" s="70" t="s">
        <v>157</v>
      </c>
      <c r="FU58" s="70" t="s">
        <v>157</v>
      </c>
      <c r="FV58" s="70" t="s">
        <v>157</v>
      </c>
      <c r="FW58" s="70" t="s">
        <v>157</v>
      </c>
      <c r="FX58" s="70" t="s">
        <v>157</v>
      </c>
      <c r="FY58" s="70" t="s">
        <v>157</v>
      </c>
      <c r="FZ58" s="158" t="s">
        <v>87</v>
      </c>
      <c r="GA58" s="158">
        <v>250</v>
      </c>
      <c r="GB58" s="133" t="s">
        <v>163</v>
      </c>
    </row>
    <row r="59" spans="1:184" s="12" customFormat="1" ht="16.05" customHeight="1" x14ac:dyDescent="0.3">
      <c r="A59" s="43" t="s">
        <v>192</v>
      </c>
      <c r="B59" s="94" t="s">
        <v>181</v>
      </c>
      <c r="C59" s="42" t="s">
        <v>52</v>
      </c>
      <c r="D59" s="76">
        <v>-95.14</v>
      </c>
      <c r="E59" s="163" t="s">
        <v>157</v>
      </c>
      <c r="F59" s="40" t="s">
        <v>87</v>
      </c>
      <c r="G59" s="40" t="s">
        <v>87</v>
      </c>
      <c r="H59" s="158">
        <v>0</v>
      </c>
      <c r="I59" s="57">
        <f t="shared" si="125"/>
        <v>0</v>
      </c>
      <c r="J59" s="40" t="s">
        <v>87</v>
      </c>
      <c r="K59" s="40" t="s">
        <v>87</v>
      </c>
      <c r="L59" s="40" t="s">
        <v>87</v>
      </c>
      <c r="M59" s="40" t="s">
        <v>87</v>
      </c>
      <c r="N59" s="158">
        <v>2</v>
      </c>
      <c r="O59" s="57">
        <f t="shared" si="126"/>
        <v>0.8</v>
      </c>
      <c r="P59" s="40" t="s">
        <v>87</v>
      </c>
      <c r="Q59" s="40" t="s">
        <v>87</v>
      </c>
      <c r="R59" s="158">
        <v>0</v>
      </c>
      <c r="S59" s="57">
        <f t="shared" si="127"/>
        <v>0</v>
      </c>
      <c r="T59" s="40" t="s">
        <v>87</v>
      </c>
      <c r="U59" s="40" t="s">
        <v>87</v>
      </c>
      <c r="V59" s="40" t="s">
        <v>87</v>
      </c>
      <c r="W59" s="40" t="s">
        <v>87</v>
      </c>
      <c r="X59" s="40" t="s">
        <v>87</v>
      </c>
      <c r="Y59" s="58" t="s">
        <v>87</v>
      </c>
      <c r="Z59" s="40" t="s">
        <v>87</v>
      </c>
      <c r="AA59" s="40" t="s">
        <v>87</v>
      </c>
      <c r="AB59" s="158">
        <v>0</v>
      </c>
      <c r="AC59" s="57">
        <f t="shared" si="128"/>
        <v>0</v>
      </c>
      <c r="AD59" s="40" t="s">
        <v>87</v>
      </c>
      <c r="AE59" s="40" t="s">
        <v>87</v>
      </c>
      <c r="AF59" s="40" t="s">
        <v>87</v>
      </c>
      <c r="AG59" s="40" t="s">
        <v>87</v>
      </c>
      <c r="AH59" s="40" t="s">
        <v>87</v>
      </c>
      <c r="AI59" s="40" t="s">
        <v>87</v>
      </c>
      <c r="AJ59" s="35">
        <v>0</v>
      </c>
      <c r="AK59" s="57">
        <f t="shared" si="129"/>
        <v>0</v>
      </c>
      <c r="AL59" s="40" t="s">
        <v>87</v>
      </c>
      <c r="AM59" s="40" t="s">
        <v>87</v>
      </c>
      <c r="AN59" s="40" t="s">
        <v>87</v>
      </c>
      <c r="AO59" s="40" t="s">
        <v>87</v>
      </c>
      <c r="AP59" s="40" t="s">
        <v>87</v>
      </c>
      <c r="AQ59" s="58" t="s">
        <v>87</v>
      </c>
      <c r="AR59" s="158">
        <v>23</v>
      </c>
      <c r="AS59" s="57">
        <f t="shared" si="130"/>
        <v>9.1999999999999993</v>
      </c>
      <c r="AT59" s="40" t="s">
        <v>87</v>
      </c>
      <c r="AU59" s="58" t="s">
        <v>87</v>
      </c>
      <c r="AV59" s="158">
        <v>6</v>
      </c>
      <c r="AW59" s="57">
        <f t="shared" si="131"/>
        <v>2.4</v>
      </c>
      <c r="AX59" s="40" t="s">
        <v>87</v>
      </c>
      <c r="AY59" s="40" t="s">
        <v>87</v>
      </c>
      <c r="AZ59" s="158">
        <v>0</v>
      </c>
      <c r="BA59" s="57">
        <f t="shared" si="132"/>
        <v>0</v>
      </c>
      <c r="BB59" s="40" t="s">
        <v>87</v>
      </c>
      <c r="BC59" s="40" t="s">
        <v>87</v>
      </c>
      <c r="BD59" s="158">
        <v>0</v>
      </c>
      <c r="BE59" s="57">
        <f t="shared" si="133"/>
        <v>0</v>
      </c>
      <c r="BF59" s="40" t="s">
        <v>87</v>
      </c>
      <c r="BG59" s="58" t="s">
        <v>87</v>
      </c>
      <c r="BH59" s="40" t="s">
        <v>87</v>
      </c>
      <c r="BI59" s="40" t="s">
        <v>87</v>
      </c>
      <c r="BJ59" s="40" t="s">
        <v>87</v>
      </c>
      <c r="BK59" s="40" t="s">
        <v>87</v>
      </c>
      <c r="BL59" s="158">
        <v>0</v>
      </c>
      <c r="BM59" s="57">
        <f t="shared" si="134"/>
        <v>0</v>
      </c>
      <c r="BN59" s="40" t="s">
        <v>87</v>
      </c>
      <c r="BO59" s="40" t="s">
        <v>87</v>
      </c>
      <c r="BP59" s="40" t="s">
        <v>87</v>
      </c>
      <c r="BQ59" s="40" t="s">
        <v>87</v>
      </c>
      <c r="BR59" s="158">
        <v>0</v>
      </c>
      <c r="BS59" s="60">
        <f t="shared" si="135"/>
        <v>0</v>
      </c>
      <c r="BT59" s="40" t="s">
        <v>87</v>
      </c>
      <c r="BU59" s="40" t="s">
        <v>87</v>
      </c>
      <c r="BV59" s="40" t="s">
        <v>87</v>
      </c>
      <c r="BW59" s="40" t="s">
        <v>87</v>
      </c>
      <c r="BX59" s="40" t="s">
        <v>87</v>
      </c>
      <c r="BY59" s="40" t="s">
        <v>87</v>
      </c>
      <c r="BZ59" s="158">
        <v>1</v>
      </c>
      <c r="CA59" s="57">
        <f t="shared" si="136"/>
        <v>0.4</v>
      </c>
      <c r="CB59" s="40" t="s">
        <v>87</v>
      </c>
      <c r="CC59" s="40" t="s">
        <v>87</v>
      </c>
      <c r="CD59" s="40" t="s">
        <v>87</v>
      </c>
      <c r="CE59" s="40" t="s">
        <v>87</v>
      </c>
      <c r="CF59" s="40" t="s">
        <v>87</v>
      </c>
      <c r="CG59" s="58" t="s">
        <v>87</v>
      </c>
      <c r="CH59" s="158">
        <v>0</v>
      </c>
      <c r="CI59" s="57">
        <f t="shared" si="137"/>
        <v>0</v>
      </c>
      <c r="CJ59" s="40" t="s">
        <v>87</v>
      </c>
      <c r="CK59" s="58" t="s">
        <v>87</v>
      </c>
      <c r="CL59" s="158">
        <v>20</v>
      </c>
      <c r="CM59" s="57">
        <f t="shared" si="138"/>
        <v>8</v>
      </c>
      <c r="CN59" s="40" t="s">
        <v>87</v>
      </c>
      <c r="CO59" s="40" t="s">
        <v>87</v>
      </c>
      <c r="CP59" s="158">
        <v>0</v>
      </c>
      <c r="CQ59" s="57">
        <f t="shared" si="139"/>
        <v>0</v>
      </c>
      <c r="CR59" s="40" t="s">
        <v>87</v>
      </c>
      <c r="CS59" s="58" t="s">
        <v>87</v>
      </c>
      <c r="CT59" s="158">
        <v>11</v>
      </c>
      <c r="CU59" s="57">
        <f t="shared" si="140"/>
        <v>4.3999999999999995</v>
      </c>
      <c r="CV59" s="40" t="s">
        <v>87</v>
      </c>
      <c r="CW59" s="40" t="s">
        <v>87</v>
      </c>
      <c r="CX59" s="40" t="s">
        <v>87</v>
      </c>
      <c r="CY59" s="58" t="s">
        <v>87</v>
      </c>
      <c r="CZ59" s="158">
        <v>31</v>
      </c>
      <c r="DA59" s="57">
        <f t="shared" si="141"/>
        <v>12.4</v>
      </c>
      <c r="DB59" s="40" t="s">
        <v>87</v>
      </c>
      <c r="DC59" s="58" t="s">
        <v>87</v>
      </c>
      <c r="DD59" s="158">
        <v>112</v>
      </c>
      <c r="DE59" s="57">
        <f t="shared" si="142"/>
        <v>44.800000000000004</v>
      </c>
      <c r="DF59" s="40" t="s">
        <v>87</v>
      </c>
      <c r="DG59" s="58" t="s">
        <v>87</v>
      </c>
      <c r="DH59" s="40" t="s">
        <v>87</v>
      </c>
      <c r="DI59" s="58" t="s">
        <v>87</v>
      </c>
      <c r="DJ59" s="158">
        <v>0</v>
      </c>
      <c r="DK59" s="57">
        <f t="shared" si="143"/>
        <v>0</v>
      </c>
      <c r="DL59" s="40" t="s">
        <v>87</v>
      </c>
      <c r="DM59" s="58" t="s">
        <v>87</v>
      </c>
      <c r="DN59" s="40" t="s">
        <v>87</v>
      </c>
      <c r="DO59" s="58" t="s">
        <v>87</v>
      </c>
      <c r="DP59" s="158">
        <v>0</v>
      </c>
      <c r="DQ59" s="57">
        <f t="shared" si="144"/>
        <v>0</v>
      </c>
      <c r="DR59" s="40" t="s">
        <v>87</v>
      </c>
      <c r="DS59" s="58" t="s">
        <v>87</v>
      </c>
      <c r="DT59" s="40" t="s">
        <v>87</v>
      </c>
      <c r="DU59" s="58" t="s">
        <v>87</v>
      </c>
      <c r="DV59" s="158">
        <v>14</v>
      </c>
      <c r="DW59" s="57">
        <f t="shared" si="145"/>
        <v>5.6000000000000005</v>
      </c>
      <c r="DX59" s="158" t="s">
        <v>87</v>
      </c>
      <c r="DY59" s="158" t="s">
        <v>87</v>
      </c>
      <c r="DZ59" s="158" t="s">
        <v>87</v>
      </c>
      <c r="EA59" s="57" t="s">
        <v>87</v>
      </c>
      <c r="EB59" s="158">
        <v>7</v>
      </c>
      <c r="EC59" s="62">
        <f t="shared" si="146"/>
        <v>2.8000000000000003</v>
      </c>
      <c r="ED59" s="158">
        <v>15</v>
      </c>
      <c r="EE59" s="57">
        <f t="shared" si="147"/>
        <v>6</v>
      </c>
      <c r="EF59" s="158" t="s">
        <v>87</v>
      </c>
      <c r="EG59" s="158" t="s">
        <v>87</v>
      </c>
      <c r="EH59" s="158">
        <v>204</v>
      </c>
      <c r="EI59" s="57">
        <f t="shared" si="148"/>
        <v>81.599999999999994</v>
      </c>
      <c r="EJ59" s="158" t="s">
        <v>87</v>
      </c>
      <c r="EK59" s="57" t="s">
        <v>87</v>
      </c>
      <c r="EL59" s="35">
        <v>0</v>
      </c>
      <c r="EM59" s="57">
        <f t="shared" si="149"/>
        <v>0</v>
      </c>
      <c r="EN59" s="158" t="s">
        <v>87</v>
      </c>
      <c r="EO59" s="158" t="s">
        <v>87</v>
      </c>
      <c r="EP59" s="35">
        <v>0</v>
      </c>
      <c r="EQ59" s="57">
        <f t="shared" si="150"/>
        <v>0</v>
      </c>
      <c r="ER59" s="158" t="s">
        <v>87</v>
      </c>
      <c r="ES59" s="57" t="s">
        <v>87</v>
      </c>
      <c r="ET59" s="35">
        <v>0</v>
      </c>
      <c r="EU59" s="57">
        <f t="shared" si="151"/>
        <v>0</v>
      </c>
      <c r="EV59" s="158" t="s">
        <v>87</v>
      </c>
      <c r="EW59" s="57" t="s">
        <v>87</v>
      </c>
      <c r="EX59" s="35">
        <v>0</v>
      </c>
      <c r="EY59" s="57">
        <f t="shared" si="152"/>
        <v>0</v>
      </c>
      <c r="EZ59" s="158" t="s">
        <v>87</v>
      </c>
      <c r="FA59" s="57" t="s">
        <v>87</v>
      </c>
      <c r="FB59" s="158">
        <v>13</v>
      </c>
      <c r="FC59" s="57">
        <f t="shared" si="153"/>
        <v>5.2</v>
      </c>
      <c r="FD59" s="158" t="s">
        <v>87</v>
      </c>
      <c r="FE59" s="57" t="s">
        <v>87</v>
      </c>
      <c r="FF59" s="158" t="s">
        <v>87</v>
      </c>
      <c r="FG59" s="57" t="s">
        <v>87</v>
      </c>
      <c r="FH59" s="158">
        <v>0</v>
      </c>
      <c r="FI59" s="57">
        <f t="shared" si="154"/>
        <v>0</v>
      </c>
      <c r="FJ59" s="158" t="s">
        <v>87</v>
      </c>
      <c r="FK59" s="57" t="s">
        <v>87</v>
      </c>
      <c r="FL59" s="158" t="s">
        <v>87</v>
      </c>
      <c r="FM59" s="57" t="s">
        <v>87</v>
      </c>
      <c r="FN59" s="158">
        <v>2</v>
      </c>
      <c r="FO59" s="57">
        <f t="shared" si="155"/>
        <v>0.8</v>
      </c>
      <c r="FP59" s="158" t="s">
        <v>87</v>
      </c>
      <c r="FQ59" s="57" t="s">
        <v>87</v>
      </c>
      <c r="FR59" s="158">
        <f t="shared" si="156"/>
        <v>2</v>
      </c>
      <c r="FS59" s="57">
        <f t="shared" si="157"/>
        <v>0.8</v>
      </c>
      <c r="FT59" s="70" t="s">
        <v>157</v>
      </c>
      <c r="FU59" s="70" t="s">
        <v>157</v>
      </c>
      <c r="FV59" s="70" t="s">
        <v>157</v>
      </c>
      <c r="FW59" s="70" t="s">
        <v>157</v>
      </c>
      <c r="FX59" s="70" t="s">
        <v>157</v>
      </c>
      <c r="FY59" s="70" t="s">
        <v>157</v>
      </c>
      <c r="FZ59" s="158" t="s">
        <v>87</v>
      </c>
      <c r="GA59" s="158">
        <v>250</v>
      </c>
      <c r="GB59" s="133" t="s">
        <v>167</v>
      </c>
    </row>
    <row r="60" spans="1:184" s="7" customFormat="1" x14ac:dyDescent="0.3">
      <c r="A60" s="120" t="s">
        <v>183</v>
      </c>
      <c r="B60" s="121"/>
      <c r="C60" s="122"/>
      <c r="D60" s="122"/>
      <c r="E60" s="122"/>
      <c r="F60" s="123"/>
      <c r="G60" s="123"/>
      <c r="H60" s="123"/>
      <c r="I60" s="123"/>
      <c r="J60" s="123"/>
      <c r="K60" s="123"/>
      <c r="L60" s="123"/>
      <c r="M60" s="124"/>
      <c r="N60" s="123"/>
      <c r="O60" s="123"/>
      <c r="P60" s="122"/>
      <c r="Q60" s="122"/>
      <c r="R60" s="122"/>
      <c r="S60" s="122"/>
      <c r="T60" s="122"/>
      <c r="U60" s="122"/>
      <c r="V60" s="123"/>
      <c r="W60" s="123"/>
      <c r="X60" s="123"/>
      <c r="Y60" s="123"/>
      <c r="Z60" s="123"/>
      <c r="AA60" s="123"/>
      <c r="AB60" s="122"/>
      <c r="AC60" s="122"/>
      <c r="AD60" s="123"/>
      <c r="AE60" s="123"/>
      <c r="AF60" s="122"/>
      <c r="AG60" s="122"/>
      <c r="AH60" s="122"/>
      <c r="AI60" s="122"/>
      <c r="AJ60" s="123"/>
      <c r="AK60" s="123"/>
      <c r="AL60" s="122"/>
      <c r="AM60" s="122"/>
      <c r="AN60" s="122"/>
      <c r="AO60" s="122"/>
      <c r="AP60" s="123"/>
      <c r="AQ60" s="123"/>
      <c r="AR60" s="122"/>
      <c r="AS60" s="122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2"/>
      <c r="BK60" s="122"/>
      <c r="BL60" s="122"/>
      <c r="BM60" s="122"/>
      <c r="BN60" s="125"/>
      <c r="BO60" s="125"/>
      <c r="BP60" s="122"/>
      <c r="BQ60" s="122"/>
      <c r="BR60" s="123"/>
      <c r="BS60" s="123"/>
      <c r="BT60" s="123"/>
      <c r="BU60" s="123"/>
      <c r="BV60" s="123"/>
      <c r="BW60" s="123"/>
      <c r="BX60" s="123"/>
      <c r="BY60" s="123"/>
      <c r="BZ60" s="126"/>
      <c r="CA60" s="126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2"/>
      <c r="CM60" s="122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2"/>
      <c r="DC60" s="122"/>
      <c r="DD60" s="123"/>
      <c r="DE60" s="123"/>
      <c r="DF60" s="127"/>
      <c r="DG60" s="127"/>
      <c r="DH60" s="164"/>
      <c r="DI60" s="164"/>
      <c r="DJ60" s="164"/>
      <c r="DK60" s="164"/>
      <c r="DL60" s="164"/>
      <c r="DM60" s="164"/>
      <c r="DN60" s="123"/>
      <c r="DO60" s="123"/>
      <c r="DP60" s="123"/>
      <c r="DQ60" s="123"/>
      <c r="DR60" s="164"/>
      <c r="DS60" s="164"/>
      <c r="DT60" s="127"/>
      <c r="DU60" s="127"/>
      <c r="DV60" s="127"/>
      <c r="DW60" s="127"/>
      <c r="DX60" s="123"/>
      <c r="DY60" s="123"/>
      <c r="DZ60" s="123"/>
      <c r="EA60" s="123"/>
      <c r="EB60" s="122"/>
      <c r="EC60" s="122"/>
      <c r="ED60" s="123"/>
      <c r="EE60" s="123"/>
      <c r="EF60" s="123"/>
      <c r="EG60" s="123"/>
      <c r="EH60" s="123"/>
      <c r="EI60" s="123"/>
      <c r="EJ60" s="128"/>
      <c r="EK60" s="128"/>
      <c r="EL60" s="123"/>
      <c r="EM60" s="123"/>
      <c r="EN60" s="123"/>
      <c r="EO60" s="123"/>
      <c r="EP60" s="129"/>
      <c r="EQ60" s="129"/>
      <c r="ER60" s="129"/>
      <c r="ES60" s="129"/>
      <c r="ET60" s="123"/>
      <c r="EU60" s="123"/>
      <c r="EV60" s="129"/>
      <c r="EW60" s="129"/>
      <c r="EX60" s="129"/>
      <c r="EY60" s="129"/>
      <c r="EZ60" s="123"/>
      <c r="FA60" s="123"/>
      <c r="FB60" s="130"/>
      <c r="FC60" s="130"/>
      <c r="FD60" s="130"/>
      <c r="FE60" s="130"/>
      <c r="FF60" s="123"/>
      <c r="FG60" s="123"/>
      <c r="FH60" s="123"/>
      <c r="FI60" s="123"/>
      <c r="FJ60" s="123"/>
      <c r="FK60" s="123"/>
      <c r="FL60" s="122"/>
      <c r="FM60" s="122"/>
      <c r="FN60" s="122"/>
      <c r="FO60" s="122"/>
      <c r="FP60" s="122"/>
      <c r="FQ60" s="130"/>
      <c r="FR60" s="122"/>
      <c r="FS60" s="123"/>
      <c r="FT60" s="122"/>
      <c r="FU60" s="123"/>
      <c r="FV60" s="122"/>
      <c r="FW60" s="122"/>
      <c r="FX60" s="131"/>
      <c r="FY60" s="129" t="s">
        <v>88</v>
      </c>
      <c r="FZ60" s="129">
        <f>SUM(FZ55,FZ52,FZ49,FZ48,FZ45,FZ42,FZ36,FZ34,FZ29:FZ30,FZ26,FZ23,FZ10:FZ19,FZ7:FZ8)</f>
        <v>10961</v>
      </c>
      <c r="GA60" s="129">
        <f>SUM(GA7:GA59)</f>
        <v>11824</v>
      </c>
      <c r="GB60" s="122"/>
    </row>
    <row r="61" spans="1:184" s="7" customFormat="1" x14ac:dyDescent="0.3">
      <c r="A61" s="99" t="s">
        <v>184</v>
      </c>
      <c r="B61" s="115"/>
      <c r="F61" s="20"/>
      <c r="G61" s="20"/>
      <c r="H61" s="20"/>
      <c r="I61" s="20"/>
      <c r="J61" s="20"/>
      <c r="N61" s="20"/>
      <c r="O61" s="20"/>
      <c r="P61" s="20"/>
      <c r="R61" s="20"/>
      <c r="U61" s="20"/>
      <c r="X61" s="20"/>
      <c r="Z61" s="20"/>
      <c r="AA61" s="20"/>
      <c r="AB61" s="20"/>
      <c r="AC61" s="20"/>
      <c r="AD61" s="20"/>
      <c r="AE61" s="20"/>
      <c r="AF61" s="20"/>
      <c r="AG61" s="20"/>
      <c r="AJ61" s="18"/>
      <c r="AL61" s="20"/>
      <c r="AM61" s="20"/>
      <c r="AN61" s="20"/>
      <c r="AO61" s="20"/>
      <c r="AP61" s="21"/>
      <c r="AQ61" s="20"/>
      <c r="AR61" s="20"/>
      <c r="AS61" s="20"/>
      <c r="AT61" s="20"/>
      <c r="AU61" s="20"/>
      <c r="AW61" s="20"/>
      <c r="AX61" s="20"/>
      <c r="AY61" s="20"/>
      <c r="AZ61" s="20"/>
      <c r="BA61" s="20"/>
      <c r="BB61" s="20"/>
      <c r="BC61" s="20"/>
      <c r="BE61" s="20"/>
      <c r="BF61" s="56"/>
      <c r="BG61" s="99"/>
      <c r="BH61" s="99"/>
      <c r="BI61" s="99"/>
      <c r="BJ61" s="20"/>
      <c r="BK61" s="20"/>
      <c r="BL61" s="99"/>
      <c r="BM61" s="56"/>
      <c r="BN61" s="56"/>
      <c r="BO61" s="20"/>
      <c r="BP61" s="20"/>
      <c r="BR61" s="20"/>
      <c r="BS61" s="20"/>
      <c r="BT61" s="20"/>
      <c r="BU61" s="14"/>
      <c r="BV61" s="20"/>
      <c r="BW61" s="20"/>
      <c r="BX61" s="158"/>
      <c r="BY61" s="158"/>
      <c r="BZ61" s="20"/>
      <c r="CA61" s="158"/>
      <c r="CB61" s="158"/>
      <c r="CC61" s="20"/>
      <c r="CD61" s="17"/>
      <c r="CE61" s="17"/>
      <c r="CF61" s="20"/>
      <c r="CG61" s="20"/>
      <c r="CH61" s="17"/>
      <c r="CM61" s="116"/>
      <c r="CN61" s="116"/>
      <c r="CO61" s="158"/>
      <c r="CP61" s="158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D61" s="20"/>
      <c r="DE61" s="20"/>
      <c r="DF61" s="56"/>
      <c r="DG61" s="56"/>
      <c r="DH61" s="97"/>
      <c r="DI61" s="97"/>
      <c r="DJ61" s="97"/>
      <c r="DK61" s="97"/>
      <c r="DL61" s="97"/>
      <c r="DM61" s="97"/>
      <c r="DN61" s="20"/>
      <c r="DO61" s="20"/>
      <c r="DP61" s="20"/>
      <c r="DQ61" s="20"/>
      <c r="DR61" s="97"/>
      <c r="DS61" s="97"/>
      <c r="DT61" s="56"/>
      <c r="DU61" s="56"/>
      <c r="DV61" s="56"/>
      <c r="DW61" s="56"/>
      <c r="DX61" s="20"/>
      <c r="DY61" s="20"/>
      <c r="DZ61" s="20"/>
      <c r="EA61" s="20"/>
      <c r="ED61" s="20"/>
      <c r="EE61" s="20"/>
      <c r="EF61" s="20"/>
      <c r="EG61" s="20"/>
      <c r="EH61" s="20"/>
      <c r="EI61" s="20"/>
      <c r="EJ61" s="14"/>
      <c r="EK61" s="14"/>
      <c r="EL61" s="20"/>
      <c r="EM61" s="20"/>
      <c r="EN61" s="20"/>
      <c r="EO61" s="20"/>
      <c r="EP61" s="35"/>
      <c r="EQ61" s="35"/>
      <c r="ER61" s="35"/>
      <c r="ES61" s="35"/>
      <c r="ET61" s="20"/>
      <c r="EU61" s="20"/>
      <c r="EV61" s="35"/>
      <c r="EW61" s="35"/>
      <c r="EX61" s="35"/>
      <c r="EY61" s="35"/>
      <c r="EZ61" s="20"/>
      <c r="FA61" s="20"/>
      <c r="FB61" s="17"/>
      <c r="FC61" s="17"/>
      <c r="FD61" s="17"/>
      <c r="FE61" s="17"/>
      <c r="FF61" s="20"/>
      <c r="FG61" s="20"/>
      <c r="FH61" s="20"/>
      <c r="FI61" s="20"/>
      <c r="FJ61" s="20"/>
      <c r="FK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39"/>
      <c r="GA61" s="39"/>
    </row>
    <row r="62" spans="1:184" ht="16.5" customHeight="1" x14ac:dyDescent="0.3">
      <c r="A62" s="99" t="s">
        <v>237</v>
      </c>
      <c r="B62" s="98"/>
      <c r="C62" s="9"/>
      <c r="D62" s="165"/>
      <c r="E62" s="166"/>
      <c r="F62" s="20"/>
      <c r="G62" s="20"/>
      <c r="H62" s="20"/>
      <c r="I62" s="20"/>
      <c r="J62" s="20"/>
      <c r="K62" s="7"/>
      <c r="L62" s="7"/>
      <c r="M62" s="7"/>
      <c r="N62" s="20"/>
      <c r="O62" s="20"/>
      <c r="P62" s="20"/>
      <c r="Q62" s="7"/>
      <c r="R62" s="20"/>
      <c r="S62" s="7"/>
      <c r="T62" s="7"/>
      <c r="U62" s="20"/>
      <c r="V62" s="7"/>
      <c r="W62" s="20"/>
      <c r="X62" s="20"/>
      <c r="Y62" s="7"/>
      <c r="Z62" s="20"/>
      <c r="AA62" s="20"/>
      <c r="AB62" s="20"/>
      <c r="AC62" s="20"/>
      <c r="AD62" s="20"/>
      <c r="AE62" s="20"/>
      <c r="AF62" s="20"/>
      <c r="AG62" s="20"/>
      <c r="AH62" s="7"/>
      <c r="AI62" s="7"/>
      <c r="AJ62" s="18"/>
      <c r="AK62" s="7"/>
      <c r="AL62" s="20"/>
      <c r="AM62" s="20"/>
      <c r="AN62" s="20"/>
      <c r="AO62" s="20"/>
      <c r="AP62" s="21"/>
      <c r="AQ62" s="20"/>
      <c r="AR62" s="20"/>
      <c r="AS62" s="20"/>
      <c r="AT62" s="20"/>
      <c r="AU62" s="20"/>
      <c r="AV62" s="7"/>
      <c r="AW62" s="20"/>
      <c r="AX62" s="20"/>
      <c r="AY62" s="20"/>
      <c r="AZ62" s="20"/>
      <c r="BA62" s="20"/>
      <c r="BB62" s="20"/>
      <c r="BC62" s="20"/>
      <c r="BD62" s="7"/>
      <c r="BE62" s="20"/>
      <c r="BF62" s="56"/>
      <c r="BG62" s="97"/>
      <c r="BH62" s="97"/>
      <c r="BI62" s="97"/>
      <c r="BJ62" s="20"/>
      <c r="BK62" s="20"/>
      <c r="BL62" s="97"/>
      <c r="BM62" s="56"/>
      <c r="BN62" s="56"/>
      <c r="BO62" s="20"/>
      <c r="BP62" s="20"/>
      <c r="BQ62" s="7"/>
      <c r="BR62" s="20"/>
      <c r="BS62" s="20"/>
      <c r="BT62" s="20"/>
      <c r="BU62" s="14"/>
      <c r="BV62" s="20"/>
      <c r="BW62" s="20"/>
      <c r="BX62" s="35"/>
      <c r="BY62" s="35"/>
      <c r="BZ62" s="20"/>
      <c r="CA62" s="35"/>
      <c r="CB62" s="35"/>
      <c r="CC62" s="20"/>
      <c r="CD62" s="17"/>
      <c r="CE62" s="17"/>
      <c r="CF62" s="20"/>
      <c r="CG62" s="20"/>
      <c r="CH62" s="17"/>
      <c r="CI62" s="7"/>
      <c r="CK62" s="20"/>
      <c r="CN62" s="7"/>
      <c r="CO62" s="39"/>
      <c r="CP62" s="39"/>
      <c r="CQ62" s="7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7"/>
      <c r="DC62" s="7"/>
      <c r="DD62" s="20"/>
      <c r="DE62" s="20"/>
      <c r="DF62" s="56"/>
      <c r="DG62" s="56"/>
      <c r="DH62" s="99"/>
      <c r="DI62" s="99"/>
      <c r="DJ62" s="99"/>
      <c r="DK62" s="99"/>
      <c r="DL62" s="99"/>
      <c r="DM62" s="99"/>
      <c r="DN62" s="20"/>
      <c r="DO62" s="20"/>
      <c r="DP62" s="20"/>
      <c r="DQ62" s="20"/>
      <c r="DR62" s="99"/>
      <c r="DS62" s="99"/>
      <c r="DT62" s="56"/>
      <c r="DU62" s="56"/>
      <c r="DV62" s="56"/>
      <c r="DW62" s="56"/>
      <c r="DX62" s="20"/>
      <c r="DY62" s="20"/>
      <c r="DZ62" s="20"/>
      <c r="EA62" s="20"/>
      <c r="EB62" s="7"/>
      <c r="EC62" s="7"/>
      <c r="ED62" s="20"/>
      <c r="EE62" s="20"/>
      <c r="EF62" s="20"/>
      <c r="EG62" s="20"/>
      <c r="EH62" s="20"/>
      <c r="EI62" s="20"/>
      <c r="EJ62" s="14"/>
      <c r="EK62" s="14"/>
      <c r="EL62" s="20"/>
      <c r="EM62" s="20"/>
      <c r="EN62" s="20"/>
      <c r="EO62" s="20"/>
      <c r="EP62" s="35"/>
      <c r="EQ62" s="35"/>
      <c r="ER62" s="35"/>
      <c r="ES62" s="35"/>
      <c r="ET62" s="20"/>
      <c r="EU62" s="20"/>
      <c r="EV62" s="35"/>
      <c r="EW62" s="35"/>
      <c r="EX62" s="35"/>
      <c r="EY62" s="35"/>
      <c r="EZ62" s="20"/>
      <c r="FA62" s="20"/>
      <c r="FB62" s="17"/>
      <c r="FC62" s="17"/>
      <c r="FD62" s="17"/>
      <c r="FE62" s="17"/>
      <c r="FF62" s="20"/>
      <c r="FG62" s="20"/>
      <c r="FH62" s="20"/>
      <c r="FI62" s="20"/>
      <c r="FJ62" s="20"/>
      <c r="FK62" s="20"/>
      <c r="FL62" s="7"/>
      <c r="FM62" s="7"/>
      <c r="FN62" s="7"/>
      <c r="FO62" s="7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7"/>
      <c r="GB62" s="7"/>
    </row>
    <row r="63" spans="1:184" x14ac:dyDescent="0.3">
      <c r="A63" s="100" t="s">
        <v>472</v>
      </c>
      <c r="B63" s="167"/>
      <c r="C63" s="167"/>
      <c r="D63" s="167"/>
      <c r="E63" s="168"/>
      <c r="F63" s="103"/>
      <c r="G63" s="103"/>
      <c r="H63" s="77"/>
      <c r="I63" s="77"/>
      <c r="J63" s="104"/>
      <c r="K63" s="104"/>
      <c r="L63" s="104"/>
      <c r="M63" s="104"/>
      <c r="N63" s="104"/>
      <c r="O63" s="77"/>
      <c r="P63" s="77"/>
      <c r="Q63" s="105"/>
      <c r="R63" s="77"/>
      <c r="S63" s="105"/>
      <c r="T63" s="105"/>
      <c r="U63" s="77"/>
      <c r="V63" s="105"/>
      <c r="W63" s="77"/>
      <c r="X63" s="77"/>
      <c r="Y63" s="105"/>
      <c r="Z63" s="77"/>
      <c r="AA63" s="77"/>
      <c r="AB63" s="77"/>
      <c r="AC63" s="77"/>
      <c r="AD63" s="77"/>
      <c r="AE63" s="77"/>
      <c r="AF63" s="77"/>
      <c r="AG63" s="77"/>
      <c r="AH63" s="105"/>
      <c r="AI63" s="105"/>
      <c r="AJ63" s="106"/>
      <c r="AK63" s="105"/>
      <c r="AL63" s="77"/>
      <c r="AM63" s="77"/>
      <c r="AN63" s="77"/>
      <c r="AO63" s="77"/>
      <c r="AP63" s="107"/>
      <c r="AQ63" s="77"/>
      <c r="AR63" s="77"/>
      <c r="AS63" s="77"/>
      <c r="AT63" s="77"/>
      <c r="AU63" s="77"/>
      <c r="AV63" s="105"/>
      <c r="AW63" s="77"/>
      <c r="AX63" s="77"/>
      <c r="AY63" s="77"/>
      <c r="AZ63" s="77"/>
      <c r="BA63" s="77"/>
      <c r="BB63" s="77"/>
      <c r="BC63" s="77"/>
      <c r="BD63" s="105"/>
      <c r="BE63" s="77"/>
      <c r="BF63" s="159"/>
      <c r="BG63" s="167"/>
      <c r="BH63" s="167"/>
      <c r="BI63" s="167"/>
      <c r="BJ63" s="77"/>
      <c r="BK63" s="77"/>
      <c r="BL63" s="167"/>
      <c r="BM63" s="159"/>
      <c r="BN63" s="159"/>
      <c r="BO63" s="77"/>
      <c r="BP63" s="77"/>
      <c r="BQ63" s="105"/>
      <c r="BR63" s="77"/>
      <c r="BS63" s="77"/>
      <c r="BT63" s="77"/>
      <c r="BU63" s="109"/>
      <c r="BV63" s="77"/>
      <c r="BW63" s="77"/>
      <c r="BX63" s="161"/>
      <c r="BY63" s="161"/>
      <c r="BZ63" s="77"/>
      <c r="CA63" s="161"/>
      <c r="CB63" s="161"/>
      <c r="CC63" s="77"/>
      <c r="CD63" s="110"/>
      <c r="CE63" s="110"/>
      <c r="CF63" s="77"/>
      <c r="CG63" s="77"/>
      <c r="CH63" s="110"/>
      <c r="CI63" s="105"/>
      <c r="CJ63" s="105"/>
      <c r="CK63" s="77"/>
      <c r="CL63" s="77"/>
      <c r="CM63" s="77"/>
      <c r="CN63" s="77"/>
      <c r="CO63" s="77"/>
      <c r="CP63" s="105"/>
      <c r="CQ63" s="105"/>
      <c r="CR63" s="105"/>
      <c r="CS63" s="105"/>
      <c r="CT63" s="105"/>
      <c r="CU63" s="105"/>
      <c r="CV63" s="77"/>
      <c r="CW63" s="77"/>
      <c r="CX63" s="105"/>
      <c r="CY63" s="105"/>
      <c r="CZ63" s="105"/>
      <c r="DA63" s="105"/>
      <c r="DB63" s="105"/>
      <c r="DC63" s="105"/>
      <c r="DD63" s="105"/>
      <c r="DE63" s="105"/>
      <c r="DF63" s="112"/>
      <c r="DG63" s="112"/>
      <c r="DH63" s="113"/>
      <c r="DI63" s="113"/>
      <c r="DJ63" s="113"/>
      <c r="DK63" s="113"/>
      <c r="DL63" s="112"/>
      <c r="DM63" s="112"/>
      <c r="DN63" s="77"/>
      <c r="DO63" s="77"/>
      <c r="DP63" s="105"/>
      <c r="DQ63" s="105"/>
      <c r="DR63" s="112"/>
      <c r="DS63" s="112"/>
      <c r="DT63" s="112"/>
      <c r="DU63" s="112"/>
      <c r="DV63" s="112"/>
      <c r="DW63" s="112"/>
      <c r="DX63" s="105"/>
      <c r="DY63" s="105"/>
      <c r="DZ63" s="77"/>
      <c r="EA63" s="77"/>
      <c r="EB63" s="105"/>
      <c r="EC63" s="105"/>
      <c r="ED63" s="105"/>
      <c r="EE63" s="105"/>
      <c r="EF63" s="105"/>
      <c r="EG63" s="105"/>
      <c r="EH63" s="105"/>
      <c r="EI63" s="105"/>
      <c r="EJ63" s="109"/>
      <c r="EK63" s="109"/>
      <c r="EL63" s="77"/>
      <c r="EM63" s="77"/>
      <c r="EN63" s="77"/>
      <c r="EO63" s="77"/>
      <c r="EP63" s="88"/>
      <c r="EQ63" s="88"/>
      <c r="ER63" s="88"/>
      <c r="ES63" s="88"/>
      <c r="ET63" s="77"/>
      <c r="EU63" s="77"/>
      <c r="EV63" s="88"/>
      <c r="EW63" s="88"/>
      <c r="EX63" s="88"/>
      <c r="EY63" s="88"/>
      <c r="EZ63" s="105"/>
      <c r="FA63" s="105"/>
      <c r="FB63" s="110"/>
      <c r="FC63" s="110"/>
      <c r="FD63" s="110"/>
      <c r="FE63" s="110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77"/>
      <c r="FQ63" s="77"/>
      <c r="FR63" s="105"/>
      <c r="FS63" s="105"/>
      <c r="FT63" s="105"/>
      <c r="FU63" s="105"/>
      <c r="FV63" s="105"/>
      <c r="FW63" s="105"/>
      <c r="FX63" s="105"/>
      <c r="FY63" s="105"/>
      <c r="FZ63" s="77"/>
      <c r="GA63" s="105"/>
      <c r="GB63" s="105"/>
    </row>
    <row r="64" spans="1:184" ht="15.6" x14ac:dyDescent="0.3">
      <c r="A64" s="7"/>
      <c r="B64" s="36"/>
      <c r="C64" s="36"/>
      <c r="D64" s="36"/>
      <c r="E64" s="78"/>
      <c r="F64" s="117"/>
      <c r="G64" s="117"/>
      <c r="H64" s="20"/>
      <c r="I64" s="20"/>
      <c r="J64" s="118"/>
      <c r="K64" s="118"/>
      <c r="L64" s="118"/>
      <c r="M64" s="118"/>
      <c r="N64" s="118"/>
      <c r="O64" s="20"/>
      <c r="P64" s="20"/>
      <c r="Q64" s="7"/>
      <c r="R64" s="20"/>
      <c r="S64" s="7"/>
      <c r="T64" s="7"/>
      <c r="U64" s="20"/>
      <c r="V64" s="7"/>
      <c r="W64" s="7"/>
      <c r="X64" s="20"/>
      <c r="Y64" s="7"/>
      <c r="Z64" s="20"/>
      <c r="AA64" s="7"/>
      <c r="AB64" s="7"/>
      <c r="AC64" s="7"/>
      <c r="AD64" s="20"/>
      <c r="AE64" s="7"/>
      <c r="AF64" s="20"/>
      <c r="AG64" s="27"/>
      <c r="AH64" s="7"/>
      <c r="AI64" s="7"/>
      <c r="AJ64" s="18"/>
      <c r="AK64" s="7"/>
      <c r="AL64" s="7"/>
      <c r="AM64" s="20"/>
      <c r="AN64" s="20"/>
      <c r="AO64" s="7"/>
      <c r="AP64" s="21"/>
      <c r="AQ64" s="7"/>
      <c r="AR64" s="20"/>
      <c r="AS64" s="24"/>
      <c r="AT64" s="24"/>
      <c r="AU64" s="7"/>
      <c r="AV64" s="7"/>
      <c r="AW64" s="7"/>
      <c r="AX64" s="7"/>
      <c r="AY64" s="7"/>
      <c r="AZ64" s="7"/>
      <c r="BA64" s="20"/>
      <c r="BB64" s="7"/>
      <c r="BC64" s="7"/>
      <c r="BD64" s="7"/>
      <c r="BE64" s="7"/>
      <c r="BF64" s="9"/>
      <c r="BG64" s="119"/>
      <c r="BH64" s="119"/>
      <c r="BI64" s="9"/>
      <c r="BJ64" s="20"/>
      <c r="BK64" s="7"/>
      <c r="BL64" s="9"/>
      <c r="BM64" s="9"/>
      <c r="BN64" s="9"/>
      <c r="BO64" s="20"/>
      <c r="BP64" s="7"/>
      <c r="BQ64" s="7"/>
      <c r="BR64" s="7"/>
      <c r="BS64" s="7"/>
      <c r="BT64" s="7"/>
      <c r="BU64" s="14"/>
      <c r="BV64" s="20"/>
      <c r="BW64" s="20"/>
      <c r="BX64" s="27"/>
      <c r="BY64" s="27"/>
      <c r="BZ64" s="20"/>
      <c r="CA64" s="27"/>
      <c r="CB64" s="27"/>
      <c r="CC64" s="7"/>
      <c r="CD64" s="17"/>
      <c r="CE64" s="17"/>
      <c r="CF64" s="7"/>
      <c r="CG64" s="7"/>
      <c r="CH64" s="17"/>
      <c r="CI64" s="7"/>
      <c r="CK64" s="20"/>
      <c r="CN64" s="7"/>
      <c r="CO64" s="20"/>
      <c r="CP64" s="7"/>
      <c r="CQ64" s="74"/>
      <c r="CR64" s="7"/>
      <c r="CS64" s="7"/>
      <c r="CT64" s="7"/>
      <c r="CU64" s="7"/>
      <c r="CV64" s="20"/>
      <c r="CW64" s="20"/>
      <c r="CX64" s="7"/>
      <c r="CY64" s="7"/>
      <c r="CZ64" s="7"/>
      <c r="DA64" s="7"/>
      <c r="DB64" s="7"/>
      <c r="DC64" s="7"/>
      <c r="DD64" s="7"/>
      <c r="DE64" s="7"/>
      <c r="DF64" s="24"/>
      <c r="DG64" s="24"/>
      <c r="DH64" s="38"/>
      <c r="DI64" s="38"/>
      <c r="DJ64" s="38"/>
      <c r="DK64" s="38"/>
      <c r="DL64" s="38"/>
      <c r="DM64" s="38"/>
      <c r="DN64" s="20"/>
      <c r="DO64" s="20"/>
      <c r="DP64" s="7"/>
      <c r="DQ64" s="7"/>
      <c r="DR64" s="16"/>
      <c r="DS64" s="16"/>
      <c r="DT64" s="7"/>
      <c r="DU64" s="7"/>
      <c r="DV64" s="7"/>
      <c r="DW64" s="7"/>
      <c r="DX64" s="7"/>
      <c r="DY64" s="7"/>
      <c r="DZ64" s="20"/>
      <c r="EA64" s="20"/>
      <c r="EB64" s="7"/>
      <c r="EC64" s="7"/>
      <c r="ED64" s="7"/>
      <c r="EE64" s="7"/>
      <c r="EF64" s="7"/>
      <c r="EG64" s="7"/>
      <c r="EH64" s="7"/>
      <c r="EI64" s="7"/>
      <c r="EJ64" s="14"/>
      <c r="EK64" s="14"/>
      <c r="EL64" s="20"/>
      <c r="EM64" s="20"/>
      <c r="EN64" s="20"/>
      <c r="EO64" s="20"/>
      <c r="EP64" s="35"/>
      <c r="EQ64" s="35"/>
      <c r="ER64" s="35"/>
      <c r="ES64" s="35"/>
      <c r="ET64" s="20"/>
      <c r="EU64" s="20"/>
      <c r="EV64" s="35"/>
      <c r="EW64" s="35"/>
      <c r="EX64" s="35"/>
      <c r="EY64" s="35"/>
      <c r="EZ64" s="7"/>
      <c r="FA64" s="7"/>
      <c r="FB64" s="17"/>
      <c r="FC64" s="17"/>
      <c r="FD64" s="17"/>
      <c r="FE64" s="1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20"/>
      <c r="FQ64" s="20"/>
      <c r="FR64" s="7"/>
      <c r="FS64" s="7"/>
      <c r="FT64" s="7"/>
      <c r="FU64" s="7"/>
      <c r="FV64" s="7"/>
      <c r="FW64" s="7"/>
      <c r="FX64" s="7"/>
      <c r="FY64" s="7"/>
      <c r="FZ64" s="20"/>
      <c r="GA64" s="7"/>
      <c r="GB64" s="74"/>
    </row>
    <row r="65" spans="1:184" ht="14.4" customHeight="1" x14ac:dyDescent="0.3">
      <c r="A65" s="36"/>
      <c r="B65" s="36"/>
      <c r="C65" s="36"/>
      <c r="D65" s="36"/>
      <c r="E65" s="78"/>
      <c r="F65" s="117"/>
      <c r="G65" s="117"/>
      <c r="H65" s="117"/>
      <c r="I65" s="117"/>
      <c r="J65" s="20"/>
      <c r="K65" s="20"/>
      <c r="L65" s="20"/>
      <c r="M65" s="20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20"/>
      <c r="Y65" s="20"/>
      <c r="Z65" s="20"/>
      <c r="AA65" s="20"/>
      <c r="AB65" s="7"/>
      <c r="AC65" s="7"/>
      <c r="AD65" s="20"/>
      <c r="AE65" s="20"/>
      <c r="AF65" s="7"/>
      <c r="AG65" s="7"/>
      <c r="AH65" s="7"/>
      <c r="AI65" s="7"/>
      <c r="AJ65" s="20"/>
      <c r="AK65" s="20"/>
      <c r="AL65" s="7"/>
      <c r="AM65" s="7"/>
      <c r="AN65" s="20"/>
      <c r="AO65" s="20"/>
      <c r="AP65" s="20"/>
      <c r="AQ65" s="20"/>
      <c r="AR65" s="7"/>
      <c r="AS65" s="7"/>
      <c r="AT65" s="20"/>
      <c r="AU65" s="20"/>
      <c r="AV65" s="7"/>
      <c r="AW65" s="7"/>
      <c r="AX65" s="7"/>
      <c r="AY65" s="7"/>
      <c r="AZ65" s="7"/>
      <c r="BA65" s="7"/>
      <c r="BB65" s="20"/>
      <c r="BC65" s="20"/>
      <c r="BD65" s="7"/>
      <c r="BE65" s="7"/>
      <c r="BF65" s="20"/>
      <c r="BG65" s="20"/>
      <c r="BH65" s="20"/>
      <c r="BI65" s="20"/>
      <c r="BJ65" s="7"/>
      <c r="BK65" s="7"/>
      <c r="BL65" s="7"/>
      <c r="BM65" s="7"/>
      <c r="BN65" s="18"/>
      <c r="BO65" s="18"/>
      <c r="BP65" s="7"/>
      <c r="BQ65" s="7"/>
      <c r="BR65" s="7"/>
      <c r="BS65" s="7"/>
      <c r="BT65" s="20"/>
      <c r="BU65" s="20"/>
      <c r="BV65" s="20"/>
      <c r="BW65" s="20"/>
      <c r="BX65" s="21"/>
      <c r="BY65" s="21"/>
      <c r="BZ65" s="21"/>
      <c r="CA65" s="21"/>
      <c r="CB65" s="7"/>
      <c r="CC65" s="7"/>
      <c r="CD65" s="20"/>
      <c r="CE65" s="20"/>
      <c r="CF65" s="7"/>
      <c r="CG65" s="7"/>
      <c r="CH65" s="7"/>
      <c r="CI65" s="7"/>
      <c r="CN65" s="7"/>
      <c r="CO65" s="7"/>
      <c r="CP65" s="7"/>
      <c r="CQ65" s="7"/>
      <c r="CR65" s="7"/>
      <c r="CS65" s="7"/>
      <c r="CT65" s="7"/>
      <c r="CU65" s="7"/>
      <c r="CV65" s="20"/>
      <c r="CW65" s="20"/>
      <c r="CX65" s="7"/>
      <c r="CY65" s="7"/>
      <c r="CZ65" s="7"/>
      <c r="DA65" s="7"/>
      <c r="DB65" s="7"/>
      <c r="DC65" s="7"/>
      <c r="DD65" s="7"/>
      <c r="DE65" s="7"/>
      <c r="DF65" s="24"/>
      <c r="DG65" s="24"/>
      <c r="DH65" s="7"/>
      <c r="DI65" s="7"/>
      <c r="DJ65" s="7"/>
      <c r="DK65" s="7"/>
      <c r="DL65" s="21"/>
      <c r="DM65" s="21"/>
      <c r="DN65" s="20"/>
      <c r="DO65" s="20"/>
      <c r="DP65" s="7"/>
      <c r="DQ65" s="7"/>
      <c r="DR65" s="18"/>
      <c r="DS65" s="18"/>
      <c r="DT65" s="18"/>
      <c r="DU65" s="18"/>
      <c r="DV65" s="18"/>
      <c r="DW65" s="18"/>
      <c r="DX65" s="18"/>
      <c r="DY65" s="18"/>
      <c r="DZ65" s="20"/>
      <c r="EA65" s="20"/>
      <c r="EB65" s="7"/>
      <c r="EC65" s="7"/>
      <c r="ED65" s="18"/>
      <c r="EE65" s="18"/>
      <c r="EF65" s="18"/>
      <c r="EG65" s="18"/>
      <c r="EH65" s="18"/>
      <c r="EI65" s="18"/>
      <c r="EJ65" s="14"/>
      <c r="EK65" s="14"/>
      <c r="EL65" s="20"/>
      <c r="EM65" s="20"/>
      <c r="EN65" s="20"/>
      <c r="EO65" s="20"/>
      <c r="EP65" s="35"/>
      <c r="EQ65" s="35"/>
      <c r="ER65" s="35"/>
      <c r="ES65" s="35"/>
      <c r="ET65" s="20"/>
      <c r="EU65" s="20"/>
      <c r="EV65" s="35"/>
      <c r="EW65" s="35"/>
      <c r="EX65" s="35"/>
      <c r="EY65" s="35"/>
      <c r="EZ65" s="17"/>
      <c r="FA65" s="17"/>
      <c r="FB65" s="17"/>
      <c r="FC65" s="17"/>
      <c r="FD65" s="17"/>
      <c r="FE65" s="1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20"/>
      <c r="FQ65" s="20"/>
      <c r="FR65" s="7"/>
      <c r="FS65" s="7"/>
      <c r="FT65" s="7"/>
      <c r="FU65" s="7"/>
      <c r="FV65" s="7"/>
      <c r="FW65" s="7"/>
      <c r="FX65" s="7"/>
      <c r="FY65" s="7"/>
      <c r="FZ65" s="20"/>
      <c r="GA65" s="7"/>
      <c r="GB65" s="74"/>
    </row>
    <row r="66" spans="1:184" ht="14.4" customHeight="1" x14ac:dyDescent="0.3">
      <c r="A66" s="37"/>
      <c r="B66" s="37"/>
      <c r="C66" s="37"/>
      <c r="D66" s="37"/>
      <c r="E66" s="79"/>
      <c r="F66" s="28"/>
      <c r="G66" s="28"/>
      <c r="H66" s="28"/>
      <c r="I66" s="28"/>
      <c r="J66" s="28"/>
      <c r="K66" s="28"/>
      <c r="L66" s="28"/>
      <c r="M66" s="28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28"/>
      <c r="Y66" s="28"/>
      <c r="Z66" s="28"/>
      <c r="AA66" s="28"/>
      <c r="AD66" s="28"/>
      <c r="AE66" s="28"/>
      <c r="AH66" s="28"/>
      <c r="AI66" s="28"/>
      <c r="AJ66" s="28"/>
      <c r="AK66" s="28"/>
      <c r="AN66" s="28"/>
      <c r="AO66" s="28"/>
      <c r="AP66" s="28"/>
      <c r="AQ66" s="28"/>
      <c r="AT66" s="28"/>
      <c r="AU66" s="28"/>
      <c r="BB66" s="28"/>
      <c r="BC66" s="28"/>
      <c r="BF66" s="28"/>
      <c r="BG66" s="28"/>
      <c r="BH66" s="28"/>
      <c r="BI66" s="28"/>
      <c r="BN66" s="2"/>
      <c r="BO66" s="2"/>
      <c r="BT66" s="28"/>
      <c r="BU66" s="28"/>
      <c r="BX66" s="22"/>
      <c r="BY66" s="22"/>
      <c r="BZ66" s="22"/>
      <c r="CA66" s="22"/>
      <c r="CD66" s="28"/>
      <c r="CE66" s="28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V66" s="28"/>
      <c r="CW66" s="28"/>
      <c r="DF66" s="25"/>
      <c r="DG66" s="25"/>
      <c r="DH66" s="1"/>
      <c r="DI66" s="1"/>
      <c r="DJ66" s="1"/>
      <c r="DK66" s="1"/>
      <c r="DL66" s="22"/>
      <c r="DM66" s="22"/>
      <c r="DN66" s="28"/>
      <c r="DO66" s="28"/>
      <c r="DR66" s="2"/>
      <c r="DS66" s="2"/>
      <c r="DT66" s="2"/>
      <c r="DU66" s="2"/>
      <c r="DV66" s="2"/>
      <c r="DW66" s="2"/>
      <c r="DX66" s="2"/>
      <c r="DY66" s="2"/>
      <c r="DZ66" s="28"/>
      <c r="EA66" s="28"/>
      <c r="ED66" s="2"/>
      <c r="EE66" s="2"/>
      <c r="EF66" s="2"/>
      <c r="EG66" s="2"/>
      <c r="EH66" s="2"/>
      <c r="EI66" s="2"/>
      <c r="EJ66" s="12"/>
      <c r="EK66" s="12"/>
      <c r="EL66" s="28"/>
      <c r="EM66" s="28"/>
      <c r="EN66" s="28"/>
      <c r="EO66" s="28"/>
      <c r="EP66" s="35"/>
      <c r="EQ66" s="35"/>
      <c r="ER66" s="35"/>
      <c r="ES66" s="35"/>
      <c r="ET66" s="28"/>
      <c r="EU66" s="28"/>
      <c r="EV66" s="35"/>
      <c r="EW66" s="35"/>
      <c r="EX66" s="35"/>
      <c r="EY66" s="35"/>
      <c r="EZ66" s="10"/>
      <c r="FA66" s="10"/>
      <c r="FB66" s="10"/>
      <c r="FC66" s="10"/>
      <c r="FD66" s="10"/>
      <c r="FE66" s="10"/>
      <c r="FF66" s="1"/>
      <c r="FG66" s="1"/>
      <c r="FH66" s="1"/>
      <c r="FI66" s="1"/>
      <c r="FJ66" s="1"/>
      <c r="FK66" s="1"/>
      <c r="FP66" s="28"/>
      <c r="FQ66" s="28"/>
      <c r="FR66" s="1"/>
      <c r="FS66" s="1"/>
      <c r="FT66" s="1"/>
      <c r="FU66" s="1"/>
      <c r="FV66" s="1"/>
      <c r="FW66" s="1"/>
      <c r="FX66" s="1"/>
      <c r="FY66" s="1"/>
      <c r="FZ66" s="28"/>
    </row>
    <row r="67" spans="1:184" ht="14.4" customHeight="1" x14ac:dyDescent="0.3">
      <c r="A67" s="36"/>
      <c r="B67" s="36"/>
      <c r="C67" s="36"/>
      <c r="D67" s="36"/>
      <c r="E67" s="78"/>
      <c r="F67" s="28"/>
      <c r="G67" s="28"/>
      <c r="H67" s="28"/>
      <c r="I67" s="28"/>
      <c r="J67" s="28"/>
      <c r="K67" s="28"/>
      <c r="L67" s="28"/>
      <c r="M67" s="28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28"/>
      <c r="Y67" s="28"/>
      <c r="Z67" s="28"/>
      <c r="AA67" s="28"/>
      <c r="AD67" s="28"/>
      <c r="AE67" s="28"/>
      <c r="AH67" s="28"/>
      <c r="AI67" s="28"/>
      <c r="AJ67" s="28"/>
      <c r="AK67" s="28"/>
      <c r="AN67" s="28"/>
      <c r="AO67" s="28"/>
      <c r="AP67" s="28"/>
      <c r="AQ67" s="28"/>
      <c r="AT67" s="28"/>
      <c r="AU67" s="28"/>
      <c r="BB67" s="28"/>
      <c r="BC67" s="28"/>
      <c r="BF67" s="28"/>
      <c r="BG67" s="28"/>
      <c r="BH67" s="28"/>
      <c r="BI67" s="28"/>
      <c r="BN67" s="2"/>
      <c r="BO67" s="2"/>
      <c r="BT67" s="28"/>
      <c r="BU67" s="28"/>
      <c r="BX67" s="22"/>
      <c r="BY67" s="22"/>
      <c r="BZ67" s="22"/>
      <c r="CA67" s="22"/>
      <c r="CD67" s="28"/>
      <c r="CE67" s="28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V67" s="28"/>
      <c r="CW67" s="28"/>
      <c r="DF67" s="25"/>
      <c r="DG67" s="25"/>
      <c r="DH67" s="1"/>
      <c r="DI67" s="1"/>
      <c r="DJ67" s="1"/>
      <c r="DK67" s="1"/>
      <c r="DL67" s="22"/>
      <c r="DM67" s="22"/>
      <c r="DN67" s="28"/>
      <c r="DO67" s="28"/>
      <c r="DR67" s="2"/>
      <c r="DS67" s="2"/>
      <c r="DT67" s="2"/>
      <c r="DU67" s="2"/>
      <c r="DV67" s="2"/>
      <c r="DW67" s="2"/>
      <c r="DX67" s="2"/>
      <c r="DY67" s="2"/>
      <c r="DZ67" s="28"/>
      <c r="EA67" s="28"/>
      <c r="ED67" s="2"/>
      <c r="EE67" s="2"/>
      <c r="EF67" s="2"/>
      <c r="EG67" s="2"/>
      <c r="EH67" s="2"/>
      <c r="EI67" s="2"/>
      <c r="EJ67" s="12"/>
      <c r="EK67" s="12"/>
      <c r="EL67" s="28"/>
      <c r="EM67" s="28"/>
      <c r="EN67" s="28"/>
      <c r="EO67" s="28"/>
      <c r="EP67" s="35"/>
      <c r="EQ67" s="35"/>
      <c r="ER67" s="35"/>
      <c r="ES67" s="35"/>
      <c r="ET67" s="28"/>
      <c r="EU67" s="28"/>
      <c r="EV67" s="35"/>
      <c r="EW67" s="35"/>
      <c r="EX67" s="35"/>
      <c r="EY67" s="35"/>
      <c r="EZ67" s="10"/>
      <c r="FA67" s="10"/>
      <c r="FB67" s="10"/>
      <c r="FC67" s="10"/>
      <c r="FD67" s="10"/>
      <c r="FE67" s="10"/>
      <c r="FF67" s="1"/>
      <c r="FG67" s="1"/>
      <c r="FH67" s="1"/>
      <c r="FI67" s="1"/>
      <c r="FJ67" s="1"/>
      <c r="FK67" s="1"/>
      <c r="FP67" s="28"/>
      <c r="FQ67" s="28"/>
      <c r="FR67" s="1"/>
      <c r="FS67" s="1"/>
      <c r="FT67" s="1"/>
      <c r="FU67" s="1"/>
      <c r="FV67" s="1"/>
      <c r="FW67" s="1"/>
      <c r="FX67" s="1"/>
      <c r="FY67" s="1"/>
      <c r="FZ67" s="28"/>
    </row>
    <row r="68" spans="1:184" ht="14.4" customHeight="1" x14ac:dyDescent="0.3">
      <c r="F68" s="28"/>
      <c r="G68" s="28"/>
      <c r="H68" s="28"/>
      <c r="I68" s="28"/>
      <c r="J68" s="28"/>
      <c r="K68" s="28"/>
      <c r="L68" s="28"/>
      <c r="M68" s="28"/>
      <c r="N68" s="28"/>
      <c r="O68" s="28"/>
      <c r="V68" s="28"/>
      <c r="W68" s="28"/>
      <c r="X68" s="28"/>
      <c r="Y68" s="28"/>
      <c r="AD68" s="28"/>
      <c r="AE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T68" s="28"/>
      <c r="AU68" s="28"/>
      <c r="BB68" s="28"/>
      <c r="BC68" s="28"/>
      <c r="BF68" s="28"/>
      <c r="BG68" s="28"/>
      <c r="BH68" s="28"/>
      <c r="BI68" s="28"/>
      <c r="BN68" s="2"/>
      <c r="BO68" s="2"/>
      <c r="BT68" s="28"/>
      <c r="BU68" s="28"/>
      <c r="BX68" s="22"/>
      <c r="BY68" s="22"/>
      <c r="BZ68" s="22"/>
      <c r="CA68" s="22"/>
      <c r="CD68" s="28"/>
      <c r="CE68" s="28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V68" s="28"/>
      <c r="CW68" s="28"/>
      <c r="DF68" s="25"/>
      <c r="DG68" s="25"/>
      <c r="DH68" s="1"/>
      <c r="DI68" s="1"/>
      <c r="DJ68" s="1"/>
      <c r="DK68" s="1"/>
      <c r="DL68" s="22"/>
      <c r="DM68" s="22"/>
      <c r="DN68" s="28"/>
      <c r="DO68" s="28"/>
      <c r="DR68" s="2"/>
      <c r="DS68" s="2"/>
      <c r="DT68" s="2"/>
      <c r="DU68" s="2"/>
      <c r="DV68" s="2"/>
      <c r="DW68" s="2"/>
      <c r="DX68" s="2"/>
      <c r="DY68" s="2"/>
      <c r="DZ68" s="28"/>
      <c r="EA68" s="28"/>
      <c r="ED68" s="2"/>
      <c r="EE68" s="2"/>
      <c r="EF68" s="2"/>
      <c r="EG68" s="2"/>
      <c r="EH68" s="2"/>
      <c r="EI68" s="2"/>
      <c r="EJ68" s="35"/>
      <c r="EK68" s="35"/>
      <c r="EL68" s="28"/>
      <c r="EM68" s="28"/>
      <c r="EN68" s="28"/>
      <c r="EO68" s="28"/>
      <c r="EP68" s="20"/>
      <c r="EQ68" s="20"/>
      <c r="ER68" s="20"/>
      <c r="ES68" s="20"/>
      <c r="ET68" s="28"/>
      <c r="EU68" s="28"/>
      <c r="EV68" s="20"/>
      <c r="EW68" s="20"/>
      <c r="EX68" s="20"/>
      <c r="EY68" s="20"/>
      <c r="EZ68" s="10"/>
      <c r="FA68" s="10"/>
      <c r="FB68" s="10"/>
      <c r="FC68" s="10"/>
      <c r="FD68" s="10"/>
      <c r="FE68" s="10"/>
      <c r="FF68" s="1"/>
      <c r="FG68" s="1"/>
      <c r="FH68" s="1"/>
      <c r="FI68" s="1"/>
      <c r="FJ68" s="1"/>
      <c r="FK68" s="1"/>
      <c r="FP68" s="28"/>
      <c r="FQ68" s="28"/>
      <c r="FR68" s="1"/>
      <c r="FS68" s="1"/>
      <c r="FT68" s="1"/>
      <c r="FU68" s="1"/>
      <c r="FV68" s="1"/>
      <c r="FW68" s="1"/>
      <c r="FX68" s="1"/>
      <c r="FY68" s="1"/>
      <c r="FZ68" s="28"/>
    </row>
    <row r="69" spans="1:184" ht="14.4" customHeight="1" x14ac:dyDescent="0.3"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AB69" s="28"/>
      <c r="AC69" s="28"/>
      <c r="AD69" s="28"/>
      <c r="AE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T69" s="28"/>
      <c r="AU69" s="28"/>
      <c r="BB69" s="28"/>
      <c r="BC69" s="28"/>
      <c r="BF69" s="28"/>
      <c r="BG69" s="28"/>
      <c r="BH69" s="28"/>
      <c r="BI69" s="28"/>
      <c r="BN69" s="2"/>
      <c r="BO69" s="2"/>
      <c r="BT69" s="28"/>
      <c r="BU69" s="28"/>
      <c r="BX69" s="22"/>
      <c r="BY69" s="22"/>
      <c r="BZ69" s="22"/>
      <c r="CA69" s="22"/>
      <c r="CD69" s="28"/>
      <c r="CE69" s="28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V69" s="28"/>
      <c r="CW69" s="28"/>
      <c r="DF69" s="25"/>
      <c r="DG69" s="25"/>
      <c r="DH69" s="1"/>
      <c r="DI69" s="1"/>
      <c r="DJ69" s="1"/>
      <c r="DK69" s="1"/>
      <c r="DL69" s="22"/>
      <c r="DM69" s="22"/>
      <c r="DN69" s="28"/>
      <c r="DO69" s="28"/>
      <c r="DR69" s="2"/>
      <c r="DS69" s="2"/>
      <c r="DT69" s="2"/>
      <c r="DU69" s="2"/>
      <c r="DV69" s="2"/>
      <c r="DW69" s="2"/>
      <c r="DX69" s="2"/>
      <c r="DY69" s="2"/>
      <c r="DZ69" s="28"/>
      <c r="EA69" s="28"/>
      <c r="ED69" s="2"/>
      <c r="EE69" s="2"/>
      <c r="EF69" s="2"/>
      <c r="EG69" s="2"/>
      <c r="EH69" s="2"/>
      <c r="EI69" s="2"/>
      <c r="EJ69" s="35"/>
      <c r="EK69" s="35"/>
      <c r="EL69" s="28"/>
      <c r="EM69" s="28"/>
      <c r="EN69" s="28"/>
      <c r="EO69" s="28"/>
      <c r="EP69" s="20"/>
      <c r="EQ69" s="20"/>
      <c r="ER69" s="20"/>
      <c r="ES69" s="20"/>
      <c r="ET69" s="28"/>
      <c r="EU69" s="28"/>
      <c r="EV69" s="20"/>
      <c r="EW69" s="20"/>
      <c r="EX69" s="20"/>
      <c r="EY69" s="20"/>
      <c r="EZ69" s="10"/>
      <c r="FA69" s="10"/>
      <c r="FB69" s="10"/>
      <c r="FC69" s="10"/>
      <c r="FD69" s="10"/>
      <c r="FE69" s="10"/>
      <c r="FF69" s="1"/>
      <c r="FG69" s="1"/>
      <c r="FH69" s="1"/>
      <c r="FI69" s="1"/>
      <c r="FJ69" s="1"/>
      <c r="FK69" s="1"/>
      <c r="FP69" s="28"/>
      <c r="FQ69" s="28"/>
      <c r="FR69" s="1"/>
      <c r="FS69" s="1"/>
      <c r="FT69" s="1"/>
      <c r="FU69" s="1"/>
      <c r="FV69" s="1"/>
      <c r="FW69" s="1"/>
      <c r="FX69" s="1"/>
      <c r="FY69" s="1"/>
      <c r="FZ69" s="28"/>
    </row>
    <row r="70" spans="1:184" ht="14.4" customHeight="1" x14ac:dyDescent="0.3">
      <c r="F70" s="33"/>
      <c r="G70" s="33"/>
      <c r="H70" s="33"/>
      <c r="I70" s="33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AB70" s="28"/>
      <c r="AC70" s="28"/>
      <c r="AD70" s="28"/>
      <c r="AE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T70" s="28"/>
      <c r="AU70" s="28"/>
      <c r="BB70" s="28"/>
      <c r="BC70" s="28"/>
      <c r="BF70" s="28"/>
      <c r="BG70" s="28"/>
      <c r="BH70" s="28"/>
      <c r="BI70" s="28"/>
      <c r="BN70" s="2"/>
      <c r="BO70" s="2"/>
      <c r="BT70" s="28"/>
      <c r="BU70" s="28"/>
      <c r="BX70" s="22"/>
      <c r="BY70" s="22"/>
      <c r="BZ70" s="22"/>
      <c r="CA70" s="22"/>
      <c r="CD70" s="28"/>
      <c r="CE70" s="28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V70" s="28"/>
      <c r="CW70" s="28"/>
      <c r="DF70" s="25"/>
      <c r="DG70" s="25"/>
      <c r="DH70" s="1"/>
      <c r="DI70" s="1"/>
      <c r="DJ70" s="1"/>
      <c r="DK70" s="1"/>
      <c r="DL70" s="22"/>
      <c r="DM70" s="22"/>
      <c r="DN70" s="28"/>
      <c r="DO70" s="28"/>
      <c r="DR70" s="2"/>
      <c r="DS70" s="2"/>
      <c r="DT70" s="2"/>
      <c r="DU70" s="2"/>
      <c r="DV70" s="2"/>
      <c r="DW70" s="2"/>
      <c r="DX70" s="2"/>
      <c r="DY70" s="2"/>
      <c r="DZ70" s="28"/>
      <c r="EA70" s="28"/>
      <c r="ED70" s="2"/>
      <c r="EE70" s="2"/>
      <c r="EF70" s="2"/>
      <c r="EG70" s="2"/>
      <c r="EH70" s="2"/>
      <c r="EI70" s="2"/>
      <c r="EJ70" s="35"/>
      <c r="EK70" s="35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10"/>
      <c r="FA70" s="10"/>
      <c r="FB70" s="10"/>
      <c r="FC70" s="10"/>
      <c r="FD70" s="10"/>
      <c r="FE70" s="10"/>
      <c r="FF70" s="1"/>
      <c r="FG70" s="1"/>
      <c r="FH70" s="1"/>
      <c r="FI70" s="1"/>
      <c r="FJ70" s="1"/>
      <c r="FK70" s="1"/>
      <c r="FP70" s="28"/>
      <c r="FQ70" s="28"/>
      <c r="FR70" s="1"/>
      <c r="FS70" s="1"/>
      <c r="FT70" s="1"/>
      <c r="FU70" s="1"/>
      <c r="FV70" s="1"/>
      <c r="FW70" s="1"/>
      <c r="FX70" s="1"/>
      <c r="FY70" s="1"/>
      <c r="FZ70" s="28"/>
    </row>
    <row r="71" spans="1:184" ht="14.4" customHeight="1" x14ac:dyDescent="0.3">
      <c r="A71" s="6"/>
      <c r="B71" s="6"/>
      <c r="F71" s="26"/>
      <c r="G71" s="26"/>
      <c r="H71" s="26"/>
      <c r="I71" s="26"/>
      <c r="T71" s="1"/>
      <c r="U71" s="1"/>
      <c r="BN71" s="2"/>
      <c r="BO71" s="2"/>
      <c r="BX71" s="22"/>
      <c r="BY71" s="22"/>
      <c r="CF71" s="1"/>
      <c r="CG71" s="1"/>
      <c r="CH71" s="1"/>
      <c r="CI71" s="1"/>
      <c r="CJ71" s="1"/>
      <c r="CK71" s="1"/>
      <c r="CN71" s="1"/>
      <c r="CO71" s="1"/>
      <c r="CP71" s="1"/>
      <c r="CQ71" s="1"/>
      <c r="DF71" s="25"/>
      <c r="DG71" s="25"/>
      <c r="DH71" s="1"/>
      <c r="DI71" s="1"/>
      <c r="DJ71" s="1"/>
      <c r="DK71" s="1"/>
      <c r="DL71" s="22"/>
      <c r="DM71" s="22"/>
      <c r="DR71" s="2"/>
      <c r="DS71" s="2"/>
      <c r="DT71" s="2"/>
      <c r="DU71" s="2"/>
      <c r="DV71" s="2"/>
      <c r="DW71" s="2"/>
      <c r="DX71" s="2"/>
      <c r="DY71" s="2"/>
      <c r="ED71" s="2"/>
      <c r="EE71" s="2"/>
      <c r="EF71" s="2"/>
      <c r="EG71" s="2"/>
      <c r="EH71" s="2"/>
      <c r="EI71" s="2"/>
      <c r="EJ71" s="35"/>
      <c r="EK71" s="35"/>
      <c r="EL71" s="1"/>
      <c r="EM71" s="1"/>
      <c r="EN71" s="1"/>
      <c r="EO71" s="1"/>
      <c r="EP71" s="28"/>
      <c r="EQ71" s="28"/>
      <c r="ER71" s="28"/>
      <c r="ES71" s="28"/>
      <c r="ET71" s="1"/>
      <c r="EU71" s="1"/>
      <c r="EV71" s="28"/>
      <c r="EW71" s="28"/>
      <c r="EX71" s="28"/>
      <c r="EY71" s="28"/>
      <c r="EZ71" s="10"/>
      <c r="FA71" s="10"/>
      <c r="FF71" s="1"/>
      <c r="FG71" s="1"/>
      <c r="FH71" s="1"/>
      <c r="FI71" s="1"/>
      <c r="FJ71" s="1"/>
      <c r="FK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</row>
    <row r="72" spans="1:184" x14ac:dyDescent="0.3">
      <c r="E72" s="16"/>
      <c r="T72" s="1"/>
      <c r="U72" s="1"/>
      <c r="AL72" s="7"/>
      <c r="AM72" s="7"/>
      <c r="BF72" s="31"/>
      <c r="BG72" s="31"/>
      <c r="BV72" s="1"/>
      <c r="BW72" s="1"/>
      <c r="BX72" s="22"/>
      <c r="BY72" s="22"/>
      <c r="CD72" s="3"/>
      <c r="CE72" s="3"/>
      <c r="CF72" s="1"/>
      <c r="CG72" s="1"/>
      <c r="CH72" s="1"/>
      <c r="CI72" s="1"/>
      <c r="CJ72" s="1"/>
      <c r="CK72" s="1"/>
      <c r="CN72" s="1"/>
      <c r="CO72" s="1"/>
      <c r="CP72" s="1"/>
      <c r="CQ72" s="1"/>
      <c r="DF72" s="25"/>
      <c r="DG72" s="25"/>
      <c r="DH72" s="1"/>
      <c r="DI72" s="1"/>
      <c r="DJ72" s="1"/>
      <c r="DK72" s="1"/>
      <c r="DL72" s="22"/>
      <c r="DM72" s="22"/>
      <c r="DR72" s="2"/>
      <c r="DS72" s="2"/>
      <c r="DT72" s="2"/>
      <c r="DU72" s="2"/>
      <c r="DV72" s="2"/>
      <c r="DW72" s="2"/>
      <c r="DX72" s="2"/>
      <c r="DY72" s="2"/>
      <c r="ED72" s="2"/>
      <c r="EE72" s="2"/>
      <c r="EF72" s="2"/>
      <c r="EG72" s="2"/>
      <c r="EH72" s="2"/>
      <c r="EI72" s="2"/>
      <c r="EJ72" s="35"/>
      <c r="EK72" s="35"/>
      <c r="EL72" s="1"/>
      <c r="EM72" s="1"/>
      <c r="EN72" s="1"/>
      <c r="EO72" s="1"/>
      <c r="EP72" s="28"/>
      <c r="EQ72" s="28"/>
      <c r="ER72" s="28"/>
      <c r="ES72" s="28"/>
      <c r="ET72" s="1"/>
      <c r="EU72" s="1"/>
      <c r="EV72" s="28"/>
      <c r="EW72" s="28"/>
      <c r="EX72" s="28"/>
      <c r="EY72" s="28"/>
      <c r="EZ72" s="10"/>
      <c r="FA72" s="10"/>
      <c r="FF72" s="1"/>
      <c r="FG72" s="1"/>
      <c r="FH72" s="1"/>
      <c r="FI72" s="1"/>
      <c r="FJ72" s="1"/>
      <c r="FK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</row>
    <row r="73" spans="1:184" x14ac:dyDescent="0.3">
      <c r="E73" s="26"/>
      <c r="J73" s="26"/>
      <c r="K73" s="26"/>
      <c r="L73" s="26"/>
      <c r="M73" s="26"/>
      <c r="N73" s="26"/>
      <c r="O73" s="26"/>
      <c r="T73" s="1"/>
      <c r="U73" s="1"/>
      <c r="AL73" s="7"/>
      <c r="AM73" s="7"/>
      <c r="BF73" s="10"/>
      <c r="BG73" s="10"/>
      <c r="BV73" s="1"/>
      <c r="BW73" s="1"/>
      <c r="BX73" s="22"/>
      <c r="BY73" s="22"/>
      <c r="CD73" s="3"/>
      <c r="CE73" s="3"/>
      <c r="CF73" s="1"/>
      <c r="CG73" s="1"/>
      <c r="CH73" s="1"/>
      <c r="CI73" s="1"/>
      <c r="CJ73" s="1"/>
      <c r="CK73" s="1"/>
      <c r="CN73" s="1"/>
      <c r="CO73" s="1"/>
      <c r="CP73" s="1"/>
      <c r="CQ73" s="1"/>
      <c r="DF73" s="25"/>
      <c r="DG73" s="25"/>
      <c r="DH73" s="1"/>
      <c r="DI73" s="1"/>
      <c r="DJ73" s="1"/>
      <c r="DK73" s="1"/>
      <c r="DL73" s="22"/>
      <c r="DM73" s="22"/>
      <c r="DR73" s="2"/>
      <c r="DS73" s="2"/>
      <c r="DT73" s="2"/>
      <c r="DU73" s="2"/>
      <c r="DV73" s="2"/>
      <c r="DW73" s="2"/>
      <c r="DX73" s="2"/>
      <c r="DY73" s="2"/>
      <c r="ED73" s="2"/>
      <c r="EE73" s="2"/>
      <c r="EF73" s="2"/>
      <c r="EG73" s="2"/>
      <c r="EH73" s="2"/>
      <c r="EI73" s="2"/>
      <c r="EJ73" s="35"/>
      <c r="EK73" s="35"/>
      <c r="EL73" s="1"/>
      <c r="EM73" s="1"/>
      <c r="EN73" s="1"/>
      <c r="EO73" s="1"/>
      <c r="EP73" s="28"/>
      <c r="EQ73" s="28"/>
      <c r="ER73" s="28"/>
      <c r="ES73" s="28"/>
      <c r="ET73" s="1"/>
      <c r="EU73" s="1"/>
      <c r="EV73" s="28"/>
      <c r="EW73" s="28"/>
      <c r="EX73" s="28"/>
      <c r="EY73" s="28"/>
      <c r="EZ73" s="10"/>
      <c r="FA73" s="10"/>
      <c r="FF73" s="1"/>
      <c r="FG73" s="1"/>
      <c r="FH73" s="1"/>
      <c r="FI73" s="1"/>
      <c r="FJ73" s="1"/>
      <c r="FK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</row>
    <row r="74" spans="1:184" x14ac:dyDescent="0.3">
      <c r="E74" s="26"/>
      <c r="J74" s="26"/>
      <c r="K74" s="26"/>
      <c r="L74" s="26"/>
      <c r="M74" s="26"/>
      <c r="N74" s="26"/>
      <c r="O74" s="26"/>
      <c r="T74" s="1"/>
      <c r="U74" s="1"/>
      <c r="AL74" s="7"/>
      <c r="AM74" s="7"/>
      <c r="BF74" s="10"/>
      <c r="BG74" s="10"/>
      <c r="BV74" s="1"/>
      <c r="BW74" s="1"/>
      <c r="BX74" s="22"/>
      <c r="BY74" s="22"/>
      <c r="CD74" s="3"/>
      <c r="CE74" s="3"/>
      <c r="CF74" s="1"/>
      <c r="CG74" s="1"/>
      <c r="CH74" s="1"/>
      <c r="CI74" s="1"/>
      <c r="CJ74" s="1"/>
      <c r="CK74" s="1"/>
      <c r="CN74" s="1"/>
      <c r="CO74" s="1"/>
      <c r="CP74" s="1"/>
      <c r="CQ74" s="1"/>
      <c r="DF74" s="25"/>
      <c r="DG74" s="25"/>
      <c r="DH74" s="1"/>
      <c r="DI74" s="1"/>
      <c r="DJ74" s="1"/>
      <c r="DK74" s="1"/>
      <c r="DL74" s="22"/>
      <c r="DM74" s="22"/>
      <c r="DR74" s="2"/>
      <c r="DS74" s="2"/>
      <c r="DT74" s="2"/>
      <c r="DU74" s="2"/>
      <c r="DV74" s="2"/>
      <c r="DW74" s="2"/>
      <c r="DX74" s="2"/>
      <c r="DY74" s="2"/>
      <c r="ED74" s="2"/>
      <c r="EE74" s="2"/>
      <c r="EF74" s="2"/>
      <c r="EG74" s="2"/>
      <c r="EH74" s="2"/>
      <c r="EI74" s="2"/>
      <c r="EJ74" s="35"/>
      <c r="EK74" s="35"/>
      <c r="EL74" s="1"/>
      <c r="EM74" s="1"/>
      <c r="EN74" s="1"/>
      <c r="EO74" s="1"/>
      <c r="EP74" s="28"/>
      <c r="EQ74" s="28"/>
      <c r="ER74" s="28"/>
      <c r="ES74" s="28"/>
      <c r="ET74" s="1"/>
      <c r="EU74" s="1"/>
      <c r="EV74" s="28"/>
      <c r="EW74" s="28"/>
      <c r="EX74" s="28"/>
      <c r="EY74" s="28"/>
      <c r="EZ74" s="10"/>
      <c r="FA74" s="10"/>
      <c r="FF74" s="1"/>
      <c r="FG74" s="1"/>
      <c r="FH74" s="1"/>
      <c r="FI74" s="1"/>
      <c r="FJ74" s="1"/>
      <c r="FK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</row>
    <row r="75" spans="1:184" x14ac:dyDescent="0.3">
      <c r="E75" s="26"/>
      <c r="T75" s="1"/>
      <c r="U75" s="1"/>
      <c r="AL75" s="7"/>
      <c r="AM75" s="7"/>
      <c r="BF75" s="10"/>
      <c r="BG75" s="10"/>
      <c r="BV75" s="1"/>
      <c r="BW75" s="1"/>
      <c r="BX75" s="22"/>
      <c r="BY75" s="22"/>
      <c r="CD75" s="3"/>
      <c r="CE75" s="3"/>
      <c r="CF75" s="1"/>
      <c r="CG75" s="1"/>
      <c r="CH75" s="1"/>
      <c r="CI75" s="1"/>
      <c r="CJ75" s="1"/>
      <c r="CK75" s="1"/>
      <c r="CN75" s="1"/>
      <c r="CO75" s="1"/>
      <c r="CP75" s="1"/>
      <c r="CQ75" s="1"/>
      <c r="DF75" s="25"/>
      <c r="DG75" s="25"/>
      <c r="DH75" s="1"/>
      <c r="DI75" s="1"/>
      <c r="DJ75" s="1"/>
      <c r="DK75" s="1"/>
      <c r="DL75" s="22"/>
      <c r="DM75" s="22"/>
      <c r="DR75" s="2"/>
      <c r="DS75" s="2"/>
      <c r="DT75" s="2"/>
      <c r="DU75" s="2"/>
      <c r="DV75" s="2"/>
      <c r="DW75" s="2"/>
      <c r="DX75" s="2"/>
      <c r="DY75" s="2"/>
      <c r="ED75" s="2"/>
      <c r="EE75" s="2"/>
      <c r="EF75" s="2"/>
      <c r="EG75" s="2"/>
      <c r="EH75" s="2"/>
      <c r="EI75" s="2"/>
      <c r="EJ75" s="35"/>
      <c r="EK75" s="35"/>
      <c r="EL75" s="1"/>
      <c r="EM75" s="1"/>
      <c r="EN75" s="1"/>
      <c r="EO75" s="1"/>
      <c r="EP75" s="28"/>
      <c r="EQ75" s="28"/>
      <c r="ER75" s="28"/>
      <c r="ES75" s="28"/>
      <c r="ET75" s="1"/>
      <c r="EU75" s="1"/>
      <c r="EV75" s="28"/>
      <c r="EW75" s="28"/>
      <c r="EX75" s="28"/>
      <c r="EY75" s="28"/>
      <c r="EZ75" s="10"/>
      <c r="FA75" s="10"/>
      <c r="FF75" s="1"/>
      <c r="FG75" s="1"/>
      <c r="FH75" s="1"/>
      <c r="FI75" s="1"/>
      <c r="FJ75" s="1"/>
      <c r="FK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</row>
    <row r="76" spans="1:184" x14ac:dyDescent="0.3">
      <c r="E76" s="26"/>
      <c r="T76" s="1"/>
      <c r="U76" s="1"/>
      <c r="AL76" s="7"/>
      <c r="AM76" s="7"/>
      <c r="BF76" s="10"/>
      <c r="BG76" s="10"/>
      <c r="BV76" s="1"/>
      <c r="BW76" s="1"/>
      <c r="BX76" s="22"/>
      <c r="BY76" s="22"/>
      <c r="CD76" s="3"/>
      <c r="CE76" s="3"/>
      <c r="CF76" s="1"/>
      <c r="CG76" s="1"/>
      <c r="CH76" s="1"/>
      <c r="CI76" s="1"/>
      <c r="CJ76" s="1"/>
      <c r="CK76" s="1"/>
      <c r="CN76" s="1"/>
      <c r="CO76" s="1"/>
      <c r="CP76" s="1"/>
      <c r="CQ76" s="1"/>
      <c r="DF76" s="25"/>
      <c r="DG76" s="25"/>
      <c r="DH76" s="1"/>
      <c r="DI76" s="1"/>
      <c r="DJ76" s="1"/>
      <c r="DK76" s="1"/>
      <c r="DL76" s="22"/>
      <c r="DM76" s="22"/>
      <c r="DR76" s="2"/>
      <c r="DS76" s="2"/>
      <c r="DT76" s="2"/>
      <c r="DU76" s="2"/>
      <c r="DV76" s="2"/>
      <c r="DW76" s="2"/>
      <c r="DX76" s="2"/>
      <c r="DY76" s="2"/>
      <c r="ED76" s="2"/>
      <c r="EE76" s="2"/>
      <c r="EF76" s="2"/>
      <c r="EG76" s="2"/>
      <c r="EH76" s="2"/>
      <c r="EI76" s="2"/>
      <c r="EJ76" s="20"/>
      <c r="EK76" s="20"/>
      <c r="EL76" s="1"/>
      <c r="EM76" s="1"/>
      <c r="EN76" s="1"/>
      <c r="EO76" s="1"/>
      <c r="EP76" s="28"/>
      <c r="EQ76" s="28"/>
      <c r="ER76" s="28"/>
      <c r="ES76" s="28"/>
      <c r="ET76" s="1"/>
      <c r="EU76" s="1"/>
      <c r="EV76" s="28"/>
      <c r="EW76" s="28"/>
      <c r="EX76" s="28"/>
      <c r="EY76" s="28"/>
      <c r="EZ76" s="10"/>
      <c r="FA76" s="10"/>
      <c r="FF76" s="1"/>
      <c r="FG76" s="1"/>
      <c r="FH76" s="1"/>
      <c r="FI76" s="1"/>
      <c r="FJ76" s="1"/>
      <c r="FK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</row>
    <row r="77" spans="1:184" x14ac:dyDescent="0.3">
      <c r="E77" s="26"/>
      <c r="T77" s="1"/>
      <c r="U77" s="1"/>
      <c r="AL77" s="7"/>
      <c r="AM77" s="7"/>
      <c r="BF77" s="10"/>
      <c r="BG77" s="10"/>
      <c r="BV77" s="1"/>
      <c r="BW77" s="1"/>
      <c r="BX77" s="22"/>
      <c r="BY77" s="22"/>
      <c r="CD77" s="3"/>
      <c r="CE77" s="3"/>
      <c r="CF77" s="1"/>
      <c r="CG77" s="1"/>
      <c r="CH77" s="1"/>
      <c r="CI77" s="1"/>
      <c r="CJ77" s="1"/>
      <c r="CK77" s="1"/>
      <c r="CN77" s="1"/>
      <c r="CO77" s="1"/>
      <c r="CP77" s="1"/>
      <c r="CQ77" s="1"/>
      <c r="DF77" s="25"/>
      <c r="DG77" s="25"/>
      <c r="DH77" s="1"/>
      <c r="DI77" s="1"/>
      <c r="DJ77" s="1"/>
      <c r="DK77" s="1"/>
      <c r="DL77" s="22"/>
      <c r="DM77" s="22"/>
      <c r="DR77" s="2"/>
      <c r="DS77" s="2"/>
      <c r="DT77" s="2"/>
      <c r="DU77" s="2"/>
      <c r="DV77" s="2"/>
      <c r="DW77" s="2"/>
      <c r="DX77" s="2"/>
      <c r="DY77" s="2"/>
      <c r="ED77" s="2"/>
      <c r="EE77" s="2"/>
      <c r="EF77" s="2"/>
      <c r="EG77" s="2"/>
      <c r="EH77" s="2"/>
      <c r="EI77" s="2"/>
      <c r="EJ77" s="20"/>
      <c r="EK77" s="20"/>
      <c r="EL77" s="1"/>
      <c r="EM77" s="1"/>
      <c r="EN77" s="1"/>
      <c r="EO77" s="1"/>
      <c r="EP77" s="28"/>
      <c r="EQ77" s="28"/>
      <c r="ER77" s="28"/>
      <c r="ES77" s="28"/>
      <c r="ET77" s="1"/>
      <c r="EU77" s="1"/>
      <c r="EV77" s="28"/>
      <c r="EW77" s="28"/>
      <c r="EX77" s="28"/>
      <c r="EY77" s="28"/>
      <c r="EZ77" s="10"/>
      <c r="FA77" s="10"/>
      <c r="FF77" s="1"/>
      <c r="FG77" s="1"/>
      <c r="FH77" s="1"/>
      <c r="FI77" s="1"/>
      <c r="FJ77" s="1"/>
      <c r="FK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</row>
    <row r="78" spans="1:184" x14ac:dyDescent="0.3">
      <c r="E78" s="26"/>
      <c r="T78" s="1"/>
      <c r="U78" s="1"/>
      <c r="AL78" s="7"/>
      <c r="AM78" s="7"/>
      <c r="BF78" s="10"/>
      <c r="BG78" s="10"/>
      <c r="BV78" s="1"/>
      <c r="BW78" s="1"/>
      <c r="BX78" s="22"/>
      <c r="BY78" s="22"/>
      <c r="CD78" s="3"/>
      <c r="CE78" s="3"/>
      <c r="CF78" s="1"/>
      <c r="CG78" s="1"/>
      <c r="CH78" s="1"/>
      <c r="CI78" s="1"/>
      <c r="CJ78" s="1"/>
      <c r="CK78" s="1"/>
      <c r="CN78" s="1"/>
      <c r="CO78" s="1"/>
      <c r="CP78" s="1"/>
      <c r="CQ78" s="1"/>
      <c r="DF78" s="25"/>
      <c r="DG78" s="25"/>
      <c r="DH78" s="1"/>
      <c r="DI78" s="1"/>
      <c r="DJ78" s="1"/>
      <c r="DK78" s="1"/>
      <c r="DL78" s="22"/>
      <c r="DM78" s="22"/>
      <c r="DR78" s="2"/>
      <c r="DS78" s="2"/>
      <c r="DT78" s="2"/>
      <c r="DU78" s="2"/>
      <c r="DV78" s="2"/>
      <c r="DW78" s="2"/>
      <c r="DX78" s="2"/>
      <c r="DY78" s="2"/>
      <c r="ED78" s="2"/>
      <c r="EE78" s="2"/>
      <c r="EF78" s="2"/>
      <c r="EG78" s="2"/>
      <c r="EH78" s="2"/>
      <c r="EI78" s="2"/>
      <c r="EJ78" s="28"/>
      <c r="EK78" s="28"/>
      <c r="EL78" s="1"/>
      <c r="EM78" s="1"/>
      <c r="EN78" s="1"/>
      <c r="EO78" s="1"/>
      <c r="EP78" s="28"/>
      <c r="EQ78" s="28"/>
      <c r="ER78" s="28"/>
      <c r="ES78" s="28"/>
      <c r="ET78" s="1"/>
      <c r="EU78" s="1"/>
      <c r="EV78" s="28"/>
      <c r="EW78" s="28"/>
      <c r="EX78" s="28"/>
      <c r="EY78" s="28"/>
      <c r="EZ78" s="10"/>
      <c r="FA78" s="10"/>
      <c r="FF78" s="1"/>
      <c r="FG78" s="1"/>
      <c r="FH78" s="1"/>
      <c r="FI78" s="1"/>
      <c r="FJ78" s="1"/>
      <c r="FK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</row>
    <row r="79" spans="1:184" x14ac:dyDescent="0.3">
      <c r="A79" s="26"/>
      <c r="B79" s="26"/>
      <c r="C79" s="26"/>
      <c r="D79" s="26"/>
      <c r="E79" s="26"/>
      <c r="T79" s="1"/>
      <c r="U79" s="1"/>
      <c r="AL79" s="7"/>
      <c r="AM79" s="7"/>
      <c r="BF79" s="10"/>
      <c r="BG79" s="10"/>
      <c r="BV79" s="1"/>
      <c r="BW79" s="1"/>
      <c r="CD79" s="3"/>
      <c r="CE79" s="3"/>
      <c r="EJ79" s="28"/>
      <c r="EK79" s="28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FP79" s="1"/>
      <c r="FQ79" s="1"/>
      <c r="FZ79" s="1"/>
    </row>
    <row r="80" spans="1:184" x14ac:dyDescent="0.3">
      <c r="A80" s="26"/>
      <c r="B80" s="26"/>
      <c r="C80" s="26"/>
      <c r="D80" s="26"/>
      <c r="E80" s="26"/>
      <c r="T80" s="1"/>
      <c r="U80" s="1"/>
      <c r="AL80" s="7"/>
      <c r="AM80" s="7"/>
      <c r="BF80" s="10"/>
      <c r="BG80" s="10"/>
      <c r="BV80" s="1"/>
      <c r="BW80" s="1"/>
      <c r="CD80" s="3"/>
      <c r="CE80" s="3"/>
      <c r="EJ80" s="28"/>
      <c r="EK80" s="28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FP80" s="1"/>
      <c r="FQ80" s="1"/>
      <c r="FZ80" s="1"/>
    </row>
    <row r="81" spans="1:182" x14ac:dyDescent="0.3">
      <c r="A81" s="26"/>
      <c r="B81" s="26"/>
      <c r="C81" s="26"/>
      <c r="D81" s="26"/>
      <c r="E81" s="26"/>
      <c r="T81" s="1"/>
      <c r="U81" s="1"/>
      <c r="AL81" s="7"/>
      <c r="AM81" s="7"/>
      <c r="BF81" s="10"/>
      <c r="BG81" s="10"/>
      <c r="BV81" s="1"/>
      <c r="BW81" s="1"/>
      <c r="CD81" s="3"/>
      <c r="CE81" s="3"/>
      <c r="EJ81" s="28"/>
      <c r="EK81" s="28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FP81" s="1"/>
      <c r="FQ81" s="1"/>
      <c r="FZ81" s="1"/>
    </row>
    <row r="82" spans="1:182" x14ac:dyDescent="0.3">
      <c r="A82" s="26"/>
      <c r="B82" s="26"/>
      <c r="C82" s="26"/>
      <c r="D82" s="26"/>
      <c r="E82" s="26"/>
      <c r="T82" s="1"/>
      <c r="U82" s="1"/>
      <c r="AL82" s="7"/>
      <c r="AM82" s="7"/>
      <c r="BF82" s="10"/>
      <c r="BG82" s="10"/>
      <c r="BV82" s="1"/>
      <c r="BW82" s="1"/>
      <c r="CD82" s="3"/>
      <c r="CE82" s="3"/>
      <c r="EJ82" s="28"/>
      <c r="EK82" s="28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FP82" s="1"/>
      <c r="FQ82" s="1"/>
      <c r="FZ82" s="1"/>
    </row>
    <row r="83" spans="1:182" x14ac:dyDescent="0.3">
      <c r="A83" s="26"/>
      <c r="B83" s="26"/>
      <c r="C83" s="26"/>
      <c r="D83" s="26"/>
      <c r="E83" s="26"/>
      <c r="T83" s="1"/>
      <c r="U83" s="1"/>
      <c r="AL83" s="7"/>
      <c r="AM83" s="7"/>
      <c r="BF83" s="10"/>
      <c r="BG83" s="10"/>
      <c r="BV83" s="1"/>
      <c r="BW83" s="1"/>
      <c r="CD83" s="3"/>
      <c r="CE83" s="3"/>
      <c r="EJ83" s="28"/>
      <c r="EK83" s="28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FP83" s="1"/>
      <c r="FQ83" s="1"/>
      <c r="FZ83" s="1"/>
    </row>
    <row r="84" spans="1:182" x14ac:dyDescent="0.3">
      <c r="A84" s="26"/>
      <c r="B84" s="26"/>
      <c r="T84" s="1"/>
      <c r="U84" s="1"/>
      <c r="AL84" s="7"/>
      <c r="AM84" s="7"/>
      <c r="BF84" s="10"/>
      <c r="BG84" s="10"/>
      <c r="BV84" s="1"/>
      <c r="BW84" s="1"/>
      <c r="CD84" s="3"/>
      <c r="CE84" s="3"/>
      <c r="EJ84" s="28"/>
      <c r="EK84" s="28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FP84" s="1"/>
      <c r="FQ84" s="1"/>
      <c r="FZ84" s="1"/>
    </row>
    <row r="85" spans="1:182" x14ac:dyDescent="0.3">
      <c r="A85" s="26"/>
      <c r="B85" s="26"/>
      <c r="T85" s="1"/>
      <c r="U85" s="1"/>
      <c r="AL85" s="7"/>
      <c r="AM85" s="7"/>
      <c r="BF85" s="10"/>
      <c r="BG85" s="10"/>
      <c r="BV85" s="1"/>
      <c r="BW85" s="1"/>
      <c r="CD85" s="3"/>
      <c r="CE85" s="3"/>
      <c r="EJ85" s="28"/>
      <c r="EK85" s="28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FP85" s="1"/>
      <c r="FQ85" s="1"/>
      <c r="FZ85" s="1"/>
    </row>
    <row r="86" spans="1:182" x14ac:dyDescent="0.3">
      <c r="A86" s="26"/>
      <c r="B86" s="26"/>
      <c r="T86" s="1"/>
      <c r="U86" s="1"/>
      <c r="AL86" s="7"/>
      <c r="AM86" s="7"/>
      <c r="BF86" s="10"/>
      <c r="BG86" s="10"/>
      <c r="BV86" s="1"/>
      <c r="BW86" s="1"/>
      <c r="CD86" s="3"/>
      <c r="CE86" s="3"/>
      <c r="EJ86" s="28"/>
      <c r="EK86" s="28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FP86" s="1"/>
      <c r="FQ86" s="1"/>
      <c r="FZ86" s="1"/>
    </row>
    <row r="87" spans="1:182" x14ac:dyDescent="0.3">
      <c r="EJ87" s="1"/>
      <c r="EK87" s="1"/>
      <c r="EP87" s="1"/>
      <c r="EQ87" s="1"/>
      <c r="ER87" s="1"/>
      <c r="ES87" s="1"/>
      <c r="EV87" s="1"/>
      <c r="EW87" s="1"/>
      <c r="EX87" s="1"/>
      <c r="EY87" s="1"/>
    </row>
    <row r="88" spans="1:182" x14ac:dyDescent="0.3">
      <c r="EJ88" s="1"/>
      <c r="EK88" s="1"/>
      <c r="EP88" s="1"/>
      <c r="EQ88" s="1"/>
      <c r="ER88" s="1"/>
      <c r="ES88" s="1"/>
      <c r="EV88" s="1"/>
      <c r="EW88" s="1"/>
      <c r="EX88" s="1"/>
      <c r="EY88" s="1"/>
    </row>
    <row r="89" spans="1:182" x14ac:dyDescent="0.3">
      <c r="EJ89" s="1"/>
      <c r="EK89" s="1"/>
      <c r="EP89" s="1"/>
      <c r="EQ89" s="1"/>
      <c r="ER89" s="1"/>
      <c r="ES89" s="1"/>
      <c r="EV89" s="1"/>
      <c r="EW89" s="1"/>
      <c r="EX89" s="1"/>
      <c r="EY89" s="1"/>
    </row>
    <row r="90" spans="1:182" x14ac:dyDescent="0.3">
      <c r="EJ90" s="1"/>
      <c r="EK90" s="1"/>
      <c r="EP90" s="1"/>
      <c r="EQ90" s="1"/>
      <c r="ER90" s="1"/>
      <c r="ES90" s="1"/>
      <c r="EV90" s="1"/>
      <c r="EW90" s="1"/>
      <c r="EX90" s="1"/>
      <c r="EY90" s="1"/>
    </row>
    <row r="91" spans="1:182" x14ac:dyDescent="0.3">
      <c r="EJ91" s="1"/>
      <c r="EK91" s="1"/>
      <c r="EP91" s="1"/>
      <c r="EQ91" s="1"/>
      <c r="ER91" s="1"/>
      <c r="ES91" s="1"/>
      <c r="EV91" s="1"/>
      <c r="EW91" s="1"/>
      <c r="EX91" s="1"/>
      <c r="EY91" s="1"/>
    </row>
    <row r="92" spans="1:182" x14ac:dyDescent="0.3">
      <c r="EJ92" s="1"/>
      <c r="EK92" s="1"/>
      <c r="EP92" s="1"/>
      <c r="EQ92" s="1"/>
      <c r="ER92" s="1"/>
      <c r="ES92" s="1"/>
      <c r="EV92" s="1"/>
      <c r="EW92" s="1"/>
      <c r="EX92" s="1"/>
      <c r="EY92" s="1"/>
    </row>
    <row r="93" spans="1:182" x14ac:dyDescent="0.3">
      <c r="EJ93" s="1"/>
      <c r="EK93" s="1"/>
      <c r="EP93" s="1"/>
      <c r="EQ93" s="1"/>
      <c r="ER93" s="1"/>
      <c r="ES93" s="1"/>
      <c r="EV93" s="1"/>
      <c r="EW93" s="1"/>
      <c r="EX93" s="1"/>
      <c r="EY93" s="1"/>
    </row>
    <row r="94" spans="1:182" x14ac:dyDescent="0.3">
      <c r="EJ94" s="1"/>
      <c r="EK94" s="1"/>
      <c r="EP94" s="1"/>
      <c r="EQ94" s="1"/>
      <c r="ER94" s="1"/>
      <c r="ES94" s="1"/>
      <c r="EV94" s="1"/>
      <c r="EW94" s="1"/>
      <c r="EX94" s="1"/>
      <c r="EY94" s="1"/>
    </row>
    <row r="95" spans="1:182" x14ac:dyDescent="0.3">
      <c r="EJ95" s="1"/>
      <c r="EK95" s="1"/>
    </row>
    <row r="96" spans="1:182" x14ac:dyDescent="0.3">
      <c r="EJ96" s="1"/>
      <c r="EK96" s="1"/>
    </row>
    <row r="97" spans="140:141" x14ac:dyDescent="0.3">
      <c r="EJ97" s="1"/>
      <c r="EK97" s="1"/>
    </row>
    <row r="98" spans="140:141" x14ac:dyDescent="0.3">
      <c r="EJ98" s="1"/>
      <c r="EK98" s="1"/>
    </row>
    <row r="99" spans="140:141" x14ac:dyDescent="0.3">
      <c r="EJ99" s="1"/>
      <c r="EK99" s="1"/>
    </row>
    <row r="100" spans="140:141" x14ac:dyDescent="0.3">
      <c r="EJ100" s="1"/>
      <c r="EK100" s="1"/>
    </row>
    <row r="101" spans="140:141" x14ac:dyDescent="0.3">
      <c r="EJ101" s="1"/>
      <c r="EK101" s="1"/>
    </row>
    <row r="102" spans="140:141" x14ac:dyDescent="0.3">
      <c r="EJ102" s="1"/>
      <c r="EK102" s="1"/>
    </row>
  </sheetData>
  <mergeCells count="200">
    <mergeCell ref="A1:GB1"/>
    <mergeCell ref="E2:E6"/>
    <mergeCell ref="D2:D6"/>
    <mergeCell ref="C2:C6"/>
    <mergeCell ref="A2:A6"/>
    <mergeCell ref="B2:B6"/>
    <mergeCell ref="A46:GB46"/>
    <mergeCell ref="FV2:FV6"/>
    <mergeCell ref="FU2:FU6"/>
    <mergeCell ref="BN5:BN6"/>
    <mergeCell ref="BP5:BP6"/>
    <mergeCell ref="BR5:BR6"/>
    <mergeCell ref="BT5:BT6"/>
    <mergeCell ref="BV5:BV6"/>
    <mergeCell ref="BX5:BX6"/>
    <mergeCell ref="BB5:BB6"/>
    <mergeCell ref="BD5:BD6"/>
    <mergeCell ref="BF5:BF6"/>
    <mergeCell ref="BH5:BH6"/>
    <mergeCell ref="BJ5:BJ6"/>
    <mergeCell ref="BL5:BL6"/>
    <mergeCell ref="CJ5:CJ6"/>
    <mergeCell ref="BK5:BK6"/>
    <mergeCell ref="BI5:BI6"/>
    <mergeCell ref="BF3:BW4"/>
    <mergeCell ref="BF2:FC2"/>
    <mergeCell ref="EJ4:FC4"/>
    <mergeCell ref="BX3:FC3"/>
    <mergeCell ref="BX4:EI4"/>
    <mergeCell ref="DN5:DN6"/>
    <mergeCell ref="DP5:DP6"/>
    <mergeCell ref="CS5:CS6"/>
    <mergeCell ref="CU5:CU6"/>
    <mergeCell ref="CL5:CL6"/>
    <mergeCell ref="CN5:CN6"/>
    <mergeCell ref="CP5:CP6"/>
    <mergeCell ref="CR5:CR6"/>
    <mergeCell ref="CT5:CT6"/>
    <mergeCell ref="CV5:CV6"/>
    <mergeCell ref="DR5:DR6"/>
    <mergeCell ref="DT5:DT6"/>
    <mergeCell ref="CX5:CX6"/>
    <mergeCell ref="BM5:BM6"/>
    <mergeCell ref="BO5:BO6"/>
    <mergeCell ref="BQ5:BQ6"/>
    <mergeCell ref="BS5:BS6"/>
    <mergeCell ref="CI5:CI6"/>
    <mergeCell ref="BU5:BU6"/>
    <mergeCell ref="DJ5:DJ6"/>
    <mergeCell ref="DL5:DL6"/>
    <mergeCell ref="BG5:BG6"/>
    <mergeCell ref="BY5:BY6"/>
    <mergeCell ref="CA5:CA6"/>
    <mergeCell ref="CC5:CC6"/>
    <mergeCell ref="CE5:CE6"/>
    <mergeCell ref="CG5:CG6"/>
    <mergeCell ref="F2:F6"/>
    <mergeCell ref="H2:H6"/>
    <mergeCell ref="AH5:AH6"/>
    <mergeCell ref="AJ5:AJ6"/>
    <mergeCell ref="AL5:AL6"/>
    <mergeCell ref="AN5:AN6"/>
    <mergeCell ref="AX5:AX6"/>
    <mergeCell ref="AZ5:AZ6"/>
    <mergeCell ref="AQ4:AQ6"/>
    <mergeCell ref="AS4:AS6"/>
    <mergeCell ref="AU4:AU6"/>
    <mergeCell ref="AT4:AT6"/>
    <mergeCell ref="AV4:AV6"/>
    <mergeCell ref="AP4:AP6"/>
    <mergeCell ref="AR4:AR6"/>
    <mergeCell ref="CZ5:CZ6"/>
    <mergeCell ref="DB5:DB6"/>
    <mergeCell ref="DD5:DD6"/>
    <mergeCell ref="DF5:DF6"/>
    <mergeCell ref="DH5:DH6"/>
    <mergeCell ref="BW5:BW6"/>
    <mergeCell ref="BZ5:BZ6"/>
    <mergeCell ref="CB5:CB6"/>
    <mergeCell ref="CD5:CD6"/>
    <mergeCell ref="CF5:CF6"/>
    <mergeCell ref="CH5:CH6"/>
    <mergeCell ref="CW5:CW6"/>
    <mergeCell ref="CY5:CY6"/>
    <mergeCell ref="DA5:DA6"/>
    <mergeCell ref="DC5:DC6"/>
    <mergeCell ref="DE5:DE6"/>
    <mergeCell ref="DG5:DG6"/>
    <mergeCell ref="CK5:CK6"/>
    <mergeCell ref="CM5:CM6"/>
    <mergeCell ref="CO5:CO6"/>
    <mergeCell ref="CQ5:CQ6"/>
    <mergeCell ref="G2:G6"/>
    <mergeCell ref="I2:I6"/>
    <mergeCell ref="AW4:AW6"/>
    <mergeCell ref="V3:AW3"/>
    <mergeCell ref="M3:M6"/>
    <mergeCell ref="O3:O6"/>
    <mergeCell ref="Q3:Q6"/>
    <mergeCell ref="V5:V6"/>
    <mergeCell ref="X5:X6"/>
    <mergeCell ref="Z5:Z6"/>
    <mergeCell ref="AB5:AB6"/>
    <mergeCell ref="AD5:AD6"/>
    <mergeCell ref="AF5:AF6"/>
    <mergeCell ref="J3:J6"/>
    <mergeCell ref="L3:L6"/>
    <mergeCell ref="N3:N6"/>
    <mergeCell ref="P3:P6"/>
    <mergeCell ref="R3:R6"/>
    <mergeCell ref="AX3:BE4"/>
    <mergeCell ref="J2:BE2"/>
    <mergeCell ref="AY5:AY6"/>
    <mergeCell ref="BA5:BA6"/>
    <mergeCell ref="BC5:BC6"/>
    <mergeCell ref="BE5:BE6"/>
    <mergeCell ref="AH4:AO4"/>
    <mergeCell ref="AA5:AA6"/>
    <mergeCell ref="AC5:AC6"/>
    <mergeCell ref="AE5:AE6"/>
    <mergeCell ref="AG5:AG6"/>
    <mergeCell ref="AI5:AI6"/>
    <mergeCell ref="AK5:AK6"/>
    <mergeCell ref="AM5:AM6"/>
    <mergeCell ref="AO5:AO6"/>
    <mergeCell ref="S3:S6"/>
    <mergeCell ref="U3:U6"/>
    <mergeCell ref="W5:W6"/>
    <mergeCell ref="V4:Y4"/>
    <mergeCell ref="Y5:Y6"/>
    <mergeCell ref="Z4:AG4"/>
    <mergeCell ref="K3:K6"/>
    <mergeCell ref="T3:T6"/>
    <mergeCell ref="DU5:DU6"/>
    <mergeCell ref="DW5:DW6"/>
    <mergeCell ref="EO5:EO6"/>
    <mergeCell ref="EQ5:EQ6"/>
    <mergeCell ref="ES5:ES6"/>
    <mergeCell ref="EU5:EU6"/>
    <mergeCell ref="DI5:DI6"/>
    <mergeCell ref="DK5:DK6"/>
    <mergeCell ref="DM5:DM6"/>
    <mergeCell ref="DO5:DO6"/>
    <mergeCell ref="DQ5:DQ6"/>
    <mergeCell ref="DS5:DS6"/>
    <mergeCell ref="ET5:ET6"/>
    <mergeCell ref="EH5:EH6"/>
    <mergeCell ref="EJ5:EJ6"/>
    <mergeCell ref="EL5:EL6"/>
    <mergeCell ref="EN5:EN6"/>
    <mergeCell ref="EP5:EP6"/>
    <mergeCell ref="ER5:ER6"/>
    <mergeCell ref="DV5:DV6"/>
    <mergeCell ref="DZ5:DZ6"/>
    <mergeCell ref="DX5:DX6"/>
    <mergeCell ref="EB5:EB6"/>
    <mergeCell ref="ED5:ED6"/>
    <mergeCell ref="EA5:EA6"/>
    <mergeCell ref="DY5:DY6"/>
    <mergeCell ref="EC5:EC6"/>
    <mergeCell ref="EE5:EE6"/>
    <mergeCell ref="EG5:EG6"/>
    <mergeCell ref="EI5:EI6"/>
    <mergeCell ref="EK5:EK6"/>
    <mergeCell ref="EM5:EM6"/>
    <mergeCell ref="FD3:FE4"/>
    <mergeCell ref="FE5:FE6"/>
    <mergeCell ref="EV5:EV6"/>
    <mergeCell ref="EX5:EX6"/>
    <mergeCell ref="EZ5:EZ6"/>
    <mergeCell ref="FB5:FB6"/>
    <mergeCell ref="FD5:FD6"/>
    <mergeCell ref="EW5:EW6"/>
    <mergeCell ref="EY5:EY6"/>
    <mergeCell ref="FA5:FA6"/>
    <mergeCell ref="FC5:FC6"/>
    <mergeCell ref="EF5:EF6"/>
    <mergeCell ref="FJ3:FO4"/>
    <mergeCell ref="FX2:FX6"/>
    <mergeCell ref="FY2:FY6"/>
    <mergeCell ref="GB2:GB6"/>
    <mergeCell ref="FG3:FG6"/>
    <mergeCell ref="FF3:FF6"/>
    <mergeCell ref="FQ3:FQ6"/>
    <mergeCell ref="FI3:FI6"/>
    <mergeCell ref="FS3:FS6"/>
    <mergeCell ref="FD2:FS2"/>
    <mergeCell ref="FH3:FH6"/>
    <mergeCell ref="FP3:FP6"/>
    <mergeCell ref="FR3:FR6"/>
    <mergeCell ref="FZ2:FZ6"/>
    <mergeCell ref="GA2:GA6"/>
    <mergeCell ref="FJ5:FJ6"/>
    <mergeCell ref="FK5:FK6"/>
    <mergeCell ref="FL5:FL6"/>
    <mergeCell ref="FM5:FM6"/>
    <mergeCell ref="FN5:FN6"/>
    <mergeCell ref="FO5:FO6"/>
    <mergeCell ref="FW2:FW6"/>
    <mergeCell ref="FT2:FT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01"/>
  <sheetViews>
    <sheetView zoomScale="85" zoomScaleNormal="85" workbookViewId="0">
      <selection activeCell="E14" sqref="E14"/>
    </sheetView>
  </sheetViews>
  <sheetFormatPr defaultColWidth="8.88671875" defaultRowHeight="14.4" x14ac:dyDescent="0.3"/>
  <cols>
    <col min="1" max="1" width="12.109375" style="1" customWidth="1"/>
    <col min="2" max="2" width="15.33203125" style="1" customWidth="1"/>
    <col min="3" max="3" width="8.88671875" style="1"/>
    <col min="4" max="4" width="8.21875" style="1" customWidth="1"/>
    <col min="5" max="5" width="10.21875" style="1" customWidth="1"/>
    <col min="6" max="7" width="3.6640625" style="2" customWidth="1"/>
    <col min="8" max="8" width="3.33203125" style="2" customWidth="1"/>
    <col min="9" max="10" width="3.5546875" style="2" customWidth="1"/>
    <col min="11" max="11" width="3.33203125" style="1" customWidth="1"/>
    <col min="12" max="12" width="3.6640625" style="1" customWidth="1"/>
    <col min="13" max="13" width="3.33203125" style="1" customWidth="1"/>
    <col min="14" max="14" width="3.77734375" style="1" customWidth="1"/>
    <col min="15" max="15" width="3.33203125" style="1" customWidth="1"/>
    <col min="16" max="17" width="4.109375" style="1" customWidth="1"/>
    <col min="18" max="18" width="3.33203125" style="1" customWidth="1"/>
    <col min="19" max="19" width="4.109375" style="1" customWidth="1"/>
    <col min="20" max="20" width="3.33203125" style="1" customWidth="1"/>
    <col min="21" max="22" width="3.77734375" style="1" customWidth="1"/>
    <col min="23" max="23" width="3.33203125" style="2" customWidth="1"/>
    <col min="24" max="24" width="4.21875" style="2" customWidth="1"/>
    <col min="25" max="28" width="3.77734375" style="1" customWidth="1"/>
    <col min="29" max="34" width="3.88671875" style="1" customWidth="1"/>
    <col min="35" max="35" width="4.5546875" style="1" customWidth="1"/>
    <col min="36" max="36" width="3.88671875" style="1" customWidth="1"/>
    <col min="37" max="37" width="4.21875" style="1" customWidth="1"/>
    <col min="38" max="42" width="5.77734375" style="1" customWidth="1"/>
    <col min="43" max="43" width="3.88671875" style="1" customWidth="1"/>
    <col min="44" max="44" width="4.88671875" style="1" customWidth="1"/>
    <col min="45" max="47" width="3.88671875" style="1" customWidth="1"/>
    <col min="48" max="48" width="5.109375" style="1" customWidth="1"/>
    <col min="49" max="49" width="3.88671875" style="1" customWidth="1"/>
    <col min="50" max="51" width="4.5546875" style="1" customWidth="1"/>
    <col min="52" max="52" width="3.88671875" style="1" customWidth="1"/>
    <col min="53" max="53" width="4.6640625" style="1" customWidth="1"/>
    <col min="54" max="54" width="3.88671875" style="1" customWidth="1"/>
    <col min="55" max="56" width="4.77734375" style="1" customWidth="1"/>
    <col min="57" max="57" width="3.33203125" style="1" customWidth="1"/>
    <col min="58" max="58" width="4.33203125" style="1" customWidth="1"/>
    <col min="59" max="59" width="3.33203125" style="1" customWidth="1"/>
    <col min="60" max="61" width="4" style="1" customWidth="1"/>
    <col min="62" max="62" width="3.33203125" style="1" customWidth="1"/>
    <col min="63" max="63" width="3.77734375" style="1" customWidth="1"/>
    <col min="64" max="64" width="3.33203125" style="1" customWidth="1"/>
    <col min="65" max="66" width="3.77734375" style="1" customWidth="1"/>
    <col min="67" max="71" width="3.6640625" style="1" customWidth="1"/>
    <col min="72" max="72" width="4.21875" style="1" customWidth="1"/>
    <col min="73" max="73" width="3.6640625" style="1" customWidth="1"/>
    <col min="74" max="75" width="4.21875" style="1" customWidth="1"/>
    <col min="76" max="76" width="3.6640625" style="1" customWidth="1"/>
    <col min="77" max="77" width="4.33203125" style="1" customWidth="1"/>
    <col min="78" max="82" width="5" style="1" customWidth="1"/>
    <col min="83" max="84" width="3.6640625" style="1" customWidth="1"/>
    <col min="85" max="86" width="4.5546875" style="28" customWidth="1"/>
    <col min="87" max="95" width="4.21875" style="1" customWidth="1"/>
    <col min="96" max="100" width="4.21875" style="25" customWidth="1"/>
    <col min="101" max="101" width="4.21875" style="7" customWidth="1"/>
    <col min="102" max="102" width="4.77734375" style="7" customWidth="1"/>
    <col min="103" max="103" width="4.21875" style="7" customWidth="1"/>
    <col min="104" max="105" width="4.88671875" style="7" customWidth="1"/>
    <col min="106" max="110" width="5.5546875" style="2" customWidth="1"/>
    <col min="111" max="111" width="3.88671875" style="1" customWidth="1"/>
    <col min="112" max="112" width="4.33203125" style="1" customWidth="1"/>
    <col min="113" max="113" width="3.88671875" style="1" customWidth="1"/>
    <col min="114" max="115" width="4.44140625" style="1" customWidth="1"/>
    <col min="116" max="118" width="3.88671875" style="1" customWidth="1"/>
    <col min="119" max="119" width="4.5546875" style="1" customWidth="1"/>
    <col min="120" max="120" width="3.88671875" style="1" customWidth="1"/>
    <col min="121" max="124" width="4.77734375" style="1" customWidth="1"/>
    <col min="125" max="125" width="3.88671875" style="1" customWidth="1"/>
    <col min="126" max="127" width="4.5546875" style="1" customWidth="1"/>
    <col min="128" max="129" width="3.88671875" style="1" customWidth="1"/>
    <col min="130" max="134" width="5.5546875" style="10" customWidth="1"/>
    <col min="135" max="141" width="3.88671875" style="1" customWidth="1"/>
    <col min="142" max="146" width="3.77734375" style="1" customWidth="1"/>
    <col min="147" max="148" width="4.88671875" style="1" customWidth="1"/>
    <col min="149" max="150" width="3.88671875" style="1" customWidth="1"/>
    <col min="151" max="152" width="5.88671875" style="1" customWidth="1"/>
    <col min="153" max="156" width="3.88671875" style="1" customWidth="1"/>
    <col min="157" max="157" width="4.88671875" style="1" customWidth="1"/>
    <col min="158" max="158" width="3.88671875" style="10" customWidth="1"/>
    <col min="159" max="159" width="4.5546875" style="10" customWidth="1"/>
    <col min="160" max="160" width="3.88671875" style="10" customWidth="1"/>
    <col min="161" max="162" width="5" style="10" customWidth="1"/>
    <col min="163" max="163" width="3.77734375" style="22" customWidth="1"/>
    <col min="164" max="164" width="5.5546875" style="22" customWidth="1"/>
    <col min="165" max="165" width="3.77734375" style="22" customWidth="1"/>
    <col min="166" max="167" width="5.5546875" style="22" customWidth="1"/>
    <col min="168" max="177" width="5.5546875" style="2" customWidth="1"/>
    <col min="178" max="181" width="3.88671875" style="2" customWidth="1"/>
    <col min="182" max="182" width="5.6640625" style="2" customWidth="1"/>
    <col min="183" max="183" width="3.88671875" style="1" customWidth="1"/>
    <col min="184" max="184" width="4.44140625" style="1" customWidth="1"/>
    <col min="185" max="185" width="3.88671875" style="1" customWidth="1"/>
    <col min="186" max="187" width="4.5546875" style="1" customWidth="1"/>
    <col min="188" max="189" width="6" style="1" customWidth="1"/>
    <col min="190" max="194" width="3.88671875" style="2" customWidth="1"/>
    <col min="195" max="196" width="5.6640625" style="2" customWidth="1"/>
    <col min="197" max="197" width="3.88671875" style="1" customWidth="1"/>
    <col min="198" max="198" width="4.88671875" style="1" customWidth="1"/>
    <col min="199" max="199" width="3.88671875" style="1" customWidth="1"/>
    <col min="200" max="201" width="4.44140625" style="1" customWidth="1"/>
    <col min="202" max="203" width="4.77734375" style="22" customWidth="1"/>
    <col min="204" max="204" width="3.88671875" style="22" customWidth="1"/>
    <col min="205" max="206" width="4.44140625" style="22" customWidth="1"/>
    <col min="207" max="207" width="6.109375" style="3" customWidth="1"/>
    <col min="208" max="208" width="6.33203125" style="1" customWidth="1"/>
    <col min="209" max="16384" width="8.88671875" style="1"/>
  </cols>
  <sheetData>
    <row r="1" spans="1:208" ht="15" thickBot="1" x14ac:dyDescent="0.35">
      <c r="A1" s="193" t="s">
        <v>464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3"/>
      <c r="GW1" s="193"/>
      <c r="GX1" s="193"/>
      <c r="GY1" s="193"/>
      <c r="GZ1" s="193"/>
    </row>
    <row r="2" spans="1:208" ht="14.4" customHeight="1" thickTop="1" x14ac:dyDescent="0.3">
      <c r="A2" s="185" t="s">
        <v>57</v>
      </c>
      <c r="B2" s="209" t="s">
        <v>175</v>
      </c>
      <c r="C2" s="185" t="s">
        <v>56</v>
      </c>
      <c r="D2" s="185" t="s">
        <v>174</v>
      </c>
      <c r="E2" s="185" t="s">
        <v>161</v>
      </c>
      <c r="F2" s="175" t="s">
        <v>241</v>
      </c>
      <c r="G2" s="175" t="s">
        <v>322</v>
      </c>
      <c r="H2" s="175" t="s">
        <v>287</v>
      </c>
      <c r="I2" s="175" t="s">
        <v>373</v>
      </c>
      <c r="J2" s="175" t="s">
        <v>137</v>
      </c>
      <c r="K2" s="213" t="s">
        <v>59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 t="s">
        <v>66</v>
      </c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  <c r="FS2" s="213"/>
      <c r="FT2" s="213"/>
      <c r="FU2" s="213"/>
      <c r="FV2" s="213"/>
      <c r="FW2" s="213"/>
      <c r="FX2" s="213"/>
      <c r="FY2" s="213"/>
      <c r="FZ2" s="213"/>
      <c r="GA2" s="213"/>
      <c r="GB2" s="213"/>
      <c r="GC2" s="213"/>
      <c r="GD2" s="213"/>
      <c r="GE2" s="213"/>
      <c r="GF2" s="212" t="s">
        <v>80</v>
      </c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175" t="s">
        <v>285</v>
      </c>
      <c r="GZ2" s="175" t="s">
        <v>321</v>
      </c>
    </row>
    <row r="3" spans="1:208" ht="14.4" customHeight="1" x14ac:dyDescent="0.3">
      <c r="A3" s="186"/>
      <c r="B3" s="210"/>
      <c r="C3" s="186"/>
      <c r="D3" s="186"/>
      <c r="E3" s="186"/>
      <c r="F3" s="172"/>
      <c r="G3" s="172"/>
      <c r="H3" s="172"/>
      <c r="I3" s="172"/>
      <c r="J3" s="172"/>
      <c r="K3" s="172" t="s">
        <v>239</v>
      </c>
      <c r="L3" s="172" t="s">
        <v>323</v>
      </c>
      <c r="M3" s="172" t="s">
        <v>240</v>
      </c>
      <c r="N3" s="172" t="s">
        <v>324</v>
      </c>
      <c r="O3" s="172" t="s">
        <v>374</v>
      </c>
      <c r="P3" s="172" t="s">
        <v>375</v>
      </c>
      <c r="Q3" s="172" t="s">
        <v>136</v>
      </c>
      <c r="R3" s="172" t="s">
        <v>325</v>
      </c>
      <c r="S3" s="172" t="s">
        <v>326</v>
      </c>
      <c r="T3" s="172" t="s">
        <v>289</v>
      </c>
      <c r="U3" s="172" t="s">
        <v>423</v>
      </c>
      <c r="V3" s="172" t="s">
        <v>154</v>
      </c>
      <c r="W3" s="172" t="s">
        <v>243</v>
      </c>
      <c r="X3" s="172" t="s">
        <v>327</v>
      </c>
      <c r="Y3" s="174" t="s">
        <v>61</v>
      </c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96" t="s">
        <v>64</v>
      </c>
      <c r="BF3" s="196"/>
      <c r="BG3" s="196"/>
      <c r="BH3" s="196"/>
      <c r="BI3" s="196"/>
      <c r="BJ3" s="196"/>
      <c r="BK3" s="196"/>
      <c r="BL3" s="196"/>
      <c r="BM3" s="196"/>
      <c r="BN3" s="196"/>
      <c r="BO3" s="196" t="s">
        <v>67</v>
      </c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74" t="s">
        <v>70</v>
      </c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4"/>
      <c r="FF3" s="174"/>
      <c r="FG3" s="174"/>
      <c r="FH3" s="174"/>
      <c r="FI3" s="174"/>
      <c r="FJ3" s="174"/>
      <c r="FK3" s="174"/>
      <c r="FL3" s="174"/>
      <c r="FM3" s="174"/>
      <c r="FN3" s="174"/>
      <c r="FO3" s="174"/>
      <c r="FP3" s="174"/>
      <c r="FQ3" s="174"/>
      <c r="FR3" s="174"/>
      <c r="FS3" s="174"/>
      <c r="FT3" s="174"/>
      <c r="FU3" s="174"/>
      <c r="FV3" s="174"/>
      <c r="FW3" s="174"/>
      <c r="FX3" s="174"/>
      <c r="FY3" s="174"/>
      <c r="FZ3" s="174"/>
      <c r="GA3" s="174"/>
      <c r="GB3" s="174"/>
      <c r="GC3" s="174"/>
      <c r="GD3" s="174"/>
      <c r="GE3" s="174"/>
      <c r="GF3" s="215" t="s">
        <v>54</v>
      </c>
      <c r="GG3" s="215"/>
      <c r="GH3" s="172" t="s">
        <v>317</v>
      </c>
      <c r="GI3" s="172" t="s">
        <v>367</v>
      </c>
      <c r="GJ3" s="172" t="s">
        <v>316</v>
      </c>
      <c r="GK3" s="172" t="s">
        <v>402</v>
      </c>
      <c r="GL3" s="172" t="s">
        <v>150</v>
      </c>
      <c r="GM3" s="197" t="s">
        <v>156</v>
      </c>
      <c r="GN3" s="197"/>
      <c r="GO3" s="197"/>
      <c r="GP3" s="197"/>
      <c r="GQ3" s="197"/>
      <c r="GR3" s="197"/>
      <c r="GS3" s="197"/>
      <c r="GT3" s="172" t="s">
        <v>283</v>
      </c>
      <c r="GU3" s="172" t="s">
        <v>370</v>
      </c>
      <c r="GV3" s="172" t="s">
        <v>319</v>
      </c>
      <c r="GW3" s="172" t="s">
        <v>404</v>
      </c>
      <c r="GX3" s="172" t="s">
        <v>151</v>
      </c>
      <c r="GY3" s="172"/>
      <c r="GZ3" s="172"/>
    </row>
    <row r="4" spans="1:208" ht="14.4" customHeight="1" x14ac:dyDescent="0.3">
      <c r="A4" s="186"/>
      <c r="B4" s="210"/>
      <c r="C4" s="186"/>
      <c r="D4" s="186"/>
      <c r="E4" s="186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4" t="s">
        <v>75</v>
      </c>
      <c r="Z4" s="174"/>
      <c r="AA4" s="174"/>
      <c r="AB4" s="174"/>
      <c r="AC4" s="174" t="s">
        <v>76</v>
      </c>
      <c r="AD4" s="174"/>
      <c r="AE4" s="174"/>
      <c r="AF4" s="174"/>
      <c r="AG4" s="174"/>
      <c r="AH4" s="174"/>
      <c r="AI4" s="174"/>
      <c r="AJ4" s="174"/>
      <c r="AK4" s="174"/>
      <c r="AL4" s="174" t="s">
        <v>63</v>
      </c>
      <c r="AM4" s="174"/>
      <c r="AN4" s="174"/>
      <c r="AO4" s="174"/>
      <c r="AP4" s="174"/>
      <c r="AQ4" s="174"/>
      <c r="AR4" s="174"/>
      <c r="AS4" s="174"/>
      <c r="AT4" s="174"/>
      <c r="AU4" s="172" t="s">
        <v>250</v>
      </c>
      <c r="AV4" s="172" t="s">
        <v>336</v>
      </c>
      <c r="AW4" s="172" t="s">
        <v>292</v>
      </c>
      <c r="AX4" s="172" t="s">
        <v>379</v>
      </c>
      <c r="AY4" s="172" t="s">
        <v>138</v>
      </c>
      <c r="AZ4" s="172" t="s">
        <v>251</v>
      </c>
      <c r="BA4" s="172" t="s">
        <v>337</v>
      </c>
      <c r="BB4" s="172" t="s">
        <v>293</v>
      </c>
      <c r="BC4" s="172" t="s">
        <v>380</v>
      </c>
      <c r="BD4" s="172" t="s">
        <v>139</v>
      </c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74" t="s">
        <v>79</v>
      </c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4"/>
      <c r="FF4" s="174"/>
      <c r="FG4" s="174" t="s">
        <v>69</v>
      </c>
      <c r="FH4" s="174"/>
      <c r="FI4" s="174"/>
      <c r="FJ4" s="174"/>
      <c r="FK4" s="174"/>
      <c r="FL4" s="174"/>
      <c r="FM4" s="174"/>
      <c r="FN4" s="174"/>
      <c r="FO4" s="174"/>
      <c r="FP4" s="174"/>
      <c r="FQ4" s="174"/>
      <c r="FR4" s="174"/>
      <c r="FS4" s="174"/>
      <c r="FT4" s="174"/>
      <c r="FU4" s="174"/>
      <c r="FV4" s="174"/>
      <c r="FW4" s="174"/>
      <c r="FX4" s="174"/>
      <c r="FY4" s="174"/>
      <c r="FZ4" s="174"/>
      <c r="GA4" s="174"/>
      <c r="GB4" s="174"/>
      <c r="GC4" s="174"/>
      <c r="GD4" s="174"/>
      <c r="GE4" s="174"/>
      <c r="GF4" s="216"/>
      <c r="GG4" s="216"/>
      <c r="GH4" s="172"/>
      <c r="GI4" s="172"/>
      <c r="GJ4" s="172"/>
      <c r="GK4" s="172"/>
      <c r="GL4" s="172"/>
      <c r="GM4" s="198"/>
      <c r="GN4" s="198"/>
      <c r="GO4" s="198"/>
      <c r="GP4" s="198"/>
      <c r="GQ4" s="198"/>
      <c r="GR4" s="198"/>
      <c r="GS4" s="198"/>
      <c r="GT4" s="172"/>
      <c r="GU4" s="172"/>
      <c r="GV4" s="172"/>
      <c r="GW4" s="172"/>
      <c r="GX4" s="172"/>
      <c r="GY4" s="172"/>
      <c r="GZ4" s="172"/>
    </row>
    <row r="5" spans="1:208" ht="82.2" customHeight="1" x14ac:dyDescent="0.3">
      <c r="A5" s="186"/>
      <c r="B5" s="210"/>
      <c r="C5" s="186"/>
      <c r="D5" s="186"/>
      <c r="E5" s="186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 t="s">
        <v>247</v>
      </c>
      <c r="Z5" s="172" t="s">
        <v>332</v>
      </c>
      <c r="AA5" s="172" t="s">
        <v>245</v>
      </c>
      <c r="AB5" s="172" t="s">
        <v>329</v>
      </c>
      <c r="AC5" s="172" t="s">
        <v>246</v>
      </c>
      <c r="AD5" s="172" t="s">
        <v>330</v>
      </c>
      <c r="AE5" s="172" t="s">
        <v>290</v>
      </c>
      <c r="AF5" s="172" t="s">
        <v>377</v>
      </c>
      <c r="AG5" s="172" t="s">
        <v>407</v>
      </c>
      <c r="AH5" s="172" t="s">
        <v>247</v>
      </c>
      <c r="AI5" s="172" t="s">
        <v>332</v>
      </c>
      <c r="AJ5" s="172" t="s">
        <v>245</v>
      </c>
      <c r="AK5" s="172" t="s">
        <v>329</v>
      </c>
      <c r="AL5" s="172" t="s">
        <v>248</v>
      </c>
      <c r="AM5" s="172" t="s">
        <v>419</v>
      </c>
      <c r="AN5" s="172" t="s">
        <v>291</v>
      </c>
      <c r="AO5" s="172" t="s">
        <v>424</v>
      </c>
      <c r="AP5" s="172" t="s">
        <v>408</v>
      </c>
      <c r="AQ5" s="172" t="s">
        <v>245</v>
      </c>
      <c r="AR5" s="172" t="s">
        <v>329</v>
      </c>
      <c r="AS5" s="172" t="s">
        <v>249</v>
      </c>
      <c r="AT5" s="172" t="s">
        <v>335</v>
      </c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 t="s">
        <v>247</v>
      </c>
      <c r="BF5" s="172" t="s">
        <v>332</v>
      </c>
      <c r="BG5" s="172" t="s">
        <v>294</v>
      </c>
      <c r="BH5" s="172" t="s">
        <v>381</v>
      </c>
      <c r="BI5" s="172" t="s">
        <v>140</v>
      </c>
      <c r="BJ5" s="172" t="s">
        <v>245</v>
      </c>
      <c r="BK5" s="172" t="s">
        <v>329</v>
      </c>
      <c r="BL5" s="172" t="s">
        <v>295</v>
      </c>
      <c r="BM5" s="172" t="s">
        <v>382</v>
      </c>
      <c r="BN5" s="172" t="s">
        <v>141</v>
      </c>
      <c r="BO5" s="172" t="s">
        <v>252</v>
      </c>
      <c r="BP5" s="172" t="s">
        <v>338</v>
      </c>
      <c r="BQ5" s="172" t="s">
        <v>253</v>
      </c>
      <c r="BR5" s="172" t="s">
        <v>339</v>
      </c>
      <c r="BS5" s="172" t="s">
        <v>254</v>
      </c>
      <c r="BT5" s="172" t="s">
        <v>340</v>
      </c>
      <c r="BU5" s="172" t="s">
        <v>296</v>
      </c>
      <c r="BV5" s="172" t="s">
        <v>383</v>
      </c>
      <c r="BW5" s="172" t="s">
        <v>409</v>
      </c>
      <c r="BX5" s="172" t="s">
        <v>255</v>
      </c>
      <c r="BY5" s="172" t="s">
        <v>341</v>
      </c>
      <c r="BZ5" s="172" t="s">
        <v>256</v>
      </c>
      <c r="CA5" s="172" t="s">
        <v>342</v>
      </c>
      <c r="CB5" s="172" t="s">
        <v>297</v>
      </c>
      <c r="CC5" s="172" t="s">
        <v>384</v>
      </c>
      <c r="CD5" s="172" t="s">
        <v>410</v>
      </c>
      <c r="CE5" s="172" t="s">
        <v>257</v>
      </c>
      <c r="CF5" s="172" t="s">
        <v>343</v>
      </c>
      <c r="CG5" s="172" t="s">
        <v>258</v>
      </c>
      <c r="CH5" s="172" t="s">
        <v>344</v>
      </c>
      <c r="CI5" s="172" t="s">
        <v>259</v>
      </c>
      <c r="CJ5" s="172" t="s">
        <v>345</v>
      </c>
      <c r="CK5" s="172" t="s">
        <v>298</v>
      </c>
      <c r="CL5" s="172" t="s">
        <v>385</v>
      </c>
      <c r="CM5" s="172" t="s">
        <v>142</v>
      </c>
      <c r="CN5" s="172" t="s">
        <v>260</v>
      </c>
      <c r="CO5" s="172" t="s">
        <v>346</v>
      </c>
      <c r="CP5" s="172" t="s">
        <v>261</v>
      </c>
      <c r="CQ5" s="172" t="s">
        <v>347</v>
      </c>
      <c r="CR5" s="172" t="s">
        <v>262</v>
      </c>
      <c r="CS5" s="172" t="s">
        <v>348</v>
      </c>
      <c r="CT5" s="172" t="s">
        <v>299</v>
      </c>
      <c r="CU5" s="172" t="s">
        <v>386</v>
      </c>
      <c r="CV5" s="172" t="s">
        <v>411</v>
      </c>
      <c r="CW5" s="172" t="s">
        <v>263</v>
      </c>
      <c r="CX5" s="172" t="s">
        <v>349</v>
      </c>
      <c r="CY5" s="172" t="s">
        <v>300</v>
      </c>
      <c r="CZ5" s="172" t="s">
        <v>387</v>
      </c>
      <c r="DA5" s="172" t="s">
        <v>143</v>
      </c>
      <c r="DB5" s="172" t="s">
        <v>264</v>
      </c>
      <c r="DC5" s="172" t="s">
        <v>420</v>
      </c>
      <c r="DD5" s="172" t="s">
        <v>425</v>
      </c>
      <c r="DE5" s="172" t="s">
        <v>426</v>
      </c>
      <c r="DF5" s="172" t="s">
        <v>412</v>
      </c>
      <c r="DG5" s="172" t="s">
        <v>252</v>
      </c>
      <c r="DH5" s="172" t="s">
        <v>338</v>
      </c>
      <c r="DI5" s="172" t="s">
        <v>302</v>
      </c>
      <c r="DJ5" s="172" t="s">
        <v>389</v>
      </c>
      <c r="DK5" s="172" t="s">
        <v>144</v>
      </c>
      <c r="DL5" s="172" t="s">
        <v>265</v>
      </c>
      <c r="DM5" s="172" t="s">
        <v>352</v>
      </c>
      <c r="DN5" s="172" t="s">
        <v>266</v>
      </c>
      <c r="DO5" s="172" t="s">
        <v>353</v>
      </c>
      <c r="DP5" s="172" t="s">
        <v>303</v>
      </c>
      <c r="DQ5" s="172" t="s">
        <v>390</v>
      </c>
      <c r="DR5" s="172" t="s">
        <v>145</v>
      </c>
      <c r="DS5" s="172" t="s">
        <v>253</v>
      </c>
      <c r="DT5" s="172" t="s">
        <v>339</v>
      </c>
      <c r="DU5" s="172" t="s">
        <v>304</v>
      </c>
      <c r="DV5" s="172" t="s">
        <v>391</v>
      </c>
      <c r="DW5" s="172" t="s">
        <v>146</v>
      </c>
      <c r="DX5" s="172" t="s">
        <v>267</v>
      </c>
      <c r="DY5" s="172" t="s">
        <v>354</v>
      </c>
      <c r="DZ5" s="172" t="s">
        <v>468</v>
      </c>
      <c r="EA5" s="172" t="s">
        <v>469</v>
      </c>
      <c r="EB5" s="172" t="s">
        <v>470</v>
      </c>
      <c r="EC5" s="172" t="s">
        <v>471</v>
      </c>
      <c r="ED5" s="172" t="s">
        <v>473</v>
      </c>
      <c r="EE5" s="172" t="s">
        <v>255</v>
      </c>
      <c r="EF5" s="172" t="s">
        <v>341</v>
      </c>
      <c r="EG5" s="172" t="s">
        <v>269</v>
      </c>
      <c r="EH5" s="172" t="s">
        <v>355</v>
      </c>
      <c r="EI5" s="172" t="s">
        <v>306</v>
      </c>
      <c r="EJ5" s="172" t="s">
        <v>392</v>
      </c>
      <c r="EK5" s="172" t="s">
        <v>413</v>
      </c>
      <c r="EL5" s="172" t="s">
        <v>270</v>
      </c>
      <c r="EM5" s="172" t="s">
        <v>356</v>
      </c>
      <c r="EN5" s="172" t="s">
        <v>271</v>
      </c>
      <c r="EO5" s="172" t="s">
        <v>357</v>
      </c>
      <c r="EP5" s="172" t="s">
        <v>307</v>
      </c>
      <c r="EQ5" s="172" t="s">
        <v>393</v>
      </c>
      <c r="ER5" s="172" t="s">
        <v>147</v>
      </c>
      <c r="ES5" s="172" t="s">
        <v>273</v>
      </c>
      <c r="ET5" s="172" t="s">
        <v>358</v>
      </c>
      <c r="EU5" s="181" t="s">
        <v>272</v>
      </c>
      <c r="EV5" s="181" t="s">
        <v>359</v>
      </c>
      <c r="EW5" s="172" t="s">
        <v>308</v>
      </c>
      <c r="EX5" s="172" t="s">
        <v>394</v>
      </c>
      <c r="EY5" s="172" t="s">
        <v>414</v>
      </c>
      <c r="EZ5" s="172" t="s">
        <v>309</v>
      </c>
      <c r="FA5" s="172" t="s">
        <v>395</v>
      </c>
      <c r="FB5" s="172" t="s">
        <v>274</v>
      </c>
      <c r="FC5" s="172" t="s">
        <v>360</v>
      </c>
      <c r="FD5" s="172" t="s">
        <v>310</v>
      </c>
      <c r="FE5" s="172" t="s">
        <v>396</v>
      </c>
      <c r="FF5" s="172" t="s">
        <v>148</v>
      </c>
      <c r="FG5" s="172" t="s">
        <v>275</v>
      </c>
      <c r="FH5" s="172" t="s">
        <v>361</v>
      </c>
      <c r="FI5" s="172" t="s">
        <v>311</v>
      </c>
      <c r="FJ5" s="172" t="s">
        <v>397</v>
      </c>
      <c r="FK5" s="172" t="s">
        <v>415</v>
      </c>
      <c r="FL5" s="172" t="s">
        <v>276</v>
      </c>
      <c r="FM5" s="172" t="s">
        <v>362</v>
      </c>
      <c r="FN5" s="172" t="s">
        <v>312</v>
      </c>
      <c r="FO5" s="172" t="s">
        <v>398</v>
      </c>
      <c r="FP5" s="172" t="s">
        <v>416</v>
      </c>
      <c r="FQ5" s="172" t="s">
        <v>277</v>
      </c>
      <c r="FR5" s="172" t="s">
        <v>363</v>
      </c>
      <c r="FS5" s="172" t="s">
        <v>313</v>
      </c>
      <c r="FT5" s="172" t="s">
        <v>399</v>
      </c>
      <c r="FU5" s="172" t="s">
        <v>417</v>
      </c>
      <c r="FV5" s="172" t="s">
        <v>278</v>
      </c>
      <c r="FW5" s="172" t="s">
        <v>364</v>
      </c>
      <c r="FX5" s="172" t="s">
        <v>314</v>
      </c>
      <c r="FY5" s="172" t="s">
        <v>400</v>
      </c>
      <c r="FZ5" s="172" t="s">
        <v>418</v>
      </c>
      <c r="GA5" s="172" t="s">
        <v>279</v>
      </c>
      <c r="GB5" s="172" t="s">
        <v>365</v>
      </c>
      <c r="GC5" s="172" t="s">
        <v>315</v>
      </c>
      <c r="GD5" s="172" t="s">
        <v>401</v>
      </c>
      <c r="GE5" s="172" t="s">
        <v>149</v>
      </c>
      <c r="GF5" s="181" t="s">
        <v>280</v>
      </c>
      <c r="GG5" s="181" t="s">
        <v>366</v>
      </c>
      <c r="GH5" s="172"/>
      <c r="GI5" s="172"/>
      <c r="GJ5" s="172"/>
      <c r="GK5" s="172"/>
      <c r="GL5" s="172"/>
      <c r="GM5" s="172" t="s">
        <v>281</v>
      </c>
      <c r="GN5" s="172" t="s">
        <v>368</v>
      </c>
      <c r="GO5" s="172" t="s">
        <v>421</v>
      </c>
      <c r="GP5" s="172" t="s">
        <v>422</v>
      </c>
      <c r="GQ5" s="172" t="s">
        <v>427</v>
      </c>
      <c r="GR5" s="172" t="s">
        <v>428</v>
      </c>
      <c r="GS5" s="172" t="s">
        <v>155</v>
      </c>
      <c r="GT5" s="172"/>
      <c r="GU5" s="172"/>
      <c r="GV5" s="172"/>
      <c r="GW5" s="172"/>
      <c r="GX5" s="172"/>
      <c r="GY5" s="172"/>
      <c r="GZ5" s="172"/>
    </row>
    <row r="6" spans="1:208" ht="121.8" customHeight="1" x14ac:dyDescent="0.3">
      <c r="A6" s="187"/>
      <c r="B6" s="211"/>
      <c r="C6" s="187"/>
      <c r="D6" s="187"/>
      <c r="E6" s="187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82"/>
      <c r="EV6" s="182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3"/>
      <c r="GB6" s="173"/>
      <c r="GC6" s="173"/>
      <c r="GD6" s="173"/>
      <c r="GE6" s="173"/>
      <c r="GF6" s="182"/>
      <c r="GG6" s="182"/>
      <c r="GH6" s="173"/>
      <c r="GI6" s="173"/>
      <c r="GJ6" s="173"/>
      <c r="GK6" s="173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</row>
    <row r="7" spans="1:208" s="12" customFormat="1" ht="16.05" customHeight="1" x14ac:dyDescent="0.3">
      <c r="A7" s="43" t="s">
        <v>234</v>
      </c>
      <c r="B7" s="132" t="s">
        <v>176</v>
      </c>
      <c r="C7" s="46" t="s">
        <v>1</v>
      </c>
      <c r="D7" s="76">
        <v>565.33000000000004</v>
      </c>
      <c r="E7" s="163" t="s">
        <v>157</v>
      </c>
      <c r="F7" s="158">
        <v>0</v>
      </c>
      <c r="G7" s="57">
        <f>(F7/GY7)*100</f>
        <v>0</v>
      </c>
      <c r="H7" s="158">
        <v>1</v>
      </c>
      <c r="I7" s="57">
        <f t="shared" ref="I7:I19" si="0">(H7/GZ7)*100</f>
        <v>0.4</v>
      </c>
      <c r="J7" s="57">
        <f>(I7+G7)/2</f>
        <v>0.2</v>
      </c>
      <c r="K7" s="158">
        <v>0</v>
      </c>
      <c r="L7" s="57">
        <f>(K7/GY7)*100</f>
        <v>0</v>
      </c>
      <c r="M7" s="158">
        <v>5</v>
      </c>
      <c r="N7" s="57">
        <f>(M7/GY7)*100</f>
        <v>1.1737089201877933</v>
      </c>
      <c r="O7" s="158">
        <v>4</v>
      </c>
      <c r="P7" s="57">
        <f t="shared" ref="P7:P19" si="1">(O7/GZ7)*100</f>
        <v>1.6</v>
      </c>
      <c r="Q7" s="57">
        <f>(N7+P7)/2</f>
        <v>1.3868544600938968</v>
      </c>
      <c r="R7" s="158">
        <v>0</v>
      </c>
      <c r="S7" s="57">
        <f>(R7/GY7)*100</f>
        <v>0</v>
      </c>
      <c r="T7" s="158">
        <v>0</v>
      </c>
      <c r="U7" s="57">
        <f t="shared" ref="U7:U19" si="2">(T7/GZ7)*100</f>
        <v>0</v>
      </c>
      <c r="V7" s="57">
        <f>(U7+S7+L7)/2</f>
        <v>0</v>
      </c>
      <c r="W7" s="158">
        <v>0</v>
      </c>
      <c r="X7" s="57">
        <f>(W7/GY7)*100</f>
        <v>0</v>
      </c>
      <c r="Y7" s="158">
        <v>0</v>
      </c>
      <c r="Z7" s="57">
        <f>(Y7/GY7)*100</f>
        <v>0</v>
      </c>
      <c r="AA7" s="158">
        <v>0</v>
      </c>
      <c r="AB7" s="57">
        <f>(AA7/GY7)*100</f>
        <v>0</v>
      </c>
      <c r="AC7" s="158">
        <v>0</v>
      </c>
      <c r="AD7" s="57">
        <f>(AC7/GY7)*100</f>
        <v>0</v>
      </c>
      <c r="AE7" s="158">
        <v>2</v>
      </c>
      <c r="AF7" s="57">
        <f t="shared" ref="AF7:AF19" si="3">(AE7/GZ7)*100</f>
        <v>0.8</v>
      </c>
      <c r="AG7" s="57">
        <f>(AF7+AD7)/2</f>
        <v>0.4</v>
      </c>
      <c r="AH7" s="158">
        <v>76</v>
      </c>
      <c r="AI7" s="57">
        <f>(AH7/GY7)*100</f>
        <v>17.84037558685446</v>
      </c>
      <c r="AJ7" s="158">
        <v>0</v>
      </c>
      <c r="AK7" s="57">
        <f>(AJ7/GY7)*100</f>
        <v>0</v>
      </c>
      <c r="AL7" s="158">
        <v>0</v>
      </c>
      <c r="AM7" s="57">
        <f>(AL7/GY7)*100</f>
        <v>0</v>
      </c>
      <c r="AN7" s="158">
        <v>0</v>
      </c>
      <c r="AO7" s="57">
        <f t="shared" ref="AO7:AO19" si="4">(AN7/GZ7)*100</f>
        <v>0</v>
      </c>
      <c r="AP7" s="57">
        <f>(AO7+AM7)/2</f>
        <v>0</v>
      </c>
      <c r="AQ7" s="158">
        <v>0</v>
      </c>
      <c r="AR7" s="57">
        <f>(AQ7/GY7)*100</f>
        <v>0</v>
      </c>
      <c r="AS7" s="158">
        <v>0</v>
      </c>
      <c r="AT7" s="57">
        <f>(AS7/GY7)*100</f>
        <v>0</v>
      </c>
      <c r="AU7" s="158">
        <f>SUM(Y7,AH7,AS7)</f>
        <v>76</v>
      </c>
      <c r="AV7" s="57">
        <f>(AU7/GY7)*100</f>
        <v>17.84037558685446</v>
      </c>
      <c r="AW7" s="158">
        <v>68</v>
      </c>
      <c r="AX7" s="57">
        <f t="shared" ref="AX7:AX19" si="5">(AW7/GZ7)*100</f>
        <v>27.200000000000003</v>
      </c>
      <c r="AY7" s="57">
        <f>(AX7+AV7)/2</f>
        <v>22.520187793427233</v>
      </c>
      <c r="AZ7" s="158">
        <f>SUM(AQ7,AJ7,AA7)</f>
        <v>0</v>
      </c>
      <c r="BA7" s="57">
        <f>(AZ7/GY7)*100</f>
        <v>0</v>
      </c>
      <c r="BB7" s="158">
        <v>2</v>
      </c>
      <c r="BC7" s="57">
        <f t="shared" ref="BC7:BC19" si="6">(BB7/GZ7)*100</f>
        <v>0.8</v>
      </c>
      <c r="BD7" s="57">
        <f t="shared" ref="BD7:BD19" si="7">(BC7+BA7)/2</f>
        <v>0.4</v>
      </c>
      <c r="BE7" s="158">
        <v>2</v>
      </c>
      <c r="BF7" s="57">
        <f>(BE7/GY7)*100</f>
        <v>0.46948356807511737</v>
      </c>
      <c r="BG7" s="158">
        <v>3</v>
      </c>
      <c r="BH7" s="57">
        <f t="shared" ref="BH7:BH19" si="8">(BG7/GZ7)*100</f>
        <v>1.2</v>
      </c>
      <c r="BI7" s="57">
        <f>(BH7+BF7)/2</f>
        <v>0.83474178403755861</v>
      </c>
      <c r="BJ7" s="158">
        <v>0</v>
      </c>
      <c r="BK7" s="57">
        <f>(BJ7/GY7)*100</f>
        <v>0</v>
      </c>
      <c r="BL7" s="158">
        <v>1</v>
      </c>
      <c r="BM7" s="57">
        <f t="shared" ref="BM7:BM19" si="9">(BL7/GZ7)*100</f>
        <v>0.4</v>
      </c>
      <c r="BN7" s="57">
        <f>(BM7+BK7)/2</f>
        <v>0.2</v>
      </c>
      <c r="BO7" s="158">
        <v>4</v>
      </c>
      <c r="BP7" s="57">
        <f>(BO7/GY7)*100</f>
        <v>0.93896713615023475</v>
      </c>
      <c r="BQ7" s="158">
        <v>0</v>
      </c>
      <c r="BR7" s="57">
        <f>(BQ7/GY7)*100</f>
        <v>0</v>
      </c>
      <c r="BS7" s="158">
        <v>4</v>
      </c>
      <c r="BT7" s="57">
        <f>(BS7/GY7)*100</f>
        <v>0.93896713615023475</v>
      </c>
      <c r="BU7" s="158">
        <v>0</v>
      </c>
      <c r="BV7" s="57">
        <f t="shared" ref="BV7:BV19" si="10">(BU7/GZ7)*100</f>
        <v>0</v>
      </c>
      <c r="BW7" s="57">
        <f>(BV7+BT7)/2</f>
        <v>0.46948356807511737</v>
      </c>
      <c r="BX7" s="158">
        <v>4</v>
      </c>
      <c r="BY7" s="57">
        <f>(BX7/GY7)*100</f>
        <v>0.93896713615023475</v>
      </c>
      <c r="BZ7" s="35">
        <v>12</v>
      </c>
      <c r="CA7" s="60">
        <f>(BZ7/GY7)*100</f>
        <v>2.8169014084507045</v>
      </c>
      <c r="CB7" s="35">
        <v>3</v>
      </c>
      <c r="CC7" s="60">
        <f t="shared" ref="CC7:CC19" si="11">(CB7/GZ7)*100</f>
        <v>1.2</v>
      </c>
      <c r="CD7" s="60">
        <f>(CC7+CA7)/2</f>
        <v>2.0084507042253521</v>
      </c>
      <c r="CE7" s="158">
        <v>0</v>
      </c>
      <c r="CF7" s="57">
        <f>(CE7/GY7)*100</f>
        <v>0</v>
      </c>
      <c r="CG7" s="158">
        <f>SUM(CE7,BZ7,BX7,BO7,BQ7)</f>
        <v>20</v>
      </c>
      <c r="CH7" s="57">
        <f>(CG7/GY7)*100</f>
        <v>4.6948356807511731</v>
      </c>
      <c r="CI7" s="158">
        <v>4</v>
      </c>
      <c r="CJ7" s="57">
        <f>(CI7/GY7)*100</f>
        <v>0.93896713615023475</v>
      </c>
      <c r="CK7" s="158">
        <v>3</v>
      </c>
      <c r="CL7" s="57">
        <f t="shared" ref="CL7:CL19" si="12">(CK7/GZ7)*100</f>
        <v>1.2</v>
      </c>
      <c r="CM7" s="57">
        <f>(CL7+CJ7)/2</f>
        <v>1.0694835680751174</v>
      </c>
      <c r="CN7" s="158">
        <v>0</v>
      </c>
      <c r="CO7" s="57">
        <f>(CN7/GY7)*100</f>
        <v>0</v>
      </c>
      <c r="CP7" s="158">
        <v>7</v>
      </c>
      <c r="CQ7" s="57">
        <f>(CP7/GY7)*100</f>
        <v>1.643192488262911</v>
      </c>
      <c r="CR7" s="158">
        <v>0</v>
      </c>
      <c r="CS7" s="57">
        <f>(CR7/GY7)*100</f>
        <v>0</v>
      </c>
      <c r="CT7" s="158">
        <v>1</v>
      </c>
      <c r="CU7" s="57">
        <f t="shared" ref="CU7:CU19" si="13">(CT7/GZ7)*100</f>
        <v>0.4</v>
      </c>
      <c r="CV7" s="57">
        <f>(CU7+CS7)/2</f>
        <v>0.2</v>
      </c>
      <c r="CW7" s="158">
        <v>4</v>
      </c>
      <c r="CX7" s="57">
        <f>(CW7/GY7)*100</f>
        <v>0.93896713615023475</v>
      </c>
      <c r="CY7" s="158">
        <v>7</v>
      </c>
      <c r="CZ7" s="57">
        <f t="shared" ref="CZ7:CZ19" si="14">(CY7/GZ7)*100</f>
        <v>2.8000000000000003</v>
      </c>
      <c r="DA7" s="57">
        <f>(CZ7+CX7)/2</f>
        <v>1.8694835680751174</v>
      </c>
      <c r="DB7" s="158">
        <v>5</v>
      </c>
      <c r="DC7" s="57">
        <f>(DB7/GY7)*100</f>
        <v>1.1737089201877933</v>
      </c>
      <c r="DD7" s="158">
        <v>4</v>
      </c>
      <c r="DE7" s="57">
        <f t="shared" ref="DE7:DE19" si="15">(DD7/GZ7)*100</f>
        <v>1.6</v>
      </c>
      <c r="DF7" s="57">
        <f>(DE7+DC7)/2</f>
        <v>1.3868544600938968</v>
      </c>
      <c r="DG7" s="158">
        <v>12</v>
      </c>
      <c r="DH7" s="57">
        <f>(DG7/GY7)*100</f>
        <v>2.8169014084507045</v>
      </c>
      <c r="DI7" s="158">
        <v>13</v>
      </c>
      <c r="DJ7" s="57">
        <f t="shared" ref="DJ7:DJ19" si="16">(DI7/GZ7)*100</f>
        <v>5.2</v>
      </c>
      <c r="DK7" s="57">
        <f>(DJ7+DH7)/2</f>
        <v>4.0084507042253525</v>
      </c>
      <c r="DL7" s="158">
        <v>0</v>
      </c>
      <c r="DM7" s="57">
        <f>(DL7/GY7)*100</f>
        <v>0</v>
      </c>
      <c r="DN7" s="158">
        <v>41</v>
      </c>
      <c r="DO7" s="57">
        <f>(DN7/GY7)*100</f>
        <v>9.624413145539906</v>
      </c>
      <c r="DP7" s="158">
        <v>23</v>
      </c>
      <c r="DQ7" s="57">
        <f t="shared" ref="DQ7:DQ19" si="17">(DP7/GZ7)*100</f>
        <v>9.1999999999999993</v>
      </c>
      <c r="DR7" s="57">
        <f>(DQ7+DO7)/2</f>
        <v>9.4122065727699535</v>
      </c>
      <c r="DS7" s="158">
        <v>142</v>
      </c>
      <c r="DT7" s="57">
        <f>(DS7/GY7)*100</f>
        <v>33.333333333333329</v>
      </c>
      <c r="DU7" s="158">
        <v>58</v>
      </c>
      <c r="DV7" s="57">
        <f t="shared" ref="DV7:DV19" si="18">(DU7/GZ7)*100</f>
        <v>23.200000000000003</v>
      </c>
      <c r="DW7" s="57">
        <f>(DV7+DT7)/2</f>
        <v>28.266666666666666</v>
      </c>
      <c r="DX7" s="158">
        <v>0</v>
      </c>
      <c r="DY7" s="57">
        <f>(DX7/GY7)*100</f>
        <v>0</v>
      </c>
      <c r="DZ7" s="158">
        <v>2</v>
      </c>
      <c r="EA7" s="57">
        <f>(DZ7/GY7)*100</f>
        <v>0.46948356807511737</v>
      </c>
      <c r="EB7" s="158">
        <v>2</v>
      </c>
      <c r="EC7" s="57">
        <f t="shared" ref="EC7:EC19" si="19">(EB7/GZ7)*100</f>
        <v>0.8</v>
      </c>
      <c r="ED7" s="57">
        <f>(EC7+EA7)/2</f>
        <v>0.63474178403755865</v>
      </c>
      <c r="EE7" s="158">
        <v>9</v>
      </c>
      <c r="EF7" s="57">
        <f>(EE7/GY7)*100</f>
        <v>2.112676056338028</v>
      </c>
      <c r="EG7" s="158">
        <v>0</v>
      </c>
      <c r="EH7" s="57">
        <f>(EG7/GY7)*100</f>
        <v>0</v>
      </c>
      <c r="EI7" s="158">
        <v>0</v>
      </c>
      <c r="EJ7" s="57">
        <f t="shared" ref="EJ7:EJ19" si="20">(EI7/GZ7)*100</f>
        <v>0</v>
      </c>
      <c r="EK7" s="57">
        <f>(EJ7+EH7)/2</f>
        <v>0</v>
      </c>
      <c r="EL7" s="158">
        <v>0</v>
      </c>
      <c r="EM7" s="57">
        <f>(EL7/GY7)*100</f>
        <v>0</v>
      </c>
      <c r="EN7" s="158">
        <v>38</v>
      </c>
      <c r="EO7" s="57">
        <f>(EN7/GY7)*100</f>
        <v>8.92018779342723</v>
      </c>
      <c r="EP7" s="158">
        <v>22</v>
      </c>
      <c r="EQ7" s="57">
        <f t="shared" ref="EQ7:EQ19" si="21">(EP7/GZ7)*100</f>
        <v>8.7999999999999989</v>
      </c>
      <c r="ER7" s="57">
        <f>(EQ7+EO7)/2</f>
        <v>8.8600938967136145</v>
      </c>
      <c r="ES7" s="158">
        <v>0</v>
      </c>
      <c r="ET7" s="57">
        <f>(ES7/GY7)*100</f>
        <v>0</v>
      </c>
      <c r="EU7" s="158">
        <v>0</v>
      </c>
      <c r="EV7" s="57">
        <f>(EU7/GY7)*100</f>
        <v>0</v>
      </c>
      <c r="EW7" s="80">
        <v>0</v>
      </c>
      <c r="EX7" s="62">
        <f t="shared" ref="EX7:EX19" si="22">(EW7/GZ7)*100</f>
        <v>0</v>
      </c>
      <c r="EY7" s="62">
        <f>(EX7+CO7)/2</f>
        <v>0</v>
      </c>
      <c r="EZ7" s="158">
        <v>19</v>
      </c>
      <c r="FA7" s="57">
        <f t="shared" ref="FA7:FA19" si="23">(EZ7/GZ7)*100</f>
        <v>7.6</v>
      </c>
      <c r="FB7" s="158">
        <f>SUM(ES7,EN7,EL7,EE7,DX7,DS7,DL7,DG7,CW7,CP7,CI7,DN7)</f>
        <v>257</v>
      </c>
      <c r="FC7" s="57">
        <f>(FB7/GY7)*100</f>
        <v>60.328638497652584</v>
      </c>
      <c r="FD7" s="158">
        <v>145</v>
      </c>
      <c r="FE7" s="57">
        <f t="shared" ref="FE7:FE19" si="24">(FD7/GZ7)*100</f>
        <v>57.999999999999993</v>
      </c>
      <c r="FF7" s="57">
        <f>(FE7+FC7)/2</f>
        <v>59.164319248826288</v>
      </c>
      <c r="FG7" s="158">
        <v>0</v>
      </c>
      <c r="FH7" s="57">
        <f>(FG7/GY7)*100</f>
        <v>0</v>
      </c>
      <c r="FI7" s="158">
        <v>0</v>
      </c>
      <c r="FJ7" s="57">
        <f t="shared" ref="FJ7:FJ19" si="25">(FI7/GZ7)*100</f>
        <v>0</v>
      </c>
      <c r="FK7" s="57">
        <f>(FJ7+FH7)/2</f>
        <v>0</v>
      </c>
      <c r="FL7" s="158">
        <v>1</v>
      </c>
      <c r="FM7" s="57">
        <f>(FL7/GY7)*100</f>
        <v>0.23474178403755869</v>
      </c>
      <c r="FN7" s="158">
        <v>0</v>
      </c>
      <c r="FO7" s="57">
        <f t="shared" ref="FO7:FO19" si="26">(FN7/GZ7)*100</f>
        <v>0</v>
      </c>
      <c r="FP7" s="57">
        <f>(FO7+FM7)/2</f>
        <v>0.11737089201877934</v>
      </c>
      <c r="FQ7" s="158">
        <v>0</v>
      </c>
      <c r="FR7" s="57">
        <f>(FQ7/GY7)*100</f>
        <v>0</v>
      </c>
      <c r="FS7" s="158">
        <v>0</v>
      </c>
      <c r="FT7" s="57">
        <f t="shared" ref="FT7:FT19" si="27">(FS7/GZ7)*100</f>
        <v>0</v>
      </c>
      <c r="FU7" s="57">
        <f>(FT7+FR7)/2</f>
        <v>0</v>
      </c>
      <c r="FV7" s="158">
        <v>0</v>
      </c>
      <c r="FW7" s="57">
        <f>(FV7/GY7)*100</f>
        <v>0</v>
      </c>
      <c r="FX7" s="158">
        <v>0</v>
      </c>
      <c r="FY7" s="57">
        <f t="shared" ref="FY7:FY19" si="28">(FX7/GZ7)*100</f>
        <v>0</v>
      </c>
      <c r="FZ7" s="57">
        <f>(FY7+FW7)/2</f>
        <v>0</v>
      </c>
      <c r="GA7" s="158">
        <v>8</v>
      </c>
      <c r="GB7" s="57">
        <f>(GA7/GY7)*100</f>
        <v>1.8779342723004695</v>
      </c>
      <c r="GC7" s="158">
        <v>13</v>
      </c>
      <c r="GD7" s="57">
        <f t="shared" ref="GD7:GD19" si="29">(GC7/GZ7)*100</f>
        <v>5.2</v>
      </c>
      <c r="GE7" s="57">
        <f>(GD7+GB7)/2</f>
        <v>3.5389671361502346</v>
      </c>
      <c r="GF7" s="158">
        <v>0</v>
      </c>
      <c r="GG7" s="57">
        <f>(GF7/GY7)*100</f>
        <v>0</v>
      </c>
      <c r="GH7" s="158">
        <v>0</v>
      </c>
      <c r="GI7" s="57">
        <f>(GH7/GY7)*100</f>
        <v>0</v>
      </c>
      <c r="GJ7" s="158">
        <v>0</v>
      </c>
      <c r="GK7" s="57">
        <f t="shared" ref="GK7:GK19" si="30">(GJ7/GZ7)*100</f>
        <v>0</v>
      </c>
      <c r="GL7" s="57">
        <f>(GK7+GI7)/2</f>
        <v>0</v>
      </c>
      <c r="GM7" s="158">
        <v>4</v>
      </c>
      <c r="GN7" s="57">
        <f>(GM7/GY7)*100</f>
        <v>0.93896713615023475</v>
      </c>
      <c r="GO7" s="158">
        <v>54</v>
      </c>
      <c r="GP7" s="57">
        <f>(GO7/GY7)*100</f>
        <v>12.676056338028168</v>
      </c>
      <c r="GQ7" s="158">
        <v>10</v>
      </c>
      <c r="GR7" s="57">
        <f>(GQ7/GZ7)*100</f>
        <v>4</v>
      </c>
      <c r="GS7" s="57">
        <f>(GR7+GP7)/2</f>
        <v>8.3380281690140841</v>
      </c>
      <c r="GT7" s="158">
        <f>SUM(GO7,GH7,GM7,GF7)</f>
        <v>58</v>
      </c>
      <c r="GU7" s="57">
        <f>(GT7/GY7)*100</f>
        <v>13.615023474178404</v>
      </c>
      <c r="GV7" s="158">
        <f t="shared" ref="GV7:GV19" si="31">SUM(GQ7,GJ7)</f>
        <v>10</v>
      </c>
      <c r="GW7" s="57">
        <f>(GV7/GZ7)*100</f>
        <v>4</v>
      </c>
      <c r="GX7" s="57">
        <f>(GW7+GU7)/2</f>
        <v>8.807511737089202</v>
      </c>
      <c r="GY7" s="158">
        <v>426</v>
      </c>
      <c r="GZ7" s="158">
        <v>250</v>
      </c>
    </row>
    <row r="8" spans="1:208" s="12" customFormat="1" ht="16.05" customHeight="1" x14ac:dyDescent="0.3">
      <c r="A8" s="43" t="s">
        <v>233</v>
      </c>
      <c r="B8" s="132" t="s">
        <v>176</v>
      </c>
      <c r="C8" s="46" t="s">
        <v>2</v>
      </c>
      <c r="D8" s="76">
        <v>537.53</v>
      </c>
      <c r="E8" s="163" t="s">
        <v>157</v>
      </c>
      <c r="F8" s="158">
        <v>0</v>
      </c>
      <c r="G8" s="57">
        <f>(F8/GY8)*100</f>
        <v>0</v>
      </c>
      <c r="H8" s="158">
        <v>1</v>
      </c>
      <c r="I8" s="57">
        <f t="shared" si="0"/>
        <v>0.4</v>
      </c>
      <c r="J8" s="57">
        <f t="shared" ref="J8:J19" si="32">(I8+G8)/2</f>
        <v>0.2</v>
      </c>
      <c r="K8" s="158">
        <v>0</v>
      </c>
      <c r="L8" s="57">
        <f>(K8/GY8)*100</f>
        <v>0</v>
      </c>
      <c r="M8" s="158">
        <v>3</v>
      </c>
      <c r="N8" s="57">
        <f>(M8/GY8)*100</f>
        <v>0.72289156626506024</v>
      </c>
      <c r="O8" s="158">
        <v>2</v>
      </c>
      <c r="P8" s="57">
        <f t="shared" si="1"/>
        <v>0.8</v>
      </c>
      <c r="Q8" s="57">
        <f t="shared" ref="Q8:Q19" si="33">(N8+P8)/2</f>
        <v>0.76144578313253009</v>
      </c>
      <c r="R8" s="158">
        <v>4</v>
      </c>
      <c r="S8" s="57">
        <f>(R8/GY8)*100</f>
        <v>0.96385542168674709</v>
      </c>
      <c r="T8" s="158">
        <v>0</v>
      </c>
      <c r="U8" s="57">
        <f t="shared" si="2"/>
        <v>0</v>
      </c>
      <c r="V8" s="57">
        <f>(U8+S8+L8)/2</f>
        <v>0.48192771084337355</v>
      </c>
      <c r="W8" s="158">
        <v>0</v>
      </c>
      <c r="X8" s="57">
        <f>(W8/GY8)*100</f>
        <v>0</v>
      </c>
      <c r="Y8" s="158">
        <v>0</v>
      </c>
      <c r="Z8" s="57">
        <f>(Y8/GZ8)*100</f>
        <v>0</v>
      </c>
      <c r="AA8" s="158">
        <v>0</v>
      </c>
      <c r="AB8" s="57">
        <f>(AA8/GY8)*100</f>
        <v>0</v>
      </c>
      <c r="AC8" s="158">
        <v>0</v>
      </c>
      <c r="AD8" s="57">
        <f>(AC8/GY8)*100</f>
        <v>0</v>
      </c>
      <c r="AE8" s="158">
        <v>0</v>
      </c>
      <c r="AF8" s="57">
        <f t="shared" si="3"/>
        <v>0</v>
      </c>
      <c r="AG8" s="57">
        <f>(AF8+AD8)/2</f>
        <v>0</v>
      </c>
      <c r="AH8" s="158">
        <v>53</v>
      </c>
      <c r="AI8" s="57">
        <f>(AH8/GY8)*100</f>
        <v>12.771084337349398</v>
      </c>
      <c r="AJ8" s="158">
        <v>2</v>
      </c>
      <c r="AK8" s="57">
        <f>(AJ8/GY8)*100</f>
        <v>0.48192771084337355</v>
      </c>
      <c r="AL8" s="158">
        <v>1</v>
      </c>
      <c r="AM8" s="57">
        <f>(AL8/GY8)*100</f>
        <v>0.24096385542168677</v>
      </c>
      <c r="AN8" s="158">
        <v>1</v>
      </c>
      <c r="AO8" s="57">
        <f t="shared" si="4"/>
        <v>0.4</v>
      </c>
      <c r="AP8" s="57">
        <f t="shared" ref="AP8:AP18" si="34">(AO8+AM8)/2</f>
        <v>0.32048192771084338</v>
      </c>
      <c r="AQ8" s="158">
        <v>1</v>
      </c>
      <c r="AR8" s="57">
        <f>(AQ8/GY8)*100</f>
        <v>0.24096385542168677</v>
      </c>
      <c r="AS8" s="158">
        <v>0</v>
      </c>
      <c r="AT8" s="57">
        <f>(AS8/GY8)*100</f>
        <v>0</v>
      </c>
      <c r="AU8" s="158">
        <f>SUM(Y8,AH8,AS8)</f>
        <v>53</v>
      </c>
      <c r="AV8" s="57">
        <f>(AU8/GY8)*100</f>
        <v>12.771084337349398</v>
      </c>
      <c r="AW8" s="158">
        <v>50</v>
      </c>
      <c r="AX8" s="57">
        <f t="shared" si="5"/>
        <v>20</v>
      </c>
      <c r="AY8" s="57">
        <f t="shared" ref="AY8:AY19" si="35">(AX8+AV8)/2</f>
        <v>16.3855421686747</v>
      </c>
      <c r="AZ8" s="158">
        <f>SUM(AQ8,AJ8,AA8)</f>
        <v>3</v>
      </c>
      <c r="BA8" s="57">
        <f>(AZ8/GY8)*100</f>
        <v>0.72289156626506024</v>
      </c>
      <c r="BB8" s="158">
        <v>6</v>
      </c>
      <c r="BC8" s="57">
        <f t="shared" si="6"/>
        <v>2.4</v>
      </c>
      <c r="BD8" s="57">
        <f t="shared" si="7"/>
        <v>1.5614457831325301</v>
      </c>
      <c r="BE8" s="158">
        <v>2</v>
      </c>
      <c r="BF8" s="57">
        <f>(BE8/GY8)*100</f>
        <v>0.48192771084337355</v>
      </c>
      <c r="BG8" s="158">
        <v>3</v>
      </c>
      <c r="BH8" s="57">
        <f t="shared" si="8"/>
        <v>1.2</v>
      </c>
      <c r="BI8" s="57">
        <f t="shared" ref="BI8:BI19" si="36">(BH8+BF8)/2</f>
        <v>0.84096385542168672</v>
      </c>
      <c r="BJ8" s="158">
        <v>0</v>
      </c>
      <c r="BK8" s="57">
        <f>(BJ8/GY8)*100</f>
        <v>0</v>
      </c>
      <c r="BL8" s="158">
        <v>0</v>
      </c>
      <c r="BM8" s="57">
        <f t="shared" si="9"/>
        <v>0</v>
      </c>
      <c r="BN8" s="57">
        <f>(BM8+BK8)/2</f>
        <v>0</v>
      </c>
      <c r="BO8" s="158">
        <v>1</v>
      </c>
      <c r="BP8" s="57">
        <f>(BO8/GY8)*100</f>
        <v>0.24096385542168677</v>
      </c>
      <c r="BQ8" s="158">
        <v>5</v>
      </c>
      <c r="BR8" s="57">
        <f>(BQ8/GY8)*100</f>
        <v>1.2048192771084338</v>
      </c>
      <c r="BS8" s="158">
        <v>0</v>
      </c>
      <c r="BT8" s="57">
        <f>(BS8/GY8)*100</f>
        <v>0</v>
      </c>
      <c r="BU8" s="158">
        <v>0</v>
      </c>
      <c r="BV8" s="57">
        <f t="shared" si="10"/>
        <v>0</v>
      </c>
      <c r="BW8" s="57">
        <f>(BV8+BT8)/2</f>
        <v>0</v>
      </c>
      <c r="BX8" s="158">
        <v>0</v>
      </c>
      <c r="BY8" s="57">
        <f>(BX8/GY8)*100</f>
        <v>0</v>
      </c>
      <c r="BZ8" s="35">
        <v>20</v>
      </c>
      <c r="CA8" s="60">
        <f>(BZ8/GY8)*100</f>
        <v>4.8192771084337354</v>
      </c>
      <c r="CB8" s="35">
        <v>1</v>
      </c>
      <c r="CC8" s="60">
        <f t="shared" si="11"/>
        <v>0.4</v>
      </c>
      <c r="CD8" s="60">
        <f>(CC8+CA8)/2</f>
        <v>2.6096385542168679</v>
      </c>
      <c r="CE8" s="158">
        <v>0</v>
      </c>
      <c r="CF8" s="57">
        <f>(CE8/GY8)*100</f>
        <v>0</v>
      </c>
      <c r="CG8" s="158">
        <f t="shared" ref="CG8:CG19" si="37">SUM(CE8,BZ8,BX8,BO8,BQ8)</f>
        <v>26</v>
      </c>
      <c r="CH8" s="57">
        <f>(CG8/GY8)*100</f>
        <v>6.2650602409638561</v>
      </c>
      <c r="CI8" s="158">
        <v>4</v>
      </c>
      <c r="CJ8" s="57">
        <f>(CI8/GY8)*100</f>
        <v>0.96385542168674709</v>
      </c>
      <c r="CK8" s="158">
        <v>0</v>
      </c>
      <c r="CL8" s="57">
        <f t="shared" si="12"/>
        <v>0</v>
      </c>
      <c r="CM8" s="57">
        <f>(CL8+CJ8)/2</f>
        <v>0.48192771084337355</v>
      </c>
      <c r="CN8" s="158">
        <v>0</v>
      </c>
      <c r="CO8" s="57">
        <f>(CN8/GY8)*100</f>
        <v>0</v>
      </c>
      <c r="CP8" s="158">
        <v>2</v>
      </c>
      <c r="CQ8" s="57">
        <f>(CP8/GY8)*100</f>
        <v>0.48192771084337355</v>
      </c>
      <c r="CR8" s="158">
        <v>11</v>
      </c>
      <c r="CS8" s="57">
        <f>(CR8/GY8)*100</f>
        <v>2.6506024096385543</v>
      </c>
      <c r="CT8" s="158">
        <v>1</v>
      </c>
      <c r="CU8" s="57">
        <f t="shared" si="13"/>
        <v>0.4</v>
      </c>
      <c r="CV8" s="57">
        <f t="shared" ref="CV8:CV19" si="38">(CU8+CS8)/2</f>
        <v>1.5253012048192771</v>
      </c>
      <c r="CW8" s="44">
        <v>15</v>
      </c>
      <c r="CX8" s="57">
        <f>(CW8/GY8)*100</f>
        <v>3.6144578313253009</v>
      </c>
      <c r="CY8" s="44">
        <v>9</v>
      </c>
      <c r="CZ8" s="57">
        <f t="shared" si="14"/>
        <v>3.5999999999999996</v>
      </c>
      <c r="DA8" s="57">
        <f t="shared" ref="DA8:DA19" si="39">(CZ8+CX8)/2</f>
        <v>3.6072289156626502</v>
      </c>
      <c r="DB8" s="158">
        <v>7</v>
      </c>
      <c r="DC8" s="57">
        <f>(DB8/GY8)*100</f>
        <v>1.6867469879518073</v>
      </c>
      <c r="DD8" s="158">
        <v>4</v>
      </c>
      <c r="DE8" s="57">
        <f t="shared" si="15"/>
        <v>1.6</v>
      </c>
      <c r="DF8" s="57">
        <f>(DE8+DC8)/2</f>
        <v>1.6433734939759037</v>
      </c>
      <c r="DG8" s="158">
        <v>21</v>
      </c>
      <c r="DH8" s="57">
        <f>(DG8/GY8)*100</f>
        <v>5.0602409638554215</v>
      </c>
      <c r="DI8" s="158">
        <v>9</v>
      </c>
      <c r="DJ8" s="57">
        <f t="shared" si="16"/>
        <v>3.5999999999999996</v>
      </c>
      <c r="DK8" s="57">
        <f>(DJ8+DH8)/2</f>
        <v>4.330120481927711</v>
      </c>
      <c r="DL8" s="158">
        <v>0</v>
      </c>
      <c r="DM8" s="57">
        <f>(DL8/GY8)*100</f>
        <v>0</v>
      </c>
      <c r="DN8" s="158">
        <v>30</v>
      </c>
      <c r="DO8" s="57">
        <f>(DN8/GY8)*100</f>
        <v>7.2289156626506017</v>
      </c>
      <c r="DP8" s="158">
        <v>37</v>
      </c>
      <c r="DQ8" s="57">
        <f t="shared" si="17"/>
        <v>14.799999999999999</v>
      </c>
      <c r="DR8" s="57">
        <f>(DQ8+DO8)/2</f>
        <v>11.0144578313253</v>
      </c>
      <c r="DS8" s="158">
        <v>167</v>
      </c>
      <c r="DT8" s="57">
        <f>(DS8/GY8)*100</f>
        <v>40.240963855421683</v>
      </c>
      <c r="DU8" s="158">
        <v>70</v>
      </c>
      <c r="DV8" s="57">
        <f t="shared" si="18"/>
        <v>28.000000000000004</v>
      </c>
      <c r="DW8" s="57">
        <f>(DV8+DT8)/2</f>
        <v>34.120481927710841</v>
      </c>
      <c r="DX8" s="158">
        <v>0</v>
      </c>
      <c r="DY8" s="57">
        <f>(DX8/GY8)*100</f>
        <v>0</v>
      </c>
      <c r="DZ8" s="158">
        <v>3</v>
      </c>
      <c r="EA8" s="57">
        <f>(DZ8/GY8)*100</f>
        <v>0.72289156626506024</v>
      </c>
      <c r="EB8" s="158">
        <v>0</v>
      </c>
      <c r="EC8" s="57">
        <f t="shared" si="19"/>
        <v>0</v>
      </c>
      <c r="ED8" s="57">
        <f t="shared" ref="ED8:ED19" si="40">(EC8+EA8)/2</f>
        <v>0.36144578313253012</v>
      </c>
      <c r="EE8" s="158">
        <v>10</v>
      </c>
      <c r="EF8" s="57">
        <f>(EE8/GY8)*100</f>
        <v>2.4096385542168677</v>
      </c>
      <c r="EG8" s="158">
        <v>0</v>
      </c>
      <c r="EH8" s="57">
        <f>(EG8/GY8)*100</f>
        <v>0</v>
      </c>
      <c r="EI8" s="158">
        <v>0</v>
      </c>
      <c r="EJ8" s="57">
        <f t="shared" si="20"/>
        <v>0</v>
      </c>
      <c r="EK8" s="57">
        <f t="shared" ref="EK8:EK19" si="41">(EJ8+EH8)/2</f>
        <v>0</v>
      </c>
      <c r="EL8" s="158">
        <v>0</v>
      </c>
      <c r="EM8" s="57">
        <f>(EL8/GY8)*100</f>
        <v>0</v>
      </c>
      <c r="EN8" s="158">
        <v>21</v>
      </c>
      <c r="EO8" s="57">
        <f>(EN8/GY8)*100</f>
        <v>5.0602409638554215</v>
      </c>
      <c r="EP8" s="158">
        <v>18</v>
      </c>
      <c r="EQ8" s="57">
        <f t="shared" si="21"/>
        <v>7.1999999999999993</v>
      </c>
      <c r="ER8" s="57">
        <f>(EQ8+EO8)/2</f>
        <v>6.13012048192771</v>
      </c>
      <c r="ES8" s="158">
        <v>0</v>
      </c>
      <c r="ET8" s="57">
        <f>(ES8/GY8)*100</f>
        <v>0</v>
      </c>
      <c r="EU8" s="158">
        <v>0</v>
      </c>
      <c r="EV8" s="57">
        <f>(EU8/GY8)*100</f>
        <v>0</v>
      </c>
      <c r="EW8" s="158">
        <v>0</v>
      </c>
      <c r="EX8" s="62">
        <f t="shared" si="22"/>
        <v>0</v>
      </c>
      <c r="EY8" s="62">
        <f>(EX8+CO8)/2</f>
        <v>0</v>
      </c>
      <c r="EZ8" s="158">
        <v>11</v>
      </c>
      <c r="FA8" s="57">
        <f t="shared" si="23"/>
        <v>4.3999999999999995</v>
      </c>
      <c r="FB8" s="158">
        <f>SUM(ES8,EN8,EL8,EE8,DX8,DS8,DL8,DG8,CW8,CP8,CI8,DN8)</f>
        <v>270</v>
      </c>
      <c r="FC8" s="57">
        <f>(FB8/GY8)*100</f>
        <v>65.060240963855421</v>
      </c>
      <c r="FD8" s="158">
        <v>154</v>
      </c>
      <c r="FE8" s="57">
        <f t="shared" si="24"/>
        <v>61.6</v>
      </c>
      <c r="FF8" s="57">
        <f>(FE8+FC8)/2</f>
        <v>63.330120481927707</v>
      </c>
      <c r="FG8" s="158">
        <v>0</v>
      </c>
      <c r="FH8" s="57">
        <f>(FG8/GY8)*100</f>
        <v>0</v>
      </c>
      <c r="FI8" s="158">
        <v>0</v>
      </c>
      <c r="FJ8" s="57">
        <f t="shared" si="25"/>
        <v>0</v>
      </c>
      <c r="FK8" s="57">
        <f t="shared" ref="FK8:FK19" si="42">(FJ8+FH8)/2</f>
        <v>0</v>
      </c>
      <c r="FL8" s="158">
        <v>0</v>
      </c>
      <c r="FM8" s="57">
        <f>(FL8/GY8)*100</f>
        <v>0</v>
      </c>
      <c r="FN8" s="158">
        <v>0</v>
      </c>
      <c r="FO8" s="57">
        <f t="shared" si="26"/>
        <v>0</v>
      </c>
      <c r="FP8" s="57">
        <f>(FO8+FM8)/2</f>
        <v>0</v>
      </c>
      <c r="FQ8" s="35">
        <v>0</v>
      </c>
      <c r="FR8" s="57">
        <f>(FQ8/GY8)*100</f>
        <v>0</v>
      </c>
      <c r="FS8" s="35">
        <v>2</v>
      </c>
      <c r="FT8" s="57">
        <f t="shared" si="27"/>
        <v>0.8</v>
      </c>
      <c r="FU8" s="57">
        <f>(FT8+FR8)/2</f>
        <v>0.4</v>
      </c>
      <c r="FV8" s="158">
        <v>0</v>
      </c>
      <c r="FW8" s="57">
        <f>(FV8/GY8)*100</f>
        <v>0</v>
      </c>
      <c r="FX8" s="158">
        <v>0</v>
      </c>
      <c r="FY8" s="57">
        <f t="shared" si="28"/>
        <v>0</v>
      </c>
      <c r="FZ8" s="57">
        <f t="shared" ref="FZ8:FZ19" si="43">(FY8+FW8)/2</f>
        <v>0</v>
      </c>
      <c r="GA8" s="158">
        <v>3</v>
      </c>
      <c r="GB8" s="57">
        <f>(GA8/GY8)*100</f>
        <v>0.72289156626506024</v>
      </c>
      <c r="GC8" s="158">
        <v>21</v>
      </c>
      <c r="GD8" s="57">
        <f t="shared" si="29"/>
        <v>8.4</v>
      </c>
      <c r="GE8" s="57">
        <f>(GD8+GB8)/2</f>
        <v>4.5614457831325304</v>
      </c>
      <c r="GF8" s="158">
        <v>0</v>
      </c>
      <c r="GG8" s="57">
        <f>(GF8/GY8)*100</f>
        <v>0</v>
      </c>
      <c r="GH8" s="158">
        <v>0</v>
      </c>
      <c r="GI8" s="57">
        <f>(GH8/GY8)*100</f>
        <v>0</v>
      </c>
      <c r="GJ8" s="158">
        <v>0</v>
      </c>
      <c r="GK8" s="57">
        <f t="shared" si="30"/>
        <v>0</v>
      </c>
      <c r="GL8" s="57">
        <f>(GK8+GI8)/2</f>
        <v>0</v>
      </c>
      <c r="GM8" s="158">
        <v>0</v>
      </c>
      <c r="GN8" s="57">
        <f>(GM8/GY8)*100</f>
        <v>0</v>
      </c>
      <c r="GO8" s="158">
        <v>51</v>
      </c>
      <c r="GP8" s="57">
        <f t="shared" ref="GP8:GP19" si="44">(GO8/GY8)*100</f>
        <v>12.289156626506024</v>
      </c>
      <c r="GQ8" s="158">
        <v>12</v>
      </c>
      <c r="GR8" s="57">
        <f t="shared" ref="GR8:GR19" si="45">(GQ8/GZ8)*100</f>
        <v>4.8</v>
      </c>
      <c r="GS8" s="57">
        <f>(GR8+GP8)/2</f>
        <v>8.5445783132530124</v>
      </c>
      <c r="GT8" s="158">
        <f>SUM(GO8,GH8,GM8,GF8)</f>
        <v>51</v>
      </c>
      <c r="GU8" s="57">
        <f t="shared" ref="GU8:GU19" si="46">(GT8/GY8)*100</f>
        <v>12.289156626506024</v>
      </c>
      <c r="GV8" s="158">
        <f t="shared" si="31"/>
        <v>12</v>
      </c>
      <c r="GW8" s="57">
        <f t="shared" ref="GW8:GW18" si="47">(GV8/GZ8)*100</f>
        <v>4.8</v>
      </c>
      <c r="GX8" s="57">
        <f>(GW8+GU8)/2</f>
        <v>8.5445783132530124</v>
      </c>
      <c r="GY8" s="158">
        <v>415</v>
      </c>
      <c r="GZ8" s="158">
        <v>250</v>
      </c>
    </row>
    <row r="9" spans="1:208" s="12" customFormat="1" ht="16.05" customHeight="1" x14ac:dyDescent="0.3">
      <c r="A9" s="43" t="s">
        <v>204</v>
      </c>
      <c r="B9" s="132" t="s">
        <v>176</v>
      </c>
      <c r="C9" s="46" t="s">
        <v>3</v>
      </c>
      <c r="D9" s="76">
        <v>514.34</v>
      </c>
      <c r="E9" s="163" t="s">
        <v>157</v>
      </c>
      <c r="F9" s="40" t="s">
        <v>87</v>
      </c>
      <c r="G9" s="40" t="s">
        <v>87</v>
      </c>
      <c r="H9" s="158">
        <v>2</v>
      </c>
      <c r="I9" s="57">
        <f t="shared" si="0"/>
        <v>0.8</v>
      </c>
      <c r="J9" s="40" t="s">
        <v>87</v>
      </c>
      <c r="K9" s="40" t="s">
        <v>87</v>
      </c>
      <c r="L9" s="40" t="s">
        <v>87</v>
      </c>
      <c r="M9" s="40" t="s">
        <v>87</v>
      </c>
      <c r="N9" s="40" t="s">
        <v>87</v>
      </c>
      <c r="O9" s="158">
        <v>3</v>
      </c>
      <c r="P9" s="57">
        <f t="shared" si="1"/>
        <v>1.2</v>
      </c>
      <c r="Q9" s="40" t="s">
        <v>87</v>
      </c>
      <c r="R9" s="40" t="s">
        <v>87</v>
      </c>
      <c r="S9" s="58" t="s">
        <v>87</v>
      </c>
      <c r="T9" s="158">
        <v>0</v>
      </c>
      <c r="U9" s="57">
        <f t="shared" si="2"/>
        <v>0</v>
      </c>
      <c r="V9" s="40" t="s">
        <v>87</v>
      </c>
      <c r="W9" s="40" t="s">
        <v>87</v>
      </c>
      <c r="X9" s="40" t="s">
        <v>87</v>
      </c>
      <c r="Y9" s="40" t="s">
        <v>87</v>
      </c>
      <c r="Z9" s="40" t="s">
        <v>87</v>
      </c>
      <c r="AA9" s="40" t="s">
        <v>87</v>
      </c>
      <c r="AB9" s="58" t="s">
        <v>87</v>
      </c>
      <c r="AC9" s="40" t="s">
        <v>87</v>
      </c>
      <c r="AD9" s="40" t="s">
        <v>87</v>
      </c>
      <c r="AE9" s="158">
        <v>0</v>
      </c>
      <c r="AF9" s="57">
        <f t="shared" si="3"/>
        <v>0</v>
      </c>
      <c r="AG9" s="58" t="s">
        <v>87</v>
      </c>
      <c r="AH9" s="40" t="s">
        <v>87</v>
      </c>
      <c r="AI9" s="58" t="s">
        <v>87</v>
      </c>
      <c r="AJ9" s="40" t="s">
        <v>87</v>
      </c>
      <c r="AK9" s="40" t="s">
        <v>87</v>
      </c>
      <c r="AL9" s="40" t="s">
        <v>87</v>
      </c>
      <c r="AM9" s="58" t="s">
        <v>87</v>
      </c>
      <c r="AN9" s="35">
        <v>0</v>
      </c>
      <c r="AO9" s="57">
        <f t="shared" si="4"/>
        <v>0</v>
      </c>
      <c r="AP9" s="58" t="s">
        <v>87</v>
      </c>
      <c r="AQ9" s="40" t="s">
        <v>87</v>
      </c>
      <c r="AR9" s="40" t="s">
        <v>87</v>
      </c>
      <c r="AS9" s="40" t="s">
        <v>87</v>
      </c>
      <c r="AT9" s="40" t="s">
        <v>87</v>
      </c>
      <c r="AU9" s="40" t="s">
        <v>87</v>
      </c>
      <c r="AV9" s="58" t="s">
        <v>87</v>
      </c>
      <c r="AW9" s="158">
        <v>47</v>
      </c>
      <c r="AX9" s="57">
        <f t="shared" si="5"/>
        <v>18.8</v>
      </c>
      <c r="AY9" s="58" t="s">
        <v>87</v>
      </c>
      <c r="AZ9" s="40" t="s">
        <v>87</v>
      </c>
      <c r="BA9" s="58" t="s">
        <v>87</v>
      </c>
      <c r="BB9" s="158">
        <v>8</v>
      </c>
      <c r="BC9" s="57">
        <f t="shared" si="6"/>
        <v>3.2</v>
      </c>
      <c r="BD9" s="58" t="s">
        <v>87</v>
      </c>
      <c r="BE9" s="40" t="s">
        <v>87</v>
      </c>
      <c r="BF9" s="58" t="s">
        <v>87</v>
      </c>
      <c r="BG9" s="158">
        <v>2</v>
      </c>
      <c r="BH9" s="57">
        <f t="shared" si="8"/>
        <v>0.8</v>
      </c>
      <c r="BI9" s="58" t="s">
        <v>87</v>
      </c>
      <c r="BJ9" s="40" t="s">
        <v>87</v>
      </c>
      <c r="BK9" s="40" t="s">
        <v>87</v>
      </c>
      <c r="BL9" s="158">
        <v>0</v>
      </c>
      <c r="BM9" s="57">
        <f t="shared" si="9"/>
        <v>0</v>
      </c>
      <c r="BN9" s="40" t="s">
        <v>87</v>
      </c>
      <c r="BO9" s="40" t="s">
        <v>87</v>
      </c>
      <c r="BP9" s="58" t="s">
        <v>87</v>
      </c>
      <c r="BQ9" s="40" t="s">
        <v>87</v>
      </c>
      <c r="BR9" s="40" t="s">
        <v>87</v>
      </c>
      <c r="BS9" s="40" t="s">
        <v>87</v>
      </c>
      <c r="BT9" s="40" t="s">
        <v>87</v>
      </c>
      <c r="BU9" s="158">
        <v>0</v>
      </c>
      <c r="BV9" s="57">
        <f t="shared" si="10"/>
        <v>0</v>
      </c>
      <c r="BW9" s="40" t="s">
        <v>87</v>
      </c>
      <c r="BX9" s="40" t="s">
        <v>87</v>
      </c>
      <c r="BY9" s="40" t="s">
        <v>87</v>
      </c>
      <c r="BZ9" s="40" t="s">
        <v>87</v>
      </c>
      <c r="CA9" s="40" t="s">
        <v>87</v>
      </c>
      <c r="CB9" s="35">
        <v>16</v>
      </c>
      <c r="CC9" s="60">
        <f t="shared" si="11"/>
        <v>6.4</v>
      </c>
      <c r="CD9" s="40" t="s">
        <v>87</v>
      </c>
      <c r="CE9" s="40" t="s">
        <v>87</v>
      </c>
      <c r="CF9" s="40" t="s">
        <v>87</v>
      </c>
      <c r="CG9" s="158">
        <f t="shared" si="37"/>
        <v>0</v>
      </c>
      <c r="CH9" s="40" t="s">
        <v>87</v>
      </c>
      <c r="CI9" s="40" t="s">
        <v>87</v>
      </c>
      <c r="CJ9" s="40" t="s">
        <v>87</v>
      </c>
      <c r="CK9" s="40">
        <v>0</v>
      </c>
      <c r="CL9" s="57">
        <f t="shared" si="12"/>
        <v>0</v>
      </c>
      <c r="CM9" s="40" t="s">
        <v>87</v>
      </c>
      <c r="CN9" s="40" t="s">
        <v>87</v>
      </c>
      <c r="CO9" s="40" t="s">
        <v>87</v>
      </c>
      <c r="CP9" s="40" t="s">
        <v>87</v>
      </c>
      <c r="CQ9" s="40" t="s">
        <v>87</v>
      </c>
      <c r="CR9" s="40" t="s">
        <v>87</v>
      </c>
      <c r="CS9" s="58" t="s">
        <v>87</v>
      </c>
      <c r="CT9" s="35">
        <v>0</v>
      </c>
      <c r="CU9" s="57">
        <f t="shared" si="13"/>
        <v>0</v>
      </c>
      <c r="CV9" s="58" t="s">
        <v>87</v>
      </c>
      <c r="CW9" s="40" t="s">
        <v>87</v>
      </c>
      <c r="CX9" s="58" t="s">
        <v>87</v>
      </c>
      <c r="CY9" s="158">
        <v>4</v>
      </c>
      <c r="CZ9" s="57">
        <f t="shared" si="14"/>
        <v>1.6</v>
      </c>
      <c r="DA9" s="58" t="s">
        <v>87</v>
      </c>
      <c r="DB9" s="40" t="s">
        <v>87</v>
      </c>
      <c r="DC9" s="40" t="s">
        <v>87</v>
      </c>
      <c r="DD9" s="35">
        <v>0</v>
      </c>
      <c r="DE9" s="57">
        <f t="shared" si="15"/>
        <v>0</v>
      </c>
      <c r="DF9" s="40" t="s">
        <v>87</v>
      </c>
      <c r="DG9" s="40" t="s">
        <v>87</v>
      </c>
      <c r="DH9" s="58" t="s">
        <v>87</v>
      </c>
      <c r="DI9" s="158">
        <v>2</v>
      </c>
      <c r="DJ9" s="57">
        <f t="shared" si="16"/>
        <v>0.8</v>
      </c>
      <c r="DK9" s="58" t="s">
        <v>87</v>
      </c>
      <c r="DL9" s="40" t="s">
        <v>87</v>
      </c>
      <c r="DM9" s="40" t="s">
        <v>87</v>
      </c>
      <c r="DN9" s="40" t="s">
        <v>87</v>
      </c>
      <c r="DO9" s="58" t="s">
        <v>87</v>
      </c>
      <c r="DP9" s="158">
        <v>40</v>
      </c>
      <c r="DQ9" s="57">
        <f t="shared" si="17"/>
        <v>16</v>
      </c>
      <c r="DR9" s="58" t="s">
        <v>87</v>
      </c>
      <c r="DS9" s="40" t="s">
        <v>87</v>
      </c>
      <c r="DT9" s="58" t="s">
        <v>87</v>
      </c>
      <c r="DU9" s="158">
        <v>57</v>
      </c>
      <c r="DV9" s="57">
        <f t="shared" si="18"/>
        <v>22.8</v>
      </c>
      <c r="DW9" s="58" t="s">
        <v>87</v>
      </c>
      <c r="DX9" s="40" t="s">
        <v>87</v>
      </c>
      <c r="DY9" s="58" t="s">
        <v>87</v>
      </c>
      <c r="DZ9" s="40" t="s">
        <v>87</v>
      </c>
      <c r="EA9" s="58" t="s">
        <v>87</v>
      </c>
      <c r="EB9" s="45">
        <v>0</v>
      </c>
      <c r="EC9" s="57">
        <f t="shared" si="19"/>
        <v>0</v>
      </c>
      <c r="ED9" s="58" t="s">
        <v>87</v>
      </c>
      <c r="EE9" s="40" t="s">
        <v>87</v>
      </c>
      <c r="EF9" s="58" t="s">
        <v>87</v>
      </c>
      <c r="EG9" s="40" t="s">
        <v>87</v>
      </c>
      <c r="EH9" s="58" t="s">
        <v>87</v>
      </c>
      <c r="EI9" s="158">
        <v>0</v>
      </c>
      <c r="EJ9" s="57">
        <f t="shared" si="20"/>
        <v>0</v>
      </c>
      <c r="EK9" s="58" t="s">
        <v>87</v>
      </c>
      <c r="EL9" s="40" t="s">
        <v>87</v>
      </c>
      <c r="EM9" s="58" t="s">
        <v>87</v>
      </c>
      <c r="EN9" s="40" t="s">
        <v>87</v>
      </c>
      <c r="EO9" s="58" t="s">
        <v>87</v>
      </c>
      <c r="EP9" s="158">
        <v>21</v>
      </c>
      <c r="EQ9" s="57">
        <f t="shared" si="21"/>
        <v>8.4</v>
      </c>
      <c r="ER9" s="58" t="s">
        <v>87</v>
      </c>
      <c r="ES9" s="158" t="s">
        <v>87</v>
      </c>
      <c r="ET9" s="57" t="s">
        <v>87</v>
      </c>
      <c r="EU9" s="158" t="s">
        <v>87</v>
      </c>
      <c r="EV9" s="57" t="s">
        <v>87</v>
      </c>
      <c r="EW9" s="158">
        <v>0</v>
      </c>
      <c r="EX9" s="62">
        <f t="shared" si="22"/>
        <v>0</v>
      </c>
      <c r="EY9" s="57" t="s">
        <v>87</v>
      </c>
      <c r="EZ9" s="158">
        <v>16</v>
      </c>
      <c r="FA9" s="57">
        <f t="shared" si="23"/>
        <v>6.4</v>
      </c>
      <c r="FB9" s="158" t="s">
        <v>87</v>
      </c>
      <c r="FC9" s="158" t="s">
        <v>87</v>
      </c>
      <c r="FD9" s="158">
        <v>140</v>
      </c>
      <c r="FE9" s="57">
        <f t="shared" si="24"/>
        <v>56.000000000000007</v>
      </c>
      <c r="FF9" s="158" t="s">
        <v>87</v>
      </c>
      <c r="FG9" s="158" t="s">
        <v>87</v>
      </c>
      <c r="FH9" s="57" t="s">
        <v>87</v>
      </c>
      <c r="FI9" s="35">
        <v>0</v>
      </c>
      <c r="FJ9" s="57">
        <f t="shared" si="25"/>
        <v>0</v>
      </c>
      <c r="FK9" s="57" t="s">
        <v>87</v>
      </c>
      <c r="FL9" s="158" t="s">
        <v>87</v>
      </c>
      <c r="FM9" s="57" t="s">
        <v>87</v>
      </c>
      <c r="FN9" s="158">
        <v>0</v>
      </c>
      <c r="FO9" s="57">
        <f t="shared" si="26"/>
        <v>0</v>
      </c>
      <c r="FP9" s="57" t="s">
        <v>87</v>
      </c>
      <c r="FQ9" s="158" t="s">
        <v>87</v>
      </c>
      <c r="FR9" s="57" t="s">
        <v>87</v>
      </c>
      <c r="FS9" s="35">
        <v>0</v>
      </c>
      <c r="FT9" s="57">
        <f t="shared" si="27"/>
        <v>0</v>
      </c>
      <c r="FU9" s="57" t="s">
        <v>87</v>
      </c>
      <c r="FV9" s="158" t="s">
        <v>87</v>
      </c>
      <c r="FW9" s="57" t="s">
        <v>87</v>
      </c>
      <c r="FX9" s="35">
        <v>0</v>
      </c>
      <c r="FY9" s="57">
        <f t="shared" si="28"/>
        <v>0</v>
      </c>
      <c r="FZ9" s="57" t="s">
        <v>87</v>
      </c>
      <c r="GA9" s="158">
        <v>0</v>
      </c>
      <c r="GB9" s="57" t="s">
        <v>87</v>
      </c>
      <c r="GC9" s="158">
        <v>24</v>
      </c>
      <c r="GD9" s="57">
        <f t="shared" si="29"/>
        <v>9.6</v>
      </c>
      <c r="GE9" s="57" t="s">
        <v>87</v>
      </c>
      <c r="GF9" s="158" t="s">
        <v>87</v>
      </c>
      <c r="GG9" s="57" t="s">
        <v>87</v>
      </c>
      <c r="GH9" s="158" t="s">
        <v>87</v>
      </c>
      <c r="GI9" s="57" t="s">
        <v>87</v>
      </c>
      <c r="GJ9" s="158">
        <v>0</v>
      </c>
      <c r="GK9" s="57">
        <f t="shared" si="30"/>
        <v>0</v>
      </c>
      <c r="GL9" s="57" t="s">
        <v>87</v>
      </c>
      <c r="GM9" s="158" t="s">
        <v>87</v>
      </c>
      <c r="GN9" s="57" t="s">
        <v>87</v>
      </c>
      <c r="GO9" s="158" t="s">
        <v>87</v>
      </c>
      <c r="GP9" s="57" t="s">
        <v>87</v>
      </c>
      <c r="GQ9" s="158">
        <v>8</v>
      </c>
      <c r="GR9" s="57">
        <f t="shared" si="45"/>
        <v>3.2</v>
      </c>
      <c r="GS9" s="57" t="s">
        <v>87</v>
      </c>
      <c r="GT9" s="158" t="s">
        <v>87</v>
      </c>
      <c r="GU9" s="57" t="s">
        <v>87</v>
      </c>
      <c r="GV9" s="158">
        <f t="shared" si="31"/>
        <v>8</v>
      </c>
      <c r="GW9" s="57">
        <f t="shared" si="47"/>
        <v>3.2</v>
      </c>
      <c r="GX9" s="57" t="s">
        <v>87</v>
      </c>
      <c r="GY9" s="158" t="s">
        <v>87</v>
      </c>
      <c r="GZ9" s="158">
        <v>250</v>
      </c>
    </row>
    <row r="10" spans="1:208" s="12" customFormat="1" ht="16.05" customHeight="1" x14ac:dyDescent="0.3">
      <c r="A10" s="43" t="s">
        <v>231</v>
      </c>
      <c r="B10" s="132" t="s">
        <v>176</v>
      </c>
      <c r="C10" s="46" t="s">
        <v>4</v>
      </c>
      <c r="D10" s="76">
        <v>484.98</v>
      </c>
      <c r="E10" s="163" t="s">
        <v>157</v>
      </c>
      <c r="F10" s="158">
        <v>0</v>
      </c>
      <c r="G10" s="57">
        <f t="shared" ref="G10:G19" si="48">(F10/GY10)*100</f>
        <v>0</v>
      </c>
      <c r="H10" s="158">
        <v>2</v>
      </c>
      <c r="I10" s="57">
        <f t="shared" si="0"/>
        <v>0.8</v>
      </c>
      <c r="J10" s="57">
        <f t="shared" si="32"/>
        <v>0.4</v>
      </c>
      <c r="K10" s="158">
        <v>0</v>
      </c>
      <c r="L10" s="57">
        <f t="shared" ref="L10:L19" si="49">(K10/GY10)*100</f>
        <v>0</v>
      </c>
      <c r="M10" s="158">
        <v>2</v>
      </c>
      <c r="N10" s="57">
        <f t="shared" ref="N10:N19" si="50">(M10/GY10)*100</f>
        <v>0.26007802340702213</v>
      </c>
      <c r="O10" s="158">
        <v>0</v>
      </c>
      <c r="P10" s="57">
        <f t="shared" si="1"/>
        <v>0</v>
      </c>
      <c r="Q10" s="57">
        <f t="shared" si="33"/>
        <v>0.13003901170351106</v>
      </c>
      <c r="R10" s="158">
        <v>2</v>
      </c>
      <c r="S10" s="57">
        <f t="shared" ref="S10:S19" si="51">(R10/GY10)*100</f>
        <v>0.26007802340702213</v>
      </c>
      <c r="T10" s="158">
        <v>0</v>
      </c>
      <c r="U10" s="57">
        <f t="shared" si="2"/>
        <v>0</v>
      </c>
      <c r="V10" s="57">
        <f>(U10+S10+L10)/2</f>
        <v>0.13003901170351106</v>
      </c>
      <c r="W10" s="158">
        <v>0</v>
      </c>
      <c r="X10" s="57">
        <f t="shared" ref="X10:X19" si="52">(W10/GY10)*100</f>
        <v>0</v>
      </c>
      <c r="Y10" s="158">
        <v>0</v>
      </c>
      <c r="Z10" s="57">
        <f t="shared" ref="Z10:Z19" si="53">(Y10/GZ10)*100</f>
        <v>0</v>
      </c>
      <c r="AA10" s="158">
        <v>0</v>
      </c>
      <c r="AB10" s="57">
        <f t="shared" ref="AB10:AB19" si="54">(AA10/GY10)*100</f>
        <v>0</v>
      </c>
      <c r="AC10" s="158">
        <v>0</v>
      </c>
      <c r="AD10" s="57">
        <f t="shared" ref="AD10:AD19" si="55">(AC10/GY10)*100</f>
        <v>0</v>
      </c>
      <c r="AE10" s="158">
        <v>0</v>
      </c>
      <c r="AF10" s="57">
        <f t="shared" si="3"/>
        <v>0</v>
      </c>
      <c r="AG10" s="57">
        <f t="shared" ref="AG10:AG19" si="56">(AF10+AD10)/2</f>
        <v>0</v>
      </c>
      <c r="AH10" s="158">
        <v>12</v>
      </c>
      <c r="AI10" s="57">
        <f t="shared" ref="AI10:AI19" si="57">(AH10/GY10)*100</f>
        <v>1.5604681404421328</v>
      </c>
      <c r="AJ10" s="158">
        <v>1</v>
      </c>
      <c r="AK10" s="57">
        <f t="shared" ref="AK10:AK19" si="58">(AJ10/GY10)*100</f>
        <v>0.13003901170351106</v>
      </c>
      <c r="AL10" s="158">
        <v>3</v>
      </c>
      <c r="AM10" s="57">
        <f t="shared" ref="AM10:AM19" si="59">(AL10/GY10)*100</f>
        <v>0.39011703511053319</v>
      </c>
      <c r="AN10" s="158">
        <v>0</v>
      </c>
      <c r="AO10" s="57">
        <f t="shared" si="4"/>
        <v>0</v>
      </c>
      <c r="AP10" s="57">
        <f t="shared" si="34"/>
        <v>0.1950585175552666</v>
      </c>
      <c r="AQ10" s="158">
        <v>3</v>
      </c>
      <c r="AR10" s="57">
        <f t="shared" ref="AR10:AR19" si="60">(AQ10/GY10)*100</f>
        <v>0.39011703511053319</v>
      </c>
      <c r="AS10" s="158">
        <v>0</v>
      </c>
      <c r="AT10" s="57">
        <f t="shared" ref="AT10:AT19" si="61">(AS10/GY10)*100</f>
        <v>0</v>
      </c>
      <c r="AU10" s="158">
        <f t="shared" ref="AU10:AU19" si="62">SUM(Y10,AH10,AS10)</f>
        <v>12</v>
      </c>
      <c r="AV10" s="57">
        <f t="shared" ref="AV10:AV19" si="63">(AU10/GY10)*100</f>
        <v>1.5604681404421328</v>
      </c>
      <c r="AW10" s="158">
        <v>13</v>
      </c>
      <c r="AX10" s="57">
        <f t="shared" si="5"/>
        <v>5.2</v>
      </c>
      <c r="AY10" s="57">
        <f t="shared" si="35"/>
        <v>3.3802340702210665</v>
      </c>
      <c r="AZ10" s="158">
        <f t="shared" ref="AZ10:AZ19" si="64">SUM(AQ10,AJ10,AA10)</f>
        <v>4</v>
      </c>
      <c r="BA10" s="57">
        <f t="shared" ref="BA10:BA19" si="65">(AZ10/GY10)*100</f>
        <v>0.52015604681404426</v>
      </c>
      <c r="BB10" s="158">
        <v>3</v>
      </c>
      <c r="BC10" s="57">
        <f t="shared" si="6"/>
        <v>1.2</v>
      </c>
      <c r="BD10" s="57">
        <f t="shared" si="7"/>
        <v>0.86007802340702211</v>
      </c>
      <c r="BE10" s="158">
        <v>0</v>
      </c>
      <c r="BF10" s="57">
        <f t="shared" ref="BF10:BF19" si="66">(BE10/GY10)*100</f>
        <v>0</v>
      </c>
      <c r="BG10" s="158">
        <v>0</v>
      </c>
      <c r="BH10" s="57">
        <f t="shared" si="8"/>
        <v>0</v>
      </c>
      <c r="BI10" s="57">
        <f t="shared" si="36"/>
        <v>0</v>
      </c>
      <c r="BJ10" s="158">
        <v>0</v>
      </c>
      <c r="BK10" s="57">
        <f t="shared" ref="BK10:BK19" si="67">(BJ10/GY10)*100</f>
        <v>0</v>
      </c>
      <c r="BL10" s="158">
        <v>0</v>
      </c>
      <c r="BM10" s="57">
        <f t="shared" si="9"/>
        <v>0</v>
      </c>
      <c r="BN10" s="57">
        <f t="shared" ref="BN10:BN19" si="68">(BM10+BK10)/2</f>
        <v>0</v>
      </c>
      <c r="BO10" s="158">
        <v>0</v>
      </c>
      <c r="BP10" s="57">
        <f t="shared" ref="BP10:BP19" si="69">(BO10/GY10)*100</f>
        <v>0</v>
      </c>
      <c r="BQ10" s="158">
        <v>0</v>
      </c>
      <c r="BR10" s="57">
        <f t="shared" ref="BR10:BR19" si="70">(BQ10/GY10)*100</f>
        <v>0</v>
      </c>
      <c r="BS10" s="158">
        <v>1</v>
      </c>
      <c r="BT10" s="57">
        <f t="shared" ref="BT10:BT19" si="71">(BS10/GY10)*100</f>
        <v>0.13003901170351106</v>
      </c>
      <c r="BU10" s="158">
        <v>0</v>
      </c>
      <c r="BV10" s="57">
        <f t="shared" si="10"/>
        <v>0</v>
      </c>
      <c r="BW10" s="57">
        <f t="shared" ref="BW10:BW19" si="72">(BV10+BT10)/2</f>
        <v>6.5019505851755532E-2</v>
      </c>
      <c r="BX10" s="158">
        <v>3</v>
      </c>
      <c r="BY10" s="57">
        <f t="shared" ref="BY10:BY19" si="73">(BX10/GY10)*100</f>
        <v>0.39011703511053319</v>
      </c>
      <c r="BZ10" s="35">
        <v>590</v>
      </c>
      <c r="CA10" s="60">
        <f t="shared" ref="CA10:CA19" si="74">(BZ10/GY10)*100</f>
        <v>76.723016905071518</v>
      </c>
      <c r="CB10" s="35">
        <v>157</v>
      </c>
      <c r="CC10" s="60">
        <f t="shared" si="11"/>
        <v>62.8</v>
      </c>
      <c r="CD10" s="60">
        <f t="shared" ref="CD10:CD19" si="75">(CC10+CA10)/2</f>
        <v>69.761508452535764</v>
      </c>
      <c r="CE10" s="158">
        <v>0</v>
      </c>
      <c r="CF10" s="57">
        <f t="shared" ref="CF10:CF19" si="76">(CE10/GY10)*100</f>
        <v>0</v>
      </c>
      <c r="CG10" s="158">
        <f t="shared" si="37"/>
        <v>593</v>
      </c>
      <c r="CH10" s="57">
        <f t="shared" ref="CH10:CH19" si="77">(CG10/GY10)*100</f>
        <v>77.113133940182053</v>
      </c>
      <c r="CI10" s="158">
        <v>0</v>
      </c>
      <c r="CJ10" s="57">
        <f t="shared" ref="CJ10:CJ19" si="78">(CI10/GY10)*100</f>
        <v>0</v>
      </c>
      <c r="CK10" s="158">
        <v>0</v>
      </c>
      <c r="CL10" s="57">
        <f t="shared" si="12"/>
        <v>0</v>
      </c>
      <c r="CM10" s="57">
        <f t="shared" ref="CM10:CM19" si="79">(CL10+CJ10)/2</f>
        <v>0</v>
      </c>
      <c r="CN10" s="158">
        <v>0</v>
      </c>
      <c r="CO10" s="57">
        <f t="shared" ref="CO10:CO19" si="80">(CN10/GY10)*100</f>
        <v>0</v>
      </c>
      <c r="CP10" s="158">
        <v>11</v>
      </c>
      <c r="CQ10" s="57">
        <f t="shared" ref="CQ10:CQ19" si="81">(CP10/GY10)*100</f>
        <v>1.4304291287386215</v>
      </c>
      <c r="CR10" s="158">
        <v>4</v>
      </c>
      <c r="CS10" s="57">
        <f t="shared" ref="CS10:CS19" si="82">(CR10/GY10)*100</f>
        <v>0.52015604681404426</v>
      </c>
      <c r="CT10" s="158">
        <v>0</v>
      </c>
      <c r="CU10" s="57">
        <f t="shared" si="13"/>
        <v>0</v>
      </c>
      <c r="CV10" s="57">
        <f t="shared" si="38"/>
        <v>0.26007802340702213</v>
      </c>
      <c r="CW10" s="44">
        <v>5</v>
      </c>
      <c r="CX10" s="57">
        <f t="shared" ref="CX10:CX19" si="83">(CW10/GY10)*100</f>
        <v>0.65019505851755521</v>
      </c>
      <c r="CY10" s="44">
        <v>1</v>
      </c>
      <c r="CZ10" s="57">
        <f t="shared" si="14"/>
        <v>0.4</v>
      </c>
      <c r="DA10" s="57">
        <f t="shared" si="39"/>
        <v>0.52509752925877762</v>
      </c>
      <c r="DB10" s="158">
        <v>0</v>
      </c>
      <c r="DC10" s="57">
        <f t="shared" ref="DC10:DC19" si="84">(DB10/GY10)*100</f>
        <v>0</v>
      </c>
      <c r="DD10" s="158">
        <v>0</v>
      </c>
      <c r="DE10" s="57">
        <f t="shared" si="15"/>
        <v>0</v>
      </c>
      <c r="DF10" s="57">
        <f t="shared" ref="DF10:DF19" si="85">(DE10+DC10)/2</f>
        <v>0</v>
      </c>
      <c r="DG10" s="158">
        <v>0</v>
      </c>
      <c r="DH10" s="57">
        <f t="shared" ref="DH10:DH19" si="86">(DG10/GY10)*100</f>
        <v>0</v>
      </c>
      <c r="DI10" s="158">
        <v>2</v>
      </c>
      <c r="DJ10" s="57">
        <f t="shared" si="16"/>
        <v>0.8</v>
      </c>
      <c r="DK10" s="57">
        <f t="shared" ref="DK10:DK19" si="87">(DJ10+DH10)/2</f>
        <v>0.4</v>
      </c>
      <c r="DL10" s="158">
        <v>2</v>
      </c>
      <c r="DM10" s="57">
        <f t="shared" ref="DM10:DM19" si="88">(DL10/GY10)*100</f>
        <v>0.26007802340702213</v>
      </c>
      <c r="DN10" s="158">
        <v>51</v>
      </c>
      <c r="DO10" s="57">
        <f t="shared" ref="DO10:DO19" si="89">(DN10/GY10)*100</f>
        <v>6.6319895968790634</v>
      </c>
      <c r="DP10" s="158">
        <v>18</v>
      </c>
      <c r="DQ10" s="57">
        <f t="shared" si="17"/>
        <v>7.1999999999999993</v>
      </c>
      <c r="DR10" s="57">
        <f t="shared" ref="DR10:DR19" si="90">(DQ10+DO10)/2</f>
        <v>6.9159947984395309</v>
      </c>
      <c r="DS10" s="158">
        <v>25</v>
      </c>
      <c r="DT10" s="57">
        <f t="shared" ref="DT10:DT19" si="91">(DS10/GY10)*100</f>
        <v>3.2509752925877766</v>
      </c>
      <c r="DU10" s="158">
        <v>11</v>
      </c>
      <c r="DV10" s="57">
        <f t="shared" si="18"/>
        <v>4.3999999999999995</v>
      </c>
      <c r="DW10" s="57">
        <f t="shared" ref="DW10:DW19" si="92">(DV10+DT10)/2</f>
        <v>3.825487646293888</v>
      </c>
      <c r="DX10" s="158">
        <v>0</v>
      </c>
      <c r="DY10" s="57">
        <f t="shared" ref="DY10:DY19" si="93">(DX10/GY10)*100</f>
        <v>0</v>
      </c>
      <c r="DZ10" s="158">
        <v>0</v>
      </c>
      <c r="EA10" s="57">
        <f t="shared" ref="EA10:EA19" si="94">(DZ10/GY10)*100</f>
        <v>0</v>
      </c>
      <c r="EB10" s="158">
        <v>0</v>
      </c>
      <c r="EC10" s="57">
        <f t="shared" si="19"/>
        <v>0</v>
      </c>
      <c r="ED10" s="57">
        <f t="shared" si="40"/>
        <v>0</v>
      </c>
      <c r="EE10" s="158">
        <v>16</v>
      </c>
      <c r="EF10" s="57">
        <f t="shared" ref="EF10:EF19" si="95">(EE10/GY10)*100</f>
        <v>2.080624187256177</v>
      </c>
      <c r="EG10" s="158">
        <v>0</v>
      </c>
      <c r="EH10" s="57">
        <f t="shared" ref="EH10:EH19" si="96">(EG10/GY10)*100</f>
        <v>0</v>
      </c>
      <c r="EI10" s="158">
        <v>0</v>
      </c>
      <c r="EJ10" s="57">
        <f t="shared" si="20"/>
        <v>0</v>
      </c>
      <c r="EK10" s="57">
        <f t="shared" si="41"/>
        <v>0</v>
      </c>
      <c r="EL10" s="158">
        <v>0</v>
      </c>
      <c r="EM10" s="57">
        <f t="shared" ref="EM10:EM19" si="97">(EL10/GY10)*100</f>
        <v>0</v>
      </c>
      <c r="EN10" s="158">
        <v>12</v>
      </c>
      <c r="EO10" s="57">
        <f t="shared" ref="EO10:EO19" si="98">(EN10/GY10)*100</f>
        <v>1.5604681404421328</v>
      </c>
      <c r="EP10" s="158">
        <v>2</v>
      </c>
      <c r="EQ10" s="57">
        <f t="shared" si="21"/>
        <v>0.8</v>
      </c>
      <c r="ER10" s="57">
        <f t="shared" ref="ER10:ER19" si="99">(EQ10+EO10)/2</f>
        <v>1.1802340702210663</v>
      </c>
      <c r="ES10" s="158">
        <v>0</v>
      </c>
      <c r="ET10" s="57">
        <f t="shared" ref="ET10:ET19" si="100">(ES10/GY10)*100</f>
        <v>0</v>
      </c>
      <c r="EU10" s="158">
        <v>0</v>
      </c>
      <c r="EV10" s="57">
        <f t="shared" ref="EV10:EV19" si="101">(EU10/GY10)*100</f>
        <v>0</v>
      </c>
      <c r="EW10" s="158">
        <v>0</v>
      </c>
      <c r="EX10" s="62">
        <f t="shared" si="22"/>
        <v>0</v>
      </c>
      <c r="EY10" s="62">
        <f t="shared" ref="EY10:EY19" si="102">(EX10+CO10)/2</f>
        <v>0</v>
      </c>
      <c r="EZ10" s="158">
        <v>7</v>
      </c>
      <c r="FA10" s="57">
        <f t="shared" si="23"/>
        <v>2.8000000000000003</v>
      </c>
      <c r="FB10" s="158">
        <f t="shared" ref="FB10:FB19" si="103">SUM(ES10,EN10,EL10,EE10,DX10,DS10,DL10,DG10,CW10,CP10,CI10,DN10)</f>
        <v>122</v>
      </c>
      <c r="FC10" s="57">
        <f t="shared" ref="FC10:FC19" si="104">(FB10/GY10)*100</f>
        <v>15.864759427828348</v>
      </c>
      <c r="FD10" s="158">
        <v>41</v>
      </c>
      <c r="FE10" s="57">
        <f t="shared" si="24"/>
        <v>16.400000000000002</v>
      </c>
      <c r="FF10" s="57">
        <f t="shared" ref="FF10:FF19" si="105">(FE10+FC10)/2</f>
        <v>16.132379713914176</v>
      </c>
      <c r="FG10" s="158">
        <v>0</v>
      </c>
      <c r="FH10" s="57">
        <f t="shared" ref="FH10:FH19" si="106">(FG10/GY10)*100</f>
        <v>0</v>
      </c>
      <c r="FI10" s="158">
        <v>0</v>
      </c>
      <c r="FJ10" s="57">
        <f t="shared" si="25"/>
        <v>0</v>
      </c>
      <c r="FK10" s="57">
        <f t="shared" si="42"/>
        <v>0</v>
      </c>
      <c r="FL10" s="158">
        <v>4</v>
      </c>
      <c r="FM10" s="57">
        <f t="shared" ref="FM10:FM19" si="107">(FL10/GY10)*100</f>
        <v>0.52015604681404426</v>
      </c>
      <c r="FN10" s="158">
        <v>0</v>
      </c>
      <c r="FO10" s="57">
        <f t="shared" si="26"/>
        <v>0</v>
      </c>
      <c r="FP10" s="57">
        <f t="shared" ref="FP10:FP19" si="108">(FO10+FM10)/2</f>
        <v>0.26007802340702213</v>
      </c>
      <c r="FQ10" s="158">
        <v>2</v>
      </c>
      <c r="FR10" s="57">
        <f t="shared" ref="FR10:FR19" si="109">(FQ10/GY10)*100</f>
        <v>0.26007802340702213</v>
      </c>
      <c r="FS10" s="158">
        <v>0</v>
      </c>
      <c r="FT10" s="57">
        <f t="shared" si="27"/>
        <v>0</v>
      </c>
      <c r="FU10" s="57">
        <f t="shared" ref="FU10:FU19" si="110">(FT10+FR10)/2</f>
        <v>0.13003901170351106</v>
      </c>
      <c r="FV10" s="158">
        <v>0</v>
      </c>
      <c r="FW10" s="57">
        <f t="shared" ref="FW10:FW19" si="111">(FV10/GY10)*100</f>
        <v>0</v>
      </c>
      <c r="FX10" s="158">
        <v>0</v>
      </c>
      <c r="FY10" s="57">
        <f t="shared" si="28"/>
        <v>0</v>
      </c>
      <c r="FZ10" s="57">
        <f t="shared" si="43"/>
        <v>0</v>
      </c>
      <c r="GA10" s="158">
        <v>16</v>
      </c>
      <c r="GB10" s="57">
        <f t="shared" ref="GB10:GB19" si="112">(GA10/GY10)*100</f>
        <v>2.080624187256177</v>
      </c>
      <c r="GC10" s="158">
        <v>27</v>
      </c>
      <c r="GD10" s="57">
        <f t="shared" si="29"/>
        <v>10.8</v>
      </c>
      <c r="GE10" s="57">
        <f t="shared" ref="GE10:GE19" si="113">(GD10+GB10)/2</f>
        <v>6.4403120936280889</v>
      </c>
      <c r="GF10" s="158">
        <v>0</v>
      </c>
      <c r="GG10" s="57">
        <f t="shared" ref="GG10:GG19" si="114">(GF10/GY10)*100</f>
        <v>0</v>
      </c>
      <c r="GH10" s="158">
        <v>0</v>
      </c>
      <c r="GI10" s="57">
        <f t="shared" ref="GI10:GI19" si="115">(GH10/GY10)*100</f>
        <v>0</v>
      </c>
      <c r="GJ10" s="158">
        <v>0</v>
      </c>
      <c r="GK10" s="57">
        <f t="shared" si="30"/>
        <v>0</v>
      </c>
      <c r="GL10" s="57">
        <f t="shared" ref="GL10:GL19" si="116">(GK10+GI10)/2</f>
        <v>0</v>
      </c>
      <c r="GM10" s="158">
        <v>0</v>
      </c>
      <c r="GN10" s="57">
        <f t="shared" ref="GN10:GN19" si="117">(GM10/GY10)*100</f>
        <v>0</v>
      </c>
      <c r="GO10" s="158">
        <v>18</v>
      </c>
      <c r="GP10" s="57">
        <f t="shared" si="44"/>
        <v>2.3407022106631992</v>
      </c>
      <c r="GQ10" s="158">
        <v>7</v>
      </c>
      <c r="GR10" s="57">
        <f t="shared" si="45"/>
        <v>2.8000000000000003</v>
      </c>
      <c r="GS10" s="57">
        <f t="shared" ref="GS10:GS19" si="118">(GR10+GP10)/2</f>
        <v>2.5703511053315999</v>
      </c>
      <c r="GT10" s="158">
        <f t="shared" ref="GT10:GT19" si="119">SUM(GO10,GH10,GM10,GF10)</f>
        <v>18</v>
      </c>
      <c r="GU10" s="57">
        <f t="shared" si="46"/>
        <v>2.3407022106631992</v>
      </c>
      <c r="GV10" s="158">
        <f t="shared" si="31"/>
        <v>7</v>
      </c>
      <c r="GW10" s="57">
        <f t="shared" si="47"/>
        <v>2.8000000000000003</v>
      </c>
      <c r="GX10" s="57">
        <f t="shared" ref="GX10:GX19" si="120">(GW10+GU10)/2</f>
        <v>2.5703511053315999</v>
      </c>
      <c r="GY10" s="158">
        <v>769</v>
      </c>
      <c r="GZ10" s="158">
        <v>250</v>
      </c>
    </row>
    <row r="11" spans="1:208" s="12" customFormat="1" ht="16.05" customHeight="1" x14ac:dyDescent="0.3">
      <c r="A11" s="43" t="s">
        <v>232</v>
      </c>
      <c r="B11" s="132" t="s">
        <v>176</v>
      </c>
      <c r="C11" s="46" t="s">
        <v>5</v>
      </c>
      <c r="D11" s="76">
        <v>451.08</v>
      </c>
      <c r="E11" s="163" t="s">
        <v>157</v>
      </c>
      <c r="F11" s="158">
        <v>2</v>
      </c>
      <c r="G11" s="57">
        <f t="shared" si="48"/>
        <v>0.34423407917383825</v>
      </c>
      <c r="H11" s="158">
        <v>4</v>
      </c>
      <c r="I11" s="57">
        <f t="shared" si="0"/>
        <v>1.6</v>
      </c>
      <c r="J11" s="57">
        <f t="shared" si="32"/>
        <v>0.9721170395869192</v>
      </c>
      <c r="K11" s="158">
        <v>0</v>
      </c>
      <c r="L11" s="57">
        <f t="shared" si="49"/>
        <v>0</v>
      </c>
      <c r="M11" s="158">
        <v>3</v>
      </c>
      <c r="N11" s="57">
        <f t="shared" si="50"/>
        <v>0.51635111876075734</v>
      </c>
      <c r="O11" s="158">
        <v>1</v>
      </c>
      <c r="P11" s="57">
        <f t="shared" si="1"/>
        <v>0.4</v>
      </c>
      <c r="Q11" s="57">
        <f t="shared" si="33"/>
        <v>0.45817555938037868</v>
      </c>
      <c r="R11" s="158">
        <v>15</v>
      </c>
      <c r="S11" s="57">
        <f t="shared" si="51"/>
        <v>2.5817555938037864</v>
      </c>
      <c r="T11" s="158">
        <v>0</v>
      </c>
      <c r="U11" s="57">
        <f t="shared" si="2"/>
        <v>0</v>
      </c>
      <c r="V11" s="57">
        <f>(U11+S11+L11)/2</f>
        <v>1.2908777969018932</v>
      </c>
      <c r="W11" s="158">
        <v>0</v>
      </c>
      <c r="X11" s="57">
        <f t="shared" si="52"/>
        <v>0</v>
      </c>
      <c r="Y11" s="158">
        <v>6</v>
      </c>
      <c r="Z11" s="57">
        <f t="shared" si="53"/>
        <v>2.4</v>
      </c>
      <c r="AA11" s="158">
        <v>5</v>
      </c>
      <c r="AB11" s="57">
        <f t="shared" si="54"/>
        <v>0.86058519793459543</v>
      </c>
      <c r="AC11" s="158">
        <v>0</v>
      </c>
      <c r="AD11" s="57">
        <f t="shared" si="55"/>
        <v>0</v>
      </c>
      <c r="AE11" s="158">
        <v>0</v>
      </c>
      <c r="AF11" s="57">
        <f t="shared" si="3"/>
        <v>0</v>
      </c>
      <c r="AG11" s="57">
        <f t="shared" si="56"/>
        <v>0</v>
      </c>
      <c r="AH11" s="158">
        <v>45</v>
      </c>
      <c r="AI11" s="57">
        <f t="shared" si="57"/>
        <v>7.7452667814113596</v>
      </c>
      <c r="AJ11" s="158">
        <v>5</v>
      </c>
      <c r="AK11" s="57">
        <f t="shared" si="58"/>
        <v>0.86058519793459543</v>
      </c>
      <c r="AL11" s="158">
        <v>11</v>
      </c>
      <c r="AM11" s="57">
        <f t="shared" si="59"/>
        <v>1.8932874354561102</v>
      </c>
      <c r="AN11" s="158">
        <v>3</v>
      </c>
      <c r="AO11" s="57">
        <f t="shared" si="4"/>
        <v>1.2</v>
      </c>
      <c r="AP11" s="57">
        <f t="shared" si="34"/>
        <v>1.5466437177280552</v>
      </c>
      <c r="AQ11" s="158">
        <v>13</v>
      </c>
      <c r="AR11" s="57">
        <f t="shared" si="60"/>
        <v>2.2375215146299485</v>
      </c>
      <c r="AS11" s="158">
        <v>0</v>
      </c>
      <c r="AT11" s="57">
        <f t="shared" si="61"/>
        <v>0</v>
      </c>
      <c r="AU11" s="158">
        <f t="shared" si="62"/>
        <v>51</v>
      </c>
      <c r="AV11" s="57">
        <f t="shared" si="63"/>
        <v>8.7779690189328736</v>
      </c>
      <c r="AW11" s="158">
        <v>44</v>
      </c>
      <c r="AX11" s="57">
        <f t="shared" si="5"/>
        <v>17.599999999999998</v>
      </c>
      <c r="AY11" s="57">
        <f t="shared" si="35"/>
        <v>13.188984509466437</v>
      </c>
      <c r="AZ11" s="158">
        <f t="shared" si="64"/>
        <v>23</v>
      </c>
      <c r="BA11" s="57">
        <f t="shared" si="65"/>
        <v>3.9586919104991396</v>
      </c>
      <c r="BB11" s="158">
        <v>10</v>
      </c>
      <c r="BC11" s="57">
        <f t="shared" si="6"/>
        <v>4</v>
      </c>
      <c r="BD11" s="57">
        <f t="shared" si="7"/>
        <v>3.9793459552495696</v>
      </c>
      <c r="BE11" s="158">
        <v>0</v>
      </c>
      <c r="BF11" s="57">
        <f t="shared" si="66"/>
        <v>0</v>
      </c>
      <c r="BG11" s="158">
        <v>0</v>
      </c>
      <c r="BH11" s="57">
        <f t="shared" si="8"/>
        <v>0</v>
      </c>
      <c r="BI11" s="57">
        <f t="shared" si="36"/>
        <v>0</v>
      </c>
      <c r="BJ11" s="158">
        <v>0</v>
      </c>
      <c r="BK11" s="57">
        <f t="shared" si="67"/>
        <v>0</v>
      </c>
      <c r="BL11" s="158">
        <v>0</v>
      </c>
      <c r="BM11" s="57">
        <f t="shared" si="9"/>
        <v>0</v>
      </c>
      <c r="BN11" s="57">
        <f t="shared" si="68"/>
        <v>0</v>
      </c>
      <c r="BO11" s="158">
        <v>1</v>
      </c>
      <c r="BP11" s="57">
        <f t="shared" si="69"/>
        <v>0.17211703958691912</v>
      </c>
      <c r="BQ11" s="158">
        <v>2</v>
      </c>
      <c r="BR11" s="57">
        <f t="shared" si="70"/>
        <v>0.34423407917383825</v>
      </c>
      <c r="BS11" s="158">
        <v>16</v>
      </c>
      <c r="BT11" s="57">
        <f t="shared" si="71"/>
        <v>2.753872633390706</v>
      </c>
      <c r="BU11" s="158">
        <v>0</v>
      </c>
      <c r="BV11" s="57">
        <f t="shared" si="10"/>
        <v>0</v>
      </c>
      <c r="BW11" s="57">
        <f t="shared" si="72"/>
        <v>1.376936316695353</v>
      </c>
      <c r="BX11" s="158">
        <v>29</v>
      </c>
      <c r="BY11" s="57">
        <f t="shared" si="73"/>
        <v>4.9913941480206541</v>
      </c>
      <c r="BZ11" s="35">
        <v>11</v>
      </c>
      <c r="CA11" s="60">
        <f t="shared" si="74"/>
        <v>1.8932874354561102</v>
      </c>
      <c r="CB11" s="35">
        <v>8</v>
      </c>
      <c r="CC11" s="60">
        <f t="shared" si="11"/>
        <v>3.2</v>
      </c>
      <c r="CD11" s="60">
        <f t="shared" si="75"/>
        <v>2.5466437177280552</v>
      </c>
      <c r="CE11" s="158">
        <v>0</v>
      </c>
      <c r="CF11" s="57">
        <f t="shared" si="76"/>
        <v>0</v>
      </c>
      <c r="CG11" s="158">
        <f t="shared" si="37"/>
        <v>43</v>
      </c>
      <c r="CH11" s="57">
        <f t="shared" si="77"/>
        <v>7.4010327022375213</v>
      </c>
      <c r="CI11" s="158">
        <v>0</v>
      </c>
      <c r="CJ11" s="57">
        <f t="shared" si="78"/>
        <v>0</v>
      </c>
      <c r="CK11" s="158">
        <v>0</v>
      </c>
      <c r="CL11" s="57">
        <f t="shared" si="12"/>
        <v>0</v>
      </c>
      <c r="CM11" s="57">
        <f t="shared" si="79"/>
        <v>0</v>
      </c>
      <c r="CN11" s="158">
        <v>0</v>
      </c>
      <c r="CO11" s="57">
        <f t="shared" si="80"/>
        <v>0</v>
      </c>
      <c r="CP11" s="158">
        <v>34</v>
      </c>
      <c r="CQ11" s="57">
        <f t="shared" si="81"/>
        <v>5.8519793459552494</v>
      </c>
      <c r="CR11" s="158">
        <v>10</v>
      </c>
      <c r="CS11" s="57">
        <f t="shared" si="82"/>
        <v>1.7211703958691909</v>
      </c>
      <c r="CT11" s="158">
        <v>0</v>
      </c>
      <c r="CU11" s="57">
        <f t="shared" si="13"/>
        <v>0</v>
      </c>
      <c r="CV11" s="57">
        <f t="shared" si="38"/>
        <v>0.86058519793459543</v>
      </c>
      <c r="CW11" s="44">
        <v>23</v>
      </c>
      <c r="CX11" s="57">
        <f t="shared" si="83"/>
        <v>3.9586919104991396</v>
      </c>
      <c r="CY11" s="44">
        <v>4</v>
      </c>
      <c r="CZ11" s="57">
        <f t="shared" si="14"/>
        <v>1.6</v>
      </c>
      <c r="DA11" s="57">
        <f t="shared" si="39"/>
        <v>2.7793459552495698</v>
      </c>
      <c r="DB11" s="158">
        <v>3</v>
      </c>
      <c r="DC11" s="57">
        <f t="shared" si="84"/>
        <v>0.51635111876075734</v>
      </c>
      <c r="DD11" s="158">
        <v>0</v>
      </c>
      <c r="DE11" s="57">
        <f t="shared" si="15"/>
        <v>0</v>
      </c>
      <c r="DF11" s="57">
        <f t="shared" si="85"/>
        <v>0.25817555938037867</v>
      </c>
      <c r="DG11" s="158">
        <v>6</v>
      </c>
      <c r="DH11" s="57">
        <f t="shared" si="86"/>
        <v>1.0327022375215147</v>
      </c>
      <c r="DI11" s="158">
        <v>0</v>
      </c>
      <c r="DJ11" s="57">
        <f t="shared" si="16"/>
        <v>0</v>
      </c>
      <c r="DK11" s="57">
        <f t="shared" si="87"/>
        <v>0.51635111876075734</v>
      </c>
      <c r="DL11" s="158">
        <v>6</v>
      </c>
      <c r="DM11" s="57">
        <f t="shared" si="88"/>
        <v>1.0327022375215147</v>
      </c>
      <c r="DN11" s="158">
        <v>212</v>
      </c>
      <c r="DO11" s="57">
        <f t="shared" si="89"/>
        <v>36.488812392426851</v>
      </c>
      <c r="DP11" s="158">
        <v>78</v>
      </c>
      <c r="DQ11" s="57">
        <f t="shared" si="17"/>
        <v>31.2</v>
      </c>
      <c r="DR11" s="57">
        <f t="shared" si="90"/>
        <v>33.844406196213427</v>
      </c>
      <c r="DS11" s="158">
        <v>42</v>
      </c>
      <c r="DT11" s="57">
        <f t="shared" si="91"/>
        <v>7.2289156626506017</v>
      </c>
      <c r="DU11" s="158">
        <v>40</v>
      </c>
      <c r="DV11" s="57">
        <f t="shared" si="18"/>
        <v>16</v>
      </c>
      <c r="DW11" s="57">
        <f t="shared" si="92"/>
        <v>11.6144578313253</v>
      </c>
      <c r="DX11" s="158">
        <v>0</v>
      </c>
      <c r="DY11" s="57">
        <f t="shared" si="93"/>
        <v>0</v>
      </c>
      <c r="DZ11" s="158">
        <v>2</v>
      </c>
      <c r="EA11" s="57">
        <f t="shared" si="94"/>
        <v>0.34423407917383825</v>
      </c>
      <c r="EB11" s="158">
        <v>0</v>
      </c>
      <c r="EC11" s="57">
        <f t="shared" si="19"/>
        <v>0</v>
      </c>
      <c r="ED11" s="57">
        <f t="shared" si="40"/>
        <v>0.17211703958691912</v>
      </c>
      <c r="EE11" s="158">
        <v>32</v>
      </c>
      <c r="EF11" s="57">
        <f t="shared" si="95"/>
        <v>5.507745266781412</v>
      </c>
      <c r="EG11" s="158">
        <v>0</v>
      </c>
      <c r="EH11" s="57">
        <f t="shared" si="96"/>
        <v>0</v>
      </c>
      <c r="EI11" s="158">
        <v>0</v>
      </c>
      <c r="EJ11" s="57">
        <f t="shared" si="20"/>
        <v>0</v>
      </c>
      <c r="EK11" s="57">
        <f t="shared" si="41"/>
        <v>0</v>
      </c>
      <c r="EL11" s="158">
        <v>2</v>
      </c>
      <c r="EM11" s="57">
        <f t="shared" si="97"/>
        <v>0.34423407917383825</v>
      </c>
      <c r="EN11" s="158">
        <v>50</v>
      </c>
      <c r="EO11" s="57">
        <f t="shared" si="98"/>
        <v>8.6058519793459549</v>
      </c>
      <c r="EP11" s="158">
        <v>21</v>
      </c>
      <c r="EQ11" s="57">
        <f t="shared" si="21"/>
        <v>8.4</v>
      </c>
      <c r="ER11" s="57">
        <f t="shared" si="99"/>
        <v>8.5029259896729776</v>
      </c>
      <c r="ES11" s="158">
        <v>0</v>
      </c>
      <c r="ET11" s="57">
        <f t="shared" si="100"/>
        <v>0</v>
      </c>
      <c r="EU11" s="158">
        <v>0</v>
      </c>
      <c r="EV11" s="57">
        <f t="shared" si="101"/>
        <v>0</v>
      </c>
      <c r="EW11" s="158">
        <v>0</v>
      </c>
      <c r="EX11" s="62">
        <f t="shared" si="22"/>
        <v>0</v>
      </c>
      <c r="EY11" s="62">
        <f t="shared" si="102"/>
        <v>0</v>
      </c>
      <c r="EZ11" s="158">
        <v>30</v>
      </c>
      <c r="FA11" s="57">
        <f t="shared" si="23"/>
        <v>12</v>
      </c>
      <c r="FB11" s="158">
        <f t="shared" si="103"/>
        <v>407</v>
      </c>
      <c r="FC11" s="57">
        <f t="shared" si="104"/>
        <v>70.051635111876081</v>
      </c>
      <c r="FD11" s="158">
        <v>173</v>
      </c>
      <c r="FE11" s="57">
        <f t="shared" si="24"/>
        <v>69.199999999999989</v>
      </c>
      <c r="FF11" s="57">
        <f t="shared" si="105"/>
        <v>69.625817555938028</v>
      </c>
      <c r="FG11" s="158">
        <v>0</v>
      </c>
      <c r="FH11" s="57">
        <f t="shared" si="106"/>
        <v>0</v>
      </c>
      <c r="FI11" s="158">
        <v>0</v>
      </c>
      <c r="FJ11" s="57">
        <f t="shared" si="25"/>
        <v>0</v>
      </c>
      <c r="FK11" s="57">
        <f t="shared" si="42"/>
        <v>0</v>
      </c>
      <c r="FL11" s="158">
        <v>4</v>
      </c>
      <c r="FM11" s="57">
        <f t="shared" si="107"/>
        <v>0.6884681583476765</v>
      </c>
      <c r="FN11" s="158">
        <v>0</v>
      </c>
      <c r="FO11" s="57">
        <f t="shared" si="26"/>
        <v>0</v>
      </c>
      <c r="FP11" s="57">
        <f t="shared" si="108"/>
        <v>0.34423407917383825</v>
      </c>
      <c r="FQ11" s="158">
        <v>1</v>
      </c>
      <c r="FR11" s="57">
        <f t="shared" si="109"/>
        <v>0.17211703958691912</v>
      </c>
      <c r="FS11" s="158">
        <v>0</v>
      </c>
      <c r="FT11" s="57">
        <f t="shared" si="27"/>
        <v>0</v>
      </c>
      <c r="FU11" s="57">
        <f t="shared" si="110"/>
        <v>8.6058519793459562E-2</v>
      </c>
      <c r="FV11" s="158">
        <v>0</v>
      </c>
      <c r="FW11" s="57">
        <f t="shared" si="111"/>
        <v>0</v>
      </c>
      <c r="FX11" s="158">
        <v>0</v>
      </c>
      <c r="FY11" s="57">
        <f t="shared" si="28"/>
        <v>0</v>
      </c>
      <c r="FZ11" s="57">
        <f t="shared" si="43"/>
        <v>0</v>
      </c>
      <c r="GA11" s="158">
        <v>30</v>
      </c>
      <c r="GB11" s="57">
        <f t="shared" si="112"/>
        <v>5.1635111876075728</v>
      </c>
      <c r="GC11" s="158">
        <v>6</v>
      </c>
      <c r="GD11" s="57">
        <f t="shared" si="29"/>
        <v>2.4</v>
      </c>
      <c r="GE11" s="57">
        <f t="shared" si="113"/>
        <v>3.7817555938037861</v>
      </c>
      <c r="GF11" s="158">
        <v>0</v>
      </c>
      <c r="GG11" s="57">
        <f t="shared" si="114"/>
        <v>0</v>
      </c>
      <c r="GH11" s="158">
        <v>0</v>
      </c>
      <c r="GI11" s="57">
        <f t="shared" si="115"/>
        <v>0</v>
      </c>
      <c r="GJ11" s="158">
        <v>0</v>
      </c>
      <c r="GK11" s="57">
        <f t="shared" si="30"/>
        <v>0</v>
      </c>
      <c r="GL11" s="57">
        <f t="shared" si="116"/>
        <v>0</v>
      </c>
      <c r="GM11" s="158">
        <v>1</v>
      </c>
      <c r="GN11" s="57">
        <f t="shared" si="117"/>
        <v>0.17211703958691912</v>
      </c>
      <c r="GO11" s="158">
        <v>6</v>
      </c>
      <c r="GP11" s="57">
        <f t="shared" si="44"/>
        <v>1.0327022375215147</v>
      </c>
      <c r="GQ11" s="158">
        <v>4</v>
      </c>
      <c r="GR11" s="57">
        <f t="shared" si="45"/>
        <v>1.6</v>
      </c>
      <c r="GS11" s="57">
        <f t="shared" si="118"/>
        <v>1.3163511187607573</v>
      </c>
      <c r="GT11" s="158">
        <f t="shared" si="119"/>
        <v>7</v>
      </c>
      <c r="GU11" s="57">
        <f t="shared" si="46"/>
        <v>1.2048192771084338</v>
      </c>
      <c r="GV11" s="158">
        <f t="shared" si="31"/>
        <v>4</v>
      </c>
      <c r="GW11" s="57">
        <f t="shared" si="47"/>
        <v>1.6</v>
      </c>
      <c r="GX11" s="57">
        <f t="shared" si="120"/>
        <v>1.4024096385542171</v>
      </c>
      <c r="GY11" s="158">
        <v>581</v>
      </c>
      <c r="GZ11" s="158">
        <v>250</v>
      </c>
    </row>
    <row r="12" spans="1:208" s="12" customFormat="1" ht="16.05" customHeight="1" x14ac:dyDescent="0.3">
      <c r="A12" s="43" t="s">
        <v>230</v>
      </c>
      <c r="B12" s="132" t="s">
        <v>176</v>
      </c>
      <c r="C12" s="46" t="s">
        <v>6</v>
      </c>
      <c r="D12" s="76">
        <v>443.08</v>
      </c>
      <c r="E12" s="163" t="s">
        <v>157</v>
      </c>
      <c r="F12" s="158">
        <v>4</v>
      </c>
      <c r="G12" s="57">
        <f t="shared" si="48"/>
        <v>0.77669902912621358</v>
      </c>
      <c r="H12" s="158">
        <v>4</v>
      </c>
      <c r="I12" s="57">
        <f t="shared" si="0"/>
        <v>1.3937282229965158</v>
      </c>
      <c r="J12" s="57">
        <f t="shared" si="32"/>
        <v>1.0852136260613647</v>
      </c>
      <c r="K12" s="158">
        <v>0</v>
      </c>
      <c r="L12" s="57">
        <f t="shared" si="49"/>
        <v>0</v>
      </c>
      <c r="M12" s="158">
        <v>1</v>
      </c>
      <c r="N12" s="57">
        <f t="shared" si="50"/>
        <v>0.1941747572815534</v>
      </c>
      <c r="O12" s="158">
        <v>1</v>
      </c>
      <c r="P12" s="57">
        <f t="shared" si="1"/>
        <v>0.34843205574912894</v>
      </c>
      <c r="Q12" s="57">
        <f t="shared" si="33"/>
        <v>0.27130340651534118</v>
      </c>
      <c r="R12" s="158">
        <v>0</v>
      </c>
      <c r="S12" s="57">
        <f t="shared" si="51"/>
        <v>0</v>
      </c>
      <c r="T12" s="158">
        <v>0</v>
      </c>
      <c r="U12" s="57">
        <f t="shared" si="2"/>
        <v>0</v>
      </c>
      <c r="V12" s="57">
        <f>(U12+S12+L12)/2</f>
        <v>0</v>
      </c>
      <c r="W12" s="158">
        <v>0</v>
      </c>
      <c r="X12" s="57">
        <f t="shared" si="52"/>
        <v>0</v>
      </c>
      <c r="Y12" s="158">
        <v>8</v>
      </c>
      <c r="Z12" s="57">
        <f t="shared" si="53"/>
        <v>2.7874564459930316</v>
      </c>
      <c r="AA12" s="158">
        <v>7</v>
      </c>
      <c r="AB12" s="57">
        <f t="shared" si="54"/>
        <v>1.3592233009708738</v>
      </c>
      <c r="AC12" s="158">
        <v>0</v>
      </c>
      <c r="AD12" s="57">
        <f t="shared" si="55"/>
        <v>0</v>
      </c>
      <c r="AE12" s="158">
        <v>0</v>
      </c>
      <c r="AF12" s="57">
        <f t="shared" si="3"/>
        <v>0</v>
      </c>
      <c r="AG12" s="57">
        <f t="shared" si="56"/>
        <v>0</v>
      </c>
      <c r="AH12" s="158">
        <v>133</v>
      </c>
      <c r="AI12" s="57">
        <f t="shared" si="57"/>
        <v>25.825242718446599</v>
      </c>
      <c r="AJ12" s="158">
        <v>18</v>
      </c>
      <c r="AK12" s="57">
        <f t="shared" si="58"/>
        <v>3.4951456310679614</v>
      </c>
      <c r="AL12" s="158">
        <v>41</v>
      </c>
      <c r="AM12" s="57">
        <f t="shared" si="59"/>
        <v>7.9611650485436893</v>
      </c>
      <c r="AN12" s="158">
        <v>18</v>
      </c>
      <c r="AO12" s="57">
        <f t="shared" si="4"/>
        <v>6.2717770034843205</v>
      </c>
      <c r="AP12" s="57">
        <f t="shared" si="34"/>
        <v>7.1164710260140049</v>
      </c>
      <c r="AQ12" s="158">
        <v>57</v>
      </c>
      <c r="AR12" s="57">
        <f t="shared" si="60"/>
        <v>11.067961165048544</v>
      </c>
      <c r="AS12" s="158">
        <v>3</v>
      </c>
      <c r="AT12" s="57">
        <f t="shared" si="61"/>
        <v>0.58252427184466016</v>
      </c>
      <c r="AU12" s="158">
        <f t="shared" si="62"/>
        <v>144</v>
      </c>
      <c r="AV12" s="57">
        <f t="shared" si="63"/>
        <v>27.961165048543691</v>
      </c>
      <c r="AW12" s="158">
        <v>108</v>
      </c>
      <c r="AX12" s="57">
        <f t="shared" si="5"/>
        <v>37.630662020905923</v>
      </c>
      <c r="AY12" s="57">
        <f t="shared" si="35"/>
        <v>32.795913534724804</v>
      </c>
      <c r="AZ12" s="158">
        <f t="shared" si="64"/>
        <v>82</v>
      </c>
      <c r="BA12" s="57">
        <f t="shared" si="65"/>
        <v>15.922330097087379</v>
      </c>
      <c r="BB12" s="158">
        <v>40</v>
      </c>
      <c r="BC12" s="57">
        <f t="shared" si="6"/>
        <v>13.937282229965156</v>
      </c>
      <c r="BD12" s="57">
        <f t="shared" si="7"/>
        <v>14.929806163526267</v>
      </c>
      <c r="BE12" s="158">
        <v>3</v>
      </c>
      <c r="BF12" s="57">
        <f t="shared" si="66"/>
        <v>0.58252427184466016</v>
      </c>
      <c r="BG12" s="158">
        <v>0</v>
      </c>
      <c r="BH12" s="57">
        <f t="shared" si="8"/>
        <v>0</v>
      </c>
      <c r="BI12" s="57">
        <f t="shared" si="36"/>
        <v>0.29126213592233008</v>
      </c>
      <c r="BJ12" s="158">
        <v>2</v>
      </c>
      <c r="BK12" s="57">
        <f t="shared" si="67"/>
        <v>0.38834951456310679</v>
      </c>
      <c r="BL12" s="158">
        <v>1</v>
      </c>
      <c r="BM12" s="57">
        <f t="shared" si="9"/>
        <v>0.34843205574912894</v>
      </c>
      <c r="BN12" s="57">
        <f t="shared" si="68"/>
        <v>0.36839078515611789</v>
      </c>
      <c r="BO12" s="158">
        <v>2</v>
      </c>
      <c r="BP12" s="57">
        <f t="shared" si="69"/>
        <v>0.38834951456310679</v>
      </c>
      <c r="BQ12" s="158">
        <v>3</v>
      </c>
      <c r="BR12" s="57">
        <f t="shared" si="70"/>
        <v>0.58252427184466016</v>
      </c>
      <c r="BS12" s="158">
        <v>6</v>
      </c>
      <c r="BT12" s="57">
        <f t="shared" si="71"/>
        <v>1.1650485436893203</v>
      </c>
      <c r="BU12" s="158">
        <v>8</v>
      </c>
      <c r="BV12" s="57">
        <f t="shared" si="10"/>
        <v>2.7874564459930316</v>
      </c>
      <c r="BW12" s="57">
        <f t="shared" si="72"/>
        <v>1.9762524948411759</v>
      </c>
      <c r="BX12" s="158">
        <v>10</v>
      </c>
      <c r="BY12" s="57">
        <f t="shared" si="73"/>
        <v>1.9417475728155338</v>
      </c>
      <c r="BZ12" s="35">
        <v>13</v>
      </c>
      <c r="CA12" s="60">
        <f t="shared" si="74"/>
        <v>2.5242718446601939</v>
      </c>
      <c r="CB12" s="35">
        <v>12</v>
      </c>
      <c r="CC12" s="60">
        <f t="shared" si="11"/>
        <v>4.1811846689895473</v>
      </c>
      <c r="CD12" s="60">
        <f t="shared" si="75"/>
        <v>3.3527282568248706</v>
      </c>
      <c r="CE12" s="158">
        <v>0</v>
      </c>
      <c r="CF12" s="57">
        <f t="shared" si="76"/>
        <v>0</v>
      </c>
      <c r="CG12" s="158">
        <f t="shared" si="37"/>
        <v>28</v>
      </c>
      <c r="CH12" s="57">
        <f t="shared" si="77"/>
        <v>5.4368932038834954</v>
      </c>
      <c r="CI12" s="158">
        <v>1</v>
      </c>
      <c r="CJ12" s="57">
        <f t="shared" si="78"/>
        <v>0.1941747572815534</v>
      </c>
      <c r="CK12" s="158">
        <v>0</v>
      </c>
      <c r="CL12" s="57">
        <f t="shared" si="12"/>
        <v>0</v>
      </c>
      <c r="CM12" s="57">
        <f t="shared" si="79"/>
        <v>9.7087378640776698E-2</v>
      </c>
      <c r="CN12" s="158">
        <v>0</v>
      </c>
      <c r="CO12" s="57">
        <f t="shared" si="80"/>
        <v>0</v>
      </c>
      <c r="CP12" s="158">
        <v>5</v>
      </c>
      <c r="CQ12" s="57">
        <f t="shared" si="81"/>
        <v>0.97087378640776689</v>
      </c>
      <c r="CR12" s="158">
        <v>9</v>
      </c>
      <c r="CS12" s="57">
        <f t="shared" si="82"/>
        <v>1.7475728155339807</v>
      </c>
      <c r="CT12" s="158">
        <v>9</v>
      </c>
      <c r="CU12" s="57">
        <f t="shared" si="13"/>
        <v>3.1358885017421603</v>
      </c>
      <c r="CV12" s="57">
        <f t="shared" si="38"/>
        <v>2.4417306586380705</v>
      </c>
      <c r="CW12" s="44">
        <v>24</v>
      </c>
      <c r="CX12" s="57">
        <f t="shared" si="83"/>
        <v>4.6601941747572813</v>
      </c>
      <c r="CY12" s="44">
        <v>19</v>
      </c>
      <c r="CZ12" s="57">
        <f t="shared" si="14"/>
        <v>6.6202090592334493</v>
      </c>
      <c r="DA12" s="57">
        <f t="shared" si="39"/>
        <v>5.6402016169953653</v>
      </c>
      <c r="DB12" s="158">
        <v>8</v>
      </c>
      <c r="DC12" s="57">
        <f t="shared" si="84"/>
        <v>1.5533980582524272</v>
      </c>
      <c r="DD12" s="158">
        <v>0</v>
      </c>
      <c r="DE12" s="57">
        <f t="shared" si="15"/>
        <v>0</v>
      </c>
      <c r="DF12" s="57">
        <f t="shared" si="85"/>
        <v>0.77669902912621358</v>
      </c>
      <c r="DG12" s="158">
        <v>9</v>
      </c>
      <c r="DH12" s="57">
        <f t="shared" si="86"/>
        <v>1.7475728155339807</v>
      </c>
      <c r="DI12" s="158">
        <v>1</v>
      </c>
      <c r="DJ12" s="57">
        <f t="shared" si="16"/>
        <v>0.34843205574912894</v>
      </c>
      <c r="DK12" s="57">
        <f t="shared" si="87"/>
        <v>1.0480024356415547</v>
      </c>
      <c r="DL12" s="158">
        <v>2</v>
      </c>
      <c r="DM12" s="57">
        <f t="shared" si="88"/>
        <v>0.38834951456310679</v>
      </c>
      <c r="DN12" s="158">
        <v>107</v>
      </c>
      <c r="DO12" s="57">
        <f t="shared" si="89"/>
        <v>20.776699029126213</v>
      </c>
      <c r="DP12" s="158">
        <v>40</v>
      </c>
      <c r="DQ12" s="57">
        <f t="shared" si="17"/>
        <v>13.937282229965156</v>
      </c>
      <c r="DR12" s="57">
        <f t="shared" si="90"/>
        <v>17.356990629545685</v>
      </c>
      <c r="DS12" s="158">
        <v>39</v>
      </c>
      <c r="DT12" s="57">
        <f t="shared" si="91"/>
        <v>7.5728155339805827</v>
      </c>
      <c r="DU12" s="158">
        <v>15</v>
      </c>
      <c r="DV12" s="57">
        <f t="shared" si="18"/>
        <v>5.2264808362369335</v>
      </c>
      <c r="DW12" s="57">
        <f t="shared" si="92"/>
        <v>6.3996481851087577</v>
      </c>
      <c r="DX12" s="158">
        <v>0</v>
      </c>
      <c r="DY12" s="57">
        <f t="shared" si="93"/>
        <v>0</v>
      </c>
      <c r="DZ12" s="158">
        <v>2</v>
      </c>
      <c r="EA12" s="57">
        <f t="shared" si="94"/>
        <v>0.38834951456310679</v>
      </c>
      <c r="EB12" s="158">
        <v>1</v>
      </c>
      <c r="EC12" s="57">
        <f t="shared" si="19"/>
        <v>0.34843205574912894</v>
      </c>
      <c r="ED12" s="57">
        <f t="shared" si="40"/>
        <v>0.36839078515611789</v>
      </c>
      <c r="EE12" s="158">
        <v>18</v>
      </c>
      <c r="EF12" s="57">
        <f t="shared" si="95"/>
        <v>3.4951456310679614</v>
      </c>
      <c r="EG12" s="158">
        <v>0</v>
      </c>
      <c r="EH12" s="57">
        <f t="shared" si="96"/>
        <v>0</v>
      </c>
      <c r="EI12" s="158">
        <v>0</v>
      </c>
      <c r="EJ12" s="57">
        <f t="shared" si="20"/>
        <v>0</v>
      </c>
      <c r="EK12" s="57">
        <f t="shared" si="41"/>
        <v>0</v>
      </c>
      <c r="EL12" s="158">
        <v>0</v>
      </c>
      <c r="EM12" s="57">
        <f t="shared" si="97"/>
        <v>0</v>
      </c>
      <c r="EN12" s="158">
        <v>11</v>
      </c>
      <c r="EO12" s="57">
        <f t="shared" si="98"/>
        <v>2.1359223300970873</v>
      </c>
      <c r="EP12" s="158">
        <v>2</v>
      </c>
      <c r="EQ12" s="57">
        <f t="shared" si="21"/>
        <v>0.69686411149825789</v>
      </c>
      <c r="ER12" s="57">
        <f t="shared" si="99"/>
        <v>1.4163932207976726</v>
      </c>
      <c r="ES12" s="158">
        <v>0</v>
      </c>
      <c r="ET12" s="57">
        <f t="shared" si="100"/>
        <v>0</v>
      </c>
      <c r="EU12" s="158">
        <v>0</v>
      </c>
      <c r="EV12" s="57">
        <f t="shared" si="101"/>
        <v>0</v>
      </c>
      <c r="EW12" s="158">
        <v>0</v>
      </c>
      <c r="EX12" s="62">
        <f t="shared" si="22"/>
        <v>0</v>
      </c>
      <c r="EY12" s="62">
        <f t="shared" si="102"/>
        <v>0</v>
      </c>
      <c r="EZ12" s="158">
        <v>18</v>
      </c>
      <c r="FA12" s="57">
        <f t="shared" si="23"/>
        <v>6.2717770034843205</v>
      </c>
      <c r="FB12" s="158">
        <f t="shared" si="103"/>
        <v>216</v>
      </c>
      <c r="FC12" s="57">
        <f t="shared" si="104"/>
        <v>41.941747572815537</v>
      </c>
      <c r="FD12" s="158">
        <v>95</v>
      </c>
      <c r="FE12" s="57">
        <f t="shared" si="24"/>
        <v>33.10104529616725</v>
      </c>
      <c r="FF12" s="57">
        <f t="shared" si="105"/>
        <v>37.521396434491393</v>
      </c>
      <c r="FG12" s="158">
        <v>0</v>
      </c>
      <c r="FH12" s="57">
        <f t="shared" si="106"/>
        <v>0</v>
      </c>
      <c r="FI12" s="158">
        <v>0</v>
      </c>
      <c r="FJ12" s="57">
        <f t="shared" si="25"/>
        <v>0</v>
      </c>
      <c r="FK12" s="57">
        <f t="shared" si="42"/>
        <v>0</v>
      </c>
      <c r="FL12" s="158">
        <v>0</v>
      </c>
      <c r="FM12" s="57">
        <f t="shared" si="107"/>
        <v>0</v>
      </c>
      <c r="FN12" s="158">
        <v>0</v>
      </c>
      <c r="FO12" s="57">
        <f t="shared" si="26"/>
        <v>0</v>
      </c>
      <c r="FP12" s="57">
        <f t="shared" si="108"/>
        <v>0</v>
      </c>
      <c r="FQ12" s="158">
        <v>3</v>
      </c>
      <c r="FR12" s="57">
        <f t="shared" si="109"/>
        <v>0.58252427184466016</v>
      </c>
      <c r="FS12" s="158">
        <v>3</v>
      </c>
      <c r="FT12" s="57">
        <f t="shared" si="27"/>
        <v>1.0452961672473868</v>
      </c>
      <c r="FU12" s="57">
        <f t="shared" si="110"/>
        <v>0.81391021954602349</v>
      </c>
      <c r="FV12" s="158">
        <v>0</v>
      </c>
      <c r="FW12" s="57">
        <f t="shared" si="111"/>
        <v>0</v>
      </c>
      <c r="FX12" s="158">
        <v>0</v>
      </c>
      <c r="FY12" s="57">
        <f t="shared" si="28"/>
        <v>0</v>
      </c>
      <c r="FZ12" s="57">
        <f t="shared" si="43"/>
        <v>0</v>
      </c>
      <c r="GA12" s="158">
        <v>23</v>
      </c>
      <c r="GB12" s="57">
        <f t="shared" si="112"/>
        <v>4.4660194174757279</v>
      </c>
      <c r="GC12" s="158">
        <v>13</v>
      </c>
      <c r="GD12" s="57">
        <f t="shared" si="29"/>
        <v>4.529616724738676</v>
      </c>
      <c r="GE12" s="57">
        <f t="shared" si="113"/>
        <v>4.4978180711072024</v>
      </c>
      <c r="GF12" s="158">
        <v>0</v>
      </c>
      <c r="GG12" s="57">
        <f t="shared" si="114"/>
        <v>0</v>
      </c>
      <c r="GH12" s="158">
        <v>0</v>
      </c>
      <c r="GI12" s="57">
        <f t="shared" si="115"/>
        <v>0</v>
      </c>
      <c r="GJ12" s="158">
        <v>0</v>
      </c>
      <c r="GK12" s="57">
        <f t="shared" si="30"/>
        <v>0</v>
      </c>
      <c r="GL12" s="57">
        <f t="shared" si="116"/>
        <v>0</v>
      </c>
      <c r="GM12" s="158">
        <v>0</v>
      </c>
      <c r="GN12" s="57">
        <f t="shared" si="117"/>
        <v>0</v>
      </c>
      <c r="GO12" s="158">
        <v>12</v>
      </c>
      <c r="GP12" s="57">
        <f t="shared" si="44"/>
        <v>2.3300970873786406</v>
      </c>
      <c r="GQ12" s="158">
        <v>5</v>
      </c>
      <c r="GR12" s="57">
        <f t="shared" si="45"/>
        <v>1.7421602787456445</v>
      </c>
      <c r="GS12" s="57">
        <f t="shared" si="118"/>
        <v>2.0361286830621426</v>
      </c>
      <c r="GT12" s="158">
        <f t="shared" si="119"/>
        <v>12</v>
      </c>
      <c r="GU12" s="57">
        <f t="shared" si="46"/>
        <v>2.3300970873786406</v>
      </c>
      <c r="GV12" s="158">
        <f t="shared" si="31"/>
        <v>5</v>
      </c>
      <c r="GW12" s="57">
        <f t="shared" si="47"/>
        <v>1.7421602787456445</v>
      </c>
      <c r="GX12" s="57">
        <f t="shared" si="120"/>
        <v>2.0361286830621426</v>
      </c>
      <c r="GY12" s="158">
        <v>515</v>
      </c>
      <c r="GZ12" s="158">
        <v>287</v>
      </c>
    </row>
    <row r="13" spans="1:208" s="12" customFormat="1" ht="16.05" customHeight="1" x14ac:dyDescent="0.3">
      <c r="A13" s="43" t="s">
        <v>228</v>
      </c>
      <c r="B13" s="132" t="s">
        <v>176</v>
      </c>
      <c r="C13" s="46" t="s">
        <v>7</v>
      </c>
      <c r="D13" s="76">
        <v>421.6</v>
      </c>
      <c r="E13" s="163" t="s">
        <v>157</v>
      </c>
      <c r="F13" s="158">
        <v>1</v>
      </c>
      <c r="G13" s="57">
        <f t="shared" si="48"/>
        <v>0.21505376344086022</v>
      </c>
      <c r="H13" s="158">
        <v>3</v>
      </c>
      <c r="I13" s="57">
        <f t="shared" si="0"/>
        <v>1.2</v>
      </c>
      <c r="J13" s="57">
        <f t="shared" si="32"/>
        <v>0.7075268817204301</v>
      </c>
      <c r="K13" s="158">
        <v>0</v>
      </c>
      <c r="L13" s="57">
        <f t="shared" si="49"/>
        <v>0</v>
      </c>
      <c r="M13" s="158">
        <v>5</v>
      </c>
      <c r="N13" s="57">
        <f t="shared" si="50"/>
        <v>1.0752688172043012</v>
      </c>
      <c r="O13" s="158">
        <v>1</v>
      </c>
      <c r="P13" s="57">
        <f t="shared" si="1"/>
        <v>0.4</v>
      </c>
      <c r="Q13" s="57">
        <f t="shared" si="33"/>
        <v>0.73763440860215068</v>
      </c>
      <c r="R13" s="158">
        <v>9</v>
      </c>
      <c r="S13" s="57">
        <f t="shared" si="51"/>
        <v>1.935483870967742</v>
      </c>
      <c r="T13" s="158">
        <v>0</v>
      </c>
      <c r="U13" s="57">
        <f t="shared" si="2"/>
        <v>0</v>
      </c>
      <c r="V13" s="57">
        <f t="shared" ref="V13:V19" si="121">(U13+S13+L13)/2</f>
        <v>0.967741935483871</v>
      </c>
      <c r="W13" s="158">
        <v>0</v>
      </c>
      <c r="X13" s="57">
        <f t="shared" si="52"/>
        <v>0</v>
      </c>
      <c r="Y13" s="158">
        <v>1</v>
      </c>
      <c r="Z13" s="57">
        <f t="shared" si="53"/>
        <v>0.4</v>
      </c>
      <c r="AA13" s="158">
        <v>0</v>
      </c>
      <c r="AB13" s="57">
        <f t="shared" si="54"/>
        <v>0</v>
      </c>
      <c r="AC13" s="158">
        <v>0</v>
      </c>
      <c r="AD13" s="57">
        <f t="shared" si="55"/>
        <v>0</v>
      </c>
      <c r="AE13" s="158">
        <v>0</v>
      </c>
      <c r="AF13" s="57">
        <f t="shared" si="3"/>
        <v>0</v>
      </c>
      <c r="AG13" s="57">
        <f t="shared" si="56"/>
        <v>0</v>
      </c>
      <c r="AH13" s="158">
        <v>70</v>
      </c>
      <c r="AI13" s="57">
        <f t="shared" si="57"/>
        <v>15.053763440860216</v>
      </c>
      <c r="AJ13" s="158">
        <v>13</v>
      </c>
      <c r="AK13" s="57">
        <f t="shared" si="58"/>
        <v>2.795698924731183</v>
      </c>
      <c r="AL13" s="158">
        <v>2</v>
      </c>
      <c r="AM13" s="57">
        <f t="shared" si="59"/>
        <v>0.43010752688172044</v>
      </c>
      <c r="AN13" s="35">
        <v>0</v>
      </c>
      <c r="AO13" s="57">
        <f t="shared" si="4"/>
        <v>0</v>
      </c>
      <c r="AP13" s="57">
        <f t="shared" si="34"/>
        <v>0.21505376344086022</v>
      </c>
      <c r="AQ13" s="158">
        <v>4</v>
      </c>
      <c r="AR13" s="57">
        <f t="shared" si="60"/>
        <v>0.86021505376344087</v>
      </c>
      <c r="AS13" s="158">
        <v>0</v>
      </c>
      <c r="AT13" s="57">
        <f t="shared" si="61"/>
        <v>0</v>
      </c>
      <c r="AU13" s="158">
        <f t="shared" si="62"/>
        <v>71</v>
      </c>
      <c r="AV13" s="57">
        <f t="shared" si="63"/>
        <v>15.268817204301074</v>
      </c>
      <c r="AW13" s="158">
        <v>33</v>
      </c>
      <c r="AX13" s="57">
        <f t="shared" si="5"/>
        <v>13.200000000000001</v>
      </c>
      <c r="AY13" s="57">
        <f t="shared" si="35"/>
        <v>14.234408602150538</v>
      </c>
      <c r="AZ13" s="158">
        <f t="shared" si="64"/>
        <v>17</v>
      </c>
      <c r="BA13" s="57">
        <f t="shared" si="65"/>
        <v>3.655913978494624</v>
      </c>
      <c r="BB13" s="158">
        <v>5</v>
      </c>
      <c r="BC13" s="57">
        <f t="shared" si="6"/>
        <v>2</v>
      </c>
      <c r="BD13" s="57">
        <f t="shared" si="7"/>
        <v>2.827956989247312</v>
      </c>
      <c r="BE13" s="158">
        <v>1</v>
      </c>
      <c r="BF13" s="57">
        <f t="shared" si="66"/>
        <v>0.21505376344086022</v>
      </c>
      <c r="BG13" s="158">
        <v>0</v>
      </c>
      <c r="BH13" s="57">
        <f t="shared" si="8"/>
        <v>0</v>
      </c>
      <c r="BI13" s="57">
        <f t="shared" si="36"/>
        <v>0.10752688172043011</v>
      </c>
      <c r="BJ13" s="158">
        <v>2</v>
      </c>
      <c r="BK13" s="57">
        <f t="shared" si="67"/>
        <v>0.43010752688172044</v>
      </c>
      <c r="BL13" s="158">
        <v>1</v>
      </c>
      <c r="BM13" s="57">
        <f t="shared" si="9"/>
        <v>0.4</v>
      </c>
      <c r="BN13" s="57">
        <f t="shared" si="68"/>
        <v>0.4150537634408602</v>
      </c>
      <c r="BO13" s="158">
        <v>0</v>
      </c>
      <c r="BP13" s="57">
        <f t="shared" si="69"/>
        <v>0</v>
      </c>
      <c r="BQ13" s="158">
        <v>0</v>
      </c>
      <c r="BR13" s="57">
        <f t="shared" si="70"/>
        <v>0</v>
      </c>
      <c r="BS13" s="158">
        <v>8</v>
      </c>
      <c r="BT13" s="57">
        <f t="shared" si="71"/>
        <v>1.7204301075268817</v>
      </c>
      <c r="BU13" s="158">
        <v>1</v>
      </c>
      <c r="BV13" s="57">
        <f t="shared" si="10"/>
        <v>0.4</v>
      </c>
      <c r="BW13" s="57">
        <f t="shared" si="72"/>
        <v>1.0602150537634409</v>
      </c>
      <c r="BX13" s="158">
        <v>8</v>
      </c>
      <c r="BY13" s="57">
        <f t="shared" si="73"/>
        <v>1.7204301075268817</v>
      </c>
      <c r="BZ13" s="35">
        <v>177</v>
      </c>
      <c r="CA13" s="60">
        <f t="shared" si="74"/>
        <v>38.064516129032256</v>
      </c>
      <c r="CB13" s="35">
        <v>82</v>
      </c>
      <c r="CC13" s="60">
        <f t="shared" si="11"/>
        <v>32.800000000000004</v>
      </c>
      <c r="CD13" s="60">
        <f t="shared" si="75"/>
        <v>35.432258064516134</v>
      </c>
      <c r="CE13" s="158">
        <v>0</v>
      </c>
      <c r="CF13" s="57">
        <f t="shared" si="76"/>
        <v>0</v>
      </c>
      <c r="CG13" s="158">
        <f t="shared" si="37"/>
        <v>185</v>
      </c>
      <c r="CH13" s="57">
        <f t="shared" si="77"/>
        <v>39.784946236559136</v>
      </c>
      <c r="CI13" s="158">
        <v>0</v>
      </c>
      <c r="CJ13" s="57">
        <f t="shared" si="78"/>
        <v>0</v>
      </c>
      <c r="CK13" s="158">
        <v>0</v>
      </c>
      <c r="CL13" s="57">
        <f t="shared" si="12"/>
        <v>0</v>
      </c>
      <c r="CM13" s="57">
        <f t="shared" si="79"/>
        <v>0</v>
      </c>
      <c r="CN13" s="158">
        <v>0</v>
      </c>
      <c r="CO13" s="57">
        <f t="shared" si="80"/>
        <v>0</v>
      </c>
      <c r="CP13" s="158">
        <v>3</v>
      </c>
      <c r="CQ13" s="57">
        <f t="shared" si="81"/>
        <v>0.64516129032258063</v>
      </c>
      <c r="CR13" s="158">
        <v>0</v>
      </c>
      <c r="CS13" s="57">
        <f t="shared" si="82"/>
        <v>0</v>
      </c>
      <c r="CT13" s="158">
        <v>0</v>
      </c>
      <c r="CU13" s="57">
        <f t="shared" si="13"/>
        <v>0</v>
      </c>
      <c r="CV13" s="57">
        <f t="shared" si="38"/>
        <v>0</v>
      </c>
      <c r="CW13" s="44">
        <v>47</v>
      </c>
      <c r="CX13" s="57">
        <f t="shared" si="83"/>
        <v>10.10752688172043</v>
      </c>
      <c r="CY13" s="44">
        <v>1</v>
      </c>
      <c r="CZ13" s="57">
        <f t="shared" si="14"/>
        <v>0.4</v>
      </c>
      <c r="DA13" s="57">
        <f t="shared" si="39"/>
        <v>5.2537634408602152</v>
      </c>
      <c r="DB13" s="158">
        <v>0</v>
      </c>
      <c r="DC13" s="57">
        <f t="shared" si="84"/>
        <v>0</v>
      </c>
      <c r="DD13" s="158">
        <v>0</v>
      </c>
      <c r="DE13" s="57">
        <f t="shared" si="15"/>
        <v>0</v>
      </c>
      <c r="DF13" s="57">
        <f t="shared" si="85"/>
        <v>0</v>
      </c>
      <c r="DG13" s="158">
        <v>1</v>
      </c>
      <c r="DH13" s="57">
        <f t="shared" si="86"/>
        <v>0.21505376344086022</v>
      </c>
      <c r="DI13" s="158">
        <v>2</v>
      </c>
      <c r="DJ13" s="57">
        <f t="shared" si="16"/>
        <v>0.8</v>
      </c>
      <c r="DK13" s="57">
        <f t="shared" si="87"/>
        <v>0.50752688172043015</v>
      </c>
      <c r="DL13" s="158">
        <v>0</v>
      </c>
      <c r="DM13" s="57">
        <f t="shared" si="88"/>
        <v>0</v>
      </c>
      <c r="DN13" s="158">
        <v>21</v>
      </c>
      <c r="DO13" s="57">
        <f t="shared" si="89"/>
        <v>4.5161290322580641</v>
      </c>
      <c r="DP13" s="158">
        <v>22</v>
      </c>
      <c r="DQ13" s="57">
        <f t="shared" si="17"/>
        <v>8.7999999999999989</v>
      </c>
      <c r="DR13" s="57">
        <f t="shared" si="90"/>
        <v>6.6580645161290315</v>
      </c>
      <c r="DS13" s="158">
        <v>28</v>
      </c>
      <c r="DT13" s="57">
        <f t="shared" si="91"/>
        <v>6.021505376344086</v>
      </c>
      <c r="DU13" s="158">
        <v>14</v>
      </c>
      <c r="DV13" s="57">
        <f t="shared" si="18"/>
        <v>5.6000000000000005</v>
      </c>
      <c r="DW13" s="57">
        <f t="shared" si="92"/>
        <v>5.8107526881720428</v>
      </c>
      <c r="DX13" s="158">
        <v>0</v>
      </c>
      <c r="DY13" s="57">
        <f t="shared" si="93"/>
        <v>0</v>
      </c>
      <c r="DZ13" s="158">
        <v>0</v>
      </c>
      <c r="EA13" s="57">
        <f t="shared" si="94"/>
        <v>0</v>
      </c>
      <c r="EB13" s="158">
        <v>0</v>
      </c>
      <c r="EC13" s="57">
        <f t="shared" si="19"/>
        <v>0</v>
      </c>
      <c r="ED13" s="57">
        <f t="shared" si="40"/>
        <v>0</v>
      </c>
      <c r="EE13" s="158">
        <v>2</v>
      </c>
      <c r="EF13" s="57">
        <f t="shared" si="95"/>
        <v>0.43010752688172044</v>
      </c>
      <c r="EG13" s="158">
        <v>0</v>
      </c>
      <c r="EH13" s="57">
        <f t="shared" si="96"/>
        <v>0</v>
      </c>
      <c r="EI13" s="158">
        <v>0</v>
      </c>
      <c r="EJ13" s="57">
        <f t="shared" si="20"/>
        <v>0</v>
      </c>
      <c r="EK13" s="57">
        <f t="shared" si="41"/>
        <v>0</v>
      </c>
      <c r="EL13" s="158">
        <v>0</v>
      </c>
      <c r="EM13" s="57">
        <f t="shared" si="97"/>
        <v>0</v>
      </c>
      <c r="EN13" s="158">
        <v>1</v>
      </c>
      <c r="EO13" s="57">
        <f t="shared" si="98"/>
        <v>0.21505376344086022</v>
      </c>
      <c r="EP13" s="158">
        <v>8</v>
      </c>
      <c r="EQ13" s="57">
        <f t="shared" si="21"/>
        <v>3.2</v>
      </c>
      <c r="ER13" s="57">
        <f t="shared" si="99"/>
        <v>1.7075268817204301</v>
      </c>
      <c r="ES13" s="158">
        <v>0</v>
      </c>
      <c r="ET13" s="57">
        <f t="shared" si="100"/>
        <v>0</v>
      </c>
      <c r="EU13" s="158">
        <v>0</v>
      </c>
      <c r="EV13" s="57">
        <f t="shared" si="101"/>
        <v>0</v>
      </c>
      <c r="EW13" s="158">
        <v>0</v>
      </c>
      <c r="EX13" s="62">
        <f t="shared" si="22"/>
        <v>0</v>
      </c>
      <c r="EY13" s="62">
        <f t="shared" si="102"/>
        <v>0</v>
      </c>
      <c r="EZ13" s="158">
        <v>1</v>
      </c>
      <c r="FA13" s="57">
        <f t="shared" si="23"/>
        <v>0.4</v>
      </c>
      <c r="FB13" s="158">
        <f t="shared" si="103"/>
        <v>103</v>
      </c>
      <c r="FC13" s="57">
        <f t="shared" si="104"/>
        <v>22.1505376344086</v>
      </c>
      <c r="FD13" s="158">
        <v>48</v>
      </c>
      <c r="FE13" s="57">
        <f t="shared" si="24"/>
        <v>19.2</v>
      </c>
      <c r="FF13" s="57">
        <f t="shared" si="105"/>
        <v>20.675268817204298</v>
      </c>
      <c r="FG13" s="158">
        <v>0</v>
      </c>
      <c r="FH13" s="57">
        <f t="shared" si="106"/>
        <v>0</v>
      </c>
      <c r="FI13" s="158">
        <v>0</v>
      </c>
      <c r="FJ13" s="57">
        <f t="shared" si="25"/>
        <v>0</v>
      </c>
      <c r="FK13" s="57">
        <f t="shared" si="42"/>
        <v>0</v>
      </c>
      <c r="FL13" s="158">
        <v>4</v>
      </c>
      <c r="FM13" s="57">
        <f t="shared" si="107"/>
        <v>0.86021505376344087</v>
      </c>
      <c r="FN13" s="158">
        <v>0</v>
      </c>
      <c r="FO13" s="57">
        <f t="shared" si="26"/>
        <v>0</v>
      </c>
      <c r="FP13" s="57">
        <f t="shared" si="108"/>
        <v>0.43010752688172044</v>
      </c>
      <c r="FQ13" s="158">
        <v>0</v>
      </c>
      <c r="FR13" s="57">
        <f t="shared" si="109"/>
        <v>0</v>
      </c>
      <c r="FS13" s="158">
        <v>0</v>
      </c>
      <c r="FT13" s="57">
        <f t="shared" si="27"/>
        <v>0</v>
      </c>
      <c r="FU13" s="57">
        <f t="shared" si="110"/>
        <v>0</v>
      </c>
      <c r="FV13" s="158">
        <v>0</v>
      </c>
      <c r="FW13" s="57">
        <f t="shared" si="111"/>
        <v>0</v>
      </c>
      <c r="FX13" s="158">
        <v>0</v>
      </c>
      <c r="FY13" s="57">
        <f t="shared" si="28"/>
        <v>0</v>
      </c>
      <c r="FZ13" s="57">
        <f t="shared" si="43"/>
        <v>0</v>
      </c>
      <c r="GA13" s="158">
        <v>50</v>
      </c>
      <c r="GB13" s="57">
        <f t="shared" si="112"/>
        <v>10.75268817204301</v>
      </c>
      <c r="GC13" s="158">
        <v>53</v>
      </c>
      <c r="GD13" s="57">
        <f t="shared" si="29"/>
        <v>21.2</v>
      </c>
      <c r="GE13" s="57">
        <f t="shared" si="113"/>
        <v>15.976344086021506</v>
      </c>
      <c r="GF13" s="158">
        <v>0</v>
      </c>
      <c r="GG13" s="57">
        <f t="shared" si="114"/>
        <v>0</v>
      </c>
      <c r="GH13" s="158">
        <v>0</v>
      </c>
      <c r="GI13" s="57">
        <f t="shared" si="115"/>
        <v>0</v>
      </c>
      <c r="GJ13" s="158">
        <v>0</v>
      </c>
      <c r="GK13" s="57">
        <f t="shared" si="30"/>
        <v>0</v>
      </c>
      <c r="GL13" s="57">
        <f t="shared" si="116"/>
        <v>0</v>
      </c>
      <c r="GM13" s="158">
        <v>0</v>
      </c>
      <c r="GN13" s="57">
        <f t="shared" si="117"/>
        <v>0</v>
      </c>
      <c r="GO13" s="158">
        <v>21</v>
      </c>
      <c r="GP13" s="57">
        <f t="shared" si="44"/>
        <v>4.5161290322580641</v>
      </c>
      <c r="GQ13" s="158">
        <v>23</v>
      </c>
      <c r="GR13" s="57">
        <f t="shared" si="45"/>
        <v>9.1999999999999993</v>
      </c>
      <c r="GS13" s="57">
        <f t="shared" si="118"/>
        <v>6.8580645161290317</v>
      </c>
      <c r="GT13" s="158">
        <f t="shared" si="119"/>
        <v>21</v>
      </c>
      <c r="GU13" s="57">
        <f t="shared" si="46"/>
        <v>4.5161290322580641</v>
      </c>
      <c r="GV13" s="158">
        <f t="shared" si="31"/>
        <v>23</v>
      </c>
      <c r="GW13" s="57">
        <f t="shared" si="47"/>
        <v>9.1999999999999993</v>
      </c>
      <c r="GX13" s="57">
        <f t="shared" si="120"/>
        <v>6.8580645161290317</v>
      </c>
      <c r="GY13" s="158">
        <v>465</v>
      </c>
      <c r="GZ13" s="158">
        <v>250</v>
      </c>
    </row>
    <row r="14" spans="1:208" s="12" customFormat="1" ht="16.05" customHeight="1" x14ac:dyDescent="0.3">
      <c r="A14" s="43" t="s">
        <v>229</v>
      </c>
      <c r="B14" s="94" t="s">
        <v>177</v>
      </c>
      <c r="C14" s="46" t="s">
        <v>8</v>
      </c>
      <c r="D14" s="76">
        <v>365.13</v>
      </c>
      <c r="E14" s="163" t="s">
        <v>157</v>
      </c>
      <c r="F14" s="158">
        <v>0</v>
      </c>
      <c r="G14" s="57">
        <f t="shared" si="48"/>
        <v>0</v>
      </c>
      <c r="H14" s="158">
        <v>0</v>
      </c>
      <c r="I14" s="57">
        <f t="shared" si="0"/>
        <v>0</v>
      </c>
      <c r="J14" s="57">
        <f t="shared" si="32"/>
        <v>0</v>
      </c>
      <c r="K14" s="158">
        <v>0</v>
      </c>
      <c r="L14" s="57">
        <f t="shared" si="49"/>
        <v>0</v>
      </c>
      <c r="M14" s="158">
        <v>6</v>
      </c>
      <c r="N14" s="57">
        <f t="shared" si="50"/>
        <v>1.405152224824356</v>
      </c>
      <c r="O14" s="158">
        <v>4</v>
      </c>
      <c r="P14" s="57">
        <f t="shared" si="1"/>
        <v>1.0309278350515463</v>
      </c>
      <c r="Q14" s="57">
        <f t="shared" si="33"/>
        <v>1.218040029937951</v>
      </c>
      <c r="R14" s="158">
        <v>0</v>
      </c>
      <c r="S14" s="57">
        <f t="shared" si="51"/>
        <v>0</v>
      </c>
      <c r="T14" s="158">
        <v>0</v>
      </c>
      <c r="U14" s="57">
        <f t="shared" si="2"/>
        <v>0</v>
      </c>
      <c r="V14" s="57">
        <f t="shared" si="121"/>
        <v>0</v>
      </c>
      <c r="W14" s="158">
        <v>0</v>
      </c>
      <c r="X14" s="57">
        <f t="shared" si="52"/>
        <v>0</v>
      </c>
      <c r="Y14" s="158">
        <v>0</v>
      </c>
      <c r="Z14" s="57">
        <f t="shared" si="53"/>
        <v>0</v>
      </c>
      <c r="AA14" s="158">
        <v>3</v>
      </c>
      <c r="AB14" s="57">
        <f t="shared" si="54"/>
        <v>0.70257611241217799</v>
      </c>
      <c r="AC14" s="158">
        <v>0</v>
      </c>
      <c r="AD14" s="57">
        <f t="shared" si="55"/>
        <v>0</v>
      </c>
      <c r="AE14" s="158">
        <v>2</v>
      </c>
      <c r="AF14" s="57">
        <f t="shared" si="3"/>
        <v>0.51546391752577314</v>
      </c>
      <c r="AG14" s="57">
        <f t="shared" si="56"/>
        <v>0.25773195876288657</v>
      </c>
      <c r="AH14" s="158">
        <v>12</v>
      </c>
      <c r="AI14" s="57">
        <f t="shared" si="57"/>
        <v>2.810304449648712</v>
      </c>
      <c r="AJ14" s="158">
        <v>10</v>
      </c>
      <c r="AK14" s="57">
        <f t="shared" si="58"/>
        <v>2.3419203747072603</v>
      </c>
      <c r="AL14" s="158">
        <v>18</v>
      </c>
      <c r="AM14" s="57">
        <f t="shared" si="59"/>
        <v>4.2154566744730682</v>
      </c>
      <c r="AN14" s="35">
        <v>18</v>
      </c>
      <c r="AO14" s="57">
        <f t="shared" si="4"/>
        <v>4.6391752577319592</v>
      </c>
      <c r="AP14" s="57">
        <f t="shared" si="34"/>
        <v>4.4273159661025137</v>
      </c>
      <c r="AQ14" s="158">
        <v>25</v>
      </c>
      <c r="AR14" s="57">
        <f t="shared" si="60"/>
        <v>5.8548009367681502</v>
      </c>
      <c r="AS14" s="158">
        <v>0</v>
      </c>
      <c r="AT14" s="57">
        <f t="shared" si="61"/>
        <v>0</v>
      </c>
      <c r="AU14" s="158">
        <f t="shared" si="62"/>
        <v>12</v>
      </c>
      <c r="AV14" s="57">
        <f t="shared" si="63"/>
        <v>2.810304449648712</v>
      </c>
      <c r="AW14" s="158">
        <v>12</v>
      </c>
      <c r="AX14" s="57">
        <f t="shared" si="5"/>
        <v>3.0927835051546393</v>
      </c>
      <c r="AY14" s="57">
        <f t="shared" si="35"/>
        <v>2.9515439774016756</v>
      </c>
      <c r="AZ14" s="158">
        <f t="shared" si="64"/>
        <v>38</v>
      </c>
      <c r="BA14" s="57">
        <f t="shared" si="65"/>
        <v>8.8992974238875888</v>
      </c>
      <c r="BB14" s="158">
        <v>37</v>
      </c>
      <c r="BC14" s="57">
        <f t="shared" si="6"/>
        <v>9.536082474226804</v>
      </c>
      <c r="BD14" s="57">
        <f t="shared" si="7"/>
        <v>9.2176899490571955</v>
      </c>
      <c r="BE14" s="158">
        <v>1</v>
      </c>
      <c r="BF14" s="57">
        <f t="shared" si="66"/>
        <v>0.23419203747072601</v>
      </c>
      <c r="BG14" s="158">
        <v>1</v>
      </c>
      <c r="BH14" s="57">
        <f t="shared" si="8"/>
        <v>0.25773195876288657</v>
      </c>
      <c r="BI14" s="57">
        <f t="shared" si="36"/>
        <v>0.2459619981168063</v>
      </c>
      <c r="BJ14" s="158">
        <v>0</v>
      </c>
      <c r="BK14" s="57">
        <f t="shared" si="67"/>
        <v>0</v>
      </c>
      <c r="BL14" s="158">
        <v>0</v>
      </c>
      <c r="BM14" s="57">
        <f t="shared" si="9"/>
        <v>0</v>
      </c>
      <c r="BN14" s="57">
        <f t="shared" si="68"/>
        <v>0</v>
      </c>
      <c r="BO14" s="158">
        <v>0</v>
      </c>
      <c r="BP14" s="57">
        <f t="shared" si="69"/>
        <v>0</v>
      </c>
      <c r="BQ14" s="158">
        <v>4</v>
      </c>
      <c r="BR14" s="57">
        <f t="shared" si="70"/>
        <v>0.93676814988290402</v>
      </c>
      <c r="BS14" s="158">
        <v>2</v>
      </c>
      <c r="BT14" s="57">
        <f t="shared" si="71"/>
        <v>0.46838407494145201</v>
      </c>
      <c r="BU14" s="158">
        <v>1</v>
      </c>
      <c r="BV14" s="57">
        <f t="shared" si="10"/>
        <v>0.25773195876288657</v>
      </c>
      <c r="BW14" s="57">
        <f t="shared" si="72"/>
        <v>0.36305801685216932</v>
      </c>
      <c r="BX14" s="158">
        <v>2</v>
      </c>
      <c r="BY14" s="57">
        <f t="shared" si="73"/>
        <v>0.46838407494145201</v>
      </c>
      <c r="BZ14" s="35">
        <v>10</v>
      </c>
      <c r="CA14" s="60">
        <f t="shared" si="74"/>
        <v>2.3419203747072603</v>
      </c>
      <c r="CB14" s="35">
        <v>6</v>
      </c>
      <c r="CC14" s="60">
        <f t="shared" si="11"/>
        <v>1.5463917525773196</v>
      </c>
      <c r="CD14" s="60">
        <f t="shared" si="75"/>
        <v>1.9441560636422901</v>
      </c>
      <c r="CE14" s="158">
        <v>0</v>
      </c>
      <c r="CF14" s="57">
        <f t="shared" si="76"/>
        <v>0</v>
      </c>
      <c r="CG14" s="158">
        <f t="shared" si="37"/>
        <v>16</v>
      </c>
      <c r="CH14" s="57">
        <f t="shared" si="77"/>
        <v>3.7470725995316161</v>
      </c>
      <c r="CI14" s="158">
        <v>0</v>
      </c>
      <c r="CJ14" s="57">
        <f t="shared" si="78"/>
        <v>0</v>
      </c>
      <c r="CK14" s="158">
        <v>0</v>
      </c>
      <c r="CL14" s="57">
        <f t="shared" si="12"/>
        <v>0</v>
      </c>
      <c r="CM14" s="57">
        <f t="shared" si="79"/>
        <v>0</v>
      </c>
      <c r="CN14" s="158">
        <v>0</v>
      </c>
      <c r="CO14" s="57">
        <f t="shared" si="80"/>
        <v>0</v>
      </c>
      <c r="CP14" s="158">
        <v>5</v>
      </c>
      <c r="CQ14" s="57">
        <f t="shared" si="81"/>
        <v>1.1709601873536302</v>
      </c>
      <c r="CR14" s="35">
        <v>5</v>
      </c>
      <c r="CS14" s="57">
        <f t="shared" si="82"/>
        <v>1.1709601873536302</v>
      </c>
      <c r="CT14" s="35">
        <v>9</v>
      </c>
      <c r="CU14" s="57">
        <f t="shared" si="13"/>
        <v>2.3195876288659796</v>
      </c>
      <c r="CV14" s="57">
        <f t="shared" si="38"/>
        <v>1.7452739081098048</v>
      </c>
      <c r="CW14" s="44">
        <v>74</v>
      </c>
      <c r="CX14" s="57">
        <f t="shared" si="83"/>
        <v>17.330210772833723</v>
      </c>
      <c r="CY14" s="44">
        <v>68</v>
      </c>
      <c r="CZ14" s="57">
        <f t="shared" si="14"/>
        <v>17.525773195876287</v>
      </c>
      <c r="DA14" s="57">
        <f t="shared" si="39"/>
        <v>17.427991984355003</v>
      </c>
      <c r="DB14" s="158">
        <v>1</v>
      </c>
      <c r="DC14" s="57">
        <f t="shared" si="84"/>
        <v>0.23419203747072601</v>
      </c>
      <c r="DD14" s="158">
        <v>1</v>
      </c>
      <c r="DE14" s="57">
        <f t="shared" si="15"/>
        <v>0.25773195876288657</v>
      </c>
      <c r="DF14" s="57">
        <f t="shared" si="85"/>
        <v>0.2459619981168063</v>
      </c>
      <c r="DG14" s="158">
        <v>2</v>
      </c>
      <c r="DH14" s="57">
        <f t="shared" si="86"/>
        <v>0.46838407494145201</v>
      </c>
      <c r="DI14" s="158">
        <v>2</v>
      </c>
      <c r="DJ14" s="57">
        <f t="shared" si="16"/>
        <v>0.51546391752577314</v>
      </c>
      <c r="DK14" s="57">
        <f t="shared" si="87"/>
        <v>0.4919239962336126</v>
      </c>
      <c r="DL14" s="158">
        <v>0</v>
      </c>
      <c r="DM14" s="57">
        <f t="shared" si="88"/>
        <v>0</v>
      </c>
      <c r="DN14" s="158">
        <v>10</v>
      </c>
      <c r="DO14" s="57">
        <f t="shared" si="89"/>
        <v>2.3419203747072603</v>
      </c>
      <c r="DP14" s="158">
        <v>9</v>
      </c>
      <c r="DQ14" s="57">
        <f t="shared" si="17"/>
        <v>2.3195876288659796</v>
      </c>
      <c r="DR14" s="57">
        <f t="shared" si="90"/>
        <v>2.33075400178662</v>
      </c>
      <c r="DS14" s="158">
        <v>13</v>
      </c>
      <c r="DT14" s="57">
        <f t="shared" si="91"/>
        <v>3.0444964871194378</v>
      </c>
      <c r="DU14" s="158">
        <v>9</v>
      </c>
      <c r="DV14" s="57">
        <f t="shared" si="18"/>
        <v>2.3195876288659796</v>
      </c>
      <c r="DW14" s="57">
        <f t="shared" si="92"/>
        <v>2.6820420579927085</v>
      </c>
      <c r="DX14" s="158">
        <v>0</v>
      </c>
      <c r="DY14" s="57">
        <f t="shared" si="93"/>
        <v>0</v>
      </c>
      <c r="DZ14" s="158">
        <v>0</v>
      </c>
      <c r="EA14" s="57">
        <f t="shared" si="94"/>
        <v>0</v>
      </c>
      <c r="EB14" s="158">
        <v>0</v>
      </c>
      <c r="EC14" s="57">
        <f t="shared" si="19"/>
        <v>0</v>
      </c>
      <c r="ED14" s="57">
        <f t="shared" si="40"/>
        <v>0</v>
      </c>
      <c r="EE14" s="158">
        <v>4</v>
      </c>
      <c r="EF14" s="57">
        <f t="shared" si="95"/>
        <v>0.93676814988290402</v>
      </c>
      <c r="EG14" s="158">
        <v>0</v>
      </c>
      <c r="EH14" s="57">
        <f t="shared" si="96"/>
        <v>0</v>
      </c>
      <c r="EI14" s="158">
        <v>0</v>
      </c>
      <c r="EJ14" s="57">
        <f t="shared" si="20"/>
        <v>0</v>
      </c>
      <c r="EK14" s="57">
        <f t="shared" si="41"/>
        <v>0</v>
      </c>
      <c r="EL14" s="158">
        <v>0</v>
      </c>
      <c r="EM14" s="57">
        <f t="shared" si="97"/>
        <v>0</v>
      </c>
      <c r="EN14" s="158">
        <v>8</v>
      </c>
      <c r="EO14" s="57">
        <f t="shared" si="98"/>
        <v>1.873536299765808</v>
      </c>
      <c r="EP14" s="158">
        <v>5</v>
      </c>
      <c r="EQ14" s="57">
        <f t="shared" si="21"/>
        <v>1.2886597938144329</v>
      </c>
      <c r="ER14" s="57">
        <f t="shared" si="99"/>
        <v>1.5810980467901206</v>
      </c>
      <c r="ES14" s="158">
        <v>0</v>
      </c>
      <c r="ET14" s="57">
        <f t="shared" si="100"/>
        <v>0</v>
      </c>
      <c r="EU14" s="158">
        <v>0</v>
      </c>
      <c r="EV14" s="57">
        <f t="shared" si="101"/>
        <v>0</v>
      </c>
      <c r="EW14" s="158">
        <v>0</v>
      </c>
      <c r="EX14" s="62">
        <f t="shared" si="22"/>
        <v>0</v>
      </c>
      <c r="EY14" s="62">
        <f t="shared" si="102"/>
        <v>0</v>
      </c>
      <c r="EZ14" s="158">
        <v>9</v>
      </c>
      <c r="FA14" s="57">
        <f t="shared" si="23"/>
        <v>2.3195876288659796</v>
      </c>
      <c r="FB14" s="158">
        <f t="shared" si="103"/>
        <v>116</v>
      </c>
      <c r="FC14" s="57">
        <f t="shared" si="104"/>
        <v>27.166276346604217</v>
      </c>
      <c r="FD14" s="158">
        <v>102</v>
      </c>
      <c r="FE14" s="57">
        <f t="shared" si="24"/>
        <v>26.288659793814436</v>
      </c>
      <c r="FF14" s="57">
        <f t="shared" si="105"/>
        <v>26.727468070209326</v>
      </c>
      <c r="FG14" s="158">
        <v>0</v>
      </c>
      <c r="FH14" s="57">
        <f t="shared" si="106"/>
        <v>0</v>
      </c>
      <c r="FI14" s="158">
        <v>0</v>
      </c>
      <c r="FJ14" s="57">
        <f t="shared" si="25"/>
        <v>0</v>
      </c>
      <c r="FK14" s="57">
        <f t="shared" si="42"/>
        <v>0</v>
      </c>
      <c r="FL14" s="158">
        <v>0</v>
      </c>
      <c r="FM14" s="57">
        <f t="shared" si="107"/>
        <v>0</v>
      </c>
      <c r="FN14" s="158">
        <v>0</v>
      </c>
      <c r="FO14" s="57">
        <f t="shared" si="26"/>
        <v>0</v>
      </c>
      <c r="FP14" s="57">
        <f t="shared" si="108"/>
        <v>0</v>
      </c>
      <c r="FQ14" s="158">
        <v>3</v>
      </c>
      <c r="FR14" s="57">
        <f t="shared" si="109"/>
        <v>0.70257611241217799</v>
      </c>
      <c r="FS14" s="158">
        <v>2</v>
      </c>
      <c r="FT14" s="57">
        <f t="shared" si="27"/>
        <v>0.51546391752577314</v>
      </c>
      <c r="FU14" s="57">
        <f t="shared" si="110"/>
        <v>0.60902001496897551</v>
      </c>
      <c r="FV14" s="158">
        <v>0</v>
      </c>
      <c r="FW14" s="57">
        <f t="shared" si="111"/>
        <v>0</v>
      </c>
      <c r="FX14" s="158">
        <v>0</v>
      </c>
      <c r="FY14" s="57">
        <f t="shared" si="28"/>
        <v>0</v>
      </c>
      <c r="FZ14" s="57">
        <f t="shared" si="43"/>
        <v>0</v>
      </c>
      <c r="GA14" s="158">
        <v>224</v>
      </c>
      <c r="GB14" s="57">
        <f t="shared" si="112"/>
        <v>52.459016393442624</v>
      </c>
      <c r="GC14" s="158">
        <v>211</v>
      </c>
      <c r="GD14" s="57">
        <f t="shared" si="29"/>
        <v>54.381443298969067</v>
      </c>
      <c r="GE14" s="57">
        <f t="shared" si="113"/>
        <v>53.420229846205842</v>
      </c>
      <c r="GF14" s="158">
        <v>0</v>
      </c>
      <c r="GG14" s="57">
        <f t="shared" si="114"/>
        <v>0</v>
      </c>
      <c r="GH14" s="158">
        <v>0</v>
      </c>
      <c r="GI14" s="57">
        <f t="shared" si="115"/>
        <v>0</v>
      </c>
      <c r="GJ14" s="158">
        <v>0</v>
      </c>
      <c r="GK14" s="57">
        <f t="shared" si="30"/>
        <v>0</v>
      </c>
      <c r="GL14" s="57">
        <f t="shared" si="116"/>
        <v>0</v>
      </c>
      <c r="GM14" s="158">
        <v>1</v>
      </c>
      <c r="GN14" s="57">
        <f t="shared" si="117"/>
        <v>0.23419203747072601</v>
      </c>
      <c r="GO14" s="158">
        <v>13</v>
      </c>
      <c r="GP14" s="57">
        <f t="shared" si="44"/>
        <v>3.0444964871194378</v>
      </c>
      <c r="GQ14" s="158">
        <v>14</v>
      </c>
      <c r="GR14" s="57">
        <f t="shared" si="45"/>
        <v>3.608247422680412</v>
      </c>
      <c r="GS14" s="57">
        <f t="shared" si="118"/>
        <v>3.3263719548999249</v>
      </c>
      <c r="GT14" s="158">
        <f t="shared" si="119"/>
        <v>14</v>
      </c>
      <c r="GU14" s="57">
        <f t="shared" si="46"/>
        <v>3.278688524590164</v>
      </c>
      <c r="GV14" s="158">
        <f t="shared" si="31"/>
        <v>14</v>
      </c>
      <c r="GW14" s="57">
        <f t="shared" si="47"/>
        <v>3.608247422680412</v>
      </c>
      <c r="GX14" s="57">
        <f t="shared" si="120"/>
        <v>3.443467973635288</v>
      </c>
      <c r="GY14" s="158">
        <v>427</v>
      </c>
      <c r="GZ14" s="158">
        <v>388</v>
      </c>
    </row>
    <row r="15" spans="1:208" s="12" customFormat="1" ht="16.05" customHeight="1" x14ac:dyDescent="0.3">
      <c r="A15" s="43" t="s">
        <v>227</v>
      </c>
      <c r="B15" s="94" t="s">
        <v>177</v>
      </c>
      <c r="C15" s="46" t="s">
        <v>9</v>
      </c>
      <c r="D15" s="76">
        <v>327.88</v>
      </c>
      <c r="E15" s="163" t="s">
        <v>157</v>
      </c>
      <c r="F15" s="158">
        <v>0</v>
      </c>
      <c r="G15" s="57">
        <f t="shared" si="48"/>
        <v>0</v>
      </c>
      <c r="H15" s="158">
        <v>0</v>
      </c>
      <c r="I15" s="57">
        <f t="shared" si="0"/>
        <v>0</v>
      </c>
      <c r="J15" s="57">
        <f t="shared" si="32"/>
        <v>0</v>
      </c>
      <c r="K15" s="158">
        <v>0</v>
      </c>
      <c r="L15" s="57">
        <f t="shared" si="49"/>
        <v>0</v>
      </c>
      <c r="M15" s="158">
        <v>2</v>
      </c>
      <c r="N15" s="57">
        <f t="shared" si="50"/>
        <v>0.3289473684210526</v>
      </c>
      <c r="O15" s="158">
        <v>2</v>
      </c>
      <c r="P15" s="57">
        <f t="shared" si="1"/>
        <v>0.3436426116838488</v>
      </c>
      <c r="Q15" s="57">
        <f t="shared" si="33"/>
        <v>0.33629499005245067</v>
      </c>
      <c r="R15" s="158">
        <v>0</v>
      </c>
      <c r="S15" s="57">
        <f t="shared" si="51"/>
        <v>0</v>
      </c>
      <c r="T15" s="158">
        <v>0</v>
      </c>
      <c r="U15" s="57">
        <f t="shared" si="2"/>
        <v>0</v>
      </c>
      <c r="V15" s="57">
        <f t="shared" si="121"/>
        <v>0</v>
      </c>
      <c r="W15" s="158">
        <v>0</v>
      </c>
      <c r="X15" s="57">
        <f t="shared" si="52"/>
        <v>0</v>
      </c>
      <c r="Y15" s="158">
        <v>0</v>
      </c>
      <c r="Z15" s="57">
        <f t="shared" si="53"/>
        <v>0</v>
      </c>
      <c r="AA15" s="158">
        <v>3</v>
      </c>
      <c r="AB15" s="57">
        <f t="shared" si="54"/>
        <v>0.49342105263157893</v>
      </c>
      <c r="AC15" s="158">
        <v>0</v>
      </c>
      <c r="AD15" s="57">
        <f t="shared" si="55"/>
        <v>0</v>
      </c>
      <c r="AE15" s="158">
        <v>2</v>
      </c>
      <c r="AF15" s="57">
        <f t="shared" si="3"/>
        <v>0.3436426116838488</v>
      </c>
      <c r="AG15" s="57">
        <f t="shared" si="56"/>
        <v>0.1718213058419244</v>
      </c>
      <c r="AH15" s="158">
        <v>16</v>
      </c>
      <c r="AI15" s="57">
        <f t="shared" si="57"/>
        <v>2.6315789473684208</v>
      </c>
      <c r="AJ15" s="158">
        <v>27</v>
      </c>
      <c r="AK15" s="57">
        <f t="shared" si="58"/>
        <v>4.4407894736842106</v>
      </c>
      <c r="AL15" s="158">
        <v>29</v>
      </c>
      <c r="AM15" s="57">
        <f t="shared" si="59"/>
        <v>4.7697368421052637</v>
      </c>
      <c r="AN15" s="35">
        <v>28</v>
      </c>
      <c r="AO15" s="57">
        <f t="shared" si="4"/>
        <v>4.8109965635738838</v>
      </c>
      <c r="AP15" s="57">
        <f t="shared" si="34"/>
        <v>4.7903667028395738</v>
      </c>
      <c r="AQ15" s="158">
        <v>39</v>
      </c>
      <c r="AR15" s="57">
        <f t="shared" si="60"/>
        <v>6.4144736842105265</v>
      </c>
      <c r="AS15" s="158">
        <v>0</v>
      </c>
      <c r="AT15" s="57">
        <f t="shared" si="61"/>
        <v>0</v>
      </c>
      <c r="AU15" s="158">
        <f t="shared" si="62"/>
        <v>16</v>
      </c>
      <c r="AV15" s="57">
        <f t="shared" si="63"/>
        <v>2.6315789473684208</v>
      </c>
      <c r="AW15" s="158">
        <v>15</v>
      </c>
      <c r="AX15" s="57">
        <f t="shared" si="5"/>
        <v>2.5773195876288657</v>
      </c>
      <c r="AY15" s="57">
        <f t="shared" si="35"/>
        <v>2.6044492674986435</v>
      </c>
      <c r="AZ15" s="158">
        <f t="shared" si="64"/>
        <v>69</v>
      </c>
      <c r="BA15" s="57">
        <f t="shared" si="65"/>
        <v>11.348684210526317</v>
      </c>
      <c r="BB15" s="158">
        <v>65</v>
      </c>
      <c r="BC15" s="57">
        <f t="shared" si="6"/>
        <v>11.168384879725087</v>
      </c>
      <c r="BD15" s="57">
        <f t="shared" si="7"/>
        <v>11.258534545125702</v>
      </c>
      <c r="BE15" s="158">
        <v>1</v>
      </c>
      <c r="BF15" s="57">
        <f t="shared" si="66"/>
        <v>0.1644736842105263</v>
      </c>
      <c r="BG15" s="158">
        <v>1</v>
      </c>
      <c r="BH15" s="57">
        <f t="shared" si="8"/>
        <v>0.1718213058419244</v>
      </c>
      <c r="BI15" s="57">
        <f t="shared" si="36"/>
        <v>0.16814749502622534</v>
      </c>
      <c r="BJ15" s="158">
        <v>1</v>
      </c>
      <c r="BK15" s="57">
        <f t="shared" si="67"/>
        <v>0.1644736842105263</v>
      </c>
      <c r="BL15" s="158">
        <v>1</v>
      </c>
      <c r="BM15" s="57">
        <f t="shared" si="9"/>
        <v>0.1718213058419244</v>
      </c>
      <c r="BN15" s="57">
        <f t="shared" si="68"/>
        <v>0.16814749502622534</v>
      </c>
      <c r="BO15" s="158">
        <v>1</v>
      </c>
      <c r="BP15" s="57">
        <f t="shared" si="69"/>
        <v>0.1644736842105263</v>
      </c>
      <c r="BQ15" s="158">
        <v>0</v>
      </c>
      <c r="BR15" s="57">
        <f t="shared" si="70"/>
        <v>0</v>
      </c>
      <c r="BS15" s="158">
        <v>2</v>
      </c>
      <c r="BT15" s="57">
        <f t="shared" si="71"/>
        <v>0.3289473684210526</v>
      </c>
      <c r="BU15" s="158">
        <v>1</v>
      </c>
      <c r="BV15" s="57">
        <f t="shared" si="10"/>
        <v>0.1718213058419244</v>
      </c>
      <c r="BW15" s="57">
        <f t="shared" si="72"/>
        <v>0.2503843371314885</v>
      </c>
      <c r="BX15" s="158">
        <v>3</v>
      </c>
      <c r="BY15" s="57">
        <f t="shared" si="73"/>
        <v>0.49342105263157893</v>
      </c>
      <c r="BZ15" s="35">
        <v>6</v>
      </c>
      <c r="CA15" s="60">
        <f t="shared" si="74"/>
        <v>0.98684210526315785</v>
      </c>
      <c r="CB15" s="35">
        <v>5</v>
      </c>
      <c r="CC15" s="60">
        <f t="shared" si="11"/>
        <v>0.85910652920962205</v>
      </c>
      <c r="CD15" s="60">
        <f t="shared" si="75"/>
        <v>0.92297431723639001</v>
      </c>
      <c r="CE15" s="158">
        <v>0</v>
      </c>
      <c r="CF15" s="57">
        <f t="shared" si="76"/>
        <v>0</v>
      </c>
      <c r="CG15" s="158">
        <f t="shared" si="37"/>
        <v>10</v>
      </c>
      <c r="CH15" s="57">
        <f t="shared" si="77"/>
        <v>1.6447368421052631</v>
      </c>
      <c r="CI15" s="158">
        <v>1</v>
      </c>
      <c r="CJ15" s="57">
        <f t="shared" si="78"/>
        <v>0.1644736842105263</v>
      </c>
      <c r="CK15" s="158">
        <v>1</v>
      </c>
      <c r="CL15" s="57">
        <f t="shared" si="12"/>
        <v>0.1718213058419244</v>
      </c>
      <c r="CM15" s="57">
        <f t="shared" si="79"/>
        <v>0.16814749502622534</v>
      </c>
      <c r="CN15" s="158">
        <v>0</v>
      </c>
      <c r="CO15" s="57">
        <f t="shared" si="80"/>
        <v>0</v>
      </c>
      <c r="CP15" s="158">
        <v>12</v>
      </c>
      <c r="CQ15" s="57">
        <f t="shared" si="81"/>
        <v>1.9736842105263157</v>
      </c>
      <c r="CR15" s="35">
        <v>0</v>
      </c>
      <c r="CS15" s="57">
        <f t="shared" si="82"/>
        <v>0</v>
      </c>
      <c r="CT15" s="35">
        <v>2</v>
      </c>
      <c r="CU15" s="57">
        <f t="shared" si="13"/>
        <v>0.3436426116838488</v>
      </c>
      <c r="CV15" s="57">
        <f t="shared" si="38"/>
        <v>0.1718213058419244</v>
      </c>
      <c r="CW15" s="44">
        <v>73</v>
      </c>
      <c r="CX15" s="57">
        <f t="shared" si="83"/>
        <v>12.006578947368421</v>
      </c>
      <c r="CY15" s="44">
        <v>72</v>
      </c>
      <c r="CZ15" s="57">
        <f t="shared" si="14"/>
        <v>12.371134020618557</v>
      </c>
      <c r="DA15" s="57">
        <f t="shared" si="39"/>
        <v>12.18885648399349</v>
      </c>
      <c r="DB15" s="158">
        <v>2</v>
      </c>
      <c r="DC15" s="57">
        <f t="shared" si="84"/>
        <v>0.3289473684210526</v>
      </c>
      <c r="DD15" s="158">
        <v>2</v>
      </c>
      <c r="DE15" s="57">
        <f t="shared" si="15"/>
        <v>0.3436426116838488</v>
      </c>
      <c r="DF15" s="57">
        <f t="shared" si="85"/>
        <v>0.33629499005245067</v>
      </c>
      <c r="DG15" s="158">
        <v>5</v>
      </c>
      <c r="DH15" s="57">
        <f t="shared" si="86"/>
        <v>0.82236842105263153</v>
      </c>
      <c r="DI15" s="158">
        <v>5</v>
      </c>
      <c r="DJ15" s="57">
        <f t="shared" si="16"/>
        <v>0.85910652920962205</v>
      </c>
      <c r="DK15" s="57">
        <f t="shared" si="87"/>
        <v>0.84073747513112673</v>
      </c>
      <c r="DL15" s="158">
        <v>0</v>
      </c>
      <c r="DM15" s="57">
        <f t="shared" si="88"/>
        <v>0</v>
      </c>
      <c r="DN15" s="158">
        <v>22</v>
      </c>
      <c r="DO15" s="57">
        <f t="shared" si="89"/>
        <v>3.6184210526315792</v>
      </c>
      <c r="DP15" s="158">
        <v>22</v>
      </c>
      <c r="DQ15" s="57">
        <f t="shared" si="17"/>
        <v>3.7800687285223367</v>
      </c>
      <c r="DR15" s="57">
        <f t="shared" si="90"/>
        <v>3.6992448905769582</v>
      </c>
      <c r="DS15" s="158">
        <v>56</v>
      </c>
      <c r="DT15" s="57">
        <f t="shared" si="91"/>
        <v>9.2105263157894726</v>
      </c>
      <c r="DU15" s="158">
        <v>55</v>
      </c>
      <c r="DV15" s="57">
        <f t="shared" si="18"/>
        <v>9.4501718213058421</v>
      </c>
      <c r="DW15" s="57">
        <f t="shared" si="92"/>
        <v>9.3303490685476582</v>
      </c>
      <c r="DX15" s="158">
        <v>0</v>
      </c>
      <c r="DY15" s="57">
        <f t="shared" si="93"/>
        <v>0</v>
      </c>
      <c r="DZ15" s="158">
        <v>2</v>
      </c>
      <c r="EA15" s="57">
        <f t="shared" si="94"/>
        <v>0.3289473684210526</v>
      </c>
      <c r="EB15" s="158">
        <v>2</v>
      </c>
      <c r="EC15" s="57">
        <f t="shared" si="19"/>
        <v>0.3436426116838488</v>
      </c>
      <c r="ED15" s="57">
        <f t="shared" si="40"/>
        <v>0.33629499005245067</v>
      </c>
      <c r="EE15" s="158">
        <v>7</v>
      </c>
      <c r="EF15" s="57">
        <f t="shared" si="95"/>
        <v>1.1513157894736841</v>
      </c>
      <c r="EG15" s="158">
        <v>0</v>
      </c>
      <c r="EH15" s="57">
        <f t="shared" si="96"/>
        <v>0</v>
      </c>
      <c r="EI15" s="158">
        <v>0</v>
      </c>
      <c r="EJ15" s="57">
        <f t="shared" si="20"/>
        <v>0</v>
      </c>
      <c r="EK15" s="57">
        <f t="shared" si="41"/>
        <v>0</v>
      </c>
      <c r="EL15" s="158">
        <v>0</v>
      </c>
      <c r="EM15" s="57">
        <f t="shared" si="97"/>
        <v>0</v>
      </c>
      <c r="EN15" s="158">
        <v>9</v>
      </c>
      <c r="EO15" s="57">
        <f t="shared" si="98"/>
        <v>1.4802631578947367</v>
      </c>
      <c r="EP15" s="158">
        <v>4</v>
      </c>
      <c r="EQ15" s="57">
        <f t="shared" si="21"/>
        <v>0.6872852233676976</v>
      </c>
      <c r="ER15" s="57">
        <f t="shared" si="99"/>
        <v>1.083774190631217</v>
      </c>
      <c r="ES15" s="158">
        <v>0</v>
      </c>
      <c r="ET15" s="57">
        <f t="shared" si="100"/>
        <v>0</v>
      </c>
      <c r="EU15" s="158">
        <v>0</v>
      </c>
      <c r="EV15" s="57">
        <f t="shared" si="101"/>
        <v>0</v>
      </c>
      <c r="EW15" s="158">
        <v>0</v>
      </c>
      <c r="EX15" s="62">
        <f t="shared" si="22"/>
        <v>0</v>
      </c>
      <c r="EY15" s="62">
        <f t="shared" si="102"/>
        <v>0</v>
      </c>
      <c r="EZ15" s="158">
        <v>18</v>
      </c>
      <c r="FA15" s="57">
        <f t="shared" si="23"/>
        <v>3.0927835051546393</v>
      </c>
      <c r="FB15" s="158">
        <f t="shared" si="103"/>
        <v>185</v>
      </c>
      <c r="FC15" s="57">
        <f t="shared" si="104"/>
        <v>30.427631578947366</v>
      </c>
      <c r="FD15" s="158">
        <v>177</v>
      </c>
      <c r="FE15" s="57">
        <f t="shared" si="24"/>
        <v>30.412371134020617</v>
      </c>
      <c r="FF15" s="57">
        <f t="shared" si="105"/>
        <v>30.420001356483994</v>
      </c>
      <c r="FG15" s="158">
        <v>0</v>
      </c>
      <c r="FH15" s="57">
        <f t="shared" si="106"/>
        <v>0</v>
      </c>
      <c r="FI15" s="158">
        <v>0</v>
      </c>
      <c r="FJ15" s="57">
        <f t="shared" si="25"/>
        <v>0</v>
      </c>
      <c r="FK15" s="57">
        <f t="shared" si="42"/>
        <v>0</v>
      </c>
      <c r="FL15" s="158">
        <v>0</v>
      </c>
      <c r="FM15" s="57">
        <f t="shared" si="107"/>
        <v>0</v>
      </c>
      <c r="FN15" s="158">
        <v>0</v>
      </c>
      <c r="FO15" s="57">
        <f t="shared" si="26"/>
        <v>0</v>
      </c>
      <c r="FP15" s="57">
        <f t="shared" si="108"/>
        <v>0</v>
      </c>
      <c r="FQ15" s="158">
        <v>0</v>
      </c>
      <c r="FR15" s="57">
        <f t="shared" si="109"/>
        <v>0</v>
      </c>
      <c r="FS15" s="158">
        <v>0</v>
      </c>
      <c r="FT15" s="57">
        <f t="shared" si="27"/>
        <v>0</v>
      </c>
      <c r="FU15" s="57">
        <f t="shared" si="110"/>
        <v>0</v>
      </c>
      <c r="FV15" s="35">
        <v>1</v>
      </c>
      <c r="FW15" s="57">
        <f t="shared" si="111"/>
        <v>0.1644736842105263</v>
      </c>
      <c r="FX15" s="35">
        <v>1</v>
      </c>
      <c r="FY15" s="57">
        <f t="shared" si="28"/>
        <v>0.1718213058419244</v>
      </c>
      <c r="FZ15" s="57">
        <f t="shared" si="43"/>
        <v>0.16814749502622534</v>
      </c>
      <c r="GA15" s="158">
        <v>314</v>
      </c>
      <c r="GB15" s="57">
        <f t="shared" si="112"/>
        <v>51.644736842105267</v>
      </c>
      <c r="GC15" s="158">
        <v>305</v>
      </c>
      <c r="GD15" s="57">
        <f t="shared" si="29"/>
        <v>52.405498281786947</v>
      </c>
      <c r="GE15" s="57">
        <f t="shared" si="113"/>
        <v>52.025117561946104</v>
      </c>
      <c r="GF15" s="158">
        <v>0</v>
      </c>
      <c r="GG15" s="57">
        <f t="shared" si="114"/>
        <v>0</v>
      </c>
      <c r="GH15" s="158">
        <v>0</v>
      </c>
      <c r="GI15" s="57">
        <f t="shared" si="115"/>
        <v>0</v>
      </c>
      <c r="GJ15" s="158">
        <v>0</v>
      </c>
      <c r="GK15" s="57">
        <f t="shared" si="30"/>
        <v>0</v>
      </c>
      <c r="GL15" s="57">
        <f t="shared" si="116"/>
        <v>0</v>
      </c>
      <c r="GM15" s="158">
        <v>3</v>
      </c>
      <c r="GN15" s="57">
        <f t="shared" si="117"/>
        <v>0.49342105263157893</v>
      </c>
      <c r="GO15" s="158">
        <v>7</v>
      </c>
      <c r="GP15" s="57">
        <f t="shared" si="44"/>
        <v>1.1513157894736841</v>
      </c>
      <c r="GQ15" s="158">
        <v>10</v>
      </c>
      <c r="GR15" s="57">
        <f t="shared" si="45"/>
        <v>1.7182130584192441</v>
      </c>
      <c r="GS15" s="57">
        <f t="shared" si="118"/>
        <v>1.4347644239464641</v>
      </c>
      <c r="GT15" s="158">
        <f t="shared" si="119"/>
        <v>10</v>
      </c>
      <c r="GU15" s="57">
        <f t="shared" si="46"/>
        <v>1.6447368421052631</v>
      </c>
      <c r="GV15" s="158">
        <f t="shared" si="31"/>
        <v>10</v>
      </c>
      <c r="GW15" s="57">
        <f t="shared" si="47"/>
        <v>1.7182130584192441</v>
      </c>
      <c r="GX15" s="57">
        <f t="shared" si="120"/>
        <v>1.6814749502622535</v>
      </c>
      <c r="GY15" s="158">
        <v>608</v>
      </c>
      <c r="GZ15" s="158">
        <v>582</v>
      </c>
    </row>
    <row r="16" spans="1:208" s="12" customFormat="1" ht="16.05" customHeight="1" x14ac:dyDescent="0.3">
      <c r="A16" s="43" t="s">
        <v>226</v>
      </c>
      <c r="B16" s="94" t="s">
        <v>177</v>
      </c>
      <c r="C16" s="46" t="s">
        <v>10</v>
      </c>
      <c r="D16" s="76">
        <v>290.23</v>
      </c>
      <c r="E16" s="163" t="s">
        <v>157</v>
      </c>
      <c r="F16" s="158">
        <v>0</v>
      </c>
      <c r="G16" s="57">
        <f t="shared" si="48"/>
        <v>0</v>
      </c>
      <c r="H16" s="158">
        <v>0</v>
      </c>
      <c r="I16" s="57">
        <f t="shared" si="0"/>
        <v>0</v>
      </c>
      <c r="J16" s="57">
        <f t="shared" si="32"/>
        <v>0</v>
      </c>
      <c r="K16" s="158">
        <v>0</v>
      </c>
      <c r="L16" s="57">
        <f t="shared" si="49"/>
        <v>0</v>
      </c>
      <c r="M16" s="158">
        <v>4</v>
      </c>
      <c r="N16" s="57">
        <f t="shared" si="50"/>
        <v>0.77669902912621358</v>
      </c>
      <c r="O16" s="158">
        <v>4</v>
      </c>
      <c r="P16" s="57">
        <f t="shared" si="1"/>
        <v>0.86956521739130432</v>
      </c>
      <c r="Q16" s="57">
        <f t="shared" si="33"/>
        <v>0.82313212325875895</v>
      </c>
      <c r="R16" s="158">
        <v>0</v>
      </c>
      <c r="S16" s="57">
        <f t="shared" si="51"/>
        <v>0</v>
      </c>
      <c r="T16" s="158">
        <v>0</v>
      </c>
      <c r="U16" s="57">
        <f t="shared" si="2"/>
        <v>0</v>
      </c>
      <c r="V16" s="57">
        <f t="shared" si="121"/>
        <v>0</v>
      </c>
      <c r="W16" s="158">
        <v>0</v>
      </c>
      <c r="X16" s="57">
        <f t="shared" si="52"/>
        <v>0</v>
      </c>
      <c r="Y16" s="158">
        <v>0</v>
      </c>
      <c r="Z16" s="57">
        <f t="shared" si="53"/>
        <v>0</v>
      </c>
      <c r="AA16" s="158">
        <v>3</v>
      </c>
      <c r="AB16" s="57">
        <f t="shared" si="54"/>
        <v>0.58252427184466016</v>
      </c>
      <c r="AC16" s="158">
        <v>0</v>
      </c>
      <c r="AD16" s="57">
        <f t="shared" si="55"/>
        <v>0</v>
      </c>
      <c r="AE16" s="158">
        <v>1</v>
      </c>
      <c r="AF16" s="57">
        <f t="shared" si="3"/>
        <v>0.21739130434782608</v>
      </c>
      <c r="AG16" s="57">
        <f t="shared" si="56"/>
        <v>0.10869565217391304</v>
      </c>
      <c r="AH16" s="158">
        <v>9</v>
      </c>
      <c r="AI16" s="57">
        <f t="shared" si="57"/>
        <v>1.7475728155339807</v>
      </c>
      <c r="AJ16" s="158">
        <v>31</v>
      </c>
      <c r="AK16" s="57">
        <f t="shared" si="58"/>
        <v>6.0194174757281553</v>
      </c>
      <c r="AL16" s="158">
        <v>20</v>
      </c>
      <c r="AM16" s="57">
        <f t="shared" si="59"/>
        <v>3.8834951456310676</v>
      </c>
      <c r="AN16" s="35">
        <v>20</v>
      </c>
      <c r="AO16" s="57">
        <f t="shared" si="4"/>
        <v>4.3478260869565215</v>
      </c>
      <c r="AP16" s="57">
        <f t="shared" si="34"/>
        <v>4.1156606162937948</v>
      </c>
      <c r="AQ16" s="158">
        <v>30</v>
      </c>
      <c r="AR16" s="57">
        <f t="shared" si="60"/>
        <v>5.825242718446602</v>
      </c>
      <c r="AS16" s="158">
        <v>0</v>
      </c>
      <c r="AT16" s="57">
        <f t="shared" si="61"/>
        <v>0</v>
      </c>
      <c r="AU16" s="158">
        <f t="shared" si="62"/>
        <v>9</v>
      </c>
      <c r="AV16" s="57">
        <f t="shared" si="63"/>
        <v>1.7475728155339807</v>
      </c>
      <c r="AW16" s="158">
        <v>8</v>
      </c>
      <c r="AX16" s="57">
        <f t="shared" si="5"/>
        <v>1.7391304347826086</v>
      </c>
      <c r="AY16" s="57">
        <f t="shared" si="35"/>
        <v>1.7433516251582946</v>
      </c>
      <c r="AZ16" s="158">
        <f t="shared" si="64"/>
        <v>64</v>
      </c>
      <c r="BA16" s="57">
        <f t="shared" si="65"/>
        <v>12.427184466019417</v>
      </c>
      <c r="BB16" s="158">
        <v>59</v>
      </c>
      <c r="BC16" s="57">
        <f t="shared" si="6"/>
        <v>12.82608695652174</v>
      </c>
      <c r="BD16" s="57">
        <f t="shared" si="7"/>
        <v>12.626635711270579</v>
      </c>
      <c r="BE16" s="158">
        <v>1</v>
      </c>
      <c r="BF16" s="57">
        <f t="shared" si="66"/>
        <v>0.1941747572815534</v>
      </c>
      <c r="BG16" s="158">
        <v>1</v>
      </c>
      <c r="BH16" s="57">
        <f t="shared" si="8"/>
        <v>0.21739130434782608</v>
      </c>
      <c r="BI16" s="57">
        <f t="shared" si="36"/>
        <v>0.20578303081468974</v>
      </c>
      <c r="BJ16" s="158">
        <v>1</v>
      </c>
      <c r="BK16" s="57">
        <f t="shared" si="67"/>
        <v>0.1941747572815534</v>
      </c>
      <c r="BL16" s="158">
        <v>1</v>
      </c>
      <c r="BM16" s="57">
        <f t="shared" si="9"/>
        <v>0.21739130434782608</v>
      </c>
      <c r="BN16" s="57">
        <f t="shared" si="68"/>
        <v>0.20578303081468974</v>
      </c>
      <c r="BO16" s="158">
        <v>0</v>
      </c>
      <c r="BP16" s="57">
        <f t="shared" si="69"/>
        <v>0</v>
      </c>
      <c r="BQ16" s="158">
        <v>10</v>
      </c>
      <c r="BR16" s="57">
        <f t="shared" si="70"/>
        <v>1.9417475728155338</v>
      </c>
      <c r="BS16" s="158">
        <v>0</v>
      </c>
      <c r="BT16" s="57">
        <f t="shared" si="71"/>
        <v>0</v>
      </c>
      <c r="BU16" s="158">
        <v>0</v>
      </c>
      <c r="BV16" s="57">
        <f t="shared" si="10"/>
        <v>0</v>
      </c>
      <c r="BW16" s="57">
        <f t="shared" si="72"/>
        <v>0</v>
      </c>
      <c r="BX16" s="158">
        <v>0</v>
      </c>
      <c r="BY16" s="57">
        <f t="shared" si="73"/>
        <v>0</v>
      </c>
      <c r="BZ16" s="35">
        <v>16</v>
      </c>
      <c r="CA16" s="60">
        <f t="shared" si="74"/>
        <v>3.1067961165048543</v>
      </c>
      <c r="CB16" s="35">
        <v>16</v>
      </c>
      <c r="CC16" s="60">
        <f t="shared" si="11"/>
        <v>3.4782608695652173</v>
      </c>
      <c r="CD16" s="60">
        <f t="shared" si="75"/>
        <v>3.2925284930350358</v>
      </c>
      <c r="CE16" s="158">
        <v>0</v>
      </c>
      <c r="CF16" s="57">
        <f t="shared" si="76"/>
        <v>0</v>
      </c>
      <c r="CG16" s="158">
        <f t="shared" si="37"/>
        <v>26</v>
      </c>
      <c r="CH16" s="57">
        <f t="shared" si="77"/>
        <v>5.0485436893203879</v>
      </c>
      <c r="CI16" s="158">
        <v>0</v>
      </c>
      <c r="CJ16" s="57">
        <f t="shared" si="78"/>
        <v>0</v>
      </c>
      <c r="CK16" s="158">
        <v>0</v>
      </c>
      <c r="CL16" s="57">
        <f t="shared" si="12"/>
        <v>0</v>
      </c>
      <c r="CM16" s="57">
        <f t="shared" si="79"/>
        <v>0</v>
      </c>
      <c r="CN16" s="158">
        <v>0</v>
      </c>
      <c r="CO16" s="57">
        <f t="shared" si="80"/>
        <v>0</v>
      </c>
      <c r="CP16" s="158">
        <v>6</v>
      </c>
      <c r="CQ16" s="57">
        <f t="shared" si="81"/>
        <v>1.1650485436893203</v>
      </c>
      <c r="CR16" s="35">
        <v>0</v>
      </c>
      <c r="CS16" s="57">
        <f t="shared" si="82"/>
        <v>0</v>
      </c>
      <c r="CT16" s="35">
        <v>6</v>
      </c>
      <c r="CU16" s="57">
        <f t="shared" si="13"/>
        <v>1.3043478260869565</v>
      </c>
      <c r="CV16" s="57">
        <f t="shared" si="38"/>
        <v>0.65217391304347827</v>
      </c>
      <c r="CW16" s="44">
        <v>101</v>
      </c>
      <c r="CX16" s="57">
        <f t="shared" si="83"/>
        <v>19.611650485436893</v>
      </c>
      <c r="CY16" s="44">
        <v>96</v>
      </c>
      <c r="CZ16" s="57">
        <f t="shared" si="14"/>
        <v>20.869565217391305</v>
      </c>
      <c r="DA16" s="57">
        <f t="shared" si="39"/>
        <v>20.240607851414097</v>
      </c>
      <c r="DB16" s="158">
        <v>2</v>
      </c>
      <c r="DC16" s="57">
        <f t="shared" si="84"/>
        <v>0.38834951456310679</v>
      </c>
      <c r="DD16" s="158">
        <v>2</v>
      </c>
      <c r="DE16" s="57">
        <f t="shared" si="15"/>
        <v>0.43478260869565216</v>
      </c>
      <c r="DF16" s="57">
        <f t="shared" si="85"/>
        <v>0.41156606162937948</v>
      </c>
      <c r="DG16" s="158">
        <v>2</v>
      </c>
      <c r="DH16" s="57">
        <f t="shared" si="86"/>
        <v>0.38834951456310679</v>
      </c>
      <c r="DI16" s="158">
        <v>2</v>
      </c>
      <c r="DJ16" s="57">
        <f t="shared" si="16"/>
        <v>0.43478260869565216</v>
      </c>
      <c r="DK16" s="57">
        <f t="shared" si="87"/>
        <v>0.41156606162937948</v>
      </c>
      <c r="DL16" s="158">
        <v>1</v>
      </c>
      <c r="DM16" s="57">
        <f t="shared" si="88"/>
        <v>0.1941747572815534</v>
      </c>
      <c r="DN16" s="158">
        <v>20</v>
      </c>
      <c r="DO16" s="57">
        <f t="shared" si="89"/>
        <v>3.8834951456310676</v>
      </c>
      <c r="DP16" s="158">
        <v>17</v>
      </c>
      <c r="DQ16" s="57">
        <f t="shared" si="17"/>
        <v>3.6956521739130435</v>
      </c>
      <c r="DR16" s="57">
        <f t="shared" si="90"/>
        <v>3.7895736597720555</v>
      </c>
      <c r="DS16" s="158">
        <v>61</v>
      </c>
      <c r="DT16" s="57">
        <f t="shared" si="91"/>
        <v>11.844660194174757</v>
      </c>
      <c r="DU16" s="158">
        <v>54</v>
      </c>
      <c r="DV16" s="57">
        <f t="shared" si="18"/>
        <v>11.739130434782609</v>
      </c>
      <c r="DW16" s="57">
        <f t="shared" si="92"/>
        <v>11.791895314478683</v>
      </c>
      <c r="DX16" s="158">
        <v>2</v>
      </c>
      <c r="DY16" s="57">
        <f t="shared" si="93"/>
        <v>0.38834951456310679</v>
      </c>
      <c r="DZ16" s="158">
        <v>2</v>
      </c>
      <c r="EA16" s="57">
        <f t="shared" si="94"/>
        <v>0.38834951456310679</v>
      </c>
      <c r="EB16" s="158">
        <v>2</v>
      </c>
      <c r="EC16" s="57">
        <f t="shared" si="19"/>
        <v>0.43478260869565216</v>
      </c>
      <c r="ED16" s="57">
        <f t="shared" si="40"/>
        <v>0.41156606162937948</v>
      </c>
      <c r="EE16" s="158">
        <v>26</v>
      </c>
      <c r="EF16" s="57">
        <f t="shared" si="95"/>
        <v>5.0485436893203879</v>
      </c>
      <c r="EG16" s="158">
        <v>0</v>
      </c>
      <c r="EH16" s="57">
        <f t="shared" si="96"/>
        <v>0</v>
      </c>
      <c r="EI16" s="158">
        <v>0</v>
      </c>
      <c r="EJ16" s="57">
        <f t="shared" si="20"/>
        <v>0</v>
      </c>
      <c r="EK16" s="57">
        <f t="shared" si="41"/>
        <v>0</v>
      </c>
      <c r="EL16" s="158">
        <v>0</v>
      </c>
      <c r="EM16" s="57">
        <f t="shared" si="97"/>
        <v>0</v>
      </c>
      <c r="EN16" s="158">
        <v>7</v>
      </c>
      <c r="EO16" s="57">
        <f t="shared" si="98"/>
        <v>1.3592233009708738</v>
      </c>
      <c r="EP16" s="158">
        <v>1</v>
      </c>
      <c r="EQ16" s="57">
        <f t="shared" si="21"/>
        <v>0.21739130434782608</v>
      </c>
      <c r="ER16" s="57">
        <f t="shared" si="99"/>
        <v>0.78830730265935001</v>
      </c>
      <c r="ES16" s="158">
        <v>0</v>
      </c>
      <c r="ET16" s="57">
        <f t="shared" si="100"/>
        <v>0</v>
      </c>
      <c r="EU16" s="158">
        <v>0</v>
      </c>
      <c r="EV16" s="57">
        <f t="shared" si="101"/>
        <v>0</v>
      </c>
      <c r="EW16" s="158">
        <v>0</v>
      </c>
      <c r="EX16" s="62">
        <f t="shared" si="22"/>
        <v>0</v>
      </c>
      <c r="EY16" s="62">
        <f t="shared" si="102"/>
        <v>0</v>
      </c>
      <c r="EZ16" s="158">
        <v>31</v>
      </c>
      <c r="FA16" s="57">
        <f t="shared" si="23"/>
        <v>6.7391304347826084</v>
      </c>
      <c r="FB16" s="158">
        <f t="shared" si="103"/>
        <v>226</v>
      </c>
      <c r="FC16" s="57">
        <f t="shared" si="104"/>
        <v>43.883495145631066</v>
      </c>
      <c r="FD16" s="158">
        <v>201</v>
      </c>
      <c r="FE16" s="57">
        <f t="shared" si="24"/>
        <v>43.695652173913039</v>
      </c>
      <c r="FF16" s="57">
        <f t="shared" si="105"/>
        <v>43.789573659772053</v>
      </c>
      <c r="FG16" s="158">
        <v>1</v>
      </c>
      <c r="FH16" s="57">
        <f t="shared" si="106"/>
        <v>0.1941747572815534</v>
      </c>
      <c r="FI16" s="158">
        <v>1</v>
      </c>
      <c r="FJ16" s="57">
        <f t="shared" si="25"/>
        <v>0.21739130434782608</v>
      </c>
      <c r="FK16" s="57">
        <f t="shared" si="42"/>
        <v>0.20578303081468974</v>
      </c>
      <c r="FL16" s="158">
        <v>1</v>
      </c>
      <c r="FM16" s="57">
        <f t="shared" si="107"/>
        <v>0.1941747572815534</v>
      </c>
      <c r="FN16" s="158">
        <v>1</v>
      </c>
      <c r="FO16" s="57">
        <f t="shared" si="26"/>
        <v>0.21739130434782608</v>
      </c>
      <c r="FP16" s="57">
        <f t="shared" si="108"/>
        <v>0.20578303081468974</v>
      </c>
      <c r="FQ16" s="158">
        <v>1</v>
      </c>
      <c r="FR16" s="57">
        <f t="shared" si="109"/>
        <v>0.1941747572815534</v>
      </c>
      <c r="FS16" s="158">
        <v>1</v>
      </c>
      <c r="FT16" s="57">
        <f t="shared" si="27"/>
        <v>0.21739130434782608</v>
      </c>
      <c r="FU16" s="57">
        <f t="shared" si="110"/>
        <v>0.20578303081468974</v>
      </c>
      <c r="FV16" s="158">
        <v>0</v>
      </c>
      <c r="FW16" s="57">
        <f t="shared" si="111"/>
        <v>0</v>
      </c>
      <c r="FX16" s="158">
        <v>0</v>
      </c>
      <c r="FY16" s="57">
        <f t="shared" si="28"/>
        <v>0</v>
      </c>
      <c r="FZ16" s="57">
        <f t="shared" si="43"/>
        <v>0</v>
      </c>
      <c r="GA16" s="158">
        <v>164</v>
      </c>
      <c r="GB16" s="57">
        <f t="shared" si="112"/>
        <v>31.844660194174757</v>
      </c>
      <c r="GC16" s="158">
        <v>150</v>
      </c>
      <c r="GD16" s="57">
        <f t="shared" si="29"/>
        <v>32.608695652173914</v>
      </c>
      <c r="GE16" s="57">
        <f t="shared" si="113"/>
        <v>32.226677923174336</v>
      </c>
      <c r="GF16" s="158">
        <v>0</v>
      </c>
      <c r="GG16" s="57">
        <f t="shared" si="114"/>
        <v>0</v>
      </c>
      <c r="GH16" s="158">
        <v>0</v>
      </c>
      <c r="GI16" s="57">
        <f t="shared" si="115"/>
        <v>0</v>
      </c>
      <c r="GJ16" s="158">
        <v>0</v>
      </c>
      <c r="GK16" s="57">
        <f t="shared" si="30"/>
        <v>0</v>
      </c>
      <c r="GL16" s="57">
        <f t="shared" si="116"/>
        <v>0</v>
      </c>
      <c r="GM16" s="158">
        <v>0</v>
      </c>
      <c r="GN16" s="57">
        <f t="shared" si="117"/>
        <v>0</v>
      </c>
      <c r="GO16" s="158">
        <v>20</v>
      </c>
      <c r="GP16" s="57">
        <f t="shared" si="44"/>
        <v>3.8834951456310676</v>
      </c>
      <c r="GQ16" s="158">
        <v>20</v>
      </c>
      <c r="GR16" s="57">
        <f t="shared" si="45"/>
        <v>4.3478260869565215</v>
      </c>
      <c r="GS16" s="57">
        <f t="shared" si="118"/>
        <v>4.1156606162937948</v>
      </c>
      <c r="GT16" s="158">
        <f t="shared" si="119"/>
        <v>20</v>
      </c>
      <c r="GU16" s="57">
        <f t="shared" si="46"/>
        <v>3.8834951456310676</v>
      </c>
      <c r="GV16" s="158">
        <f t="shared" si="31"/>
        <v>20</v>
      </c>
      <c r="GW16" s="57">
        <f t="shared" si="47"/>
        <v>4.3478260869565215</v>
      </c>
      <c r="GX16" s="57">
        <f t="shared" si="120"/>
        <v>4.1156606162937948</v>
      </c>
      <c r="GY16" s="158">
        <v>515</v>
      </c>
      <c r="GZ16" s="158">
        <v>460</v>
      </c>
    </row>
    <row r="17" spans="1:208" s="12" customFormat="1" ht="16.05" customHeight="1" x14ac:dyDescent="0.3">
      <c r="A17" s="43" t="s">
        <v>225</v>
      </c>
      <c r="B17" s="94" t="s">
        <v>177</v>
      </c>
      <c r="C17" s="46" t="s">
        <v>11</v>
      </c>
      <c r="D17" s="76">
        <v>245.48</v>
      </c>
      <c r="E17" s="163" t="s">
        <v>157</v>
      </c>
      <c r="F17" s="158">
        <v>5</v>
      </c>
      <c r="G17" s="57">
        <f t="shared" si="48"/>
        <v>1.0638297872340425</v>
      </c>
      <c r="H17" s="158">
        <v>5</v>
      </c>
      <c r="I17" s="57">
        <f t="shared" si="0"/>
        <v>1.25</v>
      </c>
      <c r="J17" s="57">
        <f t="shared" si="32"/>
        <v>1.1569148936170213</v>
      </c>
      <c r="K17" s="158">
        <v>0</v>
      </c>
      <c r="L17" s="57">
        <f t="shared" si="49"/>
        <v>0</v>
      </c>
      <c r="M17" s="158">
        <v>0</v>
      </c>
      <c r="N17" s="57">
        <f t="shared" si="50"/>
        <v>0</v>
      </c>
      <c r="O17" s="158">
        <v>0</v>
      </c>
      <c r="P17" s="57">
        <f t="shared" si="1"/>
        <v>0</v>
      </c>
      <c r="Q17" s="57">
        <f t="shared" si="33"/>
        <v>0</v>
      </c>
      <c r="R17" s="158">
        <v>0</v>
      </c>
      <c r="S17" s="57">
        <f t="shared" si="51"/>
        <v>0</v>
      </c>
      <c r="T17" s="158">
        <v>0</v>
      </c>
      <c r="U17" s="57">
        <f t="shared" si="2"/>
        <v>0</v>
      </c>
      <c r="V17" s="57">
        <f t="shared" si="121"/>
        <v>0</v>
      </c>
      <c r="W17" s="158">
        <v>0</v>
      </c>
      <c r="X17" s="57">
        <f t="shared" si="52"/>
        <v>0</v>
      </c>
      <c r="Y17" s="158">
        <v>3</v>
      </c>
      <c r="Z17" s="57">
        <f t="shared" si="53"/>
        <v>0.75</v>
      </c>
      <c r="AA17" s="158">
        <v>1</v>
      </c>
      <c r="AB17" s="57">
        <f t="shared" si="54"/>
        <v>0.21276595744680851</v>
      </c>
      <c r="AC17" s="158">
        <v>0</v>
      </c>
      <c r="AD17" s="57">
        <f t="shared" si="55"/>
        <v>0</v>
      </c>
      <c r="AE17" s="158">
        <v>0</v>
      </c>
      <c r="AF17" s="57">
        <f t="shared" si="3"/>
        <v>0</v>
      </c>
      <c r="AG17" s="57">
        <f t="shared" si="56"/>
        <v>0</v>
      </c>
      <c r="AH17" s="158">
        <v>32</v>
      </c>
      <c r="AI17" s="57">
        <f t="shared" si="57"/>
        <v>6.8085106382978724</v>
      </c>
      <c r="AJ17" s="158">
        <v>29</v>
      </c>
      <c r="AK17" s="57">
        <f t="shared" si="58"/>
        <v>6.1702127659574471</v>
      </c>
      <c r="AL17" s="158">
        <v>19</v>
      </c>
      <c r="AM17" s="57">
        <f t="shared" si="59"/>
        <v>4.042553191489362</v>
      </c>
      <c r="AN17" s="35">
        <v>18</v>
      </c>
      <c r="AO17" s="57">
        <f t="shared" si="4"/>
        <v>4.5</v>
      </c>
      <c r="AP17" s="57">
        <f t="shared" si="34"/>
        <v>4.2712765957446805</v>
      </c>
      <c r="AQ17" s="158">
        <v>24</v>
      </c>
      <c r="AR17" s="57">
        <f t="shared" si="60"/>
        <v>5.1063829787234036</v>
      </c>
      <c r="AS17" s="158">
        <v>0</v>
      </c>
      <c r="AT17" s="57">
        <f t="shared" si="61"/>
        <v>0</v>
      </c>
      <c r="AU17" s="158">
        <f t="shared" si="62"/>
        <v>35</v>
      </c>
      <c r="AV17" s="57">
        <f t="shared" si="63"/>
        <v>7.4468085106382977</v>
      </c>
      <c r="AW17" s="158">
        <v>32</v>
      </c>
      <c r="AX17" s="57">
        <f t="shared" si="5"/>
        <v>8</v>
      </c>
      <c r="AY17" s="57">
        <f t="shared" si="35"/>
        <v>7.7234042553191493</v>
      </c>
      <c r="AZ17" s="158">
        <f t="shared" si="64"/>
        <v>54</v>
      </c>
      <c r="BA17" s="57">
        <f t="shared" si="65"/>
        <v>11.48936170212766</v>
      </c>
      <c r="BB17" s="158">
        <v>48</v>
      </c>
      <c r="BC17" s="57">
        <f t="shared" si="6"/>
        <v>12</v>
      </c>
      <c r="BD17" s="57">
        <f t="shared" si="7"/>
        <v>11.74468085106383</v>
      </c>
      <c r="BE17" s="158">
        <v>5</v>
      </c>
      <c r="BF17" s="57">
        <f t="shared" si="66"/>
        <v>1.0638297872340425</v>
      </c>
      <c r="BG17" s="158">
        <v>2</v>
      </c>
      <c r="BH17" s="57">
        <f t="shared" si="8"/>
        <v>0.5</v>
      </c>
      <c r="BI17" s="57">
        <f t="shared" si="36"/>
        <v>0.78191489361702127</v>
      </c>
      <c r="BJ17" s="158">
        <v>4</v>
      </c>
      <c r="BK17" s="57">
        <f t="shared" si="67"/>
        <v>0.85106382978723405</v>
      </c>
      <c r="BL17" s="158">
        <v>4</v>
      </c>
      <c r="BM17" s="57">
        <f t="shared" si="9"/>
        <v>1</v>
      </c>
      <c r="BN17" s="57">
        <f t="shared" si="68"/>
        <v>0.92553191489361697</v>
      </c>
      <c r="BO17" s="158">
        <v>1</v>
      </c>
      <c r="BP17" s="57">
        <f t="shared" si="69"/>
        <v>0.21276595744680851</v>
      </c>
      <c r="BQ17" s="158">
        <v>14</v>
      </c>
      <c r="BR17" s="57">
        <f t="shared" si="70"/>
        <v>2.9787234042553195</v>
      </c>
      <c r="BS17" s="158">
        <v>11</v>
      </c>
      <c r="BT17" s="57">
        <f t="shared" si="71"/>
        <v>2.3404255319148937</v>
      </c>
      <c r="BU17" s="158">
        <v>10</v>
      </c>
      <c r="BV17" s="57">
        <f t="shared" si="10"/>
        <v>2.5</v>
      </c>
      <c r="BW17" s="57">
        <f t="shared" si="72"/>
        <v>2.4202127659574471</v>
      </c>
      <c r="BX17" s="158">
        <v>12</v>
      </c>
      <c r="BY17" s="57">
        <f t="shared" si="73"/>
        <v>2.5531914893617018</v>
      </c>
      <c r="BZ17" s="35">
        <v>0</v>
      </c>
      <c r="CA17" s="60">
        <f t="shared" si="74"/>
        <v>0</v>
      </c>
      <c r="CB17" s="35">
        <v>0</v>
      </c>
      <c r="CC17" s="60">
        <f t="shared" si="11"/>
        <v>0</v>
      </c>
      <c r="CD17" s="60">
        <f t="shared" si="75"/>
        <v>0</v>
      </c>
      <c r="CE17" s="158">
        <v>0</v>
      </c>
      <c r="CF17" s="57">
        <f t="shared" si="76"/>
        <v>0</v>
      </c>
      <c r="CG17" s="158">
        <f t="shared" si="37"/>
        <v>27</v>
      </c>
      <c r="CH17" s="57">
        <f t="shared" si="77"/>
        <v>5.7446808510638299</v>
      </c>
      <c r="CI17" s="158">
        <v>0</v>
      </c>
      <c r="CJ17" s="57">
        <f t="shared" si="78"/>
        <v>0</v>
      </c>
      <c r="CK17" s="158">
        <v>0</v>
      </c>
      <c r="CL17" s="57">
        <f t="shared" si="12"/>
        <v>0</v>
      </c>
      <c r="CM17" s="57">
        <f t="shared" si="79"/>
        <v>0</v>
      </c>
      <c r="CN17" s="158">
        <v>1</v>
      </c>
      <c r="CO17" s="57">
        <f t="shared" si="80"/>
        <v>0.21276595744680851</v>
      </c>
      <c r="CP17" s="158">
        <v>13</v>
      </c>
      <c r="CQ17" s="57">
        <f t="shared" si="81"/>
        <v>2.7659574468085104</v>
      </c>
      <c r="CR17" s="35">
        <v>2</v>
      </c>
      <c r="CS17" s="57">
        <f t="shared" si="82"/>
        <v>0.42553191489361702</v>
      </c>
      <c r="CT17" s="35">
        <v>9</v>
      </c>
      <c r="CU17" s="57">
        <f t="shared" si="13"/>
        <v>2.25</v>
      </c>
      <c r="CV17" s="57">
        <f t="shared" si="38"/>
        <v>1.3377659574468086</v>
      </c>
      <c r="CW17" s="44">
        <v>88</v>
      </c>
      <c r="CX17" s="57">
        <f t="shared" si="83"/>
        <v>18.723404255319149</v>
      </c>
      <c r="CY17" s="44">
        <v>75</v>
      </c>
      <c r="CZ17" s="57">
        <f t="shared" si="14"/>
        <v>18.75</v>
      </c>
      <c r="DA17" s="57">
        <f t="shared" si="39"/>
        <v>18.736702127659576</v>
      </c>
      <c r="DB17" s="158">
        <v>4</v>
      </c>
      <c r="DC17" s="57">
        <f t="shared" si="84"/>
        <v>0.85106382978723405</v>
      </c>
      <c r="DD17" s="158">
        <v>3</v>
      </c>
      <c r="DE17" s="57">
        <f t="shared" si="15"/>
        <v>0.75</v>
      </c>
      <c r="DF17" s="57">
        <f t="shared" si="85"/>
        <v>0.80053191489361697</v>
      </c>
      <c r="DG17" s="158">
        <v>7</v>
      </c>
      <c r="DH17" s="57">
        <f t="shared" si="86"/>
        <v>1.4893617021276597</v>
      </c>
      <c r="DI17" s="158">
        <v>6</v>
      </c>
      <c r="DJ17" s="57">
        <f t="shared" si="16"/>
        <v>1.5</v>
      </c>
      <c r="DK17" s="57">
        <f t="shared" si="87"/>
        <v>1.4946808510638299</v>
      </c>
      <c r="DL17" s="158">
        <v>2</v>
      </c>
      <c r="DM17" s="57">
        <f t="shared" si="88"/>
        <v>0.42553191489361702</v>
      </c>
      <c r="DN17" s="158">
        <v>69</v>
      </c>
      <c r="DO17" s="57">
        <f t="shared" si="89"/>
        <v>14.680851063829786</v>
      </c>
      <c r="DP17" s="158">
        <v>69</v>
      </c>
      <c r="DQ17" s="57">
        <f t="shared" si="17"/>
        <v>17.25</v>
      </c>
      <c r="DR17" s="57">
        <f t="shared" si="90"/>
        <v>15.965425531914892</v>
      </c>
      <c r="DS17" s="158">
        <v>45</v>
      </c>
      <c r="DT17" s="57">
        <f t="shared" si="91"/>
        <v>9.5744680851063837</v>
      </c>
      <c r="DU17" s="158">
        <v>41</v>
      </c>
      <c r="DV17" s="57">
        <f t="shared" si="18"/>
        <v>10.25</v>
      </c>
      <c r="DW17" s="57">
        <f t="shared" si="92"/>
        <v>9.912234042553191</v>
      </c>
      <c r="DX17" s="158">
        <v>0</v>
      </c>
      <c r="DY17" s="57">
        <f t="shared" si="93"/>
        <v>0</v>
      </c>
      <c r="DZ17" s="158">
        <v>4</v>
      </c>
      <c r="EA17" s="57">
        <f t="shared" si="94"/>
        <v>0.85106382978723405</v>
      </c>
      <c r="EB17" s="158">
        <v>2</v>
      </c>
      <c r="EC17" s="57">
        <f t="shared" si="19"/>
        <v>0.5</v>
      </c>
      <c r="ED17" s="57">
        <f t="shared" si="40"/>
        <v>0.67553191489361697</v>
      </c>
      <c r="EE17" s="158">
        <v>16</v>
      </c>
      <c r="EF17" s="57">
        <f t="shared" si="95"/>
        <v>3.4042553191489362</v>
      </c>
      <c r="EG17" s="158">
        <v>0</v>
      </c>
      <c r="EH17" s="57">
        <f t="shared" si="96"/>
        <v>0</v>
      </c>
      <c r="EI17" s="158">
        <v>0</v>
      </c>
      <c r="EJ17" s="57">
        <f t="shared" si="20"/>
        <v>0</v>
      </c>
      <c r="EK17" s="57">
        <f t="shared" si="41"/>
        <v>0</v>
      </c>
      <c r="EL17" s="158">
        <v>3</v>
      </c>
      <c r="EM17" s="57">
        <f t="shared" si="97"/>
        <v>0.63829787234042545</v>
      </c>
      <c r="EN17" s="158">
        <v>6</v>
      </c>
      <c r="EO17" s="57">
        <f t="shared" si="98"/>
        <v>1.2765957446808509</v>
      </c>
      <c r="EP17" s="158">
        <v>6</v>
      </c>
      <c r="EQ17" s="57">
        <f t="shared" si="21"/>
        <v>1.5</v>
      </c>
      <c r="ER17" s="57">
        <f t="shared" si="99"/>
        <v>1.3882978723404253</v>
      </c>
      <c r="ES17" s="158">
        <v>0</v>
      </c>
      <c r="ET17" s="57">
        <f t="shared" si="100"/>
        <v>0</v>
      </c>
      <c r="EU17" s="158">
        <v>0</v>
      </c>
      <c r="EV17" s="57">
        <f t="shared" si="101"/>
        <v>0</v>
      </c>
      <c r="EW17" s="158">
        <v>1</v>
      </c>
      <c r="EX17" s="62">
        <f t="shared" si="22"/>
        <v>0.25</v>
      </c>
      <c r="EY17" s="62">
        <f t="shared" si="102"/>
        <v>0.23138297872340424</v>
      </c>
      <c r="EZ17" s="158">
        <v>29</v>
      </c>
      <c r="FA17" s="57">
        <f t="shared" si="23"/>
        <v>7.2499999999999991</v>
      </c>
      <c r="FB17" s="158">
        <f t="shared" si="103"/>
        <v>249</v>
      </c>
      <c r="FC17" s="57">
        <f t="shared" si="104"/>
        <v>52.978723404255327</v>
      </c>
      <c r="FD17" s="158">
        <v>226</v>
      </c>
      <c r="FE17" s="57">
        <f t="shared" si="24"/>
        <v>56.499999999999993</v>
      </c>
      <c r="FF17" s="57">
        <f t="shared" si="105"/>
        <v>54.73936170212766</v>
      </c>
      <c r="FG17" s="158">
        <v>0</v>
      </c>
      <c r="FH17" s="57">
        <f t="shared" si="106"/>
        <v>0</v>
      </c>
      <c r="FI17" s="35">
        <v>0</v>
      </c>
      <c r="FJ17" s="57">
        <f t="shared" si="25"/>
        <v>0</v>
      </c>
      <c r="FK17" s="57">
        <f t="shared" si="42"/>
        <v>0</v>
      </c>
      <c r="FL17" s="35">
        <v>1</v>
      </c>
      <c r="FM17" s="57">
        <f t="shared" si="107"/>
        <v>0.21276595744680851</v>
      </c>
      <c r="FN17" s="158">
        <v>1</v>
      </c>
      <c r="FO17" s="57">
        <f t="shared" si="26"/>
        <v>0.25</v>
      </c>
      <c r="FP17" s="57">
        <f t="shared" si="108"/>
        <v>0.23138297872340424</v>
      </c>
      <c r="FQ17" s="158">
        <v>0</v>
      </c>
      <c r="FR17" s="57">
        <f t="shared" si="109"/>
        <v>0</v>
      </c>
      <c r="FS17" s="158">
        <v>0</v>
      </c>
      <c r="FT17" s="57">
        <f t="shared" si="27"/>
        <v>0</v>
      </c>
      <c r="FU17" s="57">
        <f t="shared" si="110"/>
        <v>0</v>
      </c>
      <c r="FV17" s="35">
        <v>1</v>
      </c>
      <c r="FW17" s="57">
        <f t="shared" si="111"/>
        <v>0.21276595744680851</v>
      </c>
      <c r="FX17" s="35">
        <v>1</v>
      </c>
      <c r="FY17" s="57">
        <f t="shared" si="28"/>
        <v>0.25</v>
      </c>
      <c r="FZ17" s="57">
        <f t="shared" si="43"/>
        <v>0.23138297872340424</v>
      </c>
      <c r="GA17" s="158">
        <v>69</v>
      </c>
      <c r="GB17" s="57">
        <f t="shared" si="112"/>
        <v>14.680851063829786</v>
      </c>
      <c r="GC17" s="158">
        <v>51</v>
      </c>
      <c r="GD17" s="57">
        <f t="shared" si="29"/>
        <v>12.75</v>
      </c>
      <c r="GE17" s="57">
        <f t="shared" si="113"/>
        <v>13.715425531914892</v>
      </c>
      <c r="GF17" s="158">
        <v>0</v>
      </c>
      <c r="GG17" s="57">
        <f t="shared" si="114"/>
        <v>0</v>
      </c>
      <c r="GH17" s="158">
        <v>1</v>
      </c>
      <c r="GI17" s="57">
        <f t="shared" si="115"/>
        <v>0.21276595744680851</v>
      </c>
      <c r="GJ17" s="158">
        <v>1</v>
      </c>
      <c r="GK17" s="57">
        <f t="shared" si="30"/>
        <v>0.25</v>
      </c>
      <c r="GL17" s="57">
        <f t="shared" si="116"/>
        <v>0.23138297872340424</v>
      </c>
      <c r="GM17" s="158">
        <v>4</v>
      </c>
      <c r="GN17" s="57">
        <f t="shared" si="117"/>
        <v>0.85106382978723405</v>
      </c>
      <c r="GO17" s="158">
        <v>17</v>
      </c>
      <c r="GP17" s="57">
        <f t="shared" si="44"/>
        <v>3.6170212765957444</v>
      </c>
      <c r="GQ17" s="158">
        <v>21</v>
      </c>
      <c r="GR17" s="57">
        <f t="shared" si="45"/>
        <v>5.25</v>
      </c>
      <c r="GS17" s="57">
        <f t="shared" si="118"/>
        <v>4.4335106382978724</v>
      </c>
      <c r="GT17" s="158">
        <f t="shared" si="119"/>
        <v>22</v>
      </c>
      <c r="GU17" s="57">
        <f t="shared" si="46"/>
        <v>4.6808510638297873</v>
      </c>
      <c r="GV17" s="158">
        <f t="shared" si="31"/>
        <v>22</v>
      </c>
      <c r="GW17" s="57">
        <f t="shared" si="47"/>
        <v>5.5</v>
      </c>
      <c r="GX17" s="57">
        <f t="shared" si="120"/>
        <v>5.0904255319148941</v>
      </c>
      <c r="GY17" s="158">
        <v>470</v>
      </c>
      <c r="GZ17" s="158">
        <v>400</v>
      </c>
    </row>
    <row r="18" spans="1:208" s="12" customFormat="1" ht="16.05" customHeight="1" x14ac:dyDescent="0.3">
      <c r="A18" s="43" t="s">
        <v>224</v>
      </c>
      <c r="B18" s="94" t="s">
        <v>177</v>
      </c>
      <c r="C18" s="46" t="s">
        <v>12</v>
      </c>
      <c r="D18" s="76">
        <v>217.61</v>
      </c>
      <c r="E18" s="163" t="s">
        <v>157</v>
      </c>
      <c r="F18" s="158">
        <v>4</v>
      </c>
      <c r="G18" s="57">
        <f t="shared" si="48"/>
        <v>0.80808080808080807</v>
      </c>
      <c r="H18" s="158">
        <v>4</v>
      </c>
      <c r="I18" s="57">
        <f t="shared" si="0"/>
        <v>0.89285714285714279</v>
      </c>
      <c r="J18" s="57">
        <f t="shared" si="32"/>
        <v>0.85046897546897537</v>
      </c>
      <c r="K18" s="158">
        <v>1</v>
      </c>
      <c r="L18" s="57">
        <f t="shared" si="49"/>
        <v>0.20202020202020202</v>
      </c>
      <c r="M18" s="158">
        <v>3</v>
      </c>
      <c r="N18" s="57">
        <f t="shared" si="50"/>
        <v>0.60606060606060608</v>
      </c>
      <c r="O18" s="158">
        <v>3</v>
      </c>
      <c r="P18" s="57">
        <f t="shared" si="1"/>
        <v>0.6696428571428571</v>
      </c>
      <c r="Q18" s="57">
        <f t="shared" si="33"/>
        <v>0.63785173160173159</v>
      </c>
      <c r="R18" s="158">
        <v>0</v>
      </c>
      <c r="S18" s="57">
        <f t="shared" si="51"/>
        <v>0</v>
      </c>
      <c r="T18" s="158">
        <v>1</v>
      </c>
      <c r="U18" s="57">
        <f t="shared" si="2"/>
        <v>0.2232142857142857</v>
      </c>
      <c r="V18" s="57">
        <f t="shared" si="121"/>
        <v>0.21261724386724384</v>
      </c>
      <c r="W18" s="158">
        <v>0</v>
      </c>
      <c r="X18" s="57">
        <f t="shared" si="52"/>
        <v>0</v>
      </c>
      <c r="Y18" s="158">
        <v>3</v>
      </c>
      <c r="Z18" s="57">
        <f t="shared" si="53"/>
        <v>0.6696428571428571</v>
      </c>
      <c r="AA18" s="158">
        <v>0</v>
      </c>
      <c r="AB18" s="57">
        <f t="shared" si="54"/>
        <v>0</v>
      </c>
      <c r="AC18" s="158">
        <v>0</v>
      </c>
      <c r="AD18" s="57">
        <f t="shared" si="55"/>
        <v>0</v>
      </c>
      <c r="AE18" s="158">
        <v>0</v>
      </c>
      <c r="AF18" s="57">
        <f t="shared" si="3"/>
        <v>0</v>
      </c>
      <c r="AG18" s="57">
        <f t="shared" si="56"/>
        <v>0</v>
      </c>
      <c r="AH18" s="158">
        <v>12</v>
      </c>
      <c r="AI18" s="57">
        <f t="shared" si="57"/>
        <v>2.4242424242424243</v>
      </c>
      <c r="AJ18" s="158">
        <v>28</v>
      </c>
      <c r="AK18" s="57">
        <f t="shared" si="58"/>
        <v>5.6565656565656566</v>
      </c>
      <c r="AL18" s="158">
        <v>8</v>
      </c>
      <c r="AM18" s="57">
        <f t="shared" si="59"/>
        <v>1.6161616161616161</v>
      </c>
      <c r="AN18" s="35">
        <v>8</v>
      </c>
      <c r="AO18" s="57">
        <f t="shared" si="4"/>
        <v>1.7857142857142856</v>
      </c>
      <c r="AP18" s="57">
        <f t="shared" si="34"/>
        <v>1.7009379509379507</v>
      </c>
      <c r="AQ18" s="158">
        <v>12</v>
      </c>
      <c r="AR18" s="57">
        <f t="shared" si="60"/>
        <v>2.4242424242424243</v>
      </c>
      <c r="AS18" s="158">
        <v>0</v>
      </c>
      <c r="AT18" s="57">
        <f t="shared" si="61"/>
        <v>0</v>
      </c>
      <c r="AU18" s="158">
        <f t="shared" si="62"/>
        <v>15</v>
      </c>
      <c r="AV18" s="57">
        <f t="shared" si="63"/>
        <v>3.0303030303030303</v>
      </c>
      <c r="AW18" s="158">
        <v>15</v>
      </c>
      <c r="AX18" s="57">
        <f t="shared" si="5"/>
        <v>3.3482142857142856</v>
      </c>
      <c r="AY18" s="57">
        <f t="shared" si="35"/>
        <v>3.1892586580086579</v>
      </c>
      <c r="AZ18" s="158">
        <f t="shared" si="64"/>
        <v>40</v>
      </c>
      <c r="BA18" s="57">
        <f t="shared" si="65"/>
        <v>8.0808080808080813</v>
      </c>
      <c r="BB18" s="158">
        <v>40</v>
      </c>
      <c r="BC18" s="57">
        <f t="shared" si="6"/>
        <v>8.9285714285714288</v>
      </c>
      <c r="BD18" s="57">
        <f t="shared" si="7"/>
        <v>8.5046897546897551</v>
      </c>
      <c r="BE18" s="158">
        <v>2</v>
      </c>
      <c r="BF18" s="57">
        <f t="shared" si="66"/>
        <v>0.40404040404040403</v>
      </c>
      <c r="BG18" s="158">
        <v>0</v>
      </c>
      <c r="BH18" s="57">
        <f t="shared" si="8"/>
        <v>0</v>
      </c>
      <c r="BI18" s="57">
        <f t="shared" si="36"/>
        <v>0.20202020202020202</v>
      </c>
      <c r="BJ18" s="158">
        <v>0</v>
      </c>
      <c r="BK18" s="57">
        <f t="shared" si="67"/>
        <v>0</v>
      </c>
      <c r="BL18" s="158">
        <v>2</v>
      </c>
      <c r="BM18" s="57">
        <f t="shared" si="9"/>
        <v>0.4464285714285714</v>
      </c>
      <c r="BN18" s="57">
        <f t="shared" si="68"/>
        <v>0.2232142857142857</v>
      </c>
      <c r="BO18" s="158">
        <v>2</v>
      </c>
      <c r="BP18" s="57">
        <f t="shared" si="69"/>
        <v>0.40404040404040403</v>
      </c>
      <c r="BQ18" s="158">
        <v>16</v>
      </c>
      <c r="BR18" s="57">
        <f t="shared" si="70"/>
        <v>3.2323232323232323</v>
      </c>
      <c r="BS18" s="158">
        <v>32</v>
      </c>
      <c r="BT18" s="57">
        <f t="shared" si="71"/>
        <v>6.4646464646464645</v>
      </c>
      <c r="BU18" s="158">
        <v>30</v>
      </c>
      <c r="BV18" s="57">
        <f t="shared" si="10"/>
        <v>6.6964285714285712</v>
      </c>
      <c r="BW18" s="57">
        <f t="shared" si="72"/>
        <v>6.5805375180375183</v>
      </c>
      <c r="BX18" s="158">
        <v>37</v>
      </c>
      <c r="BY18" s="57">
        <f t="shared" si="73"/>
        <v>7.474747474747474</v>
      </c>
      <c r="BZ18" s="35">
        <v>0</v>
      </c>
      <c r="CA18" s="60">
        <f t="shared" si="74"/>
        <v>0</v>
      </c>
      <c r="CB18" s="35">
        <v>0</v>
      </c>
      <c r="CC18" s="60">
        <f t="shared" si="11"/>
        <v>0</v>
      </c>
      <c r="CD18" s="60">
        <f t="shared" si="75"/>
        <v>0</v>
      </c>
      <c r="CE18" s="158">
        <v>0</v>
      </c>
      <c r="CF18" s="57">
        <f t="shared" si="76"/>
        <v>0</v>
      </c>
      <c r="CG18" s="158">
        <f t="shared" si="37"/>
        <v>55</v>
      </c>
      <c r="CH18" s="57">
        <f t="shared" si="77"/>
        <v>11.111111111111111</v>
      </c>
      <c r="CI18" s="158">
        <v>1</v>
      </c>
      <c r="CJ18" s="57">
        <f t="shared" si="78"/>
        <v>0.20202020202020202</v>
      </c>
      <c r="CK18" s="158">
        <v>1</v>
      </c>
      <c r="CL18" s="57">
        <f t="shared" si="12"/>
        <v>0.2232142857142857</v>
      </c>
      <c r="CM18" s="57">
        <f t="shared" si="79"/>
        <v>0.21261724386724384</v>
      </c>
      <c r="CN18" s="158">
        <v>3</v>
      </c>
      <c r="CO18" s="57">
        <f t="shared" si="80"/>
        <v>0.60606060606060608</v>
      </c>
      <c r="CP18" s="158">
        <v>24</v>
      </c>
      <c r="CQ18" s="57">
        <f t="shared" si="81"/>
        <v>4.8484848484848486</v>
      </c>
      <c r="CR18" s="35">
        <v>9</v>
      </c>
      <c r="CS18" s="57">
        <f t="shared" si="82"/>
        <v>1.8181818181818181</v>
      </c>
      <c r="CT18" s="35">
        <v>32</v>
      </c>
      <c r="CU18" s="57">
        <f t="shared" si="13"/>
        <v>7.1428571428571423</v>
      </c>
      <c r="CV18" s="57">
        <f t="shared" si="38"/>
        <v>4.4805194805194803</v>
      </c>
      <c r="CW18" s="44">
        <v>126</v>
      </c>
      <c r="CX18" s="57">
        <f t="shared" si="83"/>
        <v>25.454545454545453</v>
      </c>
      <c r="CY18" s="44">
        <v>126</v>
      </c>
      <c r="CZ18" s="57">
        <f t="shared" si="14"/>
        <v>28.125</v>
      </c>
      <c r="DA18" s="57">
        <f t="shared" si="39"/>
        <v>26.789772727272727</v>
      </c>
      <c r="DB18" s="158">
        <v>17</v>
      </c>
      <c r="DC18" s="57">
        <f t="shared" si="84"/>
        <v>3.4343434343434343</v>
      </c>
      <c r="DD18" s="158">
        <v>17</v>
      </c>
      <c r="DE18" s="57">
        <f t="shared" si="15"/>
        <v>3.7946428571428568</v>
      </c>
      <c r="DF18" s="57">
        <f t="shared" si="85"/>
        <v>3.6144931457431455</v>
      </c>
      <c r="DG18" s="158">
        <v>25</v>
      </c>
      <c r="DH18" s="57">
        <f t="shared" si="86"/>
        <v>5.0505050505050502</v>
      </c>
      <c r="DI18" s="158">
        <v>22</v>
      </c>
      <c r="DJ18" s="57">
        <f t="shared" si="16"/>
        <v>4.9107142857142856</v>
      </c>
      <c r="DK18" s="57">
        <f t="shared" si="87"/>
        <v>4.9806096681096683</v>
      </c>
      <c r="DL18" s="158">
        <v>3</v>
      </c>
      <c r="DM18" s="57">
        <f t="shared" si="88"/>
        <v>0.60606060606060608</v>
      </c>
      <c r="DN18" s="158">
        <v>63</v>
      </c>
      <c r="DO18" s="57">
        <f t="shared" si="89"/>
        <v>12.727272727272727</v>
      </c>
      <c r="DP18" s="158">
        <v>63</v>
      </c>
      <c r="DQ18" s="57">
        <f t="shared" si="17"/>
        <v>14.0625</v>
      </c>
      <c r="DR18" s="57">
        <f t="shared" si="90"/>
        <v>13.394886363636363</v>
      </c>
      <c r="DS18" s="158">
        <v>25</v>
      </c>
      <c r="DT18" s="57">
        <f t="shared" si="91"/>
        <v>5.0505050505050502</v>
      </c>
      <c r="DU18" s="158">
        <v>23</v>
      </c>
      <c r="DV18" s="57">
        <f t="shared" si="18"/>
        <v>5.1339285714285712</v>
      </c>
      <c r="DW18" s="57">
        <f t="shared" si="92"/>
        <v>5.0922168109668107</v>
      </c>
      <c r="DX18" s="158">
        <v>3</v>
      </c>
      <c r="DY18" s="57">
        <f t="shared" si="93"/>
        <v>0.60606060606060608</v>
      </c>
      <c r="DZ18" s="158">
        <v>0</v>
      </c>
      <c r="EA18" s="57">
        <f t="shared" si="94"/>
        <v>0</v>
      </c>
      <c r="EB18" s="158">
        <v>0</v>
      </c>
      <c r="EC18" s="57">
        <f t="shared" si="19"/>
        <v>0</v>
      </c>
      <c r="ED18" s="57">
        <f t="shared" si="40"/>
        <v>0</v>
      </c>
      <c r="EE18" s="158">
        <v>6</v>
      </c>
      <c r="EF18" s="57">
        <f t="shared" si="95"/>
        <v>1.2121212121212122</v>
      </c>
      <c r="EG18" s="158">
        <v>0</v>
      </c>
      <c r="EH18" s="57">
        <f t="shared" si="96"/>
        <v>0</v>
      </c>
      <c r="EI18" s="158">
        <v>0</v>
      </c>
      <c r="EJ18" s="57">
        <f t="shared" si="20"/>
        <v>0</v>
      </c>
      <c r="EK18" s="57">
        <f t="shared" si="41"/>
        <v>0</v>
      </c>
      <c r="EL18" s="158">
        <v>0</v>
      </c>
      <c r="EM18" s="57">
        <f t="shared" si="97"/>
        <v>0</v>
      </c>
      <c r="EN18" s="158">
        <v>18</v>
      </c>
      <c r="EO18" s="57">
        <f t="shared" si="98"/>
        <v>3.6363636363636362</v>
      </c>
      <c r="EP18" s="158">
        <v>14</v>
      </c>
      <c r="EQ18" s="57">
        <f t="shared" si="21"/>
        <v>3.125</v>
      </c>
      <c r="ER18" s="57">
        <f t="shared" si="99"/>
        <v>3.3806818181818183</v>
      </c>
      <c r="ES18" s="158">
        <v>3</v>
      </c>
      <c r="ET18" s="57">
        <f t="shared" si="100"/>
        <v>0.60606060606060608</v>
      </c>
      <c r="EU18" s="158">
        <v>0</v>
      </c>
      <c r="EV18" s="57">
        <f t="shared" si="101"/>
        <v>0</v>
      </c>
      <c r="EW18" s="158">
        <v>2</v>
      </c>
      <c r="EX18" s="62">
        <f t="shared" si="22"/>
        <v>0.4464285714285714</v>
      </c>
      <c r="EY18" s="62">
        <f t="shared" si="102"/>
        <v>0.52624458874458879</v>
      </c>
      <c r="EZ18" s="158">
        <v>36</v>
      </c>
      <c r="FA18" s="57">
        <f t="shared" si="23"/>
        <v>8.0357142857142865</v>
      </c>
      <c r="FB18" s="158">
        <f t="shared" si="103"/>
        <v>297</v>
      </c>
      <c r="FC18" s="57">
        <f t="shared" si="104"/>
        <v>60</v>
      </c>
      <c r="FD18" s="158">
        <v>285</v>
      </c>
      <c r="FE18" s="57">
        <f t="shared" si="24"/>
        <v>63.616071428571431</v>
      </c>
      <c r="FF18" s="57">
        <f t="shared" si="105"/>
        <v>61.808035714285715</v>
      </c>
      <c r="FG18" s="158">
        <v>0</v>
      </c>
      <c r="FH18" s="57">
        <f t="shared" si="106"/>
        <v>0</v>
      </c>
      <c r="FI18" s="35">
        <v>0</v>
      </c>
      <c r="FJ18" s="57">
        <f t="shared" si="25"/>
        <v>0</v>
      </c>
      <c r="FK18" s="57">
        <f t="shared" si="42"/>
        <v>0</v>
      </c>
      <c r="FL18" s="35">
        <v>1</v>
      </c>
      <c r="FM18" s="57">
        <f t="shared" si="107"/>
        <v>0.20202020202020202</v>
      </c>
      <c r="FN18" s="158">
        <v>1</v>
      </c>
      <c r="FO18" s="57">
        <f t="shared" si="26"/>
        <v>0.2232142857142857</v>
      </c>
      <c r="FP18" s="57">
        <f t="shared" si="108"/>
        <v>0.21261724386724384</v>
      </c>
      <c r="FQ18" s="158">
        <v>2</v>
      </c>
      <c r="FR18" s="57">
        <f t="shared" si="109"/>
        <v>0.40404040404040403</v>
      </c>
      <c r="FS18" s="158">
        <v>2</v>
      </c>
      <c r="FT18" s="57">
        <f t="shared" si="27"/>
        <v>0.4464285714285714</v>
      </c>
      <c r="FU18" s="57">
        <f t="shared" si="110"/>
        <v>0.42523448773448769</v>
      </c>
      <c r="FV18" s="35">
        <v>15</v>
      </c>
      <c r="FW18" s="57">
        <f t="shared" si="111"/>
        <v>3.0303030303030303</v>
      </c>
      <c r="FX18" s="35">
        <v>15</v>
      </c>
      <c r="FY18" s="57">
        <f t="shared" si="28"/>
        <v>3.3482142857142856</v>
      </c>
      <c r="FZ18" s="57">
        <f t="shared" si="43"/>
        <v>3.1892586580086579</v>
      </c>
      <c r="GA18" s="158">
        <v>61</v>
      </c>
      <c r="GB18" s="57">
        <f t="shared" si="112"/>
        <v>12.323232323232324</v>
      </c>
      <c r="GC18" s="158">
        <v>51</v>
      </c>
      <c r="GD18" s="57">
        <f t="shared" si="29"/>
        <v>11.383928571428571</v>
      </c>
      <c r="GE18" s="57">
        <f t="shared" si="113"/>
        <v>11.853580447330447</v>
      </c>
      <c r="GF18" s="158">
        <v>0</v>
      </c>
      <c r="GG18" s="57">
        <f t="shared" si="114"/>
        <v>0</v>
      </c>
      <c r="GH18" s="158">
        <v>0</v>
      </c>
      <c r="GI18" s="57">
        <f t="shared" si="115"/>
        <v>0</v>
      </c>
      <c r="GJ18" s="158">
        <v>0</v>
      </c>
      <c r="GK18" s="57">
        <f t="shared" si="30"/>
        <v>0</v>
      </c>
      <c r="GL18" s="57">
        <f t="shared" si="116"/>
        <v>0</v>
      </c>
      <c r="GM18" s="158">
        <v>1</v>
      </c>
      <c r="GN18" s="57">
        <f t="shared" si="117"/>
        <v>0.20202020202020202</v>
      </c>
      <c r="GO18" s="158">
        <v>16</v>
      </c>
      <c r="GP18" s="57">
        <f t="shared" si="44"/>
        <v>3.2323232323232323</v>
      </c>
      <c r="GQ18" s="158">
        <v>17</v>
      </c>
      <c r="GR18" s="57">
        <f t="shared" si="45"/>
        <v>3.7946428571428568</v>
      </c>
      <c r="GS18" s="57">
        <f t="shared" si="118"/>
        <v>3.5134830447330447</v>
      </c>
      <c r="GT18" s="158">
        <f t="shared" si="119"/>
        <v>17</v>
      </c>
      <c r="GU18" s="57">
        <f t="shared" si="46"/>
        <v>3.4343434343434343</v>
      </c>
      <c r="GV18" s="158">
        <f t="shared" si="31"/>
        <v>17</v>
      </c>
      <c r="GW18" s="57">
        <f t="shared" si="47"/>
        <v>3.7946428571428568</v>
      </c>
      <c r="GX18" s="57">
        <f t="shared" si="120"/>
        <v>3.6144931457431455</v>
      </c>
      <c r="GY18" s="158">
        <v>495</v>
      </c>
      <c r="GZ18" s="158">
        <v>448</v>
      </c>
    </row>
    <row r="19" spans="1:208" s="12" customFormat="1" ht="16.05" customHeight="1" x14ac:dyDescent="0.3">
      <c r="A19" s="43" t="s">
        <v>223</v>
      </c>
      <c r="B19" s="94" t="s">
        <v>177</v>
      </c>
      <c r="C19" s="46" t="s">
        <v>13</v>
      </c>
      <c r="D19" s="76">
        <v>190.75</v>
      </c>
      <c r="E19" s="163" t="s">
        <v>157</v>
      </c>
      <c r="F19" s="158">
        <v>0</v>
      </c>
      <c r="G19" s="57">
        <f t="shared" si="48"/>
        <v>0</v>
      </c>
      <c r="H19" s="158">
        <v>0</v>
      </c>
      <c r="I19" s="57">
        <f t="shared" si="0"/>
        <v>0</v>
      </c>
      <c r="J19" s="57">
        <f t="shared" si="32"/>
        <v>0</v>
      </c>
      <c r="K19" s="158">
        <v>0</v>
      </c>
      <c r="L19" s="57">
        <f t="shared" si="49"/>
        <v>0</v>
      </c>
      <c r="M19" s="158">
        <v>1</v>
      </c>
      <c r="N19" s="57">
        <f t="shared" si="50"/>
        <v>0.36764705882352938</v>
      </c>
      <c r="O19" s="158">
        <v>1</v>
      </c>
      <c r="P19" s="57">
        <f t="shared" si="1"/>
        <v>0.4</v>
      </c>
      <c r="Q19" s="57">
        <f t="shared" si="33"/>
        <v>0.38382352941176467</v>
      </c>
      <c r="R19" s="158">
        <v>0</v>
      </c>
      <c r="S19" s="57">
        <f t="shared" si="51"/>
        <v>0</v>
      </c>
      <c r="T19" s="158">
        <v>0</v>
      </c>
      <c r="U19" s="57">
        <f t="shared" si="2"/>
        <v>0</v>
      </c>
      <c r="V19" s="57">
        <f t="shared" si="121"/>
        <v>0</v>
      </c>
      <c r="W19" s="158">
        <v>0</v>
      </c>
      <c r="X19" s="57">
        <f t="shared" si="52"/>
        <v>0</v>
      </c>
      <c r="Y19" s="158">
        <v>4</v>
      </c>
      <c r="Z19" s="57">
        <f t="shared" si="53"/>
        <v>1.6</v>
      </c>
      <c r="AA19" s="158">
        <v>0</v>
      </c>
      <c r="AB19" s="57">
        <f t="shared" si="54"/>
        <v>0</v>
      </c>
      <c r="AC19" s="158">
        <v>0</v>
      </c>
      <c r="AD19" s="57">
        <f t="shared" si="55"/>
        <v>0</v>
      </c>
      <c r="AE19" s="158">
        <v>0</v>
      </c>
      <c r="AF19" s="57">
        <f t="shared" si="3"/>
        <v>0</v>
      </c>
      <c r="AG19" s="57">
        <f t="shared" si="56"/>
        <v>0</v>
      </c>
      <c r="AH19" s="158">
        <v>8</v>
      </c>
      <c r="AI19" s="57">
        <f t="shared" si="57"/>
        <v>2.9411764705882351</v>
      </c>
      <c r="AJ19" s="158">
        <v>21</v>
      </c>
      <c r="AK19" s="57">
        <f t="shared" si="58"/>
        <v>7.7205882352941178</v>
      </c>
      <c r="AL19" s="158">
        <v>1</v>
      </c>
      <c r="AM19" s="57">
        <f t="shared" si="59"/>
        <v>0.36764705882352938</v>
      </c>
      <c r="AN19" s="35">
        <v>1</v>
      </c>
      <c r="AO19" s="57">
        <f t="shared" si="4"/>
        <v>0.4</v>
      </c>
      <c r="AP19" s="57">
        <f>(AO19+AM19)/2</f>
        <v>0.38382352941176467</v>
      </c>
      <c r="AQ19" s="158">
        <v>1</v>
      </c>
      <c r="AR19" s="57">
        <f t="shared" si="60"/>
        <v>0.36764705882352938</v>
      </c>
      <c r="AS19" s="158">
        <v>0</v>
      </c>
      <c r="AT19" s="57">
        <f t="shared" si="61"/>
        <v>0</v>
      </c>
      <c r="AU19" s="158">
        <f t="shared" si="62"/>
        <v>12</v>
      </c>
      <c r="AV19" s="57">
        <f t="shared" si="63"/>
        <v>4.4117647058823533</v>
      </c>
      <c r="AW19" s="158">
        <v>11</v>
      </c>
      <c r="AX19" s="57">
        <f t="shared" si="5"/>
        <v>4.3999999999999995</v>
      </c>
      <c r="AY19" s="57">
        <f t="shared" si="35"/>
        <v>4.4058823529411768</v>
      </c>
      <c r="AZ19" s="158">
        <f t="shared" si="64"/>
        <v>22</v>
      </c>
      <c r="BA19" s="57">
        <f t="shared" si="65"/>
        <v>8.0882352941176467</v>
      </c>
      <c r="BB19" s="158">
        <v>21</v>
      </c>
      <c r="BC19" s="57">
        <f t="shared" si="6"/>
        <v>8.4</v>
      </c>
      <c r="BD19" s="57">
        <f t="shared" si="7"/>
        <v>8.2441176470588236</v>
      </c>
      <c r="BE19" s="158">
        <v>0</v>
      </c>
      <c r="BF19" s="57">
        <f t="shared" si="66"/>
        <v>0</v>
      </c>
      <c r="BG19" s="158">
        <v>0</v>
      </c>
      <c r="BH19" s="57">
        <f t="shared" si="8"/>
        <v>0</v>
      </c>
      <c r="BI19" s="57">
        <f t="shared" si="36"/>
        <v>0</v>
      </c>
      <c r="BJ19" s="158">
        <v>0</v>
      </c>
      <c r="BK19" s="57">
        <f t="shared" si="67"/>
        <v>0</v>
      </c>
      <c r="BL19" s="158">
        <v>0</v>
      </c>
      <c r="BM19" s="57">
        <f t="shared" si="9"/>
        <v>0</v>
      </c>
      <c r="BN19" s="57">
        <f t="shared" si="68"/>
        <v>0</v>
      </c>
      <c r="BO19" s="158">
        <v>0</v>
      </c>
      <c r="BP19" s="57">
        <f t="shared" si="69"/>
        <v>0</v>
      </c>
      <c r="BQ19" s="158">
        <v>18</v>
      </c>
      <c r="BR19" s="57">
        <f t="shared" si="70"/>
        <v>6.6176470588235299</v>
      </c>
      <c r="BS19" s="158">
        <v>0</v>
      </c>
      <c r="BT19" s="57">
        <f t="shared" si="71"/>
        <v>0</v>
      </c>
      <c r="BU19" s="158">
        <v>0</v>
      </c>
      <c r="BV19" s="57">
        <f t="shared" si="10"/>
        <v>0</v>
      </c>
      <c r="BW19" s="57">
        <f t="shared" si="72"/>
        <v>0</v>
      </c>
      <c r="BX19" s="158">
        <v>1</v>
      </c>
      <c r="BY19" s="57">
        <f t="shared" si="73"/>
        <v>0.36764705882352938</v>
      </c>
      <c r="BZ19" s="35">
        <v>0</v>
      </c>
      <c r="CA19" s="60">
        <f t="shared" si="74"/>
        <v>0</v>
      </c>
      <c r="CB19" s="35">
        <v>0</v>
      </c>
      <c r="CC19" s="60">
        <f t="shared" si="11"/>
        <v>0</v>
      </c>
      <c r="CD19" s="60">
        <f t="shared" si="75"/>
        <v>0</v>
      </c>
      <c r="CE19" s="158">
        <v>0</v>
      </c>
      <c r="CF19" s="57">
        <f t="shared" si="76"/>
        <v>0</v>
      </c>
      <c r="CG19" s="158">
        <f t="shared" si="37"/>
        <v>19</v>
      </c>
      <c r="CH19" s="57">
        <f t="shared" si="77"/>
        <v>6.9852941176470589</v>
      </c>
      <c r="CI19" s="158">
        <v>1</v>
      </c>
      <c r="CJ19" s="57">
        <f t="shared" si="78"/>
        <v>0.36764705882352938</v>
      </c>
      <c r="CK19" s="158">
        <v>1</v>
      </c>
      <c r="CL19" s="57">
        <f t="shared" si="12"/>
        <v>0.4</v>
      </c>
      <c r="CM19" s="57">
        <f t="shared" si="79"/>
        <v>0.38382352941176467</v>
      </c>
      <c r="CN19" s="158">
        <v>0</v>
      </c>
      <c r="CO19" s="57">
        <f t="shared" si="80"/>
        <v>0</v>
      </c>
      <c r="CP19" s="158">
        <v>4</v>
      </c>
      <c r="CQ19" s="57">
        <f t="shared" si="81"/>
        <v>1.4705882352941175</v>
      </c>
      <c r="CR19" s="158">
        <v>0</v>
      </c>
      <c r="CS19" s="57">
        <f t="shared" si="82"/>
        <v>0</v>
      </c>
      <c r="CT19" s="158">
        <v>0</v>
      </c>
      <c r="CU19" s="57">
        <f t="shared" si="13"/>
        <v>0</v>
      </c>
      <c r="CV19" s="57">
        <f t="shared" si="38"/>
        <v>0</v>
      </c>
      <c r="CW19" s="44">
        <v>9</v>
      </c>
      <c r="CX19" s="57">
        <f t="shared" si="83"/>
        <v>3.3088235294117649</v>
      </c>
      <c r="CY19" s="44">
        <v>9</v>
      </c>
      <c r="CZ19" s="57">
        <f t="shared" si="14"/>
        <v>3.5999999999999996</v>
      </c>
      <c r="DA19" s="57">
        <f t="shared" si="39"/>
        <v>3.4544117647058821</v>
      </c>
      <c r="DB19" s="158">
        <v>1</v>
      </c>
      <c r="DC19" s="57">
        <f t="shared" si="84"/>
        <v>0.36764705882352938</v>
      </c>
      <c r="DD19" s="158">
        <v>1</v>
      </c>
      <c r="DE19" s="57">
        <f t="shared" si="15"/>
        <v>0.4</v>
      </c>
      <c r="DF19" s="57">
        <f t="shared" si="85"/>
        <v>0.38382352941176467</v>
      </c>
      <c r="DG19" s="158">
        <v>1</v>
      </c>
      <c r="DH19" s="57">
        <f t="shared" si="86"/>
        <v>0.36764705882352938</v>
      </c>
      <c r="DI19" s="158">
        <v>1</v>
      </c>
      <c r="DJ19" s="57">
        <f t="shared" si="16"/>
        <v>0.4</v>
      </c>
      <c r="DK19" s="57">
        <f t="shared" si="87"/>
        <v>0.38382352941176467</v>
      </c>
      <c r="DL19" s="158">
        <v>0</v>
      </c>
      <c r="DM19" s="57">
        <f t="shared" si="88"/>
        <v>0</v>
      </c>
      <c r="DN19" s="158">
        <v>48</v>
      </c>
      <c r="DO19" s="57">
        <f t="shared" si="89"/>
        <v>17.647058823529413</v>
      </c>
      <c r="DP19" s="158">
        <v>47</v>
      </c>
      <c r="DQ19" s="57">
        <f t="shared" si="17"/>
        <v>18.8</v>
      </c>
      <c r="DR19" s="57">
        <f t="shared" si="90"/>
        <v>18.223529411764709</v>
      </c>
      <c r="DS19" s="158">
        <v>96</v>
      </c>
      <c r="DT19" s="57">
        <f t="shared" si="91"/>
        <v>35.294117647058826</v>
      </c>
      <c r="DU19" s="158">
        <v>98</v>
      </c>
      <c r="DV19" s="57">
        <f t="shared" si="18"/>
        <v>39.200000000000003</v>
      </c>
      <c r="DW19" s="57">
        <f t="shared" si="92"/>
        <v>37.247058823529414</v>
      </c>
      <c r="DX19" s="158">
        <v>0</v>
      </c>
      <c r="DY19" s="57">
        <f t="shared" si="93"/>
        <v>0</v>
      </c>
      <c r="DZ19" s="158">
        <v>0</v>
      </c>
      <c r="EA19" s="57">
        <f t="shared" si="94"/>
        <v>0</v>
      </c>
      <c r="EB19" s="158">
        <v>0</v>
      </c>
      <c r="EC19" s="57">
        <f t="shared" si="19"/>
        <v>0</v>
      </c>
      <c r="ED19" s="57">
        <f t="shared" si="40"/>
        <v>0</v>
      </c>
      <c r="EE19" s="158">
        <v>6</v>
      </c>
      <c r="EF19" s="57">
        <f t="shared" si="95"/>
        <v>2.2058823529411766</v>
      </c>
      <c r="EG19" s="158">
        <v>0</v>
      </c>
      <c r="EH19" s="57">
        <f t="shared" si="96"/>
        <v>0</v>
      </c>
      <c r="EI19" s="158">
        <v>0</v>
      </c>
      <c r="EJ19" s="57">
        <f t="shared" si="20"/>
        <v>0</v>
      </c>
      <c r="EK19" s="57">
        <f t="shared" si="41"/>
        <v>0</v>
      </c>
      <c r="EL19" s="158">
        <v>0</v>
      </c>
      <c r="EM19" s="57">
        <f t="shared" si="97"/>
        <v>0</v>
      </c>
      <c r="EN19" s="158">
        <v>0</v>
      </c>
      <c r="EO19" s="57">
        <f t="shared" si="98"/>
        <v>0</v>
      </c>
      <c r="EP19" s="158">
        <v>0</v>
      </c>
      <c r="EQ19" s="57">
        <f t="shared" si="21"/>
        <v>0</v>
      </c>
      <c r="ER19" s="57">
        <f t="shared" si="99"/>
        <v>0</v>
      </c>
      <c r="ES19" s="158">
        <v>0</v>
      </c>
      <c r="ET19" s="57">
        <f t="shared" si="100"/>
        <v>0</v>
      </c>
      <c r="EU19" s="158">
        <v>0</v>
      </c>
      <c r="EV19" s="57">
        <f t="shared" si="101"/>
        <v>0</v>
      </c>
      <c r="EW19" s="158">
        <v>0</v>
      </c>
      <c r="EX19" s="62">
        <f t="shared" si="22"/>
        <v>0</v>
      </c>
      <c r="EY19" s="62">
        <f t="shared" si="102"/>
        <v>0</v>
      </c>
      <c r="EZ19" s="158">
        <v>9</v>
      </c>
      <c r="FA19" s="57">
        <f t="shared" si="23"/>
        <v>3.5999999999999996</v>
      </c>
      <c r="FB19" s="158">
        <f t="shared" si="103"/>
        <v>165</v>
      </c>
      <c r="FC19" s="57">
        <f t="shared" si="104"/>
        <v>60.661764705882348</v>
      </c>
      <c r="FD19" s="158">
        <v>165</v>
      </c>
      <c r="FE19" s="57">
        <f t="shared" si="24"/>
        <v>66</v>
      </c>
      <c r="FF19" s="57">
        <f t="shared" si="105"/>
        <v>63.330882352941174</v>
      </c>
      <c r="FG19" s="158">
        <v>0</v>
      </c>
      <c r="FH19" s="57">
        <f t="shared" si="106"/>
        <v>0</v>
      </c>
      <c r="FI19" s="35">
        <v>0</v>
      </c>
      <c r="FJ19" s="57">
        <f t="shared" si="25"/>
        <v>0</v>
      </c>
      <c r="FK19" s="57">
        <f t="shared" si="42"/>
        <v>0</v>
      </c>
      <c r="FL19" s="35">
        <v>0</v>
      </c>
      <c r="FM19" s="57">
        <f t="shared" si="107"/>
        <v>0</v>
      </c>
      <c r="FN19" s="158">
        <v>0</v>
      </c>
      <c r="FO19" s="57">
        <f t="shared" si="26"/>
        <v>0</v>
      </c>
      <c r="FP19" s="57">
        <f t="shared" si="108"/>
        <v>0</v>
      </c>
      <c r="FQ19" s="158">
        <v>0</v>
      </c>
      <c r="FR19" s="57">
        <f t="shared" si="109"/>
        <v>0</v>
      </c>
      <c r="FS19" s="158">
        <v>0</v>
      </c>
      <c r="FT19" s="57">
        <f t="shared" si="27"/>
        <v>0</v>
      </c>
      <c r="FU19" s="57">
        <f t="shared" si="110"/>
        <v>0</v>
      </c>
      <c r="FV19" s="35">
        <v>0</v>
      </c>
      <c r="FW19" s="57">
        <f t="shared" si="111"/>
        <v>0</v>
      </c>
      <c r="FX19" s="35">
        <v>0</v>
      </c>
      <c r="FY19" s="57">
        <f t="shared" si="28"/>
        <v>0</v>
      </c>
      <c r="FZ19" s="57">
        <f t="shared" si="43"/>
        <v>0</v>
      </c>
      <c r="GA19" s="158">
        <v>37</v>
      </c>
      <c r="GB19" s="57">
        <f t="shared" si="112"/>
        <v>13.602941176470587</v>
      </c>
      <c r="GC19" s="158">
        <v>36</v>
      </c>
      <c r="GD19" s="57">
        <f t="shared" si="29"/>
        <v>14.399999999999999</v>
      </c>
      <c r="GE19" s="57">
        <f t="shared" si="113"/>
        <v>14.001470588235293</v>
      </c>
      <c r="GF19" s="158">
        <v>0</v>
      </c>
      <c r="GG19" s="57">
        <f t="shared" si="114"/>
        <v>0</v>
      </c>
      <c r="GH19" s="158">
        <v>0</v>
      </c>
      <c r="GI19" s="57">
        <f t="shared" si="115"/>
        <v>0</v>
      </c>
      <c r="GJ19" s="158">
        <v>0</v>
      </c>
      <c r="GK19" s="57">
        <f t="shared" si="30"/>
        <v>0</v>
      </c>
      <c r="GL19" s="57">
        <f t="shared" si="116"/>
        <v>0</v>
      </c>
      <c r="GM19" s="158">
        <v>0</v>
      </c>
      <c r="GN19" s="57">
        <f t="shared" si="117"/>
        <v>0</v>
      </c>
      <c r="GO19" s="158">
        <v>16</v>
      </c>
      <c r="GP19" s="57">
        <f t="shared" si="44"/>
        <v>5.8823529411764701</v>
      </c>
      <c r="GQ19" s="158">
        <v>16</v>
      </c>
      <c r="GR19" s="57">
        <f t="shared" si="45"/>
        <v>6.4</v>
      </c>
      <c r="GS19" s="57">
        <f t="shared" si="118"/>
        <v>6.1411764705882348</v>
      </c>
      <c r="GT19" s="158">
        <f t="shared" si="119"/>
        <v>16</v>
      </c>
      <c r="GU19" s="57">
        <f t="shared" si="46"/>
        <v>5.8823529411764701</v>
      </c>
      <c r="GV19" s="158">
        <f t="shared" si="31"/>
        <v>16</v>
      </c>
      <c r="GW19" s="57">
        <f>(GV19/GZ19)*100</f>
        <v>6.4</v>
      </c>
      <c r="GX19" s="57">
        <f t="shared" si="120"/>
        <v>6.1411764705882348</v>
      </c>
      <c r="GY19" s="158">
        <v>272</v>
      </c>
      <c r="GZ19" s="158">
        <v>250</v>
      </c>
    </row>
    <row r="20" spans="1:208" ht="16.05" customHeight="1" x14ac:dyDescent="0.3">
      <c r="A20" s="43" t="s">
        <v>185</v>
      </c>
      <c r="B20" s="94" t="s">
        <v>177</v>
      </c>
      <c r="C20" s="46" t="s">
        <v>14</v>
      </c>
      <c r="D20" s="76">
        <v>167.72</v>
      </c>
      <c r="E20" s="163" t="s">
        <v>157</v>
      </c>
      <c r="F20" s="8"/>
      <c r="G20" s="8"/>
      <c r="H20" s="8"/>
      <c r="I20" s="47"/>
      <c r="J20" s="47"/>
      <c r="K20" s="47"/>
      <c r="L20" s="47"/>
      <c r="M20" s="8"/>
      <c r="N20" s="57"/>
      <c r="O20" s="8"/>
      <c r="P20" s="47"/>
      <c r="Q20" s="47"/>
      <c r="R20" s="47"/>
      <c r="S20" s="57"/>
      <c r="T20" s="8"/>
      <c r="U20" s="47"/>
      <c r="V20" s="47"/>
      <c r="W20" s="8"/>
      <c r="X20" s="47"/>
      <c r="Y20" s="47"/>
      <c r="Z20" s="47"/>
      <c r="AA20" s="8"/>
      <c r="AB20" s="47"/>
      <c r="AC20" s="47"/>
      <c r="AD20" s="47"/>
      <c r="AE20" s="8"/>
      <c r="AF20" s="47"/>
      <c r="AG20" s="8"/>
      <c r="AH20" s="47"/>
      <c r="AI20" s="47"/>
      <c r="AJ20" s="8"/>
      <c r="AK20" s="47"/>
      <c r="AL20" s="47"/>
      <c r="AM20" s="47"/>
      <c r="AN20" s="8"/>
      <c r="AO20" s="47"/>
      <c r="AP20" s="47"/>
      <c r="AQ20" s="57"/>
      <c r="AR20" s="57"/>
      <c r="AS20" s="8"/>
      <c r="AT20" s="57"/>
      <c r="AU20" s="8"/>
      <c r="AV20" s="47"/>
      <c r="AW20" s="47"/>
      <c r="AX20" s="47"/>
      <c r="AY20" s="47"/>
      <c r="AZ20" s="47"/>
      <c r="BA20" s="47"/>
      <c r="BB20" s="8"/>
      <c r="BC20" s="47"/>
      <c r="BD20" s="47"/>
      <c r="BE20" s="8"/>
      <c r="BF20" s="47"/>
      <c r="BG20" s="47"/>
      <c r="BH20" s="47"/>
      <c r="BI20" s="47"/>
      <c r="BJ20" s="8"/>
      <c r="BK20" s="47"/>
      <c r="BL20" s="47"/>
      <c r="BM20" s="47"/>
      <c r="BN20" s="47"/>
      <c r="BO20" s="8"/>
      <c r="BP20" s="47"/>
      <c r="BQ20" s="47"/>
      <c r="BR20" s="47"/>
      <c r="BS20" s="8"/>
      <c r="BT20" s="47"/>
      <c r="BU20" s="47"/>
      <c r="BV20" s="47"/>
      <c r="BW20" s="47"/>
      <c r="BX20" s="8"/>
      <c r="BY20" s="47"/>
      <c r="BZ20" s="8"/>
      <c r="CA20" s="47"/>
      <c r="CB20" s="47"/>
      <c r="CC20" s="47"/>
      <c r="CD20" s="47"/>
      <c r="CE20" s="8"/>
      <c r="CF20" s="47"/>
      <c r="CG20" s="47"/>
      <c r="CH20" s="47"/>
      <c r="CI20" s="8"/>
      <c r="CJ20" s="47"/>
      <c r="CK20" s="8"/>
      <c r="CL20" s="47"/>
      <c r="CM20" s="47"/>
      <c r="CN20" s="47"/>
      <c r="CO20" s="47"/>
      <c r="CP20" s="8"/>
      <c r="CQ20" s="47"/>
      <c r="CR20" s="47"/>
      <c r="CS20" s="47"/>
      <c r="CT20" s="8"/>
      <c r="CU20" s="47"/>
      <c r="CV20" s="47"/>
      <c r="CW20" s="47"/>
      <c r="CX20" s="47"/>
      <c r="CY20" s="8"/>
      <c r="CZ20" s="47"/>
      <c r="DA20" s="47"/>
      <c r="DB20" s="47"/>
      <c r="DC20" s="47"/>
      <c r="DD20" s="8"/>
      <c r="DE20" s="47"/>
      <c r="DF20" s="47"/>
      <c r="DG20" s="47"/>
      <c r="DH20" s="47"/>
      <c r="DI20" s="8"/>
      <c r="DJ20" s="47"/>
      <c r="DK20" s="47"/>
      <c r="DL20" s="47"/>
      <c r="DM20" s="47"/>
      <c r="DN20" s="8"/>
      <c r="DO20" s="47"/>
      <c r="DP20" s="47"/>
      <c r="DQ20" s="47"/>
      <c r="DR20" s="47"/>
      <c r="DS20" s="8"/>
      <c r="DT20" s="47"/>
      <c r="DU20" s="8"/>
      <c r="DV20" s="47"/>
      <c r="DW20" s="47"/>
      <c r="DX20" s="8"/>
      <c r="DY20" s="47"/>
      <c r="DZ20" s="8"/>
      <c r="EA20" s="47"/>
      <c r="EB20" s="8"/>
      <c r="EC20" s="47"/>
      <c r="ED20" s="47"/>
      <c r="EE20" s="8"/>
      <c r="EF20" s="47"/>
      <c r="EG20" s="49"/>
      <c r="EH20" s="47"/>
      <c r="EI20" s="8"/>
      <c r="EJ20" s="47"/>
      <c r="EK20" s="47"/>
      <c r="EL20" s="8"/>
      <c r="EM20" s="47"/>
      <c r="EN20" s="8"/>
      <c r="EO20" s="47"/>
      <c r="EP20" s="49"/>
      <c r="EQ20" s="47"/>
      <c r="ER20" s="47"/>
      <c r="ES20" s="8"/>
      <c r="ET20" s="47"/>
      <c r="EU20" s="8"/>
      <c r="EV20" s="47"/>
      <c r="EW20" s="49"/>
      <c r="EX20" s="47"/>
      <c r="EY20" s="47"/>
      <c r="EZ20" s="8"/>
      <c r="FA20" s="47"/>
      <c r="FB20" s="8"/>
      <c r="FC20" s="47"/>
      <c r="FD20" s="8"/>
      <c r="FE20" s="47"/>
      <c r="FF20" s="47"/>
      <c r="FG20" s="158"/>
      <c r="FH20" s="57"/>
      <c r="FI20" s="8"/>
      <c r="FJ20" s="47"/>
      <c r="FK20" s="47"/>
      <c r="FL20" s="35"/>
      <c r="FM20" s="60"/>
      <c r="FN20" s="158"/>
      <c r="FO20" s="57"/>
      <c r="FP20" s="57"/>
      <c r="FQ20" s="158"/>
      <c r="FR20" s="57"/>
      <c r="FS20" s="158"/>
      <c r="FT20" s="57"/>
      <c r="FU20" s="57"/>
      <c r="FV20" s="35"/>
      <c r="FW20" s="57"/>
      <c r="FX20" s="35"/>
      <c r="FY20" s="60"/>
      <c r="FZ20" s="60"/>
      <c r="GA20" s="49"/>
      <c r="GB20" s="47"/>
      <c r="GC20" s="8"/>
      <c r="GD20" s="47"/>
      <c r="GE20" s="47"/>
      <c r="GF20" s="8"/>
      <c r="GG20" s="47"/>
      <c r="GH20" s="8"/>
      <c r="GI20" s="47"/>
      <c r="GJ20" s="8"/>
      <c r="GK20" s="47"/>
      <c r="GL20" s="47"/>
      <c r="GM20" s="8"/>
      <c r="GN20" s="47"/>
      <c r="GO20" s="49"/>
      <c r="GP20" s="47"/>
      <c r="GQ20" s="50"/>
      <c r="GR20" s="47"/>
      <c r="GS20" s="47"/>
      <c r="GT20" s="8"/>
      <c r="GU20" s="47"/>
      <c r="GV20" s="8"/>
      <c r="GW20" s="47"/>
      <c r="GX20" s="47"/>
      <c r="GY20" s="8"/>
      <c r="GZ20" s="8"/>
    </row>
    <row r="21" spans="1:208" ht="16.05" customHeight="1" x14ac:dyDescent="0.3">
      <c r="A21" s="43" t="s">
        <v>186</v>
      </c>
      <c r="B21" s="94" t="s">
        <v>177</v>
      </c>
      <c r="C21" s="46" t="s">
        <v>15</v>
      </c>
      <c r="D21" s="76">
        <v>143.99</v>
      </c>
      <c r="E21" s="163" t="s">
        <v>157</v>
      </c>
      <c r="F21" s="8"/>
      <c r="G21" s="8"/>
      <c r="H21" s="8"/>
      <c r="I21" s="47"/>
      <c r="J21" s="47"/>
      <c r="K21" s="47"/>
      <c r="L21" s="47"/>
      <c r="M21" s="8"/>
      <c r="N21" s="57"/>
      <c r="O21" s="8"/>
      <c r="P21" s="47"/>
      <c r="Q21" s="47"/>
      <c r="R21" s="47"/>
      <c r="S21" s="57"/>
      <c r="T21" s="8"/>
      <c r="U21" s="47"/>
      <c r="V21" s="47"/>
      <c r="W21" s="8"/>
      <c r="X21" s="47"/>
      <c r="Y21" s="47"/>
      <c r="Z21" s="47"/>
      <c r="AA21" s="8"/>
      <c r="AB21" s="47"/>
      <c r="AC21" s="47"/>
      <c r="AD21" s="47"/>
      <c r="AE21" s="8"/>
      <c r="AF21" s="47"/>
      <c r="AG21" s="8"/>
      <c r="AH21" s="47"/>
      <c r="AI21" s="47"/>
      <c r="AJ21" s="8"/>
      <c r="AK21" s="47"/>
      <c r="AL21" s="47"/>
      <c r="AM21" s="47"/>
      <c r="AN21" s="8"/>
      <c r="AO21" s="47"/>
      <c r="AP21" s="47"/>
      <c r="AQ21" s="57"/>
      <c r="AR21" s="57"/>
      <c r="AS21" s="8"/>
      <c r="AT21" s="57"/>
      <c r="AU21" s="8"/>
      <c r="AV21" s="47"/>
      <c r="AW21" s="47"/>
      <c r="AX21" s="47"/>
      <c r="AY21" s="47"/>
      <c r="AZ21" s="47"/>
      <c r="BA21" s="47"/>
      <c r="BB21" s="8"/>
      <c r="BC21" s="47"/>
      <c r="BD21" s="47"/>
      <c r="BE21" s="8"/>
      <c r="BF21" s="47"/>
      <c r="BG21" s="47"/>
      <c r="BH21" s="47"/>
      <c r="BI21" s="47"/>
      <c r="BJ21" s="8"/>
      <c r="BK21" s="47"/>
      <c r="BL21" s="47"/>
      <c r="BM21" s="47"/>
      <c r="BN21" s="47"/>
      <c r="BO21" s="8"/>
      <c r="BP21" s="47"/>
      <c r="BQ21" s="47"/>
      <c r="BR21" s="47"/>
      <c r="BS21" s="8"/>
      <c r="BT21" s="47"/>
      <c r="BU21" s="47"/>
      <c r="BV21" s="47"/>
      <c r="BW21" s="47"/>
      <c r="BX21" s="8"/>
      <c r="BY21" s="47"/>
      <c r="BZ21" s="8"/>
      <c r="CA21" s="47"/>
      <c r="CB21" s="47"/>
      <c r="CC21" s="47"/>
      <c r="CD21" s="47"/>
      <c r="CE21" s="8"/>
      <c r="CF21" s="47"/>
      <c r="CG21" s="47"/>
      <c r="CH21" s="47"/>
      <c r="CI21" s="8"/>
      <c r="CJ21" s="47"/>
      <c r="CK21" s="8"/>
      <c r="CL21" s="47"/>
      <c r="CM21" s="47"/>
      <c r="CN21" s="47"/>
      <c r="CO21" s="47"/>
      <c r="CP21" s="8"/>
      <c r="CQ21" s="47"/>
      <c r="CR21" s="47"/>
      <c r="CS21" s="47"/>
      <c r="CT21" s="8"/>
      <c r="CU21" s="47"/>
      <c r="CV21" s="47"/>
      <c r="CW21" s="47"/>
      <c r="CX21" s="47"/>
      <c r="CY21" s="8"/>
      <c r="CZ21" s="47"/>
      <c r="DA21" s="47"/>
      <c r="DB21" s="47"/>
      <c r="DC21" s="47"/>
      <c r="DD21" s="8"/>
      <c r="DE21" s="47"/>
      <c r="DF21" s="47"/>
      <c r="DG21" s="47"/>
      <c r="DH21" s="47"/>
      <c r="DI21" s="8"/>
      <c r="DJ21" s="47"/>
      <c r="DK21" s="47"/>
      <c r="DL21" s="47"/>
      <c r="DM21" s="47"/>
      <c r="DN21" s="8"/>
      <c r="DO21" s="47"/>
      <c r="DP21" s="47"/>
      <c r="DQ21" s="47"/>
      <c r="DR21" s="47"/>
      <c r="DS21" s="8"/>
      <c r="DT21" s="47"/>
      <c r="DU21" s="8"/>
      <c r="DV21" s="47"/>
      <c r="DW21" s="47"/>
      <c r="DX21" s="8"/>
      <c r="DY21" s="47"/>
      <c r="DZ21" s="8"/>
      <c r="EA21" s="47"/>
      <c r="EB21" s="8"/>
      <c r="EC21" s="47"/>
      <c r="ED21" s="47"/>
      <c r="EE21" s="8"/>
      <c r="EF21" s="47"/>
      <c r="EG21" s="49"/>
      <c r="EH21" s="47"/>
      <c r="EI21" s="8"/>
      <c r="EJ21" s="47"/>
      <c r="EK21" s="47"/>
      <c r="EL21" s="8"/>
      <c r="EM21" s="47"/>
      <c r="EN21" s="8"/>
      <c r="EO21" s="47"/>
      <c r="EP21" s="49"/>
      <c r="EQ21" s="47"/>
      <c r="ER21" s="47"/>
      <c r="ES21" s="8"/>
      <c r="ET21" s="47"/>
      <c r="EU21" s="8"/>
      <c r="EV21" s="47"/>
      <c r="EW21" s="49"/>
      <c r="EX21" s="47"/>
      <c r="EY21" s="47"/>
      <c r="EZ21" s="8"/>
      <c r="FA21" s="47"/>
      <c r="FB21" s="8"/>
      <c r="FC21" s="47"/>
      <c r="FD21" s="8"/>
      <c r="FE21" s="47"/>
      <c r="FF21" s="47"/>
      <c r="FG21" s="158"/>
      <c r="FH21" s="57"/>
      <c r="FI21" s="8"/>
      <c r="FJ21" s="47"/>
      <c r="FK21" s="47"/>
      <c r="FL21" s="35"/>
      <c r="FM21" s="60"/>
      <c r="FN21" s="158"/>
      <c r="FO21" s="57"/>
      <c r="FP21" s="57"/>
      <c r="FQ21" s="158"/>
      <c r="FR21" s="57"/>
      <c r="FS21" s="158"/>
      <c r="FT21" s="57"/>
      <c r="FU21" s="57"/>
      <c r="FV21" s="35"/>
      <c r="FW21" s="57"/>
      <c r="FX21" s="35"/>
      <c r="FY21" s="60"/>
      <c r="FZ21" s="60"/>
      <c r="GA21" s="49"/>
      <c r="GB21" s="47"/>
      <c r="GC21" s="8"/>
      <c r="GD21" s="47"/>
      <c r="GE21" s="47"/>
      <c r="GF21" s="8"/>
      <c r="GG21" s="47"/>
      <c r="GH21" s="8"/>
      <c r="GI21" s="47"/>
      <c r="GJ21" s="8"/>
      <c r="GK21" s="47"/>
      <c r="GL21" s="47"/>
      <c r="GM21" s="8"/>
      <c r="GN21" s="47"/>
      <c r="GO21" s="49"/>
      <c r="GP21" s="47"/>
      <c r="GQ21" s="50"/>
      <c r="GR21" s="47"/>
      <c r="GS21" s="47"/>
      <c r="GT21" s="8"/>
      <c r="GU21" s="47"/>
      <c r="GV21" s="8"/>
      <c r="GW21" s="47"/>
      <c r="GX21" s="47"/>
      <c r="GY21" s="8"/>
      <c r="GZ21" s="8"/>
    </row>
    <row r="22" spans="1:208" ht="16.05" customHeight="1" x14ac:dyDescent="0.3">
      <c r="A22" s="43" t="s">
        <v>187</v>
      </c>
      <c r="B22" s="94" t="s">
        <v>177</v>
      </c>
      <c r="C22" s="46" t="s">
        <v>16</v>
      </c>
      <c r="D22" s="76">
        <v>129.4</v>
      </c>
      <c r="E22" s="163" t="s">
        <v>157</v>
      </c>
      <c r="F22" s="8"/>
      <c r="G22" s="8"/>
      <c r="H22" s="8"/>
      <c r="I22" s="47"/>
      <c r="J22" s="47"/>
      <c r="K22" s="47"/>
      <c r="L22" s="47"/>
      <c r="M22" s="8"/>
      <c r="N22" s="57"/>
      <c r="O22" s="8"/>
      <c r="P22" s="47"/>
      <c r="Q22" s="47"/>
      <c r="R22" s="47"/>
      <c r="S22" s="57"/>
      <c r="T22" s="8"/>
      <c r="U22" s="47"/>
      <c r="V22" s="47"/>
      <c r="W22" s="8"/>
      <c r="X22" s="47"/>
      <c r="Y22" s="47"/>
      <c r="Z22" s="47"/>
      <c r="AA22" s="8"/>
      <c r="AB22" s="47"/>
      <c r="AC22" s="47"/>
      <c r="AD22" s="47"/>
      <c r="AE22" s="8"/>
      <c r="AF22" s="47"/>
      <c r="AG22" s="8"/>
      <c r="AH22" s="47"/>
      <c r="AI22" s="47"/>
      <c r="AJ22" s="8"/>
      <c r="AK22" s="47"/>
      <c r="AL22" s="47"/>
      <c r="AM22" s="47"/>
      <c r="AN22" s="8"/>
      <c r="AO22" s="47"/>
      <c r="AP22" s="47"/>
      <c r="AQ22" s="57"/>
      <c r="AR22" s="57"/>
      <c r="AS22" s="8"/>
      <c r="AT22" s="57"/>
      <c r="AU22" s="8"/>
      <c r="AV22" s="47"/>
      <c r="AW22" s="47"/>
      <c r="AX22" s="47"/>
      <c r="AY22" s="47"/>
      <c r="AZ22" s="47"/>
      <c r="BA22" s="47"/>
      <c r="BB22" s="8"/>
      <c r="BC22" s="47"/>
      <c r="BD22" s="47"/>
      <c r="BE22" s="8"/>
      <c r="BF22" s="47"/>
      <c r="BG22" s="47"/>
      <c r="BH22" s="47"/>
      <c r="BI22" s="47"/>
      <c r="BJ22" s="8"/>
      <c r="BK22" s="47"/>
      <c r="BL22" s="47"/>
      <c r="BM22" s="47"/>
      <c r="BN22" s="47"/>
      <c r="BO22" s="8"/>
      <c r="BP22" s="47"/>
      <c r="BQ22" s="47"/>
      <c r="BR22" s="47"/>
      <c r="BS22" s="8"/>
      <c r="BT22" s="47"/>
      <c r="BU22" s="47"/>
      <c r="BV22" s="47"/>
      <c r="BW22" s="47"/>
      <c r="BX22" s="8"/>
      <c r="BY22" s="47"/>
      <c r="BZ22" s="8"/>
      <c r="CA22" s="47"/>
      <c r="CB22" s="47"/>
      <c r="CC22" s="47"/>
      <c r="CD22" s="47"/>
      <c r="CE22" s="8"/>
      <c r="CF22" s="47"/>
      <c r="CG22" s="47"/>
      <c r="CH22" s="47"/>
      <c r="CI22" s="8"/>
      <c r="CJ22" s="47"/>
      <c r="CK22" s="8"/>
      <c r="CL22" s="47"/>
      <c r="CM22" s="47"/>
      <c r="CN22" s="47"/>
      <c r="CO22" s="47"/>
      <c r="CP22" s="8"/>
      <c r="CQ22" s="47"/>
      <c r="CR22" s="47"/>
      <c r="CS22" s="47"/>
      <c r="CT22" s="8"/>
      <c r="CU22" s="47"/>
      <c r="CV22" s="47"/>
      <c r="CW22" s="47"/>
      <c r="CX22" s="47"/>
      <c r="CY22" s="8"/>
      <c r="CZ22" s="47"/>
      <c r="DA22" s="47"/>
      <c r="DB22" s="47"/>
      <c r="DC22" s="47"/>
      <c r="DD22" s="8"/>
      <c r="DE22" s="47"/>
      <c r="DF22" s="47"/>
      <c r="DG22" s="47"/>
      <c r="DH22" s="47"/>
      <c r="DI22" s="8"/>
      <c r="DJ22" s="47"/>
      <c r="DK22" s="47"/>
      <c r="DL22" s="47"/>
      <c r="DM22" s="47"/>
      <c r="DN22" s="8"/>
      <c r="DO22" s="47"/>
      <c r="DP22" s="47"/>
      <c r="DQ22" s="47"/>
      <c r="DR22" s="47"/>
      <c r="DS22" s="8"/>
      <c r="DT22" s="47"/>
      <c r="DU22" s="8"/>
      <c r="DV22" s="47"/>
      <c r="DW22" s="47"/>
      <c r="DX22" s="8"/>
      <c r="DY22" s="47"/>
      <c r="DZ22" s="8"/>
      <c r="EA22" s="47"/>
      <c r="EB22" s="8"/>
      <c r="EC22" s="47"/>
      <c r="ED22" s="47"/>
      <c r="EE22" s="8"/>
      <c r="EF22" s="47"/>
      <c r="EG22" s="49"/>
      <c r="EH22" s="47"/>
      <c r="EI22" s="8"/>
      <c r="EJ22" s="47"/>
      <c r="EK22" s="47"/>
      <c r="EL22" s="8"/>
      <c r="EM22" s="47"/>
      <c r="EN22" s="8"/>
      <c r="EO22" s="47"/>
      <c r="EP22" s="49"/>
      <c r="EQ22" s="47"/>
      <c r="ER22" s="47"/>
      <c r="ES22" s="8"/>
      <c r="ET22" s="47"/>
      <c r="EU22" s="8"/>
      <c r="EV22" s="47"/>
      <c r="EW22" s="49"/>
      <c r="EX22" s="47"/>
      <c r="EY22" s="47"/>
      <c r="EZ22" s="8"/>
      <c r="FA22" s="47"/>
      <c r="FB22" s="8"/>
      <c r="FC22" s="47"/>
      <c r="FD22" s="8"/>
      <c r="FE22" s="47"/>
      <c r="FF22" s="47"/>
      <c r="FG22" s="158"/>
      <c r="FH22" s="57"/>
      <c r="FI22" s="8"/>
      <c r="FJ22" s="47"/>
      <c r="FK22" s="47"/>
      <c r="FL22" s="35"/>
      <c r="FM22" s="60"/>
      <c r="FN22" s="158"/>
      <c r="FO22" s="57"/>
      <c r="FP22" s="57"/>
      <c r="FQ22" s="158"/>
      <c r="FR22" s="57"/>
      <c r="FS22" s="158"/>
      <c r="FT22" s="57"/>
      <c r="FU22" s="57"/>
      <c r="FV22" s="35"/>
      <c r="FW22" s="57"/>
      <c r="FX22" s="35"/>
      <c r="FY22" s="60"/>
      <c r="FZ22" s="60"/>
      <c r="GA22" s="49"/>
      <c r="GB22" s="47"/>
      <c r="GC22" s="8"/>
      <c r="GD22" s="47"/>
      <c r="GE22" s="47"/>
      <c r="GF22" s="8"/>
      <c r="GG22" s="47"/>
      <c r="GH22" s="8"/>
      <c r="GI22" s="47"/>
      <c r="GJ22" s="8"/>
      <c r="GK22" s="47"/>
      <c r="GL22" s="47"/>
      <c r="GM22" s="8"/>
      <c r="GN22" s="47"/>
      <c r="GO22" s="49"/>
      <c r="GP22" s="47"/>
      <c r="GQ22" s="50"/>
      <c r="GR22" s="47"/>
      <c r="GS22" s="47"/>
      <c r="GT22" s="8"/>
      <c r="GU22" s="47"/>
      <c r="GV22" s="8"/>
      <c r="GW22" s="47"/>
      <c r="GX22" s="47"/>
      <c r="GY22" s="8"/>
      <c r="GZ22" s="8"/>
    </row>
    <row r="23" spans="1:208" s="12" customFormat="1" ht="16.05" customHeight="1" x14ac:dyDescent="0.3">
      <c r="A23" s="43" t="s">
        <v>222</v>
      </c>
      <c r="B23" s="94" t="s">
        <v>177</v>
      </c>
      <c r="C23" s="46" t="s">
        <v>17</v>
      </c>
      <c r="D23" s="76">
        <v>106.01</v>
      </c>
      <c r="E23" s="163" t="s">
        <v>157</v>
      </c>
      <c r="F23" s="158">
        <v>2</v>
      </c>
      <c r="G23" s="57">
        <f>(F23/GY23)*100</f>
        <v>0.34965034965034963</v>
      </c>
      <c r="H23" s="158">
        <v>1</v>
      </c>
      <c r="I23" s="57">
        <f>(H23/GZ23)*100</f>
        <v>0.19455252918287938</v>
      </c>
      <c r="J23" s="57">
        <f>(I23+G23)/2</f>
        <v>0.27210143941661452</v>
      </c>
      <c r="K23" s="158">
        <v>0</v>
      </c>
      <c r="L23" s="57">
        <f>(K23/GY23)*100</f>
        <v>0</v>
      </c>
      <c r="M23" s="158">
        <v>6</v>
      </c>
      <c r="N23" s="57">
        <f>(M23/GY23)*100</f>
        <v>1.048951048951049</v>
      </c>
      <c r="O23" s="158">
        <v>3</v>
      </c>
      <c r="P23" s="57">
        <f>(O23/GZ23)*100</f>
        <v>0.58365758754863817</v>
      </c>
      <c r="Q23" s="57">
        <f t="shared" ref="Q23:Q30" si="122">(N23+P23)/2</f>
        <v>0.81630431824984351</v>
      </c>
      <c r="R23" s="158">
        <v>0</v>
      </c>
      <c r="S23" s="57">
        <f>(R23/GY23)*100</f>
        <v>0</v>
      </c>
      <c r="T23" s="158">
        <v>0</v>
      </c>
      <c r="U23" s="57">
        <f>(T23/GZ23)*100</f>
        <v>0</v>
      </c>
      <c r="V23" s="57">
        <f>(U23+S23+L23)/2</f>
        <v>0</v>
      </c>
      <c r="W23" s="158">
        <v>0</v>
      </c>
      <c r="X23" s="57">
        <f>(W23/GY23)*100</f>
        <v>0</v>
      </c>
      <c r="Y23" s="158">
        <v>9</v>
      </c>
      <c r="Z23" s="57">
        <f>(Y23/GZ23)*100</f>
        <v>1.7509727626459144</v>
      </c>
      <c r="AA23" s="158">
        <v>2</v>
      </c>
      <c r="AB23" s="57">
        <f>(AA23/GY23)*100</f>
        <v>0.34965034965034963</v>
      </c>
      <c r="AC23" s="158">
        <v>3</v>
      </c>
      <c r="AD23" s="57">
        <f>(AC23/GY23)*100</f>
        <v>0.52447552447552448</v>
      </c>
      <c r="AE23" s="158">
        <v>6</v>
      </c>
      <c r="AF23" s="57">
        <f>(AE23/GZ23)*100</f>
        <v>1.1673151750972763</v>
      </c>
      <c r="AG23" s="158">
        <f>(AF23+AD23)/2</f>
        <v>0.84589534978640035</v>
      </c>
      <c r="AH23" s="158">
        <v>100</v>
      </c>
      <c r="AI23" s="57">
        <f>(AH23/GY23)*100</f>
        <v>17.482517482517483</v>
      </c>
      <c r="AJ23" s="158">
        <v>19</v>
      </c>
      <c r="AK23" s="57">
        <f>(AJ23/GY23)*100</f>
        <v>3.3216783216783217</v>
      </c>
      <c r="AL23" s="158">
        <v>5</v>
      </c>
      <c r="AM23" s="57">
        <f>(AL23/GY23)*100</f>
        <v>0.87412587412587417</v>
      </c>
      <c r="AN23" s="35">
        <v>4</v>
      </c>
      <c r="AO23" s="57">
        <f>(AN23/GZ23)*100</f>
        <v>0.77821011673151752</v>
      </c>
      <c r="AP23" s="57">
        <f>(AO23+AM23)/2</f>
        <v>0.82616799542869579</v>
      </c>
      <c r="AQ23" s="158">
        <v>5</v>
      </c>
      <c r="AR23" s="57">
        <f>(AQ23/GY23)*100</f>
        <v>0.87412587412587417</v>
      </c>
      <c r="AS23" s="158">
        <v>1</v>
      </c>
      <c r="AT23" s="57">
        <f>(AS23/GY23)*100</f>
        <v>0.17482517482517482</v>
      </c>
      <c r="AU23" s="158">
        <f>SUM(Y23,AH23,AS23)</f>
        <v>110</v>
      </c>
      <c r="AV23" s="57">
        <f>(AU23/GY23)*100</f>
        <v>19.230769230769234</v>
      </c>
      <c r="AW23" s="158">
        <v>108</v>
      </c>
      <c r="AX23" s="57">
        <f>(AW23/GZ23)*100</f>
        <v>21.011673151750973</v>
      </c>
      <c r="AY23" s="57">
        <f t="shared" ref="AY23:AY30" si="123">(AX23+AV23)/2</f>
        <v>20.121221191260105</v>
      </c>
      <c r="AZ23" s="158">
        <f>SUM(AQ23,AJ23,AA23)</f>
        <v>26</v>
      </c>
      <c r="BA23" s="57">
        <f>(AZ23/GY23)*100</f>
        <v>4.5454545454545459</v>
      </c>
      <c r="BB23" s="158">
        <v>20</v>
      </c>
      <c r="BC23" s="57">
        <f>(BB23/GZ23)*100</f>
        <v>3.8910505836575875</v>
      </c>
      <c r="BD23" s="57">
        <f>(BC23+BA23)/2</f>
        <v>4.2182525645560665</v>
      </c>
      <c r="BE23" s="158">
        <v>6</v>
      </c>
      <c r="BF23" s="57">
        <f>(BE23/GY23)*100</f>
        <v>1.048951048951049</v>
      </c>
      <c r="BG23" s="158">
        <v>2</v>
      </c>
      <c r="BH23" s="57">
        <f>(BG23/GZ23)*100</f>
        <v>0.38910505836575876</v>
      </c>
      <c r="BI23" s="57">
        <f>(BH23+BF23)/2</f>
        <v>0.71902805365840383</v>
      </c>
      <c r="BJ23" s="158">
        <v>0</v>
      </c>
      <c r="BK23" s="57">
        <f>(BJ23/GY23)*100</f>
        <v>0</v>
      </c>
      <c r="BL23" s="158">
        <v>1</v>
      </c>
      <c r="BM23" s="57">
        <f>(BL23/GZ23)*100</f>
        <v>0.19455252918287938</v>
      </c>
      <c r="BN23" s="57">
        <f>(BM23+BK23)/2</f>
        <v>9.727626459143969E-2</v>
      </c>
      <c r="BO23" s="158">
        <v>0</v>
      </c>
      <c r="BP23" s="57">
        <f>(BO23/GY23)*100</f>
        <v>0</v>
      </c>
      <c r="BQ23" s="158">
        <v>9</v>
      </c>
      <c r="BR23" s="57">
        <f>(BQ23/GY23)*100</f>
        <v>1.5734265734265735</v>
      </c>
      <c r="BS23" s="158">
        <v>42</v>
      </c>
      <c r="BT23" s="57">
        <f>(BS23/GY23)*100</f>
        <v>7.3426573426573425</v>
      </c>
      <c r="BU23" s="158">
        <v>40</v>
      </c>
      <c r="BV23" s="57">
        <f>(BU23/GZ23)*100</f>
        <v>7.782101167315175</v>
      </c>
      <c r="BW23" s="57">
        <f>(BV23+BT23)/2</f>
        <v>7.5623792549862587</v>
      </c>
      <c r="BX23" s="158">
        <v>44</v>
      </c>
      <c r="BY23" s="57">
        <f>(BX23/GY23)*100</f>
        <v>7.6923076923076925</v>
      </c>
      <c r="BZ23" s="35">
        <v>2</v>
      </c>
      <c r="CA23" s="60">
        <f>(BZ23/GY23)*100</f>
        <v>0.34965034965034963</v>
      </c>
      <c r="CB23" s="35">
        <v>2</v>
      </c>
      <c r="CC23" s="60">
        <f>(CB23/GZ23)*100</f>
        <v>0.38910505836575876</v>
      </c>
      <c r="CD23" s="60">
        <f>(CC23+CA23)/2</f>
        <v>0.3693777040080542</v>
      </c>
      <c r="CE23" s="158">
        <v>3</v>
      </c>
      <c r="CF23" s="57">
        <f>(CE23/GY23)*100</f>
        <v>0.52447552447552448</v>
      </c>
      <c r="CG23" s="158">
        <f>SUM(CE23,BZ23,BX23,BO23,BQ23)</f>
        <v>58</v>
      </c>
      <c r="CH23" s="57">
        <f>(CG23/GY23)*100</f>
        <v>10.13986013986014</v>
      </c>
      <c r="CI23" s="158">
        <v>17</v>
      </c>
      <c r="CJ23" s="57">
        <f>(CI23/GY23)*100</f>
        <v>2.9720279720279721</v>
      </c>
      <c r="CK23" s="158">
        <v>17</v>
      </c>
      <c r="CL23" s="57">
        <f>(CK23/GZ23)*100</f>
        <v>3.3073929961089497</v>
      </c>
      <c r="CM23" s="57">
        <f>(CL23+CJ23)/2</f>
        <v>3.1397104840684609</v>
      </c>
      <c r="CN23" s="158">
        <v>3</v>
      </c>
      <c r="CO23" s="57">
        <f>(CN23/GY23)*100</f>
        <v>0.52447552447552448</v>
      </c>
      <c r="CP23" s="158">
        <v>17</v>
      </c>
      <c r="CQ23" s="57">
        <f>(CP23/GY23)*100</f>
        <v>2.9720279720279721</v>
      </c>
      <c r="CR23" s="158">
        <v>8</v>
      </c>
      <c r="CS23" s="57">
        <f>(CR23/GY23)*100</f>
        <v>1.3986013986013985</v>
      </c>
      <c r="CT23" s="158">
        <v>11</v>
      </c>
      <c r="CU23" s="57">
        <f>(CT23/GZ23)*100</f>
        <v>2.1400778210116731</v>
      </c>
      <c r="CV23" s="57">
        <f t="shared" ref="CV23:CV30" si="124">(CU23+CS23)/2</f>
        <v>1.7693396098065359</v>
      </c>
      <c r="CW23" s="44">
        <v>50</v>
      </c>
      <c r="CX23" s="57">
        <f>(CW23/GY23)*100</f>
        <v>8.7412587412587417</v>
      </c>
      <c r="CY23" s="44">
        <v>46</v>
      </c>
      <c r="CZ23" s="57">
        <f>(CY23/GZ23)*100</f>
        <v>8.9494163424124515</v>
      </c>
      <c r="DA23" s="57">
        <f>(CZ23+CX23)/2</f>
        <v>8.8453375418355975</v>
      </c>
      <c r="DB23" s="158">
        <v>9</v>
      </c>
      <c r="DC23" s="57">
        <f>(DB23/GY23)*100</f>
        <v>1.5734265734265735</v>
      </c>
      <c r="DD23" s="158">
        <v>8</v>
      </c>
      <c r="DE23" s="57">
        <f>(DD23/GZ23)*100</f>
        <v>1.556420233463035</v>
      </c>
      <c r="DF23" s="57">
        <f>(DE23+DC23)/2</f>
        <v>1.5649234034448043</v>
      </c>
      <c r="DG23" s="158">
        <v>19</v>
      </c>
      <c r="DH23" s="57">
        <f>(DG23/GY23)*100</f>
        <v>3.3216783216783217</v>
      </c>
      <c r="DI23" s="158">
        <v>16</v>
      </c>
      <c r="DJ23" s="57">
        <f>(DI23/GZ23)*100</f>
        <v>3.1128404669260701</v>
      </c>
      <c r="DK23" s="57">
        <f>(DJ23+DH23)/2</f>
        <v>3.2172593943021957</v>
      </c>
      <c r="DL23" s="158">
        <v>0</v>
      </c>
      <c r="DM23" s="57">
        <f>(DL23/GY23)*100</f>
        <v>0</v>
      </c>
      <c r="DN23" s="158">
        <v>117</v>
      </c>
      <c r="DO23" s="57">
        <f>(DN23/GY23)*100</f>
        <v>20.454545454545457</v>
      </c>
      <c r="DP23" s="158">
        <v>114</v>
      </c>
      <c r="DQ23" s="57">
        <f>(DP23/GZ23)*100</f>
        <v>22.178988326848248</v>
      </c>
      <c r="DR23" s="57">
        <f>(DQ23+DO23)/2</f>
        <v>21.316766890696854</v>
      </c>
      <c r="DS23" s="158">
        <v>60</v>
      </c>
      <c r="DT23" s="57">
        <f>(DS23/GY23)*100</f>
        <v>10.48951048951049</v>
      </c>
      <c r="DU23" s="158">
        <v>55</v>
      </c>
      <c r="DV23" s="57">
        <f>(DU23/GZ23)*100</f>
        <v>10.700389105058365</v>
      </c>
      <c r="DW23" s="57">
        <f>(DV23+DT23)/2</f>
        <v>10.594949797284428</v>
      </c>
      <c r="DX23" s="158">
        <v>1</v>
      </c>
      <c r="DY23" s="57">
        <f>(DX23/GY23)*100</f>
        <v>0.17482517482517482</v>
      </c>
      <c r="DZ23" s="158">
        <v>1</v>
      </c>
      <c r="EA23" s="57">
        <f>(DZ23/GY23)*100</f>
        <v>0.17482517482517482</v>
      </c>
      <c r="EB23" s="158">
        <v>1</v>
      </c>
      <c r="EC23" s="57">
        <f>(EB23/GZ23)*100</f>
        <v>0.19455252918287938</v>
      </c>
      <c r="ED23" s="57">
        <f>(EC23+EA23)/2</f>
        <v>0.1846888520040271</v>
      </c>
      <c r="EE23" s="158">
        <v>15</v>
      </c>
      <c r="EF23" s="57">
        <f>(EE23/GY23)*100</f>
        <v>2.6223776223776225</v>
      </c>
      <c r="EG23" s="158">
        <v>0</v>
      </c>
      <c r="EH23" s="57">
        <f>(EG23/GY23)*100</f>
        <v>0</v>
      </c>
      <c r="EI23" s="158">
        <v>0</v>
      </c>
      <c r="EJ23" s="57">
        <f>(EI23/GZ23)*100</f>
        <v>0</v>
      </c>
      <c r="EK23" s="57">
        <f>(EJ23+EH23)/2</f>
        <v>0</v>
      </c>
      <c r="EL23" s="158">
        <v>6</v>
      </c>
      <c r="EM23" s="57">
        <f>(EL23/GY23)*100</f>
        <v>1.048951048951049</v>
      </c>
      <c r="EN23" s="158">
        <v>7</v>
      </c>
      <c r="EO23" s="57">
        <f>(EN23/GY23)*100</f>
        <v>1.2237762237762237</v>
      </c>
      <c r="EP23" s="158">
        <v>5</v>
      </c>
      <c r="EQ23" s="57">
        <f>(EP23/GZ23)*100</f>
        <v>0.97276264591439687</v>
      </c>
      <c r="ER23" s="57">
        <f>(EQ23+EO23)/2</f>
        <v>1.0982694348453104</v>
      </c>
      <c r="ES23" s="158">
        <v>0</v>
      </c>
      <c r="ET23" s="57">
        <f>(ES23/GY23)*100</f>
        <v>0</v>
      </c>
      <c r="EU23" s="158">
        <v>0</v>
      </c>
      <c r="EV23" s="57">
        <f>(EU23/GY23)*100</f>
        <v>0</v>
      </c>
      <c r="EW23" s="158">
        <v>3</v>
      </c>
      <c r="EX23" s="62">
        <f>(EW23/GZ23)*100</f>
        <v>0.58365758754863817</v>
      </c>
      <c r="EY23" s="62">
        <f>(EX23+CO23)/2</f>
        <v>0.55406655601208132</v>
      </c>
      <c r="EZ23" s="158">
        <v>33</v>
      </c>
      <c r="FA23" s="57">
        <f>(EZ23/GZ23)*100</f>
        <v>6.4202334630350189</v>
      </c>
      <c r="FB23" s="158">
        <f>SUM(ES23,EN23,EL23,EE23,DX23,DS23,DL23,DG23,CW23,CP23,CI23,DN23)</f>
        <v>309</v>
      </c>
      <c r="FC23" s="57">
        <f>(FB23/GY23)*100</f>
        <v>54.02097902097902</v>
      </c>
      <c r="FD23" s="158">
        <v>286</v>
      </c>
      <c r="FE23" s="57">
        <f>(FD23/GZ23)*100</f>
        <v>55.642023346303503</v>
      </c>
      <c r="FF23" s="57">
        <f>(FE23+FC23)/2</f>
        <v>54.831501183641265</v>
      </c>
      <c r="FG23" s="56">
        <v>0</v>
      </c>
      <c r="FH23" s="57">
        <f>(FG23/GY23)*100</f>
        <v>0</v>
      </c>
      <c r="FI23" s="35">
        <v>0</v>
      </c>
      <c r="FJ23" s="57">
        <f>(FI23/GZ23)*100</f>
        <v>0</v>
      </c>
      <c r="FK23" s="57">
        <f>(FJ23+FH23)/2</f>
        <v>0</v>
      </c>
      <c r="FL23" s="158">
        <v>9</v>
      </c>
      <c r="FM23" s="57">
        <f>(FL23/GY23)*100</f>
        <v>1.5734265734265735</v>
      </c>
      <c r="FN23" s="158">
        <v>9</v>
      </c>
      <c r="FO23" s="57">
        <f>(FN23/GZ23)*100</f>
        <v>1.7509727626459144</v>
      </c>
      <c r="FP23" s="57">
        <f>(FO23+FM23)/2</f>
        <v>1.6621996680362439</v>
      </c>
      <c r="FQ23" s="158">
        <v>2</v>
      </c>
      <c r="FR23" s="57">
        <f>(FQ23/GY23)*100</f>
        <v>0.34965034965034963</v>
      </c>
      <c r="FS23" s="158">
        <v>1</v>
      </c>
      <c r="FT23" s="57">
        <f>(FS23/GZ23)*100</f>
        <v>0.19455252918287938</v>
      </c>
      <c r="FU23" s="57">
        <f>(FT23+FR23)/2</f>
        <v>0.27210143941661452</v>
      </c>
      <c r="FV23" s="163">
        <v>4</v>
      </c>
      <c r="FW23" s="57">
        <f>(FV23/GY23)*100</f>
        <v>0.69930069930069927</v>
      </c>
      <c r="FX23" s="163">
        <v>2</v>
      </c>
      <c r="FY23" s="57">
        <f>(FX23/GZ23)*100</f>
        <v>0.38910505836575876</v>
      </c>
      <c r="FZ23" s="57">
        <f t="shared" ref="FZ23:FZ30" si="125">(FY23+FW23)/2</f>
        <v>0.54420287883322904</v>
      </c>
      <c r="GA23" s="158">
        <v>20</v>
      </c>
      <c r="GB23" s="57">
        <f>(GA23/GY23)*100</f>
        <v>3.4965034965034967</v>
      </c>
      <c r="GC23" s="158">
        <v>16</v>
      </c>
      <c r="GD23" s="57">
        <f>(GC23/GZ23)*100</f>
        <v>3.1128404669260701</v>
      </c>
      <c r="GE23" s="57">
        <f>(GD23+GB23)/2</f>
        <v>3.3046719817147832</v>
      </c>
      <c r="GF23" s="158">
        <v>0</v>
      </c>
      <c r="GG23" s="57">
        <f>(GF23/GY23)*100</f>
        <v>0</v>
      </c>
      <c r="GH23" s="158">
        <v>0</v>
      </c>
      <c r="GI23" s="57">
        <f>(GH23/GY23)*100</f>
        <v>0</v>
      </c>
      <c r="GJ23" s="158">
        <v>0</v>
      </c>
      <c r="GK23" s="57">
        <f>(GJ23/GZ23)*100</f>
        <v>0</v>
      </c>
      <c r="GL23" s="57">
        <f>(GK23+GI23)/2</f>
        <v>0</v>
      </c>
      <c r="GM23" s="158">
        <v>5</v>
      </c>
      <c r="GN23" s="57">
        <f>(GM23/GY23)*100</f>
        <v>0.87412587412587417</v>
      </c>
      <c r="GO23" s="158">
        <v>30</v>
      </c>
      <c r="GP23" s="57">
        <f>(GO23/GY23)*100</f>
        <v>5.244755244755245</v>
      </c>
      <c r="GQ23" s="158">
        <v>35</v>
      </c>
      <c r="GR23" s="57">
        <f>(GQ23/GZ23)*100</f>
        <v>6.809338521400778</v>
      </c>
      <c r="GS23" s="57">
        <f>(GR23+GP23)/2</f>
        <v>6.0270468830780111</v>
      </c>
      <c r="GT23" s="158">
        <f>SUM(GO23,GH23,GM23,GF23)</f>
        <v>35</v>
      </c>
      <c r="GU23" s="57">
        <f>(GT23/GY23)*100</f>
        <v>6.1188811188811192</v>
      </c>
      <c r="GV23" s="158">
        <f>SUM(GQ23,GJ23)</f>
        <v>35</v>
      </c>
      <c r="GW23" s="57">
        <f>(GV23/GZ23)*100</f>
        <v>6.809338521400778</v>
      </c>
      <c r="GX23" s="57">
        <f>(GW23+GU23)/2</f>
        <v>6.4641098201409486</v>
      </c>
      <c r="GY23" s="158">
        <v>572</v>
      </c>
      <c r="GZ23" s="158">
        <v>514</v>
      </c>
    </row>
    <row r="24" spans="1:208" s="5" customFormat="1" ht="16.05" customHeight="1" x14ac:dyDescent="0.3">
      <c r="A24" s="43" t="s">
        <v>205</v>
      </c>
      <c r="B24" s="94" t="s">
        <v>177</v>
      </c>
      <c r="C24" s="46" t="s">
        <v>18</v>
      </c>
      <c r="D24" s="76">
        <v>95.84</v>
      </c>
      <c r="E24" s="163" t="s">
        <v>157</v>
      </c>
      <c r="F24" s="40" t="s">
        <v>87</v>
      </c>
      <c r="G24" s="40" t="s">
        <v>87</v>
      </c>
      <c r="H24" s="158">
        <v>1</v>
      </c>
      <c r="I24" s="57">
        <f>(H24/GZ24)*100</f>
        <v>0.4</v>
      </c>
      <c r="J24" s="40" t="s">
        <v>87</v>
      </c>
      <c r="K24" s="40" t="s">
        <v>87</v>
      </c>
      <c r="L24" s="40" t="s">
        <v>87</v>
      </c>
      <c r="M24" s="40" t="s">
        <v>87</v>
      </c>
      <c r="N24" s="40" t="s">
        <v>87</v>
      </c>
      <c r="O24" s="158">
        <v>3</v>
      </c>
      <c r="P24" s="57">
        <f>(O24/GZ24)*100</f>
        <v>1.2</v>
      </c>
      <c r="Q24" s="40" t="s">
        <v>87</v>
      </c>
      <c r="R24" s="40" t="s">
        <v>87</v>
      </c>
      <c r="S24" s="40" t="s">
        <v>87</v>
      </c>
      <c r="T24" s="158">
        <v>0</v>
      </c>
      <c r="U24" s="57">
        <f>(T24/GZ24)*100</f>
        <v>0</v>
      </c>
      <c r="V24" s="40" t="s">
        <v>87</v>
      </c>
      <c r="W24" s="40" t="s">
        <v>87</v>
      </c>
      <c r="X24" s="40" t="s">
        <v>87</v>
      </c>
      <c r="Y24" s="40" t="s">
        <v>87</v>
      </c>
      <c r="Z24" s="40" t="s">
        <v>87</v>
      </c>
      <c r="AA24" s="40" t="s">
        <v>87</v>
      </c>
      <c r="AB24" s="58" t="s">
        <v>87</v>
      </c>
      <c r="AC24" s="40" t="s">
        <v>87</v>
      </c>
      <c r="AD24" s="40" t="s">
        <v>87</v>
      </c>
      <c r="AE24" s="158">
        <v>0</v>
      </c>
      <c r="AF24" s="57">
        <f>(AE24/GZ24)*100</f>
        <v>0</v>
      </c>
      <c r="AG24" s="40" t="s">
        <v>87</v>
      </c>
      <c r="AH24" s="40" t="s">
        <v>87</v>
      </c>
      <c r="AI24" s="58" t="s">
        <v>87</v>
      </c>
      <c r="AJ24" s="40" t="s">
        <v>87</v>
      </c>
      <c r="AK24" s="40" t="s">
        <v>87</v>
      </c>
      <c r="AL24" s="40" t="s">
        <v>87</v>
      </c>
      <c r="AM24" s="58" t="s">
        <v>87</v>
      </c>
      <c r="AN24" s="35">
        <v>1</v>
      </c>
      <c r="AO24" s="57">
        <f>(AN24/GZ24)*100</f>
        <v>0.4</v>
      </c>
      <c r="AP24" s="58" t="s">
        <v>87</v>
      </c>
      <c r="AQ24" s="40" t="s">
        <v>87</v>
      </c>
      <c r="AR24" s="40" t="s">
        <v>87</v>
      </c>
      <c r="AS24" s="40" t="s">
        <v>87</v>
      </c>
      <c r="AT24" s="40" t="s">
        <v>87</v>
      </c>
      <c r="AU24" s="40" t="s">
        <v>87</v>
      </c>
      <c r="AV24" s="58" t="s">
        <v>87</v>
      </c>
      <c r="AW24" s="158">
        <v>21</v>
      </c>
      <c r="AX24" s="57">
        <f>(AW24/GZ24)*100</f>
        <v>8.4</v>
      </c>
      <c r="AY24" s="58" t="s">
        <v>87</v>
      </c>
      <c r="AZ24" s="40" t="s">
        <v>87</v>
      </c>
      <c r="BA24" s="58" t="s">
        <v>87</v>
      </c>
      <c r="BB24" s="158">
        <v>11</v>
      </c>
      <c r="BC24" s="57">
        <f>(BB24/GZ24)*100</f>
        <v>4.3999999999999995</v>
      </c>
      <c r="BD24" s="58" t="s">
        <v>87</v>
      </c>
      <c r="BE24" s="40" t="s">
        <v>87</v>
      </c>
      <c r="BF24" s="40" t="s">
        <v>87</v>
      </c>
      <c r="BG24" s="158">
        <v>1</v>
      </c>
      <c r="BH24" s="57">
        <f>(BG24/GZ24)*100</f>
        <v>0.4</v>
      </c>
      <c r="BI24" s="40" t="s">
        <v>87</v>
      </c>
      <c r="BJ24" s="40" t="s">
        <v>87</v>
      </c>
      <c r="BK24" s="40" t="s">
        <v>87</v>
      </c>
      <c r="BL24" s="158">
        <v>0</v>
      </c>
      <c r="BM24" s="57">
        <f>(BL24/GZ24)*100</f>
        <v>0</v>
      </c>
      <c r="BN24" s="40" t="s">
        <v>87</v>
      </c>
      <c r="BO24" s="40" t="s">
        <v>87</v>
      </c>
      <c r="BP24" s="58" t="s">
        <v>87</v>
      </c>
      <c r="BQ24" s="40" t="s">
        <v>87</v>
      </c>
      <c r="BR24" s="40" t="s">
        <v>87</v>
      </c>
      <c r="BS24" s="40" t="s">
        <v>87</v>
      </c>
      <c r="BT24" s="40" t="s">
        <v>87</v>
      </c>
      <c r="BU24" s="158">
        <v>2</v>
      </c>
      <c r="BV24" s="57">
        <f>(BU24/GZ24)*100</f>
        <v>0.8</v>
      </c>
      <c r="BW24" s="40" t="s">
        <v>87</v>
      </c>
      <c r="BX24" s="40" t="s">
        <v>87</v>
      </c>
      <c r="BY24" s="40" t="s">
        <v>87</v>
      </c>
      <c r="BZ24" s="40" t="s">
        <v>87</v>
      </c>
      <c r="CA24" s="40" t="s">
        <v>87</v>
      </c>
      <c r="CB24" s="35">
        <v>16</v>
      </c>
      <c r="CC24" s="60">
        <f>(CB24/GZ24)*100</f>
        <v>6.4</v>
      </c>
      <c r="CD24" s="40" t="s">
        <v>87</v>
      </c>
      <c r="CE24" s="40" t="s">
        <v>87</v>
      </c>
      <c r="CF24" s="40" t="s">
        <v>87</v>
      </c>
      <c r="CG24" s="40" t="s">
        <v>87</v>
      </c>
      <c r="CH24" s="40" t="s">
        <v>87</v>
      </c>
      <c r="CI24" s="40" t="s">
        <v>87</v>
      </c>
      <c r="CJ24" s="40" t="s">
        <v>87</v>
      </c>
      <c r="CK24" s="40">
        <v>2</v>
      </c>
      <c r="CL24" s="57">
        <f>(CK24/GZ24)*100</f>
        <v>0.8</v>
      </c>
      <c r="CM24" s="40" t="s">
        <v>87</v>
      </c>
      <c r="CN24" s="40" t="s">
        <v>87</v>
      </c>
      <c r="CO24" s="40" t="s">
        <v>87</v>
      </c>
      <c r="CP24" s="40" t="s">
        <v>87</v>
      </c>
      <c r="CQ24" s="40" t="s">
        <v>87</v>
      </c>
      <c r="CR24" s="40" t="s">
        <v>87</v>
      </c>
      <c r="CS24" s="58" t="s">
        <v>87</v>
      </c>
      <c r="CT24" s="35">
        <v>0</v>
      </c>
      <c r="CU24" s="57">
        <f>(CT24/GZ24)*100</f>
        <v>0</v>
      </c>
      <c r="CV24" s="58" t="s">
        <v>87</v>
      </c>
      <c r="CW24" s="40" t="s">
        <v>87</v>
      </c>
      <c r="CX24" s="58" t="s">
        <v>87</v>
      </c>
      <c r="CY24" s="44">
        <v>7</v>
      </c>
      <c r="CZ24" s="57">
        <f>(CY24/GZ24)*100</f>
        <v>2.8000000000000003</v>
      </c>
      <c r="DA24" s="58" t="s">
        <v>87</v>
      </c>
      <c r="DB24" s="40" t="s">
        <v>87</v>
      </c>
      <c r="DC24" s="40" t="s">
        <v>87</v>
      </c>
      <c r="DD24" s="35">
        <v>2</v>
      </c>
      <c r="DE24" s="57">
        <f>(DD24/GZ24)*100</f>
        <v>0.8</v>
      </c>
      <c r="DF24" s="40" t="s">
        <v>87</v>
      </c>
      <c r="DG24" s="40" t="s">
        <v>87</v>
      </c>
      <c r="DH24" s="58" t="s">
        <v>87</v>
      </c>
      <c r="DI24" s="158">
        <v>3</v>
      </c>
      <c r="DJ24" s="57">
        <f>(DI24/GZ24)*100</f>
        <v>1.2</v>
      </c>
      <c r="DK24" s="58" t="s">
        <v>87</v>
      </c>
      <c r="DL24" s="40" t="s">
        <v>87</v>
      </c>
      <c r="DM24" s="40" t="s">
        <v>87</v>
      </c>
      <c r="DN24" s="40" t="s">
        <v>87</v>
      </c>
      <c r="DO24" s="58" t="s">
        <v>87</v>
      </c>
      <c r="DP24" s="158">
        <v>37</v>
      </c>
      <c r="DQ24" s="57">
        <f>(DP24/GZ24)*100</f>
        <v>14.799999999999999</v>
      </c>
      <c r="DR24" s="58" t="s">
        <v>87</v>
      </c>
      <c r="DS24" s="40" t="s">
        <v>87</v>
      </c>
      <c r="DT24" s="58" t="s">
        <v>87</v>
      </c>
      <c r="DU24" s="158">
        <v>78</v>
      </c>
      <c r="DV24" s="57">
        <f>(DU24/GZ24)*100</f>
        <v>31.2</v>
      </c>
      <c r="DW24" s="58" t="s">
        <v>87</v>
      </c>
      <c r="DX24" s="40" t="s">
        <v>87</v>
      </c>
      <c r="DY24" s="58" t="s">
        <v>87</v>
      </c>
      <c r="DZ24" s="40" t="s">
        <v>87</v>
      </c>
      <c r="EA24" s="58" t="s">
        <v>87</v>
      </c>
      <c r="EB24" s="45">
        <v>0</v>
      </c>
      <c r="EC24" s="57">
        <f>(EB24/GZ24)*100</f>
        <v>0</v>
      </c>
      <c r="ED24" s="58" t="s">
        <v>87</v>
      </c>
      <c r="EE24" s="40" t="s">
        <v>87</v>
      </c>
      <c r="EF24" s="58" t="s">
        <v>87</v>
      </c>
      <c r="EG24" s="40" t="s">
        <v>87</v>
      </c>
      <c r="EH24" s="58" t="s">
        <v>87</v>
      </c>
      <c r="EI24" s="158">
        <v>0</v>
      </c>
      <c r="EJ24" s="57">
        <f>(EI24/GZ24)*100</f>
        <v>0</v>
      </c>
      <c r="EK24" s="58" t="s">
        <v>87</v>
      </c>
      <c r="EL24" s="40" t="s">
        <v>87</v>
      </c>
      <c r="EM24" s="58" t="s">
        <v>87</v>
      </c>
      <c r="EN24" s="40" t="s">
        <v>87</v>
      </c>
      <c r="EO24" s="58" t="s">
        <v>87</v>
      </c>
      <c r="EP24" s="158">
        <v>14</v>
      </c>
      <c r="EQ24" s="57">
        <f>(EP24/GZ24)*100</f>
        <v>5.6000000000000005</v>
      </c>
      <c r="ER24" s="58" t="s">
        <v>87</v>
      </c>
      <c r="ES24" s="158" t="s">
        <v>87</v>
      </c>
      <c r="ET24" s="158" t="s">
        <v>87</v>
      </c>
      <c r="EU24" s="158" t="s">
        <v>87</v>
      </c>
      <c r="EV24" s="57" t="s">
        <v>87</v>
      </c>
      <c r="EW24" s="158">
        <v>0</v>
      </c>
      <c r="EX24" s="62">
        <f>(EW24/GZ24)*100</f>
        <v>0</v>
      </c>
      <c r="EY24" s="57" t="s">
        <v>87</v>
      </c>
      <c r="EZ24" s="158">
        <v>8</v>
      </c>
      <c r="FA24" s="57">
        <f>(EZ24/GZ24)*100</f>
        <v>3.2</v>
      </c>
      <c r="FB24" s="158" t="s">
        <v>87</v>
      </c>
      <c r="FC24" s="158" t="s">
        <v>87</v>
      </c>
      <c r="FD24" s="158">
        <v>149</v>
      </c>
      <c r="FE24" s="57">
        <f>(FD24/GZ24)*100</f>
        <v>59.599999999999994</v>
      </c>
      <c r="FF24" s="158" t="s">
        <v>87</v>
      </c>
      <c r="FG24" s="158" t="s">
        <v>87</v>
      </c>
      <c r="FH24" s="57" t="s">
        <v>87</v>
      </c>
      <c r="FI24" s="35">
        <v>0</v>
      </c>
      <c r="FJ24" s="57">
        <f>(FI24/GZ24)*100</f>
        <v>0</v>
      </c>
      <c r="FK24" s="57" t="s">
        <v>87</v>
      </c>
      <c r="FL24" s="158" t="s">
        <v>87</v>
      </c>
      <c r="FM24" s="57" t="s">
        <v>87</v>
      </c>
      <c r="FN24" s="158">
        <v>0</v>
      </c>
      <c r="FO24" s="57">
        <f>(FN24/GZ24)*100</f>
        <v>0</v>
      </c>
      <c r="FP24" s="57" t="s">
        <v>87</v>
      </c>
      <c r="FQ24" s="158" t="s">
        <v>87</v>
      </c>
      <c r="FR24" s="57" t="s">
        <v>87</v>
      </c>
      <c r="FS24" s="35">
        <v>0</v>
      </c>
      <c r="FT24" s="57">
        <f>(FS24/GZ24)*100</f>
        <v>0</v>
      </c>
      <c r="FU24" s="57" t="s">
        <v>87</v>
      </c>
      <c r="FV24" s="158" t="s">
        <v>87</v>
      </c>
      <c r="FW24" s="57" t="s">
        <v>87</v>
      </c>
      <c r="FX24" s="163">
        <v>0</v>
      </c>
      <c r="FY24" s="57">
        <f>(FX24/GZ24)*100</f>
        <v>0</v>
      </c>
      <c r="FZ24" s="57" t="s">
        <v>87</v>
      </c>
      <c r="GA24" s="158" t="s">
        <v>87</v>
      </c>
      <c r="GB24" s="57" t="s">
        <v>87</v>
      </c>
      <c r="GC24" s="158">
        <v>22</v>
      </c>
      <c r="GD24" s="57">
        <f>(GC24/GZ24)*100</f>
        <v>8.7999999999999989</v>
      </c>
      <c r="GE24" s="57" t="s">
        <v>87</v>
      </c>
      <c r="GF24" s="158" t="s">
        <v>87</v>
      </c>
      <c r="GG24" s="57" t="s">
        <v>87</v>
      </c>
      <c r="GH24" s="158" t="s">
        <v>87</v>
      </c>
      <c r="GI24" s="57" t="s">
        <v>87</v>
      </c>
      <c r="GJ24" s="158">
        <v>0</v>
      </c>
      <c r="GK24" s="57">
        <f>(GJ24/GZ24)*100</f>
        <v>0</v>
      </c>
      <c r="GL24" s="57" t="s">
        <v>87</v>
      </c>
      <c r="GM24" s="158" t="s">
        <v>87</v>
      </c>
      <c r="GN24" s="57" t="s">
        <v>87</v>
      </c>
      <c r="GO24" s="158" t="s">
        <v>87</v>
      </c>
      <c r="GP24" s="57" t="s">
        <v>87</v>
      </c>
      <c r="GQ24" s="158">
        <v>24</v>
      </c>
      <c r="GR24" s="57">
        <f>(GQ24/GZ24)*100</f>
        <v>9.6</v>
      </c>
      <c r="GS24" s="57" t="s">
        <v>87</v>
      </c>
      <c r="GT24" s="158" t="s">
        <v>87</v>
      </c>
      <c r="GU24" s="57" t="s">
        <v>87</v>
      </c>
      <c r="GV24" s="158">
        <f>SUM(GQ24,GJ24)</f>
        <v>24</v>
      </c>
      <c r="GW24" s="57">
        <f t="shared" ref="GW24:GW30" si="126">(GV24/GZ24)*100</f>
        <v>9.6</v>
      </c>
      <c r="GX24" s="57" t="s">
        <v>87</v>
      </c>
      <c r="GY24" s="158" t="s">
        <v>87</v>
      </c>
      <c r="GZ24" s="158">
        <v>250</v>
      </c>
    </row>
    <row r="25" spans="1:208" s="12" customFormat="1" ht="16.05" customHeight="1" x14ac:dyDescent="0.3">
      <c r="A25" s="43" t="s">
        <v>206</v>
      </c>
      <c r="B25" s="94" t="s">
        <v>177</v>
      </c>
      <c r="C25" s="46" t="s">
        <v>19</v>
      </c>
      <c r="D25" s="76">
        <v>76.97</v>
      </c>
      <c r="E25" s="163" t="s">
        <v>157</v>
      </c>
      <c r="F25" s="40" t="s">
        <v>87</v>
      </c>
      <c r="G25" s="40" t="s">
        <v>87</v>
      </c>
      <c r="H25" s="158">
        <v>2</v>
      </c>
      <c r="I25" s="57">
        <f>(H25/GZ25)*100</f>
        <v>0.8</v>
      </c>
      <c r="J25" s="40" t="s">
        <v>87</v>
      </c>
      <c r="K25" s="40" t="s">
        <v>87</v>
      </c>
      <c r="L25" s="40" t="s">
        <v>87</v>
      </c>
      <c r="M25" s="40" t="s">
        <v>87</v>
      </c>
      <c r="N25" s="40" t="s">
        <v>87</v>
      </c>
      <c r="O25" s="158">
        <v>1</v>
      </c>
      <c r="P25" s="57">
        <f>(O25/GZ25)*100</f>
        <v>0.4</v>
      </c>
      <c r="Q25" s="40" t="s">
        <v>87</v>
      </c>
      <c r="R25" s="40" t="s">
        <v>87</v>
      </c>
      <c r="S25" s="40" t="s">
        <v>87</v>
      </c>
      <c r="T25" s="158">
        <v>1</v>
      </c>
      <c r="U25" s="57">
        <f>(T25/GZ25)*100</f>
        <v>0.4</v>
      </c>
      <c r="V25" s="40" t="s">
        <v>87</v>
      </c>
      <c r="W25" s="40" t="s">
        <v>87</v>
      </c>
      <c r="X25" s="40" t="s">
        <v>87</v>
      </c>
      <c r="Y25" s="40" t="s">
        <v>87</v>
      </c>
      <c r="Z25" s="40" t="s">
        <v>87</v>
      </c>
      <c r="AA25" s="40" t="s">
        <v>87</v>
      </c>
      <c r="AB25" s="58" t="s">
        <v>87</v>
      </c>
      <c r="AC25" s="40" t="s">
        <v>87</v>
      </c>
      <c r="AD25" s="40" t="s">
        <v>87</v>
      </c>
      <c r="AE25" s="158">
        <v>2</v>
      </c>
      <c r="AF25" s="57">
        <f>(AE25/GZ25)*100</f>
        <v>0.8</v>
      </c>
      <c r="AG25" s="40" t="s">
        <v>87</v>
      </c>
      <c r="AH25" s="40" t="s">
        <v>87</v>
      </c>
      <c r="AI25" s="58" t="s">
        <v>87</v>
      </c>
      <c r="AJ25" s="40" t="s">
        <v>87</v>
      </c>
      <c r="AK25" s="40" t="s">
        <v>87</v>
      </c>
      <c r="AL25" s="40" t="s">
        <v>87</v>
      </c>
      <c r="AM25" s="58" t="s">
        <v>87</v>
      </c>
      <c r="AN25" s="35">
        <v>1</v>
      </c>
      <c r="AO25" s="57">
        <f>(AN25/GZ25)*100</f>
        <v>0.4</v>
      </c>
      <c r="AP25" s="58" t="s">
        <v>87</v>
      </c>
      <c r="AQ25" s="40" t="s">
        <v>87</v>
      </c>
      <c r="AR25" s="40" t="s">
        <v>87</v>
      </c>
      <c r="AS25" s="40" t="s">
        <v>87</v>
      </c>
      <c r="AT25" s="40" t="s">
        <v>87</v>
      </c>
      <c r="AU25" s="40" t="s">
        <v>87</v>
      </c>
      <c r="AV25" s="58" t="s">
        <v>87</v>
      </c>
      <c r="AW25" s="158">
        <v>23</v>
      </c>
      <c r="AX25" s="57">
        <f>(AW25/GZ25)*100</f>
        <v>9.1999999999999993</v>
      </c>
      <c r="AY25" s="58" t="s">
        <v>87</v>
      </c>
      <c r="AZ25" s="40" t="s">
        <v>87</v>
      </c>
      <c r="BA25" s="58" t="s">
        <v>87</v>
      </c>
      <c r="BB25" s="158">
        <v>7</v>
      </c>
      <c r="BC25" s="57">
        <f>(BB25/GZ25)*100</f>
        <v>2.8000000000000003</v>
      </c>
      <c r="BD25" s="58" t="s">
        <v>87</v>
      </c>
      <c r="BE25" s="40" t="s">
        <v>87</v>
      </c>
      <c r="BF25" s="40" t="s">
        <v>87</v>
      </c>
      <c r="BG25" s="158">
        <v>2</v>
      </c>
      <c r="BH25" s="57">
        <f>(BG25/GZ25)*100</f>
        <v>0.8</v>
      </c>
      <c r="BI25" s="40" t="s">
        <v>87</v>
      </c>
      <c r="BJ25" s="40" t="s">
        <v>87</v>
      </c>
      <c r="BK25" s="40" t="s">
        <v>87</v>
      </c>
      <c r="BL25" s="158">
        <v>0</v>
      </c>
      <c r="BM25" s="57">
        <f>(BL25/GZ25)*100</f>
        <v>0</v>
      </c>
      <c r="BN25" s="40" t="s">
        <v>87</v>
      </c>
      <c r="BO25" s="40" t="s">
        <v>87</v>
      </c>
      <c r="BP25" s="58" t="s">
        <v>87</v>
      </c>
      <c r="BQ25" s="40" t="s">
        <v>87</v>
      </c>
      <c r="BR25" s="40" t="s">
        <v>87</v>
      </c>
      <c r="BS25" s="40" t="s">
        <v>87</v>
      </c>
      <c r="BT25" s="40" t="s">
        <v>87</v>
      </c>
      <c r="BU25" s="158">
        <v>7</v>
      </c>
      <c r="BV25" s="57">
        <f>(BU25/GZ25)*100</f>
        <v>2.8000000000000003</v>
      </c>
      <c r="BW25" s="40" t="s">
        <v>87</v>
      </c>
      <c r="BX25" s="40" t="s">
        <v>87</v>
      </c>
      <c r="BY25" s="40" t="s">
        <v>87</v>
      </c>
      <c r="BZ25" s="40" t="s">
        <v>87</v>
      </c>
      <c r="CA25" s="40" t="s">
        <v>87</v>
      </c>
      <c r="CB25" s="35">
        <v>1</v>
      </c>
      <c r="CC25" s="60">
        <f>(CB25/GZ25)*100</f>
        <v>0.4</v>
      </c>
      <c r="CD25" s="40" t="s">
        <v>87</v>
      </c>
      <c r="CE25" s="40" t="s">
        <v>87</v>
      </c>
      <c r="CF25" s="40" t="s">
        <v>87</v>
      </c>
      <c r="CG25" s="40" t="s">
        <v>87</v>
      </c>
      <c r="CH25" s="40" t="s">
        <v>87</v>
      </c>
      <c r="CI25" s="40" t="s">
        <v>87</v>
      </c>
      <c r="CJ25" s="40" t="s">
        <v>87</v>
      </c>
      <c r="CK25" s="158">
        <v>1</v>
      </c>
      <c r="CL25" s="57">
        <f>(CK25/GZ25)*100</f>
        <v>0.4</v>
      </c>
      <c r="CM25" s="40" t="s">
        <v>87</v>
      </c>
      <c r="CN25" s="40" t="s">
        <v>87</v>
      </c>
      <c r="CO25" s="40" t="s">
        <v>87</v>
      </c>
      <c r="CP25" s="40" t="s">
        <v>87</v>
      </c>
      <c r="CQ25" s="40" t="s">
        <v>87</v>
      </c>
      <c r="CR25" s="40" t="s">
        <v>87</v>
      </c>
      <c r="CS25" s="58" t="s">
        <v>87</v>
      </c>
      <c r="CT25" s="158">
        <v>0</v>
      </c>
      <c r="CU25" s="57">
        <f>(CT25/GZ25)*100</f>
        <v>0</v>
      </c>
      <c r="CV25" s="58" t="s">
        <v>87</v>
      </c>
      <c r="CW25" s="40" t="s">
        <v>87</v>
      </c>
      <c r="CX25" s="58" t="s">
        <v>87</v>
      </c>
      <c r="CY25" s="44">
        <v>10</v>
      </c>
      <c r="CZ25" s="57">
        <f>(CY25/GZ25)*100</f>
        <v>4</v>
      </c>
      <c r="DA25" s="58" t="s">
        <v>87</v>
      </c>
      <c r="DB25" s="40" t="s">
        <v>87</v>
      </c>
      <c r="DC25" s="40" t="s">
        <v>87</v>
      </c>
      <c r="DD25" s="158">
        <v>1</v>
      </c>
      <c r="DE25" s="57">
        <f>(DD25/GZ25)*100</f>
        <v>0.4</v>
      </c>
      <c r="DF25" s="40" t="s">
        <v>87</v>
      </c>
      <c r="DG25" s="40" t="s">
        <v>87</v>
      </c>
      <c r="DH25" s="58" t="s">
        <v>87</v>
      </c>
      <c r="DI25" s="158">
        <v>3</v>
      </c>
      <c r="DJ25" s="57">
        <f>(DI25/GZ25)*100</f>
        <v>1.2</v>
      </c>
      <c r="DK25" s="58" t="s">
        <v>87</v>
      </c>
      <c r="DL25" s="40" t="s">
        <v>87</v>
      </c>
      <c r="DM25" s="40" t="s">
        <v>87</v>
      </c>
      <c r="DN25" s="40" t="s">
        <v>87</v>
      </c>
      <c r="DO25" s="58" t="s">
        <v>87</v>
      </c>
      <c r="DP25" s="158">
        <v>38</v>
      </c>
      <c r="DQ25" s="57">
        <f>(DP25/GZ25)*100</f>
        <v>15.2</v>
      </c>
      <c r="DR25" s="58" t="s">
        <v>87</v>
      </c>
      <c r="DS25" s="40" t="s">
        <v>87</v>
      </c>
      <c r="DT25" s="58" t="s">
        <v>87</v>
      </c>
      <c r="DU25" s="158">
        <v>74</v>
      </c>
      <c r="DV25" s="57">
        <f>(DU25/GZ25)*100</f>
        <v>29.599999999999998</v>
      </c>
      <c r="DW25" s="58" t="s">
        <v>87</v>
      </c>
      <c r="DX25" s="40" t="s">
        <v>87</v>
      </c>
      <c r="DY25" s="58" t="s">
        <v>87</v>
      </c>
      <c r="DZ25" s="40" t="s">
        <v>87</v>
      </c>
      <c r="EA25" s="58" t="s">
        <v>87</v>
      </c>
      <c r="EB25" s="158">
        <v>0</v>
      </c>
      <c r="EC25" s="57">
        <f>(EB25/GZ25)*100</f>
        <v>0</v>
      </c>
      <c r="ED25" s="58" t="s">
        <v>87</v>
      </c>
      <c r="EE25" s="40" t="s">
        <v>87</v>
      </c>
      <c r="EF25" s="58" t="s">
        <v>87</v>
      </c>
      <c r="EG25" s="40" t="s">
        <v>87</v>
      </c>
      <c r="EH25" s="58" t="s">
        <v>87</v>
      </c>
      <c r="EI25" s="158">
        <v>0</v>
      </c>
      <c r="EJ25" s="57">
        <f>(EI25/GZ25)*100</f>
        <v>0</v>
      </c>
      <c r="EK25" s="58" t="s">
        <v>87</v>
      </c>
      <c r="EL25" s="40" t="s">
        <v>87</v>
      </c>
      <c r="EM25" s="58" t="s">
        <v>87</v>
      </c>
      <c r="EN25" s="40" t="s">
        <v>87</v>
      </c>
      <c r="EO25" s="58" t="s">
        <v>87</v>
      </c>
      <c r="EP25" s="158">
        <v>20</v>
      </c>
      <c r="EQ25" s="57">
        <f>(EP25/GZ25)*100</f>
        <v>8</v>
      </c>
      <c r="ER25" s="58" t="s">
        <v>87</v>
      </c>
      <c r="ES25" s="158" t="s">
        <v>87</v>
      </c>
      <c r="ET25" s="158" t="s">
        <v>87</v>
      </c>
      <c r="EU25" s="158" t="s">
        <v>87</v>
      </c>
      <c r="EV25" s="57" t="s">
        <v>87</v>
      </c>
      <c r="EW25" s="158">
        <v>0</v>
      </c>
      <c r="EX25" s="62">
        <f>(EW25/GZ25)*100</f>
        <v>0</v>
      </c>
      <c r="EY25" s="57" t="s">
        <v>87</v>
      </c>
      <c r="EZ25" s="158">
        <v>17</v>
      </c>
      <c r="FA25" s="57">
        <f>(EZ25/GZ25)*100</f>
        <v>6.8000000000000007</v>
      </c>
      <c r="FB25" s="158" t="s">
        <v>87</v>
      </c>
      <c r="FC25" s="158" t="s">
        <v>87</v>
      </c>
      <c r="FD25" s="158">
        <v>163</v>
      </c>
      <c r="FE25" s="57">
        <f>(FD25/GZ25)*100</f>
        <v>65.2</v>
      </c>
      <c r="FF25" s="158" t="s">
        <v>87</v>
      </c>
      <c r="FG25" s="158" t="s">
        <v>87</v>
      </c>
      <c r="FH25" s="57" t="s">
        <v>87</v>
      </c>
      <c r="FI25" s="35">
        <v>0</v>
      </c>
      <c r="FJ25" s="57">
        <f>(FI25/GZ25)*100</f>
        <v>0</v>
      </c>
      <c r="FK25" s="57" t="s">
        <v>87</v>
      </c>
      <c r="FL25" s="158" t="s">
        <v>87</v>
      </c>
      <c r="FM25" s="57" t="s">
        <v>87</v>
      </c>
      <c r="FN25" s="158">
        <v>4</v>
      </c>
      <c r="FO25" s="57">
        <f>(FN25/GZ25)*100</f>
        <v>1.6</v>
      </c>
      <c r="FP25" s="57" t="s">
        <v>87</v>
      </c>
      <c r="FQ25" s="158" t="s">
        <v>87</v>
      </c>
      <c r="FR25" s="57" t="s">
        <v>87</v>
      </c>
      <c r="FS25" s="35">
        <v>0</v>
      </c>
      <c r="FT25" s="57">
        <f>(FS25/GZ25)*100</f>
        <v>0</v>
      </c>
      <c r="FU25" s="57" t="s">
        <v>87</v>
      </c>
      <c r="FV25" s="158" t="s">
        <v>87</v>
      </c>
      <c r="FW25" s="57" t="s">
        <v>87</v>
      </c>
      <c r="FX25" s="163">
        <v>0</v>
      </c>
      <c r="FY25" s="57">
        <f>(FX25/GZ25)*100</f>
        <v>0</v>
      </c>
      <c r="FZ25" s="57" t="s">
        <v>87</v>
      </c>
      <c r="GA25" s="158" t="s">
        <v>87</v>
      </c>
      <c r="GB25" s="57" t="s">
        <v>87</v>
      </c>
      <c r="GC25" s="158">
        <v>22</v>
      </c>
      <c r="GD25" s="57">
        <f>(GC25/GZ25)*100</f>
        <v>8.7999999999999989</v>
      </c>
      <c r="GE25" s="57" t="s">
        <v>87</v>
      </c>
      <c r="GF25" s="158" t="s">
        <v>87</v>
      </c>
      <c r="GG25" s="57" t="s">
        <v>87</v>
      </c>
      <c r="GH25" s="158" t="s">
        <v>87</v>
      </c>
      <c r="GI25" s="57" t="s">
        <v>87</v>
      </c>
      <c r="GJ25" s="158">
        <v>0</v>
      </c>
      <c r="GK25" s="57">
        <f>(GJ25/GZ25)*100</f>
        <v>0</v>
      </c>
      <c r="GL25" s="57" t="s">
        <v>87</v>
      </c>
      <c r="GM25" s="158" t="s">
        <v>87</v>
      </c>
      <c r="GN25" s="57" t="s">
        <v>87</v>
      </c>
      <c r="GO25" s="158" t="s">
        <v>87</v>
      </c>
      <c r="GP25" s="57" t="s">
        <v>87</v>
      </c>
      <c r="GQ25" s="158">
        <v>21</v>
      </c>
      <c r="GR25" s="57">
        <f>(GQ25/GZ25)*100</f>
        <v>8.4</v>
      </c>
      <c r="GS25" s="57" t="s">
        <v>87</v>
      </c>
      <c r="GT25" s="158" t="s">
        <v>87</v>
      </c>
      <c r="GU25" s="57" t="s">
        <v>87</v>
      </c>
      <c r="GV25" s="158">
        <f>SUM(GQ25,GJ25)</f>
        <v>21</v>
      </c>
      <c r="GW25" s="57">
        <f t="shared" si="126"/>
        <v>8.4</v>
      </c>
      <c r="GX25" s="57" t="s">
        <v>87</v>
      </c>
      <c r="GY25" s="158" t="s">
        <v>87</v>
      </c>
      <c r="GZ25" s="158">
        <v>250</v>
      </c>
    </row>
    <row r="26" spans="1:208" s="12" customFormat="1" ht="16.05" customHeight="1" x14ac:dyDescent="0.3">
      <c r="A26" s="43" t="s">
        <v>221</v>
      </c>
      <c r="B26" s="94" t="s">
        <v>177</v>
      </c>
      <c r="C26" s="46" t="s">
        <v>20</v>
      </c>
      <c r="D26" s="76">
        <v>59.46</v>
      </c>
      <c r="E26" s="163" t="s">
        <v>157</v>
      </c>
      <c r="F26" s="158">
        <v>2</v>
      </c>
      <c r="G26" s="57">
        <f>(F26/GY26)*100</f>
        <v>0.48192771084337355</v>
      </c>
      <c r="H26" s="158">
        <v>1</v>
      </c>
      <c r="I26" s="57">
        <f>(H26/GZ26)*100</f>
        <v>0.38610038610038611</v>
      </c>
      <c r="J26" s="57">
        <f>(I26+G26)/2</f>
        <v>0.43401404847187985</v>
      </c>
      <c r="K26" s="158">
        <v>0</v>
      </c>
      <c r="L26" s="57">
        <f>(K26/GY26)*100</f>
        <v>0</v>
      </c>
      <c r="M26" s="158">
        <v>4</v>
      </c>
      <c r="N26" s="57">
        <f>(M26/GY26)*100</f>
        <v>0.96385542168674709</v>
      </c>
      <c r="O26" s="158">
        <v>4</v>
      </c>
      <c r="P26" s="57">
        <f>(O26/GZ26)*100</f>
        <v>1.5444015444015444</v>
      </c>
      <c r="Q26" s="57">
        <f t="shared" si="122"/>
        <v>1.2541284830441457</v>
      </c>
      <c r="R26" s="158">
        <v>0</v>
      </c>
      <c r="S26" s="57">
        <f>(R26/GY26)*100</f>
        <v>0</v>
      </c>
      <c r="T26" s="158">
        <v>0</v>
      </c>
      <c r="U26" s="57">
        <f>(T26/GZ26)*100</f>
        <v>0</v>
      </c>
      <c r="V26" s="57">
        <f>(U26+S26+L26)/2</f>
        <v>0</v>
      </c>
      <c r="W26" s="158">
        <v>0</v>
      </c>
      <c r="X26" s="57">
        <f>(W26/GY26)*100</f>
        <v>0</v>
      </c>
      <c r="Y26" s="158">
        <v>4</v>
      </c>
      <c r="Z26" s="57">
        <f>(Y26/GZ26)*100</f>
        <v>1.5444015444015444</v>
      </c>
      <c r="AA26" s="158">
        <v>1</v>
      </c>
      <c r="AB26" s="57">
        <f>(AA26/GY26)*100</f>
        <v>0.24096385542168677</v>
      </c>
      <c r="AC26" s="158">
        <v>1</v>
      </c>
      <c r="AD26" s="57">
        <f>(AC26/GY26)*100</f>
        <v>0.24096385542168677</v>
      </c>
      <c r="AE26" s="158">
        <v>4</v>
      </c>
      <c r="AF26" s="57">
        <f>(AE26/GZ26)*100</f>
        <v>1.5444015444015444</v>
      </c>
      <c r="AG26" s="158">
        <f>(AF26+AD26)/2</f>
        <v>0.89268269991161564</v>
      </c>
      <c r="AH26" s="158">
        <v>60</v>
      </c>
      <c r="AI26" s="57">
        <f>(AH26/GY26)*100</f>
        <v>14.457831325301203</v>
      </c>
      <c r="AJ26" s="158">
        <v>34</v>
      </c>
      <c r="AK26" s="57">
        <f>(AJ26/GY26)*100</f>
        <v>8.19277108433735</v>
      </c>
      <c r="AL26" s="35">
        <v>1</v>
      </c>
      <c r="AM26" s="57">
        <f>(AL26/GY26)*100</f>
        <v>0.24096385542168677</v>
      </c>
      <c r="AN26" s="35">
        <v>1</v>
      </c>
      <c r="AO26" s="57">
        <f>(AN26/GZ26)*100</f>
        <v>0.38610038610038611</v>
      </c>
      <c r="AP26" s="57">
        <f>(AO26+AM26)/2</f>
        <v>0.31353212076103643</v>
      </c>
      <c r="AQ26" s="158">
        <v>6</v>
      </c>
      <c r="AR26" s="57">
        <f>(AQ26/GY26)*100</f>
        <v>1.4457831325301205</v>
      </c>
      <c r="AS26" s="158">
        <v>3</v>
      </c>
      <c r="AT26" s="57">
        <f>(AS26/GY26)*100</f>
        <v>0.72289156626506024</v>
      </c>
      <c r="AU26" s="158">
        <f>SUM(Y26,AH26,AS26)</f>
        <v>67</v>
      </c>
      <c r="AV26" s="57">
        <f>(AU26/GY26)*100</f>
        <v>16.14457831325301</v>
      </c>
      <c r="AW26" s="158">
        <v>49</v>
      </c>
      <c r="AX26" s="57">
        <f>(AW26/GZ26)*100</f>
        <v>18.918918918918919</v>
      </c>
      <c r="AY26" s="57">
        <f t="shared" si="123"/>
        <v>17.531748616085963</v>
      </c>
      <c r="AZ26" s="158">
        <f>SUM(AQ26,AJ26,AA26)</f>
        <v>41</v>
      </c>
      <c r="BA26" s="57">
        <f>(AZ26/GY26)*100</f>
        <v>9.8795180722891569</v>
      </c>
      <c r="BB26" s="158">
        <v>30</v>
      </c>
      <c r="BC26" s="57">
        <f>(BB26/GZ26)*100</f>
        <v>11.583011583011583</v>
      </c>
      <c r="BD26" s="57">
        <f>(BC26+BA26)/2</f>
        <v>10.731264827650371</v>
      </c>
      <c r="BE26" s="158">
        <v>2</v>
      </c>
      <c r="BF26" s="57">
        <f>(BE26/GY26)*100</f>
        <v>0.48192771084337355</v>
      </c>
      <c r="BG26" s="158">
        <v>1</v>
      </c>
      <c r="BH26" s="57">
        <f>(BG26/GZ26)*100</f>
        <v>0.38610038610038611</v>
      </c>
      <c r="BI26" s="57">
        <f>(BH26+BF26)/2</f>
        <v>0.43401404847187985</v>
      </c>
      <c r="BJ26" s="158">
        <v>0</v>
      </c>
      <c r="BK26" s="57">
        <f>(BJ26/GY26)*100</f>
        <v>0</v>
      </c>
      <c r="BL26" s="158">
        <v>1</v>
      </c>
      <c r="BM26" s="57">
        <f>(BL26/GZ26)*100</f>
        <v>0.38610038610038611</v>
      </c>
      <c r="BN26" s="57">
        <f>(BM26+BK26)/2</f>
        <v>0.19305019305019305</v>
      </c>
      <c r="BO26" s="158">
        <v>6</v>
      </c>
      <c r="BP26" s="57">
        <f>(BO26/GY26)*100</f>
        <v>1.4457831325301205</v>
      </c>
      <c r="BQ26" s="158">
        <v>9</v>
      </c>
      <c r="BR26" s="57">
        <f>(BQ26/GY26)*100</f>
        <v>2.1686746987951806</v>
      </c>
      <c r="BS26" s="158">
        <v>18</v>
      </c>
      <c r="BT26" s="57">
        <f>(BS26/GY26)*100</f>
        <v>4.3373493975903612</v>
      </c>
      <c r="BU26" s="158">
        <v>6</v>
      </c>
      <c r="BV26" s="57">
        <f>(BU26/GZ26)*100</f>
        <v>2.3166023166023164</v>
      </c>
      <c r="BW26" s="57">
        <f>(BV26+BT26)/2</f>
        <v>3.3269758570963388</v>
      </c>
      <c r="BX26" s="40">
        <v>19</v>
      </c>
      <c r="BY26" s="57">
        <f>(BX26/GY26)*100</f>
        <v>4.5783132530120483</v>
      </c>
      <c r="BZ26" s="35">
        <v>2</v>
      </c>
      <c r="CA26" s="60">
        <f>(BZ26/GY26)*100</f>
        <v>0.48192771084337355</v>
      </c>
      <c r="CB26" s="35">
        <v>2</v>
      </c>
      <c r="CC26" s="60">
        <f>(CB26/GZ26)*100</f>
        <v>0.77220077220077221</v>
      </c>
      <c r="CD26" s="60">
        <f>(CC26+CA26)/2</f>
        <v>0.62706424152207285</v>
      </c>
      <c r="CE26" s="158">
        <v>6</v>
      </c>
      <c r="CF26" s="57">
        <f>(CE26/GY26)*100</f>
        <v>1.4457831325301205</v>
      </c>
      <c r="CG26" s="158">
        <f>SUM(CE26,BZ26,BX26,BO26,BQ26)</f>
        <v>42</v>
      </c>
      <c r="CH26" s="57">
        <f>(CG26/GY26)*100</f>
        <v>10.120481927710843</v>
      </c>
      <c r="CI26" s="158">
        <v>12</v>
      </c>
      <c r="CJ26" s="57">
        <f>(CI26/GY26)*100</f>
        <v>2.8915662650602409</v>
      </c>
      <c r="CK26" s="158">
        <v>4</v>
      </c>
      <c r="CL26" s="57">
        <f>(CK26/GZ26)*100</f>
        <v>1.5444015444015444</v>
      </c>
      <c r="CM26" s="57">
        <f>(CL26+CJ26)/2</f>
        <v>2.2179839047308927</v>
      </c>
      <c r="CN26" s="158">
        <v>8</v>
      </c>
      <c r="CO26" s="57">
        <f>(CN26/GY26)*100</f>
        <v>1.9277108433734942</v>
      </c>
      <c r="CP26" s="158">
        <v>22</v>
      </c>
      <c r="CQ26" s="57">
        <f>(CP26/GY26)*100</f>
        <v>5.3012048192771086</v>
      </c>
      <c r="CR26" s="158">
        <v>7</v>
      </c>
      <c r="CS26" s="57">
        <f>(CR26/GY26)*100</f>
        <v>1.6867469879518073</v>
      </c>
      <c r="CT26" s="158">
        <v>3</v>
      </c>
      <c r="CU26" s="57">
        <f>(CT26/GZ26)*100</f>
        <v>1.1583011583011582</v>
      </c>
      <c r="CV26" s="57">
        <f t="shared" si="124"/>
        <v>1.4225240731264828</v>
      </c>
      <c r="CW26" s="44">
        <v>22</v>
      </c>
      <c r="CX26" s="57">
        <f>(CW26/GY26)*100</f>
        <v>5.3012048192771086</v>
      </c>
      <c r="CY26" s="158">
        <v>6</v>
      </c>
      <c r="CZ26" s="57">
        <f>(CY26/GZ26)*100</f>
        <v>2.3166023166023164</v>
      </c>
      <c r="DA26" s="57">
        <f>(CZ26+CX26)/2</f>
        <v>3.8089035679397125</v>
      </c>
      <c r="DB26" s="158">
        <v>7</v>
      </c>
      <c r="DC26" s="57">
        <f>(DB26/GY26)*100</f>
        <v>1.6867469879518073</v>
      </c>
      <c r="DD26" s="158">
        <v>4</v>
      </c>
      <c r="DE26" s="57">
        <f>(DD26/GZ26)*100</f>
        <v>1.5444015444015444</v>
      </c>
      <c r="DF26" s="57">
        <f>(DE26+DC26)/2</f>
        <v>1.6155742661766759</v>
      </c>
      <c r="DG26" s="158">
        <v>9</v>
      </c>
      <c r="DH26" s="57">
        <f>(DG26/GY26)*100</f>
        <v>2.1686746987951806</v>
      </c>
      <c r="DI26" s="158">
        <v>4</v>
      </c>
      <c r="DJ26" s="57">
        <f>(DI26/GZ26)*100</f>
        <v>1.5444015444015444</v>
      </c>
      <c r="DK26" s="57">
        <f>(DJ26+DH26)/2</f>
        <v>1.8565381215983625</v>
      </c>
      <c r="DL26" s="158">
        <v>1</v>
      </c>
      <c r="DM26" s="57">
        <f>(DL26/GY26)*100</f>
        <v>0.24096385542168677</v>
      </c>
      <c r="DN26" s="158">
        <v>76</v>
      </c>
      <c r="DO26" s="57">
        <f>(DN26/GY26)*100</f>
        <v>18.313253012048193</v>
      </c>
      <c r="DP26" s="158">
        <v>49</v>
      </c>
      <c r="DQ26" s="57">
        <f>(DP26/GZ26)*100</f>
        <v>18.918918918918919</v>
      </c>
      <c r="DR26" s="57">
        <f>(DQ26+DO26)/2</f>
        <v>18.616085965483556</v>
      </c>
      <c r="DS26" s="158">
        <v>48</v>
      </c>
      <c r="DT26" s="57">
        <f>(DS26/GY26)*100</f>
        <v>11.566265060240964</v>
      </c>
      <c r="DU26" s="158">
        <v>36</v>
      </c>
      <c r="DV26" s="57">
        <f>(DU26/GZ26)*100</f>
        <v>13.8996138996139</v>
      </c>
      <c r="DW26" s="57">
        <f>(DV26+DT26)/2</f>
        <v>12.732939479927431</v>
      </c>
      <c r="DX26" s="158">
        <v>2</v>
      </c>
      <c r="DY26" s="57">
        <f>(DX26/GY26)*100</f>
        <v>0.48192771084337355</v>
      </c>
      <c r="DZ26" s="158">
        <v>0</v>
      </c>
      <c r="EA26" s="57">
        <f>(DZ26/GY26)*100</f>
        <v>0</v>
      </c>
      <c r="EB26" s="158">
        <v>0</v>
      </c>
      <c r="EC26" s="57">
        <f>(EB26/GZ26)*100</f>
        <v>0</v>
      </c>
      <c r="ED26" s="57">
        <f>(EC26+EA26)/2</f>
        <v>0</v>
      </c>
      <c r="EE26" s="158">
        <v>23</v>
      </c>
      <c r="EF26" s="57">
        <f>(EE26/GY26)*100</f>
        <v>5.5421686746987948</v>
      </c>
      <c r="EG26" s="158">
        <v>0</v>
      </c>
      <c r="EH26" s="57">
        <f>(EG26/GY26)*100</f>
        <v>0</v>
      </c>
      <c r="EI26" s="158">
        <v>0</v>
      </c>
      <c r="EJ26" s="57">
        <f>(EI26/GZ26)*100</f>
        <v>0</v>
      </c>
      <c r="EK26" s="57">
        <f>(EJ26+EH26)/2</f>
        <v>0</v>
      </c>
      <c r="EL26" s="158">
        <v>1</v>
      </c>
      <c r="EM26" s="57">
        <f>(EL26/GY26)*100</f>
        <v>0.24096385542168677</v>
      </c>
      <c r="EN26" s="158">
        <v>8</v>
      </c>
      <c r="EO26" s="57">
        <f>(EN26/GY26)*100</f>
        <v>1.9277108433734942</v>
      </c>
      <c r="EP26" s="158">
        <v>4</v>
      </c>
      <c r="EQ26" s="57">
        <f>(EP26/GZ26)*100</f>
        <v>1.5444015444015444</v>
      </c>
      <c r="ER26" s="57">
        <f>(EQ26+EO26)/2</f>
        <v>1.7360561938875194</v>
      </c>
      <c r="ES26" s="158">
        <v>0</v>
      </c>
      <c r="ET26" s="57">
        <f>(ES26/GY26)*100</f>
        <v>0</v>
      </c>
      <c r="EU26" s="158">
        <v>0</v>
      </c>
      <c r="EV26" s="57">
        <f>(EU26/GY26)*100</f>
        <v>0</v>
      </c>
      <c r="EW26" s="158">
        <v>7</v>
      </c>
      <c r="EX26" s="62">
        <f>(EW26/GZ26)*100</f>
        <v>2.7027027027027026</v>
      </c>
      <c r="EY26" s="62">
        <f>(EX26+CO26)/2</f>
        <v>2.3152067730380983</v>
      </c>
      <c r="EZ26" s="158">
        <v>36</v>
      </c>
      <c r="FA26" s="57">
        <f>(EZ26/GZ26)*100</f>
        <v>13.8996138996139</v>
      </c>
      <c r="FB26" s="158">
        <f>SUM(ES26,EN26,EL26,EE26,DX26,DS26,DL26,DG26,CW26,CP26,CI26,DN26)</f>
        <v>224</v>
      </c>
      <c r="FC26" s="57">
        <f>(FB26/GY26)*100</f>
        <v>53.975903614457835</v>
      </c>
      <c r="FD26" s="158">
        <v>139</v>
      </c>
      <c r="FE26" s="57">
        <f>(FD26/GZ26)*100</f>
        <v>53.667953667953668</v>
      </c>
      <c r="FF26" s="57">
        <f>(FE26+FC26)/2</f>
        <v>53.821928641205751</v>
      </c>
      <c r="FG26" s="158">
        <v>0</v>
      </c>
      <c r="FH26" s="57">
        <f>(FG26/GY26)*100</f>
        <v>0</v>
      </c>
      <c r="FI26" s="35">
        <v>0</v>
      </c>
      <c r="FJ26" s="57">
        <f>(FI26/GZ26)*100</f>
        <v>0</v>
      </c>
      <c r="FK26" s="57">
        <f>(FJ26+FH26)/2</f>
        <v>0</v>
      </c>
      <c r="FL26" s="35">
        <v>1</v>
      </c>
      <c r="FM26" s="57">
        <f>(FL26/GY26)*100</f>
        <v>0.24096385542168677</v>
      </c>
      <c r="FN26" s="158">
        <v>1</v>
      </c>
      <c r="FO26" s="57">
        <f>(FN26/GZ26)*100</f>
        <v>0.38610038610038611</v>
      </c>
      <c r="FP26" s="57">
        <f>(FO26+FM26)/2</f>
        <v>0.31353212076103643</v>
      </c>
      <c r="FQ26" s="158">
        <v>0</v>
      </c>
      <c r="FR26" s="57">
        <f>(FQ26/GY26)*100</f>
        <v>0</v>
      </c>
      <c r="FS26" s="35">
        <v>0</v>
      </c>
      <c r="FT26" s="57">
        <f>(FS26/GZ26)*100</f>
        <v>0</v>
      </c>
      <c r="FU26" s="57">
        <f>(FT26+FR26)/2</f>
        <v>0</v>
      </c>
      <c r="FV26" s="35">
        <v>1</v>
      </c>
      <c r="FW26" s="57">
        <f>(FV26/GY26)*100</f>
        <v>0.24096385542168677</v>
      </c>
      <c r="FX26" s="35">
        <v>1</v>
      </c>
      <c r="FY26" s="57">
        <f>(FX26/GZ26)*100</f>
        <v>0.38610038610038611</v>
      </c>
      <c r="FZ26" s="57">
        <f t="shared" si="125"/>
        <v>0.31353212076103643</v>
      </c>
      <c r="GA26" s="158">
        <v>3</v>
      </c>
      <c r="GB26" s="57">
        <f>(GA26/GY26)*100</f>
        <v>0.72289156626506024</v>
      </c>
      <c r="GC26" s="158">
        <v>3</v>
      </c>
      <c r="GD26" s="57">
        <f>(GC26/GZ26)*100</f>
        <v>1.1583011583011582</v>
      </c>
      <c r="GE26" s="57">
        <f>(GD26+GB26)/2</f>
        <v>0.94059636228310928</v>
      </c>
      <c r="GF26" s="158">
        <v>0</v>
      </c>
      <c r="GG26" s="57">
        <f>(GF26/GY26)*100</f>
        <v>0</v>
      </c>
      <c r="GH26" s="158">
        <v>0</v>
      </c>
      <c r="GI26" s="57">
        <f>(GH26/GY26)*100</f>
        <v>0</v>
      </c>
      <c r="GJ26" s="158">
        <v>0</v>
      </c>
      <c r="GK26" s="57">
        <f>(GJ26/GZ26)*100</f>
        <v>0</v>
      </c>
      <c r="GL26" s="57">
        <f>(GK26+GI26)/2</f>
        <v>0</v>
      </c>
      <c r="GM26" s="158">
        <v>2</v>
      </c>
      <c r="GN26" s="57">
        <f>(GM26/GY26)*100</f>
        <v>0.48192771084337355</v>
      </c>
      <c r="GO26" s="158">
        <v>28</v>
      </c>
      <c r="GP26" s="57">
        <f>(GO26/GY26)*100</f>
        <v>6.7469879518072293</v>
      </c>
      <c r="GQ26" s="158">
        <v>23</v>
      </c>
      <c r="GR26" s="57">
        <f>(GQ26/GZ26)*100</f>
        <v>8.8803088803088812</v>
      </c>
      <c r="GS26" s="57">
        <f>(GR26+GP26)/2</f>
        <v>7.8136484160580553</v>
      </c>
      <c r="GT26" s="158">
        <f>SUM(GO26,GH26,GM26,GF26)</f>
        <v>30</v>
      </c>
      <c r="GU26" s="57">
        <f>(GT26/GY26)*100</f>
        <v>7.2289156626506017</v>
      </c>
      <c r="GV26" s="158">
        <f>SUM(GQ26,GJ26)</f>
        <v>23</v>
      </c>
      <c r="GW26" s="57">
        <f t="shared" si="126"/>
        <v>8.8803088803088812</v>
      </c>
      <c r="GX26" s="57">
        <f>(GW26+GU26)/2</f>
        <v>8.0546122714797406</v>
      </c>
      <c r="GY26" s="158">
        <v>415</v>
      </c>
      <c r="GZ26" s="158">
        <v>259</v>
      </c>
    </row>
    <row r="27" spans="1:208" s="12" customFormat="1" ht="16.05" customHeight="1" x14ac:dyDescent="0.3">
      <c r="A27" s="43" t="s">
        <v>207</v>
      </c>
      <c r="B27" s="94" t="s">
        <v>178</v>
      </c>
      <c r="C27" s="42" t="s">
        <v>21</v>
      </c>
      <c r="D27" s="76">
        <v>44.99</v>
      </c>
      <c r="E27" s="163" t="s">
        <v>157</v>
      </c>
      <c r="F27" s="40" t="s">
        <v>87</v>
      </c>
      <c r="G27" s="40" t="s">
        <v>87</v>
      </c>
      <c r="H27" s="158">
        <v>0</v>
      </c>
      <c r="I27" s="57">
        <f>(H27/GZ27)*100</f>
        <v>0</v>
      </c>
      <c r="J27" s="40" t="s">
        <v>87</v>
      </c>
      <c r="K27" s="40" t="s">
        <v>87</v>
      </c>
      <c r="L27" s="40" t="s">
        <v>87</v>
      </c>
      <c r="M27" s="40" t="s">
        <v>87</v>
      </c>
      <c r="N27" s="40" t="s">
        <v>87</v>
      </c>
      <c r="O27" s="158">
        <v>0</v>
      </c>
      <c r="P27" s="57">
        <f>(O27/GZ27)*100</f>
        <v>0</v>
      </c>
      <c r="Q27" s="40" t="s">
        <v>87</v>
      </c>
      <c r="R27" s="40" t="s">
        <v>87</v>
      </c>
      <c r="S27" s="40" t="s">
        <v>87</v>
      </c>
      <c r="T27" s="158">
        <v>0</v>
      </c>
      <c r="U27" s="57">
        <f>(T27/GZ27)*100</f>
        <v>0</v>
      </c>
      <c r="V27" s="40" t="s">
        <v>87</v>
      </c>
      <c r="W27" s="40" t="s">
        <v>87</v>
      </c>
      <c r="X27" s="40" t="s">
        <v>87</v>
      </c>
      <c r="Y27" s="40" t="s">
        <v>87</v>
      </c>
      <c r="Z27" s="40" t="s">
        <v>87</v>
      </c>
      <c r="AA27" s="40" t="s">
        <v>87</v>
      </c>
      <c r="AB27" s="58" t="s">
        <v>87</v>
      </c>
      <c r="AC27" s="40" t="s">
        <v>87</v>
      </c>
      <c r="AD27" s="40" t="s">
        <v>87</v>
      </c>
      <c r="AE27" s="158">
        <v>0</v>
      </c>
      <c r="AF27" s="57">
        <f>(AE27/GZ27)*100</f>
        <v>0</v>
      </c>
      <c r="AG27" s="40" t="s">
        <v>87</v>
      </c>
      <c r="AH27" s="40" t="s">
        <v>87</v>
      </c>
      <c r="AI27" s="58" t="s">
        <v>87</v>
      </c>
      <c r="AJ27" s="40" t="s">
        <v>87</v>
      </c>
      <c r="AK27" s="40" t="s">
        <v>87</v>
      </c>
      <c r="AL27" s="40" t="s">
        <v>87</v>
      </c>
      <c r="AM27" s="58" t="s">
        <v>87</v>
      </c>
      <c r="AN27" s="35">
        <v>1</v>
      </c>
      <c r="AO27" s="57">
        <f>(AN27/GZ27)*100</f>
        <v>0.5988023952095809</v>
      </c>
      <c r="AP27" s="58" t="s">
        <v>87</v>
      </c>
      <c r="AQ27" s="40" t="s">
        <v>87</v>
      </c>
      <c r="AR27" s="40" t="s">
        <v>87</v>
      </c>
      <c r="AS27" s="40" t="s">
        <v>87</v>
      </c>
      <c r="AT27" s="40" t="s">
        <v>87</v>
      </c>
      <c r="AU27" s="40" t="s">
        <v>87</v>
      </c>
      <c r="AV27" s="58" t="s">
        <v>87</v>
      </c>
      <c r="AW27" s="158">
        <v>11</v>
      </c>
      <c r="AX27" s="57">
        <f>(AW27/GZ27)*100</f>
        <v>6.5868263473053901</v>
      </c>
      <c r="AY27" s="58" t="s">
        <v>87</v>
      </c>
      <c r="AZ27" s="40" t="s">
        <v>87</v>
      </c>
      <c r="BA27" s="58" t="s">
        <v>87</v>
      </c>
      <c r="BB27" s="158">
        <v>10</v>
      </c>
      <c r="BC27" s="57">
        <f>(BB27/GZ27)*100</f>
        <v>5.9880239520958085</v>
      </c>
      <c r="BD27" s="58" t="s">
        <v>87</v>
      </c>
      <c r="BE27" s="40" t="s">
        <v>87</v>
      </c>
      <c r="BF27" s="40" t="s">
        <v>87</v>
      </c>
      <c r="BG27" s="158">
        <v>1</v>
      </c>
      <c r="BH27" s="57">
        <f>(BG27/GZ27)*100</f>
        <v>0.5988023952095809</v>
      </c>
      <c r="BI27" s="40" t="s">
        <v>87</v>
      </c>
      <c r="BJ27" s="40" t="s">
        <v>87</v>
      </c>
      <c r="BK27" s="40" t="s">
        <v>87</v>
      </c>
      <c r="BL27" s="158">
        <v>0</v>
      </c>
      <c r="BM27" s="57">
        <f>(BL27/GZ27)*100</f>
        <v>0</v>
      </c>
      <c r="BN27" s="40" t="s">
        <v>87</v>
      </c>
      <c r="BO27" s="40" t="s">
        <v>87</v>
      </c>
      <c r="BP27" s="58" t="s">
        <v>87</v>
      </c>
      <c r="BQ27" s="40" t="s">
        <v>87</v>
      </c>
      <c r="BR27" s="40" t="s">
        <v>87</v>
      </c>
      <c r="BS27" s="40" t="s">
        <v>87</v>
      </c>
      <c r="BT27" s="40" t="s">
        <v>87</v>
      </c>
      <c r="BU27" s="40">
        <v>2</v>
      </c>
      <c r="BV27" s="57">
        <f>(BU27/GZ27)*100</f>
        <v>1.1976047904191618</v>
      </c>
      <c r="BW27" s="40" t="s">
        <v>87</v>
      </c>
      <c r="BX27" s="40" t="s">
        <v>87</v>
      </c>
      <c r="BY27" s="40" t="s">
        <v>87</v>
      </c>
      <c r="BZ27" s="40" t="s">
        <v>87</v>
      </c>
      <c r="CA27" s="40" t="s">
        <v>87</v>
      </c>
      <c r="CB27" s="35">
        <v>0</v>
      </c>
      <c r="CC27" s="60">
        <f>(CB27/GZ27)*100</f>
        <v>0</v>
      </c>
      <c r="CD27" s="40" t="s">
        <v>87</v>
      </c>
      <c r="CE27" s="40" t="s">
        <v>87</v>
      </c>
      <c r="CF27" s="40" t="s">
        <v>87</v>
      </c>
      <c r="CG27" s="40" t="s">
        <v>87</v>
      </c>
      <c r="CH27" s="40" t="s">
        <v>87</v>
      </c>
      <c r="CI27" s="40" t="s">
        <v>87</v>
      </c>
      <c r="CJ27" s="40" t="s">
        <v>87</v>
      </c>
      <c r="CK27" s="158">
        <v>0</v>
      </c>
      <c r="CL27" s="57">
        <f>(CK27/GZ27)*100</f>
        <v>0</v>
      </c>
      <c r="CM27" s="40" t="s">
        <v>87</v>
      </c>
      <c r="CN27" s="40" t="s">
        <v>87</v>
      </c>
      <c r="CO27" s="40" t="s">
        <v>87</v>
      </c>
      <c r="CP27" s="40" t="s">
        <v>87</v>
      </c>
      <c r="CQ27" s="40" t="s">
        <v>87</v>
      </c>
      <c r="CR27" s="40" t="s">
        <v>87</v>
      </c>
      <c r="CS27" s="58" t="s">
        <v>87</v>
      </c>
      <c r="CT27" s="158">
        <v>2</v>
      </c>
      <c r="CU27" s="57">
        <f>(CT27/GZ27)*100</f>
        <v>1.1976047904191618</v>
      </c>
      <c r="CV27" s="58" t="s">
        <v>87</v>
      </c>
      <c r="CW27" s="40" t="s">
        <v>87</v>
      </c>
      <c r="CX27" s="58" t="s">
        <v>87</v>
      </c>
      <c r="CY27" s="44">
        <v>7</v>
      </c>
      <c r="CZ27" s="57">
        <f>(CY27/GZ27)*100</f>
        <v>4.1916167664670656</v>
      </c>
      <c r="DA27" s="58" t="s">
        <v>87</v>
      </c>
      <c r="DB27" s="40" t="s">
        <v>87</v>
      </c>
      <c r="DC27" s="40" t="s">
        <v>87</v>
      </c>
      <c r="DD27" s="158">
        <v>2</v>
      </c>
      <c r="DE27" s="57">
        <f>(DD27/GZ27)*100</f>
        <v>1.1976047904191618</v>
      </c>
      <c r="DF27" s="40" t="s">
        <v>87</v>
      </c>
      <c r="DG27" s="40" t="s">
        <v>87</v>
      </c>
      <c r="DH27" s="58" t="s">
        <v>87</v>
      </c>
      <c r="DI27" s="158">
        <v>4</v>
      </c>
      <c r="DJ27" s="57">
        <f>(DI27/GZ27)*100</f>
        <v>2.3952095808383236</v>
      </c>
      <c r="DK27" s="58" t="s">
        <v>87</v>
      </c>
      <c r="DL27" s="40" t="s">
        <v>87</v>
      </c>
      <c r="DM27" s="40" t="s">
        <v>87</v>
      </c>
      <c r="DN27" s="40" t="s">
        <v>87</v>
      </c>
      <c r="DO27" s="58" t="s">
        <v>87</v>
      </c>
      <c r="DP27" s="158">
        <v>38</v>
      </c>
      <c r="DQ27" s="57">
        <f>(DP27/GZ27)*100</f>
        <v>22.754491017964071</v>
      </c>
      <c r="DR27" s="58" t="s">
        <v>87</v>
      </c>
      <c r="DS27" s="40" t="s">
        <v>87</v>
      </c>
      <c r="DT27" s="58" t="s">
        <v>87</v>
      </c>
      <c r="DU27" s="158">
        <v>40</v>
      </c>
      <c r="DV27" s="57">
        <f>(DU27/GZ27)*100</f>
        <v>23.952095808383234</v>
      </c>
      <c r="DW27" s="58" t="s">
        <v>87</v>
      </c>
      <c r="DX27" s="40" t="s">
        <v>87</v>
      </c>
      <c r="DY27" s="58" t="s">
        <v>87</v>
      </c>
      <c r="DZ27" s="40" t="s">
        <v>87</v>
      </c>
      <c r="EA27" s="58" t="s">
        <v>87</v>
      </c>
      <c r="EB27" s="158">
        <v>0</v>
      </c>
      <c r="EC27" s="57">
        <f>(EB27/GZ27)*100</f>
        <v>0</v>
      </c>
      <c r="ED27" s="58" t="s">
        <v>87</v>
      </c>
      <c r="EE27" s="40" t="s">
        <v>87</v>
      </c>
      <c r="EF27" s="58" t="s">
        <v>87</v>
      </c>
      <c r="EG27" s="40" t="s">
        <v>87</v>
      </c>
      <c r="EH27" s="58" t="s">
        <v>87</v>
      </c>
      <c r="EI27" s="158">
        <v>0</v>
      </c>
      <c r="EJ27" s="57">
        <f>(EI27/GZ27)*100</f>
        <v>0</v>
      </c>
      <c r="EK27" s="58" t="s">
        <v>87</v>
      </c>
      <c r="EL27" s="40" t="s">
        <v>87</v>
      </c>
      <c r="EM27" s="58" t="s">
        <v>87</v>
      </c>
      <c r="EN27" s="40" t="s">
        <v>87</v>
      </c>
      <c r="EO27" s="58" t="s">
        <v>87</v>
      </c>
      <c r="EP27" s="158">
        <v>9</v>
      </c>
      <c r="EQ27" s="57">
        <f>(EP27/GZ27)*100</f>
        <v>5.3892215568862278</v>
      </c>
      <c r="ER27" s="58" t="s">
        <v>87</v>
      </c>
      <c r="ES27" s="158" t="s">
        <v>87</v>
      </c>
      <c r="ET27" s="158" t="s">
        <v>87</v>
      </c>
      <c r="EU27" s="158" t="s">
        <v>87</v>
      </c>
      <c r="EV27" s="57" t="s">
        <v>87</v>
      </c>
      <c r="EW27" s="158">
        <v>0</v>
      </c>
      <c r="EX27" s="62">
        <f>(EW27/GZ27)*100</f>
        <v>0</v>
      </c>
      <c r="EY27" s="57" t="s">
        <v>87</v>
      </c>
      <c r="EZ27" s="158">
        <v>7</v>
      </c>
      <c r="FA27" s="57">
        <f>(EZ27/GZ27)*100</f>
        <v>4.1916167664670656</v>
      </c>
      <c r="FB27" s="158" t="s">
        <v>87</v>
      </c>
      <c r="FC27" s="158" t="s">
        <v>87</v>
      </c>
      <c r="FD27" s="158">
        <v>105</v>
      </c>
      <c r="FE27" s="57">
        <f>(FD27/GZ27)*100</f>
        <v>62.874251497005986</v>
      </c>
      <c r="FF27" s="158" t="s">
        <v>87</v>
      </c>
      <c r="FG27" s="158" t="s">
        <v>87</v>
      </c>
      <c r="FH27" s="57" t="s">
        <v>87</v>
      </c>
      <c r="FI27" s="35">
        <v>0</v>
      </c>
      <c r="FJ27" s="57">
        <f>(FI27/GZ27)*100</f>
        <v>0</v>
      </c>
      <c r="FK27" s="57" t="s">
        <v>87</v>
      </c>
      <c r="FL27" s="158" t="s">
        <v>87</v>
      </c>
      <c r="FM27" s="57" t="s">
        <v>87</v>
      </c>
      <c r="FN27" s="35">
        <v>0</v>
      </c>
      <c r="FO27" s="57">
        <f>(FN27/GZ27)*100</f>
        <v>0</v>
      </c>
      <c r="FP27" s="57" t="s">
        <v>87</v>
      </c>
      <c r="FQ27" s="158" t="s">
        <v>87</v>
      </c>
      <c r="FR27" s="57" t="s">
        <v>87</v>
      </c>
      <c r="FS27" s="35">
        <v>0</v>
      </c>
      <c r="FT27" s="57">
        <f>(FS27/GZ27)*100</f>
        <v>0</v>
      </c>
      <c r="FU27" s="57" t="s">
        <v>87</v>
      </c>
      <c r="FV27" s="158" t="s">
        <v>87</v>
      </c>
      <c r="FW27" s="57" t="s">
        <v>87</v>
      </c>
      <c r="FX27" s="35">
        <v>0</v>
      </c>
      <c r="FY27" s="57">
        <f>(FX27/GZ27)*100</f>
        <v>0</v>
      </c>
      <c r="FZ27" s="57" t="s">
        <v>87</v>
      </c>
      <c r="GA27" s="158" t="s">
        <v>87</v>
      </c>
      <c r="GB27" s="57" t="s">
        <v>87</v>
      </c>
      <c r="GC27" s="158">
        <v>20</v>
      </c>
      <c r="GD27" s="57">
        <f>(GC27/GZ27)*100</f>
        <v>11.976047904191617</v>
      </c>
      <c r="GE27" s="57" t="s">
        <v>87</v>
      </c>
      <c r="GF27" s="158" t="s">
        <v>87</v>
      </c>
      <c r="GG27" s="57" t="s">
        <v>87</v>
      </c>
      <c r="GH27" s="158" t="s">
        <v>87</v>
      </c>
      <c r="GI27" s="57" t="s">
        <v>87</v>
      </c>
      <c r="GJ27" s="158">
        <v>0</v>
      </c>
      <c r="GK27" s="57">
        <f>(GJ27/GZ27)*100</f>
        <v>0</v>
      </c>
      <c r="GL27" s="57" t="s">
        <v>87</v>
      </c>
      <c r="GM27" s="158" t="s">
        <v>87</v>
      </c>
      <c r="GN27" s="57" t="s">
        <v>87</v>
      </c>
      <c r="GO27" s="158" t="s">
        <v>87</v>
      </c>
      <c r="GP27" s="57" t="s">
        <v>87</v>
      </c>
      <c r="GQ27" s="158">
        <v>18</v>
      </c>
      <c r="GR27" s="57">
        <f>(GQ27/GZ27)*100</f>
        <v>10.778443113772456</v>
      </c>
      <c r="GS27" s="57" t="s">
        <v>87</v>
      </c>
      <c r="GT27" s="158" t="s">
        <v>87</v>
      </c>
      <c r="GU27" s="57" t="s">
        <v>87</v>
      </c>
      <c r="GV27" s="158">
        <f>SUM(GQ27,GJ27)</f>
        <v>18</v>
      </c>
      <c r="GW27" s="57">
        <f t="shared" si="126"/>
        <v>10.778443113772456</v>
      </c>
      <c r="GX27" s="57" t="s">
        <v>87</v>
      </c>
      <c r="GY27" s="158" t="s">
        <v>87</v>
      </c>
      <c r="GZ27" s="158">
        <v>167</v>
      </c>
    </row>
    <row r="28" spans="1:208" ht="16.05" customHeight="1" x14ac:dyDescent="0.3">
      <c r="A28" s="43" t="s">
        <v>188</v>
      </c>
      <c r="B28" s="94" t="s">
        <v>179</v>
      </c>
      <c r="C28" s="42" t="s">
        <v>22</v>
      </c>
      <c r="D28" s="76">
        <v>31.12</v>
      </c>
      <c r="E28" s="163" t="s">
        <v>157</v>
      </c>
      <c r="F28" s="8"/>
      <c r="G28" s="8"/>
      <c r="H28" s="8"/>
      <c r="I28" s="47"/>
      <c r="J28" s="47"/>
      <c r="K28" s="47"/>
      <c r="L28" s="47"/>
      <c r="M28" s="8"/>
      <c r="N28" s="57"/>
      <c r="O28" s="8"/>
      <c r="P28" s="47"/>
      <c r="Q28" s="47"/>
      <c r="R28" s="47"/>
      <c r="S28" s="57"/>
      <c r="T28" s="8"/>
      <c r="U28" s="47"/>
      <c r="V28" s="47"/>
      <c r="W28" s="8"/>
      <c r="X28" s="47"/>
      <c r="Y28" s="47"/>
      <c r="Z28" s="47"/>
      <c r="AA28" s="8"/>
      <c r="AB28" s="47"/>
      <c r="AC28" s="57"/>
      <c r="AD28" s="47"/>
      <c r="AE28" s="8"/>
      <c r="AF28" s="47"/>
      <c r="AG28" s="8"/>
      <c r="AH28" s="47"/>
      <c r="AI28" s="47"/>
      <c r="AJ28" s="8"/>
      <c r="AK28" s="47"/>
      <c r="AL28" s="47"/>
      <c r="AM28" s="47"/>
      <c r="AN28" s="8"/>
      <c r="AO28" s="47"/>
      <c r="AP28" s="47"/>
      <c r="AQ28" s="57"/>
      <c r="AR28" s="57"/>
      <c r="AS28" s="8"/>
      <c r="AT28" s="57"/>
      <c r="AU28" s="8"/>
      <c r="AV28" s="47"/>
      <c r="AW28" s="47"/>
      <c r="AX28" s="47"/>
      <c r="AY28" s="47"/>
      <c r="AZ28" s="47"/>
      <c r="BA28" s="47"/>
      <c r="BB28" s="8"/>
      <c r="BC28" s="47"/>
      <c r="BD28" s="47"/>
      <c r="BE28" s="8"/>
      <c r="BF28" s="47"/>
      <c r="BG28" s="47"/>
      <c r="BH28" s="47"/>
      <c r="BI28" s="47"/>
      <c r="BJ28" s="8"/>
      <c r="BK28" s="47"/>
      <c r="BL28" s="47"/>
      <c r="BM28" s="47"/>
      <c r="BN28" s="47"/>
      <c r="BO28" s="8"/>
      <c r="BP28" s="47"/>
      <c r="BQ28" s="47"/>
      <c r="BR28" s="47"/>
      <c r="BS28" s="8"/>
      <c r="BT28" s="47"/>
      <c r="BU28" s="47"/>
      <c r="BV28" s="47"/>
      <c r="BW28" s="47"/>
      <c r="BX28" s="8"/>
      <c r="BY28" s="47"/>
      <c r="BZ28" s="8"/>
      <c r="CA28" s="47"/>
      <c r="CB28" s="47"/>
      <c r="CC28" s="47"/>
      <c r="CD28" s="47"/>
      <c r="CE28" s="8"/>
      <c r="CF28" s="47"/>
      <c r="CG28" s="47"/>
      <c r="CH28" s="47"/>
      <c r="CI28" s="8"/>
      <c r="CJ28" s="47"/>
      <c r="CK28" s="8"/>
      <c r="CL28" s="47"/>
      <c r="CM28" s="47"/>
      <c r="CN28" s="47"/>
      <c r="CO28" s="47"/>
      <c r="CP28" s="8"/>
      <c r="CQ28" s="47"/>
      <c r="CR28" s="47"/>
      <c r="CS28" s="47"/>
      <c r="CT28" s="8"/>
      <c r="CU28" s="47"/>
      <c r="CV28" s="47"/>
      <c r="CW28" s="47"/>
      <c r="CX28" s="47"/>
      <c r="CY28" s="8"/>
      <c r="CZ28" s="47"/>
      <c r="DA28" s="47"/>
      <c r="DB28" s="47"/>
      <c r="DC28" s="47"/>
      <c r="DD28" s="8"/>
      <c r="DE28" s="47"/>
      <c r="DF28" s="47"/>
      <c r="DG28" s="47"/>
      <c r="DH28" s="47"/>
      <c r="DI28" s="8"/>
      <c r="DJ28" s="47"/>
      <c r="DK28" s="47"/>
      <c r="DL28" s="47"/>
      <c r="DM28" s="47"/>
      <c r="DN28" s="8"/>
      <c r="DO28" s="47"/>
      <c r="DP28" s="47"/>
      <c r="DQ28" s="47"/>
      <c r="DR28" s="47"/>
      <c r="DS28" s="8"/>
      <c r="DT28" s="47"/>
      <c r="DU28" s="8"/>
      <c r="DV28" s="47"/>
      <c r="DW28" s="47"/>
      <c r="DX28" s="8"/>
      <c r="DY28" s="47"/>
      <c r="DZ28" s="8"/>
      <c r="EA28" s="47"/>
      <c r="EB28" s="8"/>
      <c r="EC28" s="47"/>
      <c r="ED28" s="47"/>
      <c r="EE28" s="8"/>
      <c r="EF28" s="47"/>
      <c r="EG28" s="49"/>
      <c r="EH28" s="47"/>
      <c r="EI28" s="8"/>
      <c r="EJ28" s="47"/>
      <c r="EK28" s="47"/>
      <c r="EL28" s="8"/>
      <c r="EM28" s="47"/>
      <c r="EN28" s="8"/>
      <c r="EO28" s="47"/>
      <c r="EP28" s="49"/>
      <c r="EQ28" s="47"/>
      <c r="ER28" s="47"/>
      <c r="ES28" s="8"/>
      <c r="ET28" s="47"/>
      <c r="EU28" s="8"/>
      <c r="EV28" s="47"/>
      <c r="EW28" s="49"/>
      <c r="EX28" s="47"/>
      <c r="EY28" s="47"/>
      <c r="EZ28" s="8"/>
      <c r="FA28" s="47"/>
      <c r="FB28" s="8"/>
      <c r="FC28" s="47"/>
      <c r="FD28" s="8"/>
      <c r="FE28" s="47"/>
      <c r="FF28" s="47"/>
      <c r="FG28" s="158"/>
      <c r="FH28" s="57"/>
      <c r="FI28" s="8"/>
      <c r="FJ28" s="47"/>
      <c r="FK28" s="47"/>
      <c r="FL28" s="35"/>
      <c r="FM28" s="60"/>
      <c r="FN28" s="35"/>
      <c r="FO28" s="60"/>
      <c r="FP28" s="60"/>
      <c r="FQ28" s="35"/>
      <c r="FR28" s="60"/>
      <c r="FS28" s="158"/>
      <c r="FT28" s="57"/>
      <c r="FU28" s="57"/>
      <c r="FV28" s="35"/>
      <c r="FW28" s="60"/>
      <c r="FX28" s="35"/>
      <c r="FY28" s="60"/>
      <c r="FZ28" s="60"/>
      <c r="GA28" s="49"/>
      <c r="GB28" s="47"/>
      <c r="GC28" s="8"/>
      <c r="GD28" s="47"/>
      <c r="GE28" s="47"/>
      <c r="GF28" s="8"/>
      <c r="GG28" s="47"/>
      <c r="GH28" s="8"/>
      <c r="GI28" s="47"/>
      <c r="GJ28" s="8"/>
      <c r="GK28" s="47"/>
      <c r="GL28" s="47"/>
      <c r="GM28" s="8"/>
      <c r="GN28" s="47"/>
      <c r="GO28" s="49"/>
      <c r="GP28" s="47"/>
      <c r="GQ28" s="50"/>
      <c r="GR28" s="47"/>
      <c r="GS28" s="47"/>
      <c r="GT28" s="8"/>
      <c r="GU28" s="47"/>
      <c r="GV28" s="8"/>
      <c r="GW28" s="47"/>
      <c r="GX28" s="47"/>
      <c r="GY28" s="8"/>
      <c r="GZ28" s="8"/>
    </row>
    <row r="29" spans="1:208" s="12" customFormat="1" ht="16.05" customHeight="1" x14ac:dyDescent="0.3">
      <c r="A29" s="43" t="s">
        <v>220</v>
      </c>
      <c r="B29" s="94" t="s">
        <v>179</v>
      </c>
      <c r="C29" s="42" t="s">
        <v>23</v>
      </c>
      <c r="D29" s="76">
        <v>26.51</v>
      </c>
      <c r="E29" s="163" t="s">
        <v>157</v>
      </c>
      <c r="F29" s="158">
        <v>3</v>
      </c>
      <c r="G29" s="57">
        <f>(F29/GY29)*100</f>
        <v>0.64102564102564097</v>
      </c>
      <c r="H29" s="158">
        <v>3</v>
      </c>
      <c r="I29" s="57">
        <f>(H29/GZ29)*100</f>
        <v>0.68807339449541294</v>
      </c>
      <c r="J29" s="57">
        <f>(I29+G29)/2</f>
        <v>0.66454951776052695</v>
      </c>
      <c r="K29" s="158">
        <v>0</v>
      </c>
      <c r="L29" s="57">
        <f>(K29/GY29)*100</f>
        <v>0</v>
      </c>
      <c r="M29" s="158">
        <v>5</v>
      </c>
      <c r="N29" s="57">
        <f>(M29/GY29)*100</f>
        <v>1.0683760683760684</v>
      </c>
      <c r="O29" s="158">
        <v>4</v>
      </c>
      <c r="P29" s="57">
        <f>(O29/GZ29)*100</f>
        <v>0.91743119266055051</v>
      </c>
      <c r="Q29" s="57">
        <f t="shared" si="122"/>
        <v>0.99290363051830943</v>
      </c>
      <c r="R29" s="158">
        <v>0</v>
      </c>
      <c r="S29" s="57">
        <f>(R29/GY29)*100</f>
        <v>0</v>
      </c>
      <c r="T29" s="158">
        <v>0</v>
      </c>
      <c r="U29" s="57">
        <f>(T29/GZ29)*100</f>
        <v>0</v>
      </c>
      <c r="V29" s="57">
        <f>(U29+S29+L29)/2</f>
        <v>0</v>
      </c>
      <c r="W29" s="158">
        <v>0</v>
      </c>
      <c r="X29" s="57">
        <f>(W29/GY29)*100</f>
        <v>0</v>
      </c>
      <c r="Y29" s="158">
        <v>7</v>
      </c>
      <c r="Z29" s="57">
        <f>(Y29/GZ29)*100</f>
        <v>1.6055045871559634</v>
      </c>
      <c r="AA29" s="158">
        <v>0</v>
      </c>
      <c r="AB29" s="57">
        <f>(AA29/GY29)*100</f>
        <v>0</v>
      </c>
      <c r="AC29" s="158">
        <v>0</v>
      </c>
      <c r="AD29" s="57">
        <f>(AC29/GY29)*100</f>
        <v>0</v>
      </c>
      <c r="AE29" s="158">
        <v>6</v>
      </c>
      <c r="AF29" s="57">
        <f>(AE29/GZ29)*100</f>
        <v>1.3761467889908259</v>
      </c>
      <c r="AG29" s="158">
        <f>(AF29+AD29)/2</f>
        <v>0.68807339449541294</v>
      </c>
      <c r="AH29" s="158">
        <v>163</v>
      </c>
      <c r="AI29" s="57">
        <f>(AH29/GY29)*100</f>
        <v>34.82905982905983</v>
      </c>
      <c r="AJ29" s="158">
        <v>8</v>
      </c>
      <c r="AK29" s="57">
        <f>(AJ29/GY29)*100</f>
        <v>1.7094017094017095</v>
      </c>
      <c r="AL29" s="158">
        <v>0</v>
      </c>
      <c r="AM29" s="57">
        <f>(AL29/GY29)*100</f>
        <v>0</v>
      </c>
      <c r="AN29" s="35">
        <v>0</v>
      </c>
      <c r="AO29" s="57">
        <f>(AN29/GZ29)*100</f>
        <v>0</v>
      </c>
      <c r="AP29" s="57">
        <f>(AO29+AM29)/2</f>
        <v>0</v>
      </c>
      <c r="AQ29" s="158">
        <v>8</v>
      </c>
      <c r="AR29" s="57">
        <f>(AQ29/GY29)*100</f>
        <v>1.7094017094017095</v>
      </c>
      <c r="AS29" s="158">
        <v>0</v>
      </c>
      <c r="AT29" s="57">
        <f>(AS29/GY29)*100</f>
        <v>0</v>
      </c>
      <c r="AU29" s="158">
        <f>SUM(Y29,AH29,AS29)</f>
        <v>170</v>
      </c>
      <c r="AV29" s="57">
        <f>(AU29/GY29)*100</f>
        <v>36.324786324786324</v>
      </c>
      <c r="AW29" s="158">
        <v>166</v>
      </c>
      <c r="AX29" s="57">
        <f>(AW29/GZ29)*100</f>
        <v>38.073394495412842</v>
      </c>
      <c r="AY29" s="57">
        <f t="shared" si="123"/>
        <v>37.199090410099586</v>
      </c>
      <c r="AZ29" s="158">
        <f>SUM(AQ29,AJ29,AA29)</f>
        <v>16</v>
      </c>
      <c r="BA29" s="57">
        <f>(AZ29/GY29)*100</f>
        <v>3.4188034188034191</v>
      </c>
      <c r="BB29" s="158">
        <v>15</v>
      </c>
      <c r="BC29" s="57">
        <f>(BB29/GZ29)*100</f>
        <v>3.4403669724770642</v>
      </c>
      <c r="BD29" s="57">
        <f>(BC29+BA29)/2</f>
        <v>3.4295851956402417</v>
      </c>
      <c r="BE29" s="158">
        <v>0</v>
      </c>
      <c r="BF29" s="57">
        <f>(BE29/GY29)*100</f>
        <v>0</v>
      </c>
      <c r="BG29" s="158">
        <v>0</v>
      </c>
      <c r="BH29" s="57">
        <f>(BG29/GZ29)*100</f>
        <v>0</v>
      </c>
      <c r="BI29" s="57">
        <f>(BH29+BF29)/2</f>
        <v>0</v>
      </c>
      <c r="BJ29" s="158">
        <v>0</v>
      </c>
      <c r="BK29" s="57">
        <f>(BJ29/GY29)*100</f>
        <v>0</v>
      </c>
      <c r="BL29" s="158">
        <v>0</v>
      </c>
      <c r="BM29" s="57">
        <f>(BL29/GZ29)*100</f>
        <v>0</v>
      </c>
      <c r="BN29" s="57">
        <f>(BM29+BK29)/2</f>
        <v>0</v>
      </c>
      <c r="BO29" s="158">
        <v>2</v>
      </c>
      <c r="BP29" s="57">
        <f>(BO29/GY29)*100</f>
        <v>0.42735042735042739</v>
      </c>
      <c r="BQ29" s="158">
        <v>15</v>
      </c>
      <c r="BR29" s="57">
        <f>(BQ29/GY29)*100</f>
        <v>3.2051282051282048</v>
      </c>
      <c r="BS29" s="158">
        <v>4</v>
      </c>
      <c r="BT29" s="57">
        <f>(BS29/GY29)*100</f>
        <v>0.85470085470085477</v>
      </c>
      <c r="BU29" s="158">
        <v>3</v>
      </c>
      <c r="BV29" s="57">
        <f>(BU29/GZ29)*100</f>
        <v>0.68807339449541294</v>
      </c>
      <c r="BW29" s="57">
        <f>(BV29+BT29)/2</f>
        <v>0.77138712459813386</v>
      </c>
      <c r="BX29" s="40">
        <v>4</v>
      </c>
      <c r="BY29" s="57">
        <f>(BX29/GY29)*100</f>
        <v>0.85470085470085477</v>
      </c>
      <c r="BZ29" s="35">
        <v>0</v>
      </c>
      <c r="CA29" s="60">
        <f>(BZ29/GY29)*100</f>
        <v>0</v>
      </c>
      <c r="CB29" s="35">
        <v>0</v>
      </c>
      <c r="CC29" s="60">
        <f>(CB29/GZ29)*100</f>
        <v>0</v>
      </c>
      <c r="CD29" s="60">
        <f>(CC29+CA29)/2</f>
        <v>0</v>
      </c>
      <c r="CE29" s="158">
        <v>0</v>
      </c>
      <c r="CF29" s="57">
        <f>(CE29/GY29)*100</f>
        <v>0</v>
      </c>
      <c r="CG29" s="158">
        <f>SUM(CE29,BZ29,BX29,BO29,BQ29)</f>
        <v>21</v>
      </c>
      <c r="CH29" s="57">
        <f>(CG29/GY29)*100</f>
        <v>4.4871794871794872</v>
      </c>
      <c r="CI29" s="158">
        <v>20</v>
      </c>
      <c r="CJ29" s="57">
        <f>(CI29/GY29)*100</f>
        <v>4.2735042735042734</v>
      </c>
      <c r="CK29" s="158">
        <v>14</v>
      </c>
      <c r="CL29" s="57">
        <f>(CK29/GZ29)*100</f>
        <v>3.2110091743119269</v>
      </c>
      <c r="CM29" s="57">
        <f>(CL29+CJ29)/2</f>
        <v>3.7422567239080999</v>
      </c>
      <c r="CN29" s="158">
        <v>8</v>
      </c>
      <c r="CO29" s="57">
        <f>(CN29/GY29)*100</f>
        <v>1.7094017094017095</v>
      </c>
      <c r="CP29" s="158">
        <v>20</v>
      </c>
      <c r="CQ29" s="57">
        <f>(CP29/GY29)*100</f>
        <v>4.2735042735042734</v>
      </c>
      <c r="CR29" s="158">
        <v>0</v>
      </c>
      <c r="CS29" s="57">
        <f>(CR29/GY29)*100</f>
        <v>0</v>
      </c>
      <c r="CT29" s="158">
        <v>0</v>
      </c>
      <c r="CU29" s="57">
        <f>(CT29/GZ29)*100</f>
        <v>0</v>
      </c>
      <c r="CV29" s="57">
        <f t="shared" si="124"/>
        <v>0</v>
      </c>
      <c r="CW29" s="44">
        <v>9</v>
      </c>
      <c r="CX29" s="57">
        <f>(CW29/GY29)*100</f>
        <v>1.9230769230769231</v>
      </c>
      <c r="CY29" s="158">
        <v>8</v>
      </c>
      <c r="CZ29" s="57">
        <f>(CY29/GZ29)*100</f>
        <v>1.834862385321101</v>
      </c>
      <c r="DA29" s="57">
        <f>(CZ29+CX29)/2</f>
        <v>1.878969654199012</v>
      </c>
      <c r="DB29" s="158">
        <v>21</v>
      </c>
      <c r="DC29" s="57">
        <f>(DB29/GY29)*100</f>
        <v>4.4871794871794872</v>
      </c>
      <c r="DD29" s="158">
        <v>21</v>
      </c>
      <c r="DE29" s="57">
        <f>(DD29/GZ29)*100</f>
        <v>4.8165137614678901</v>
      </c>
      <c r="DF29" s="57">
        <f>(DE29+DC29)/2</f>
        <v>4.6518466243236887</v>
      </c>
      <c r="DG29" s="158">
        <v>26</v>
      </c>
      <c r="DH29" s="57">
        <f>(DG29/GY29)*100</f>
        <v>5.5555555555555554</v>
      </c>
      <c r="DI29" s="158">
        <v>25</v>
      </c>
      <c r="DJ29" s="57">
        <f>(DI29/GZ29)*100</f>
        <v>5.7339449541284404</v>
      </c>
      <c r="DK29" s="57">
        <f>(DJ29+DH29)/2</f>
        <v>5.6447502548419983</v>
      </c>
      <c r="DL29" s="158">
        <v>0</v>
      </c>
      <c r="DM29" s="57">
        <f>(DL29/GY29)*100</f>
        <v>0</v>
      </c>
      <c r="DN29" s="158">
        <v>50</v>
      </c>
      <c r="DO29" s="57">
        <f>(DN29/GY29)*100</f>
        <v>10.683760683760683</v>
      </c>
      <c r="DP29" s="158">
        <v>49</v>
      </c>
      <c r="DQ29" s="57">
        <f>(DP29/GZ29)*100</f>
        <v>11.238532110091743</v>
      </c>
      <c r="DR29" s="57">
        <f>(DQ29+DO29)/2</f>
        <v>10.961146396926214</v>
      </c>
      <c r="DS29" s="158">
        <v>85</v>
      </c>
      <c r="DT29" s="57">
        <f>(DS29/GY29)*100</f>
        <v>18.162393162393162</v>
      </c>
      <c r="DU29" s="158">
        <v>85</v>
      </c>
      <c r="DV29" s="57">
        <f>(DU29/GZ29)*100</f>
        <v>19.495412844036696</v>
      </c>
      <c r="DW29" s="57">
        <f>(DV29+DT29)/2</f>
        <v>18.828903003214929</v>
      </c>
      <c r="DX29" s="158">
        <v>1</v>
      </c>
      <c r="DY29" s="57">
        <f>(DX29/GY29)*100</f>
        <v>0.21367521367521369</v>
      </c>
      <c r="DZ29" s="158">
        <v>1</v>
      </c>
      <c r="EA29" s="57">
        <f>(DZ29/GY29)*100</f>
        <v>0.21367521367521369</v>
      </c>
      <c r="EB29" s="158">
        <v>1</v>
      </c>
      <c r="EC29" s="57">
        <f>(EB29/GZ29)*100</f>
        <v>0.22935779816513763</v>
      </c>
      <c r="ED29" s="57">
        <f>(EC29+EA29)/2</f>
        <v>0.22151650592017566</v>
      </c>
      <c r="EE29" s="158">
        <v>14</v>
      </c>
      <c r="EF29" s="57">
        <f>(EE29/GY29)*100</f>
        <v>2.9914529914529915</v>
      </c>
      <c r="EG29" s="158">
        <v>0</v>
      </c>
      <c r="EH29" s="57">
        <f>(EG29/GY29)*100</f>
        <v>0</v>
      </c>
      <c r="EI29" s="158">
        <v>0</v>
      </c>
      <c r="EJ29" s="57">
        <f>(EI29/GZ29)*100</f>
        <v>0</v>
      </c>
      <c r="EK29" s="57">
        <f>(EJ29+EH29)/2</f>
        <v>0</v>
      </c>
      <c r="EL29" s="158">
        <v>5</v>
      </c>
      <c r="EM29" s="57">
        <f>(EL29/GY29)*100</f>
        <v>1.0683760683760684</v>
      </c>
      <c r="EN29" s="158">
        <v>5</v>
      </c>
      <c r="EO29" s="57">
        <f>(EN29/GY29)*100</f>
        <v>1.0683760683760684</v>
      </c>
      <c r="EP29" s="158">
        <v>5</v>
      </c>
      <c r="EQ29" s="57">
        <f>(EP29/GZ29)*100</f>
        <v>1.1467889908256881</v>
      </c>
      <c r="ER29" s="57">
        <f>(EQ29+EO29)/2</f>
        <v>1.1075825296008781</v>
      </c>
      <c r="ES29" s="158">
        <v>0</v>
      </c>
      <c r="ET29" s="57">
        <f>(ES29/GY29)*100</f>
        <v>0</v>
      </c>
      <c r="EU29" s="158">
        <v>0</v>
      </c>
      <c r="EV29" s="57">
        <f>(EU29/GY29)*100</f>
        <v>0</v>
      </c>
      <c r="EW29" s="158">
        <v>8</v>
      </c>
      <c r="EX29" s="62">
        <f>(EW29/GZ29)*100</f>
        <v>1.834862385321101</v>
      </c>
      <c r="EY29" s="62">
        <f>(EX29+CO29)/2</f>
        <v>1.7721320473614053</v>
      </c>
      <c r="EZ29" s="158">
        <v>40</v>
      </c>
      <c r="FA29" s="57">
        <f>(EZ29/GZ29)*100</f>
        <v>9.1743119266055047</v>
      </c>
      <c r="FB29" s="158">
        <f>SUM(ES29,EN29,EL29,EE29,DX29,DS29,DL29,DG29,CW29,CP29,CI29,DN29)</f>
        <v>235</v>
      </c>
      <c r="FC29" s="57">
        <f>(FB29/GY29)*100</f>
        <v>50.213675213675216</v>
      </c>
      <c r="FD29" s="158">
        <v>226</v>
      </c>
      <c r="FE29" s="57">
        <f>(FD29/GZ29)*100</f>
        <v>51.834862385321102</v>
      </c>
      <c r="FF29" s="57">
        <f>(FE29+FC29)/2</f>
        <v>51.024268799498159</v>
      </c>
      <c r="FG29" s="158">
        <v>0</v>
      </c>
      <c r="FH29" s="57">
        <f>(FG29/GY29)*100</f>
        <v>0</v>
      </c>
      <c r="FI29" s="35">
        <v>0</v>
      </c>
      <c r="FJ29" s="57">
        <f>(FI29/GZ29)*100</f>
        <v>0</v>
      </c>
      <c r="FK29" s="57">
        <f>(FJ29+FH29)/2</f>
        <v>0</v>
      </c>
      <c r="FL29" s="35">
        <v>0</v>
      </c>
      <c r="FM29" s="57">
        <f>(FL29/GY29)*100</f>
        <v>0</v>
      </c>
      <c r="FN29" s="35">
        <v>0</v>
      </c>
      <c r="FO29" s="57">
        <f>(FN29/GZ29)*100</f>
        <v>0</v>
      </c>
      <c r="FP29" s="57">
        <f>(FO29+FM29)/2</f>
        <v>0</v>
      </c>
      <c r="FQ29" s="35">
        <v>0</v>
      </c>
      <c r="FR29" s="57">
        <f>(FQ29/GY29)*100</f>
        <v>0</v>
      </c>
      <c r="FS29" s="158">
        <v>0</v>
      </c>
      <c r="FT29" s="57">
        <f>(FS29/GZ29)*100</f>
        <v>0</v>
      </c>
      <c r="FU29" s="57">
        <f>(FT29+FR29)/2</f>
        <v>0</v>
      </c>
      <c r="FV29" s="35">
        <v>0</v>
      </c>
      <c r="FW29" s="57">
        <f>(FV29/GY29)*100</f>
        <v>0</v>
      </c>
      <c r="FX29" s="35">
        <v>0</v>
      </c>
      <c r="FY29" s="57">
        <f>(FX29/GZ29)*100</f>
        <v>0</v>
      </c>
      <c r="FZ29" s="57">
        <f t="shared" si="125"/>
        <v>0</v>
      </c>
      <c r="GA29" s="158">
        <v>1</v>
      </c>
      <c r="GB29" s="57">
        <f>(GA29/GY29)*100</f>
        <v>0.21367521367521369</v>
      </c>
      <c r="GC29" s="158">
        <v>2</v>
      </c>
      <c r="GD29" s="57">
        <f>(GC29/GZ29)*100</f>
        <v>0.45871559633027525</v>
      </c>
      <c r="GE29" s="57">
        <f>(GD29+GB29)/2</f>
        <v>0.33619540500274447</v>
      </c>
      <c r="GF29" s="158">
        <v>0</v>
      </c>
      <c r="GG29" s="57">
        <f>(GF29/GY29)*100</f>
        <v>0</v>
      </c>
      <c r="GH29" s="158">
        <v>0</v>
      </c>
      <c r="GI29" s="57">
        <f>(GH29/GY29)*100</f>
        <v>0</v>
      </c>
      <c r="GJ29" s="158">
        <v>0</v>
      </c>
      <c r="GK29" s="57">
        <f>(GJ29/GZ29)*100</f>
        <v>0</v>
      </c>
      <c r="GL29" s="57">
        <f>(GK29+GI29)/2</f>
        <v>0</v>
      </c>
      <c r="GM29" s="158">
        <v>3</v>
      </c>
      <c r="GN29" s="57">
        <f>(GM29/GY29)*100</f>
        <v>0.64102564102564097</v>
      </c>
      <c r="GO29" s="158">
        <v>14</v>
      </c>
      <c r="GP29" s="57">
        <f>(GO29/GY29)*100</f>
        <v>2.9914529914529915</v>
      </c>
      <c r="GQ29" s="158">
        <v>17</v>
      </c>
      <c r="GR29" s="57">
        <f>(GQ29/GZ29)*100</f>
        <v>3.8990825688073398</v>
      </c>
      <c r="GS29" s="57">
        <f>(GR29+GP29)/2</f>
        <v>3.4452677801301657</v>
      </c>
      <c r="GT29" s="158">
        <f>SUM(GO29,GH29,GM29,GF29)</f>
        <v>17</v>
      </c>
      <c r="GU29" s="57">
        <f>(GT29/GY29)*100</f>
        <v>3.6324786324786329</v>
      </c>
      <c r="GV29" s="158">
        <f>SUM(GQ29,GJ29)</f>
        <v>17</v>
      </c>
      <c r="GW29" s="57">
        <f t="shared" si="126"/>
        <v>3.8990825688073398</v>
      </c>
      <c r="GX29" s="57">
        <f>(GW29+GU29)/2</f>
        <v>3.7657806006429864</v>
      </c>
      <c r="GY29" s="158">
        <v>468</v>
      </c>
      <c r="GZ29" s="158">
        <v>436</v>
      </c>
    </row>
    <row r="30" spans="1:208" s="12" customFormat="1" ht="16.05" customHeight="1" x14ac:dyDescent="0.3">
      <c r="A30" s="43" t="s">
        <v>219</v>
      </c>
      <c r="B30" s="94" t="s">
        <v>179</v>
      </c>
      <c r="C30" s="42" t="s">
        <v>24</v>
      </c>
      <c r="D30" s="76">
        <v>23.9</v>
      </c>
      <c r="E30" s="163" t="s">
        <v>157</v>
      </c>
      <c r="F30" s="158">
        <v>0</v>
      </c>
      <c r="G30" s="57">
        <f>(F30/GY30)*100</f>
        <v>0</v>
      </c>
      <c r="H30" s="158">
        <v>0</v>
      </c>
      <c r="I30" s="57">
        <f>(H30/GZ30)*100</f>
        <v>0</v>
      </c>
      <c r="J30" s="57">
        <f>(I30+G30)/2</f>
        <v>0</v>
      </c>
      <c r="K30" s="158">
        <v>0</v>
      </c>
      <c r="L30" s="57">
        <f>(K30/GY30)*100</f>
        <v>0</v>
      </c>
      <c r="M30" s="158">
        <v>4</v>
      </c>
      <c r="N30" s="57">
        <f>(M30/GY30)*100</f>
        <v>0.93457943925233633</v>
      </c>
      <c r="O30" s="158">
        <v>2</v>
      </c>
      <c r="P30" s="57">
        <f>(O30/GZ30)*100</f>
        <v>0.8</v>
      </c>
      <c r="Q30" s="57">
        <f t="shared" si="122"/>
        <v>0.86728971962616819</v>
      </c>
      <c r="R30" s="158">
        <v>0</v>
      </c>
      <c r="S30" s="57">
        <f>(R30/GY30)*100</f>
        <v>0</v>
      </c>
      <c r="T30" s="158">
        <v>0</v>
      </c>
      <c r="U30" s="57">
        <f>(T30/GZ30)*100</f>
        <v>0</v>
      </c>
      <c r="V30" s="57">
        <f>(U30+S30+L30)/2</f>
        <v>0</v>
      </c>
      <c r="W30" s="158">
        <v>0</v>
      </c>
      <c r="X30" s="57">
        <f>(W30/GY30)*100</f>
        <v>0</v>
      </c>
      <c r="Y30" s="158">
        <v>3</v>
      </c>
      <c r="Z30" s="57">
        <f>(Y30/GZ30)*100</f>
        <v>1.2</v>
      </c>
      <c r="AA30" s="158">
        <v>0</v>
      </c>
      <c r="AB30" s="57">
        <f>(AA30/GY30)*100</f>
        <v>0</v>
      </c>
      <c r="AC30" s="158">
        <v>0</v>
      </c>
      <c r="AD30" s="57">
        <f>(AC30/GY30)*100</f>
        <v>0</v>
      </c>
      <c r="AE30" s="158">
        <v>0</v>
      </c>
      <c r="AF30" s="57">
        <f>(AE30/GZ30)*100</f>
        <v>0</v>
      </c>
      <c r="AG30" s="158">
        <f>(AF30+AD30)/2</f>
        <v>0</v>
      </c>
      <c r="AH30" s="158">
        <v>62</v>
      </c>
      <c r="AI30" s="57">
        <f>(AH30/GY30)*100</f>
        <v>14.485981308411214</v>
      </c>
      <c r="AJ30" s="40">
        <v>14</v>
      </c>
      <c r="AK30" s="57">
        <f>(AJ30/GY30)*100</f>
        <v>3.2710280373831773</v>
      </c>
      <c r="AL30" s="158">
        <v>0</v>
      </c>
      <c r="AM30" s="57">
        <f>(AL30/GY30)*100</f>
        <v>0</v>
      </c>
      <c r="AN30" s="35">
        <v>0</v>
      </c>
      <c r="AO30" s="57">
        <f>(AN30/GZ30)*100</f>
        <v>0</v>
      </c>
      <c r="AP30" s="57">
        <f>(AO30+AM30)/2</f>
        <v>0</v>
      </c>
      <c r="AQ30" s="158">
        <v>3</v>
      </c>
      <c r="AR30" s="57">
        <f>(AQ30/GY30)*100</f>
        <v>0.7009345794392523</v>
      </c>
      <c r="AS30" s="158">
        <v>3</v>
      </c>
      <c r="AT30" s="57">
        <f>(AS30/GY30)*100</f>
        <v>0.7009345794392523</v>
      </c>
      <c r="AU30" s="158">
        <f>SUM(Y30,AH30,AS30)</f>
        <v>68</v>
      </c>
      <c r="AV30" s="57">
        <f>(AU30/GY30)*100</f>
        <v>15.887850467289718</v>
      </c>
      <c r="AW30" s="158">
        <v>58</v>
      </c>
      <c r="AX30" s="57">
        <f>(AW30/GZ30)*100</f>
        <v>23.200000000000003</v>
      </c>
      <c r="AY30" s="57">
        <f t="shared" si="123"/>
        <v>19.54392523364486</v>
      </c>
      <c r="AZ30" s="158">
        <f>SUM(AQ30,AJ30,AA30)</f>
        <v>17</v>
      </c>
      <c r="BA30" s="57">
        <f>(AZ30/GY30)*100</f>
        <v>3.9719626168224296</v>
      </c>
      <c r="BB30" s="158">
        <v>16</v>
      </c>
      <c r="BC30" s="57">
        <f>(BB30/GZ30)*100</f>
        <v>6.4</v>
      </c>
      <c r="BD30" s="57">
        <f>(BC30+BA30)/2</f>
        <v>5.1859813084112147</v>
      </c>
      <c r="BE30" s="158">
        <v>0</v>
      </c>
      <c r="BF30" s="57">
        <f>(BE30/GY30)*100</f>
        <v>0</v>
      </c>
      <c r="BG30" s="158">
        <v>3</v>
      </c>
      <c r="BH30" s="57">
        <f>(BG30/GZ30)*100</f>
        <v>1.2</v>
      </c>
      <c r="BI30" s="57">
        <f>(BH30+BF30)/2</f>
        <v>0.6</v>
      </c>
      <c r="BJ30" s="158">
        <v>0</v>
      </c>
      <c r="BK30" s="57">
        <f>(BJ30/GY30)*100</f>
        <v>0</v>
      </c>
      <c r="BL30" s="158">
        <v>0</v>
      </c>
      <c r="BM30" s="57">
        <f>(BL30/GZ30)*100</f>
        <v>0</v>
      </c>
      <c r="BN30" s="57">
        <f>(BM30+BK30)/2</f>
        <v>0</v>
      </c>
      <c r="BO30" s="158">
        <v>7</v>
      </c>
      <c r="BP30" s="57">
        <f>(BO30/GY30)*100</f>
        <v>1.6355140186915886</v>
      </c>
      <c r="BQ30" s="158">
        <v>8</v>
      </c>
      <c r="BR30" s="57">
        <f>(BQ30/GY30)*100</f>
        <v>1.8691588785046727</v>
      </c>
      <c r="BS30" s="40">
        <v>3</v>
      </c>
      <c r="BT30" s="57">
        <f>(BS30/GY30)*100</f>
        <v>0.7009345794392523</v>
      </c>
      <c r="BU30" s="158">
        <v>1</v>
      </c>
      <c r="BV30" s="57">
        <f>(BU30/GZ30)*100</f>
        <v>0.4</v>
      </c>
      <c r="BW30" s="57">
        <f>(BV30+BT30)/2</f>
        <v>0.55046728971962611</v>
      </c>
      <c r="BX30" s="158">
        <v>4</v>
      </c>
      <c r="BY30" s="57">
        <f>(BX30/GY30)*100</f>
        <v>0.93457943925233633</v>
      </c>
      <c r="BZ30" s="40">
        <v>0</v>
      </c>
      <c r="CA30" s="60">
        <f>(BZ30/GY30)*100</f>
        <v>0</v>
      </c>
      <c r="CB30" s="35">
        <v>0</v>
      </c>
      <c r="CC30" s="60">
        <f>(CB30/GZ30)*100</f>
        <v>0</v>
      </c>
      <c r="CD30" s="60">
        <f>(CC30+CA30)/2</f>
        <v>0</v>
      </c>
      <c r="CE30" s="158">
        <v>0</v>
      </c>
      <c r="CF30" s="57">
        <f>(CE30/GY30)*100</f>
        <v>0</v>
      </c>
      <c r="CG30" s="158">
        <f>SUM(CE30,BZ30,BX30,BO30,BQ30)</f>
        <v>19</v>
      </c>
      <c r="CH30" s="57">
        <f>(CG30/GY30)*100</f>
        <v>4.4392523364485976</v>
      </c>
      <c r="CI30" s="158">
        <v>2</v>
      </c>
      <c r="CJ30" s="57">
        <f>(CI30/GY30)*100</f>
        <v>0.46728971962616817</v>
      </c>
      <c r="CK30" s="40">
        <v>2</v>
      </c>
      <c r="CL30" s="57">
        <f>(CK30/GZ30)*100</f>
        <v>0.8</v>
      </c>
      <c r="CM30" s="57">
        <f>(CL30+CJ30)/2</f>
        <v>0.63364485981308416</v>
      </c>
      <c r="CN30" s="158">
        <v>3</v>
      </c>
      <c r="CO30" s="57">
        <f>(CN30/GY30)*100</f>
        <v>0.7009345794392523</v>
      </c>
      <c r="CP30" s="158">
        <v>14</v>
      </c>
      <c r="CQ30" s="57">
        <f>(CP30/GY30)*100</f>
        <v>3.2710280373831773</v>
      </c>
      <c r="CR30" s="35">
        <v>0</v>
      </c>
      <c r="CS30" s="57">
        <f>(CR30/GY30)*100</f>
        <v>0</v>
      </c>
      <c r="CT30" s="35">
        <v>0</v>
      </c>
      <c r="CU30" s="57">
        <f>(CT30/GZ30)*100</f>
        <v>0</v>
      </c>
      <c r="CV30" s="57">
        <f t="shared" si="124"/>
        <v>0</v>
      </c>
      <c r="CW30" s="158">
        <v>13</v>
      </c>
      <c r="CX30" s="57">
        <f>(CW30/GY30)*100</f>
        <v>3.0373831775700935</v>
      </c>
      <c r="CY30" s="44">
        <v>6</v>
      </c>
      <c r="CZ30" s="57">
        <f>(CY30/GZ30)*100</f>
        <v>2.4</v>
      </c>
      <c r="DA30" s="57">
        <f>(CZ30+CX30)/2</f>
        <v>2.7186915887850467</v>
      </c>
      <c r="DB30" s="35">
        <v>2</v>
      </c>
      <c r="DC30" s="57">
        <f>(DB30/GY30)*100</f>
        <v>0.46728971962616817</v>
      </c>
      <c r="DD30" s="35">
        <v>1</v>
      </c>
      <c r="DE30" s="57">
        <f>(DD30/GZ30)*100</f>
        <v>0.4</v>
      </c>
      <c r="DF30" s="57">
        <f>(DE30+DC30)/2</f>
        <v>0.43364485981308409</v>
      </c>
      <c r="DG30" s="158">
        <v>3</v>
      </c>
      <c r="DH30" s="57">
        <f>(DG30/GY30)*100</f>
        <v>0.7009345794392523</v>
      </c>
      <c r="DI30" s="158">
        <v>6</v>
      </c>
      <c r="DJ30" s="57">
        <f>(DI30/GZ30)*100</f>
        <v>2.4</v>
      </c>
      <c r="DK30" s="57">
        <f>(DJ30+DH30)/2</f>
        <v>1.5504672897196261</v>
      </c>
      <c r="DL30" s="158">
        <v>4</v>
      </c>
      <c r="DM30" s="57">
        <f>(DL30/GY30)*100</f>
        <v>0.93457943925233633</v>
      </c>
      <c r="DN30" s="158">
        <v>45</v>
      </c>
      <c r="DO30" s="57">
        <f>(DN30/GY30)*100</f>
        <v>10.514018691588785</v>
      </c>
      <c r="DP30" s="158">
        <v>42</v>
      </c>
      <c r="DQ30" s="57">
        <f>(DP30/GZ30)*100</f>
        <v>16.8</v>
      </c>
      <c r="DR30" s="57">
        <f>(DQ30+DO30)/2</f>
        <v>13.657009345794393</v>
      </c>
      <c r="DS30" s="40">
        <v>190</v>
      </c>
      <c r="DT30" s="57">
        <f>(DS30/GY30)*100</f>
        <v>44.392523364485982</v>
      </c>
      <c r="DU30" s="158">
        <v>61</v>
      </c>
      <c r="DV30" s="57">
        <f>(DU30/GZ30)*100</f>
        <v>24.4</v>
      </c>
      <c r="DW30" s="57">
        <f>(DV30+DT30)/2</f>
        <v>34.396261682242994</v>
      </c>
      <c r="DX30" s="158">
        <v>0</v>
      </c>
      <c r="DY30" s="57">
        <f>(DX30/GY30)*100</f>
        <v>0</v>
      </c>
      <c r="DZ30" s="45">
        <v>0</v>
      </c>
      <c r="EA30" s="57">
        <f>(DZ30/GY30)*100</f>
        <v>0</v>
      </c>
      <c r="EB30" s="45">
        <v>0</v>
      </c>
      <c r="EC30" s="57">
        <f>(EB30/GZ30)*100</f>
        <v>0</v>
      </c>
      <c r="ED30" s="57">
        <f>(EC30+EA30)/2</f>
        <v>0</v>
      </c>
      <c r="EE30" s="158">
        <v>7</v>
      </c>
      <c r="EF30" s="57">
        <f>(EE30/GY30)*100</f>
        <v>1.6355140186915886</v>
      </c>
      <c r="EG30" s="158">
        <v>1</v>
      </c>
      <c r="EH30" s="57">
        <f>(EG30/GY30)*100</f>
        <v>0.23364485981308408</v>
      </c>
      <c r="EI30" s="158">
        <v>2</v>
      </c>
      <c r="EJ30" s="57">
        <f>(EI30/GZ30)*100</f>
        <v>0.8</v>
      </c>
      <c r="EK30" s="57">
        <f>(EJ30+EH30)/2</f>
        <v>0.51682242990654204</v>
      </c>
      <c r="EL30" s="158">
        <v>1</v>
      </c>
      <c r="EM30" s="57">
        <f>(EL30/GY30)*100</f>
        <v>0.23364485981308408</v>
      </c>
      <c r="EN30" s="158">
        <v>4</v>
      </c>
      <c r="EO30" s="57">
        <f>(EN30/GY30)*100</f>
        <v>0.93457943925233633</v>
      </c>
      <c r="EP30" s="158">
        <v>4</v>
      </c>
      <c r="EQ30" s="57">
        <f>(EP30/GZ30)*100</f>
        <v>1.6</v>
      </c>
      <c r="ER30" s="57">
        <f>(EQ30+EO30)/2</f>
        <v>1.2672897196261683</v>
      </c>
      <c r="ES30" s="158">
        <v>0</v>
      </c>
      <c r="ET30" s="57">
        <f>(ES30/GY30)*100</f>
        <v>0</v>
      </c>
      <c r="EU30" s="158">
        <v>0</v>
      </c>
      <c r="EV30" s="57">
        <f>(EU30/GY30)*100</f>
        <v>0</v>
      </c>
      <c r="EW30" s="158">
        <v>1</v>
      </c>
      <c r="EX30" s="62">
        <f>(EW30/GZ30)*100</f>
        <v>0.4</v>
      </c>
      <c r="EY30" s="62">
        <f>(EX30+CO30)/2</f>
        <v>0.55046728971962611</v>
      </c>
      <c r="EZ30" s="158">
        <v>18</v>
      </c>
      <c r="FA30" s="57">
        <f>(EZ30/GZ30)*100</f>
        <v>7.1999999999999993</v>
      </c>
      <c r="FB30" s="158">
        <f>SUM(ES30,EN30,EL30,EE30,DX30,DS30,DL30,DG30,CW30,CP30,CI30,DN30)</f>
        <v>283</v>
      </c>
      <c r="FC30" s="57">
        <f>(FB30/GY30)*100</f>
        <v>66.121495327102807</v>
      </c>
      <c r="FD30" s="158">
        <v>139</v>
      </c>
      <c r="FE30" s="57">
        <f>(FD30/GZ30)*100</f>
        <v>55.600000000000009</v>
      </c>
      <c r="FF30" s="57">
        <f>(FE30+FC30)/2</f>
        <v>60.860747663551408</v>
      </c>
      <c r="FG30" s="158">
        <v>0</v>
      </c>
      <c r="FH30" s="57">
        <f>(FG30/GY30)*100</f>
        <v>0</v>
      </c>
      <c r="FI30" s="35">
        <v>0</v>
      </c>
      <c r="FJ30" s="57">
        <f>(FI30/GZ30)*100</f>
        <v>0</v>
      </c>
      <c r="FK30" s="57">
        <f>(FJ30+FH30)/2</f>
        <v>0</v>
      </c>
      <c r="FL30" s="35">
        <v>0</v>
      </c>
      <c r="FM30" s="57">
        <f>(FL30/GY30)*100</f>
        <v>0</v>
      </c>
      <c r="FN30" s="158">
        <v>2</v>
      </c>
      <c r="FO30" s="57">
        <f>(FN30/GZ30)*100</f>
        <v>0.8</v>
      </c>
      <c r="FP30" s="57">
        <f>(FO30+FM30)/2</f>
        <v>0.4</v>
      </c>
      <c r="FQ30" s="158">
        <v>0</v>
      </c>
      <c r="FR30" s="57">
        <f>(FQ30/GY30)*100</f>
        <v>0</v>
      </c>
      <c r="FS30" s="35">
        <v>1</v>
      </c>
      <c r="FT30" s="57">
        <f>(FS30/GZ30)*100</f>
        <v>0.4</v>
      </c>
      <c r="FU30" s="57">
        <f>(FT30+FR30)/2</f>
        <v>0.2</v>
      </c>
      <c r="FV30" s="35">
        <v>0</v>
      </c>
      <c r="FW30" s="57">
        <f>(FV30/GY30)*100</f>
        <v>0</v>
      </c>
      <c r="FX30" s="35">
        <v>0</v>
      </c>
      <c r="FY30" s="57">
        <f>(FX30/GZ30)*100</f>
        <v>0</v>
      </c>
      <c r="FZ30" s="57">
        <f t="shared" si="125"/>
        <v>0</v>
      </c>
      <c r="GA30" s="158">
        <v>23</v>
      </c>
      <c r="GB30" s="57">
        <f>(GA30/GY30)*100</f>
        <v>5.3738317757009346</v>
      </c>
      <c r="GC30" s="158">
        <v>21</v>
      </c>
      <c r="GD30" s="57">
        <f>(GC30/GZ30)*100</f>
        <v>8.4</v>
      </c>
      <c r="GE30" s="57">
        <f>(GD30+GB30)/2</f>
        <v>6.886915887850467</v>
      </c>
      <c r="GF30" s="158">
        <v>0</v>
      </c>
      <c r="GG30" s="57">
        <f>(GF30/GY30)*100</f>
        <v>0</v>
      </c>
      <c r="GH30" s="158">
        <v>0</v>
      </c>
      <c r="GI30" s="57">
        <f>(GH30/GY30)*100</f>
        <v>0</v>
      </c>
      <c r="GJ30" s="158">
        <v>0</v>
      </c>
      <c r="GK30" s="57">
        <f>(GJ30/GZ30)*100</f>
        <v>0</v>
      </c>
      <c r="GL30" s="57">
        <f>(GK30+GI30)/2</f>
        <v>0</v>
      </c>
      <c r="GM30" s="158">
        <v>0</v>
      </c>
      <c r="GN30" s="57">
        <f>(GM30/GY30)*100</f>
        <v>0</v>
      </c>
      <c r="GO30" s="158">
        <v>14</v>
      </c>
      <c r="GP30" s="57">
        <f>(GO30/GY30)*100</f>
        <v>3.2710280373831773</v>
      </c>
      <c r="GQ30" s="158">
        <v>10</v>
      </c>
      <c r="GR30" s="57">
        <f>(GQ30/GZ30)*100</f>
        <v>4</v>
      </c>
      <c r="GS30" s="57">
        <f>(GR30+GP30)/2</f>
        <v>3.6355140186915884</v>
      </c>
      <c r="GT30" s="158">
        <f>SUM(GO30,GH30,GM30,GF30)</f>
        <v>14</v>
      </c>
      <c r="GU30" s="57">
        <f>(GT30/GY30)*100</f>
        <v>3.2710280373831773</v>
      </c>
      <c r="GV30" s="158">
        <f>SUM(GQ30,GJ30)</f>
        <v>10</v>
      </c>
      <c r="GW30" s="57">
        <f t="shared" si="126"/>
        <v>4</v>
      </c>
      <c r="GX30" s="57">
        <f>(GW30+GU30)/2</f>
        <v>3.6355140186915884</v>
      </c>
      <c r="GY30" s="158">
        <v>428</v>
      </c>
      <c r="GZ30" s="158">
        <v>250</v>
      </c>
    </row>
    <row r="31" spans="1:208" ht="16.05" customHeight="1" x14ac:dyDescent="0.3">
      <c r="A31" s="43" t="s">
        <v>189</v>
      </c>
      <c r="B31" s="132" t="s">
        <v>180</v>
      </c>
      <c r="C31" s="42" t="s">
        <v>25</v>
      </c>
      <c r="D31" s="76">
        <v>23.13</v>
      </c>
      <c r="E31" s="43">
        <v>25</v>
      </c>
      <c r="F31" s="8"/>
      <c r="G31" s="8"/>
      <c r="H31" s="8"/>
      <c r="I31" s="47"/>
      <c r="J31" s="47"/>
      <c r="K31" s="49"/>
      <c r="L31" s="47"/>
      <c r="M31" s="8"/>
      <c r="N31" s="57"/>
      <c r="O31" s="8"/>
      <c r="P31" s="47"/>
      <c r="Q31" s="47"/>
      <c r="R31" s="8"/>
      <c r="S31" s="57"/>
      <c r="T31" s="49"/>
      <c r="U31" s="47"/>
      <c r="V31" s="47"/>
      <c r="W31" s="8"/>
      <c r="X31" s="47"/>
      <c r="Y31" s="8"/>
      <c r="Z31" s="47"/>
      <c r="AA31" s="49"/>
      <c r="AB31" s="47"/>
      <c r="AC31" s="158"/>
      <c r="AD31" s="47"/>
      <c r="AE31" s="8"/>
      <c r="AF31" s="47"/>
      <c r="AG31" s="8"/>
      <c r="AH31" s="8"/>
      <c r="AI31" s="47"/>
      <c r="AJ31" s="8"/>
      <c r="AK31" s="47"/>
      <c r="AL31" s="8"/>
      <c r="AM31" s="47"/>
      <c r="AN31" s="8"/>
      <c r="AO31" s="47"/>
      <c r="AP31" s="47"/>
      <c r="AQ31" s="59"/>
      <c r="AR31" s="57"/>
      <c r="AS31" s="49"/>
      <c r="AT31" s="57"/>
      <c r="AU31" s="8"/>
      <c r="AV31" s="47"/>
      <c r="AW31" s="8"/>
      <c r="AX31" s="47"/>
      <c r="AY31" s="47"/>
      <c r="AZ31" s="8"/>
      <c r="BA31" s="47"/>
      <c r="BB31" s="8"/>
      <c r="BC31" s="47"/>
      <c r="BD31" s="47"/>
      <c r="BE31" s="8"/>
      <c r="BF31" s="47"/>
      <c r="BG31" s="49"/>
      <c r="BH31" s="47"/>
      <c r="BI31" s="47"/>
      <c r="BJ31" s="50"/>
      <c r="BK31" s="47"/>
      <c r="BL31" s="8"/>
      <c r="BM31" s="47"/>
      <c r="BN31" s="47"/>
      <c r="BO31" s="8"/>
      <c r="BP31" s="47"/>
      <c r="BQ31" s="8"/>
      <c r="BR31" s="47"/>
      <c r="BS31" s="8"/>
      <c r="BT31" s="47"/>
      <c r="BU31" s="8"/>
      <c r="BV31" s="47"/>
      <c r="BW31" s="47"/>
      <c r="BX31" s="8"/>
      <c r="BY31" s="47"/>
      <c r="BZ31" s="8"/>
      <c r="CA31" s="47"/>
      <c r="CB31" s="8"/>
      <c r="CC31" s="47"/>
      <c r="CD31" s="47"/>
      <c r="CE31" s="8"/>
      <c r="CF31" s="47"/>
      <c r="CG31" s="52"/>
      <c r="CH31" s="61"/>
      <c r="CI31" s="52"/>
      <c r="CJ31" s="61"/>
      <c r="CK31" s="8"/>
      <c r="CL31" s="47"/>
      <c r="CM31" s="47"/>
      <c r="CN31" s="8"/>
      <c r="CO31" s="47"/>
      <c r="CP31" s="8"/>
      <c r="CQ31" s="47"/>
      <c r="CR31" s="8"/>
      <c r="CS31" s="47"/>
      <c r="CT31" s="8"/>
      <c r="CU31" s="47"/>
      <c r="CV31" s="47"/>
      <c r="CW31" s="8"/>
      <c r="CX31" s="47"/>
      <c r="CY31" s="8"/>
      <c r="CZ31" s="47"/>
      <c r="DA31" s="47"/>
      <c r="DB31" s="8"/>
      <c r="DC31" s="47"/>
      <c r="DD31" s="8"/>
      <c r="DE31" s="47"/>
      <c r="DF31" s="47"/>
      <c r="DG31" s="8"/>
      <c r="DH31" s="47"/>
      <c r="DI31" s="8"/>
      <c r="DJ31" s="47"/>
      <c r="DK31" s="47"/>
      <c r="DL31" s="8"/>
      <c r="DM31" s="47"/>
      <c r="DN31" s="8"/>
      <c r="DO31" s="47"/>
      <c r="DP31" s="8"/>
      <c r="DQ31" s="47"/>
      <c r="DR31" s="47"/>
      <c r="DS31" s="8"/>
      <c r="DT31" s="47"/>
      <c r="DU31" s="8"/>
      <c r="DV31" s="47"/>
      <c r="DW31" s="47"/>
      <c r="DX31" s="8"/>
      <c r="DY31" s="47"/>
      <c r="DZ31" s="8"/>
      <c r="EA31" s="47"/>
      <c r="EB31" s="8"/>
      <c r="EC31" s="47"/>
      <c r="ED31" s="47"/>
      <c r="EE31" s="8"/>
      <c r="EF31" s="47"/>
      <c r="EG31" s="8"/>
      <c r="EH31" s="47"/>
      <c r="EI31" s="8"/>
      <c r="EJ31" s="47"/>
      <c r="EK31" s="47"/>
      <c r="EL31" s="8"/>
      <c r="EM31" s="47"/>
      <c r="EN31" s="8"/>
      <c r="EO31" s="47"/>
      <c r="EP31" s="8"/>
      <c r="EQ31" s="47"/>
      <c r="ER31" s="47"/>
      <c r="ES31" s="8"/>
      <c r="ET31" s="47"/>
      <c r="EU31" s="8"/>
      <c r="EV31" s="47"/>
      <c r="EW31" s="8"/>
      <c r="EX31" s="47"/>
      <c r="EY31" s="47"/>
      <c r="EZ31" s="8"/>
      <c r="FA31" s="47"/>
      <c r="FB31" s="8"/>
      <c r="FC31" s="47"/>
      <c r="FD31" s="8"/>
      <c r="FE31" s="47"/>
      <c r="FF31" s="47"/>
      <c r="FG31" s="158"/>
      <c r="FH31" s="57"/>
      <c r="FI31" s="8"/>
      <c r="FJ31" s="47"/>
      <c r="FK31" s="47"/>
      <c r="FL31" s="35"/>
      <c r="FM31" s="60"/>
      <c r="FN31" s="158"/>
      <c r="FO31" s="57"/>
      <c r="FP31" s="57"/>
      <c r="FQ31" s="158"/>
      <c r="FR31" s="57"/>
      <c r="FS31" s="56"/>
      <c r="FT31" s="63"/>
      <c r="FU31" s="63"/>
      <c r="FV31" s="35"/>
      <c r="FW31" s="60"/>
      <c r="FX31" s="35"/>
      <c r="FY31" s="60"/>
      <c r="FZ31" s="60"/>
      <c r="GA31" s="9"/>
      <c r="GB31" s="51"/>
      <c r="GC31" s="9"/>
      <c r="GD31" s="51"/>
      <c r="GE31" s="51"/>
      <c r="GF31" s="9"/>
      <c r="GG31" s="51"/>
      <c r="GH31" s="9"/>
      <c r="GI31" s="51"/>
      <c r="GJ31" s="9"/>
      <c r="GK31" s="51"/>
      <c r="GL31" s="51"/>
      <c r="GM31" s="9"/>
      <c r="GN31" s="51"/>
      <c r="GO31" s="9"/>
      <c r="GP31" s="51"/>
      <c r="GQ31" s="9"/>
      <c r="GR31" s="51"/>
      <c r="GS31" s="51"/>
      <c r="GT31" s="9"/>
      <c r="GU31" s="51"/>
      <c r="GV31" s="9"/>
      <c r="GW31" s="51"/>
      <c r="GX31" s="51"/>
      <c r="GY31" s="8"/>
      <c r="GZ31" s="8"/>
    </row>
    <row r="32" spans="1:208" ht="16.05" customHeight="1" x14ac:dyDescent="0.3">
      <c r="A32" s="43" t="s">
        <v>190</v>
      </c>
      <c r="B32" s="132" t="s">
        <v>180</v>
      </c>
      <c r="C32" s="42" t="s">
        <v>26</v>
      </c>
      <c r="D32" s="76">
        <v>22.81</v>
      </c>
      <c r="E32" s="163" t="s">
        <v>157</v>
      </c>
      <c r="F32" s="8"/>
      <c r="G32" s="8"/>
      <c r="H32" s="8"/>
      <c r="I32" s="47"/>
      <c r="J32" s="47"/>
      <c r="K32" s="49"/>
      <c r="L32" s="47"/>
      <c r="M32" s="8"/>
      <c r="N32" s="57"/>
      <c r="O32" s="8"/>
      <c r="P32" s="47"/>
      <c r="Q32" s="47"/>
      <c r="R32" s="8"/>
      <c r="S32" s="57"/>
      <c r="T32" s="49"/>
      <c r="U32" s="47"/>
      <c r="V32" s="47"/>
      <c r="W32" s="8"/>
      <c r="X32" s="47"/>
      <c r="Y32" s="8"/>
      <c r="Z32" s="47"/>
      <c r="AA32" s="49"/>
      <c r="AB32" s="47"/>
      <c r="AC32" s="158"/>
      <c r="AD32" s="47"/>
      <c r="AE32" s="8"/>
      <c r="AF32" s="47"/>
      <c r="AG32" s="8"/>
      <c r="AH32" s="8"/>
      <c r="AI32" s="47"/>
      <c r="AJ32" s="8"/>
      <c r="AK32" s="47"/>
      <c r="AL32" s="8"/>
      <c r="AM32" s="47"/>
      <c r="AN32" s="8"/>
      <c r="AO32" s="47"/>
      <c r="AP32" s="47"/>
      <c r="AQ32" s="59"/>
      <c r="AR32" s="57"/>
      <c r="AS32" s="49"/>
      <c r="AT32" s="57"/>
      <c r="AU32" s="8"/>
      <c r="AV32" s="47"/>
      <c r="AW32" s="8"/>
      <c r="AX32" s="47"/>
      <c r="AY32" s="47"/>
      <c r="AZ32" s="8"/>
      <c r="BA32" s="47"/>
      <c r="BB32" s="8"/>
      <c r="BC32" s="47"/>
      <c r="BD32" s="47"/>
      <c r="BE32" s="8"/>
      <c r="BF32" s="47"/>
      <c r="BG32" s="49"/>
      <c r="BH32" s="47"/>
      <c r="BI32" s="47"/>
      <c r="BJ32" s="50"/>
      <c r="BK32" s="47"/>
      <c r="BL32" s="8"/>
      <c r="BM32" s="47"/>
      <c r="BN32" s="47"/>
      <c r="BO32" s="8"/>
      <c r="BP32" s="47"/>
      <c r="BQ32" s="8"/>
      <c r="BR32" s="47"/>
      <c r="BS32" s="8"/>
      <c r="BT32" s="47"/>
      <c r="BU32" s="8"/>
      <c r="BV32" s="47"/>
      <c r="BW32" s="47"/>
      <c r="BX32" s="8"/>
      <c r="BY32" s="47"/>
      <c r="BZ32" s="8"/>
      <c r="CA32" s="47"/>
      <c r="CB32" s="8"/>
      <c r="CC32" s="47"/>
      <c r="CD32" s="47"/>
      <c r="CE32" s="8"/>
      <c r="CF32" s="47"/>
      <c r="CG32" s="52"/>
      <c r="CH32" s="61"/>
      <c r="CI32" s="52"/>
      <c r="CJ32" s="61"/>
      <c r="CK32" s="8"/>
      <c r="CL32" s="47"/>
      <c r="CM32" s="47"/>
      <c r="CN32" s="8"/>
      <c r="CO32" s="47"/>
      <c r="CP32" s="8"/>
      <c r="CQ32" s="47"/>
      <c r="CR32" s="8"/>
      <c r="CS32" s="47"/>
      <c r="CT32" s="8"/>
      <c r="CU32" s="47"/>
      <c r="CV32" s="47"/>
      <c r="CW32" s="8"/>
      <c r="CX32" s="47"/>
      <c r="CY32" s="8"/>
      <c r="CZ32" s="47"/>
      <c r="DA32" s="47"/>
      <c r="DB32" s="8"/>
      <c r="DC32" s="47"/>
      <c r="DD32" s="8"/>
      <c r="DE32" s="47"/>
      <c r="DF32" s="47"/>
      <c r="DG32" s="8"/>
      <c r="DH32" s="47"/>
      <c r="DI32" s="8"/>
      <c r="DJ32" s="47"/>
      <c r="DK32" s="47"/>
      <c r="DL32" s="8"/>
      <c r="DM32" s="47"/>
      <c r="DN32" s="8"/>
      <c r="DO32" s="47"/>
      <c r="DP32" s="8"/>
      <c r="DQ32" s="47"/>
      <c r="DR32" s="47"/>
      <c r="DS32" s="8"/>
      <c r="DT32" s="47"/>
      <c r="DU32" s="8"/>
      <c r="DV32" s="47"/>
      <c r="DW32" s="47"/>
      <c r="DX32" s="8"/>
      <c r="DY32" s="47"/>
      <c r="DZ32" s="8"/>
      <c r="EA32" s="47"/>
      <c r="EB32" s="8"/>
      <c r="EC32" s="47"/>
      <c r="ED32" s="47"/>
      <c r="EE32" s="8"/>
      <c r="EF32" s="47"/>
      <c r="EG32" s="8"/>
      <c r="EH32" s="47"/>
      <c r="EI32" s="8"/>
      <c r="EJ32" s="47"/>
      <c r="EK32" s="47"/>
      <c r="EL32" s="8"/>
      <c r="EM32" s="47"/>
      <c r="EN32" s="8"/>
      <c r="EO32" s="47"/>
      <c r="EP32" s="8"/>
      <c r="EQ32" s="47"/>
      <c r="ER32" s="47"/>
      <c r="ES32" s="8"/>
      <c r="ET32" s="47"/>
      <c r="EU32" s="8"/>
      <c r="EV32" s="47"/>
      <c r="EW32" s="8"/>
      <c r="EX32" s="47"/>
      <c r="EY32" s="47"/>
      <c r="EZ32" s="8"/>
      <c r="FA32" s="47"/>
      <c r="FB32" s="8"/>
      <c r="FC32" s="47"/>
      <c r="FD32" s="8"/>
      <c r="FE32" s="47"/>
      <c r="FF32" s="47"/>
      <c r="FG32" s="158"/>
      <c r="FH32" s="57"/>
      <c r="FI32" s="8"/>
      <c r="FJ32" s="47"/>
      <c r="FK32" s="47"/>
      <c r="FL32" s="35"/>
      <c r="FM32" s="60"/>
      <c r="FN32" s="158"/>
      <c r="FO32" s="57"/>
      <c r="FP32" s="57"/>
      <c r="FQ32" s="158"/>
      <c r="FR32" s="57"/>
      <c r="FS32" s="56"/>
      <c r="FT32" s="63"/>
      <c r="FU32" s="63"/>
      <c r="FV32" s="35"/>
      <c r="FW32" s="60"/>
      <c r="FX32" s="35"/>
      <c r="FY32" s="60"/>
      <c r="FZ32" s="60"/>
      <c r="GA32" s="9"/>
      <c r="GB32" s="51"/>
      <c r="GC32" s="9"/>
      <c r="GD32" s="51"/>
      <c r="GE32" s="51"/>
      <c r="GF32" s="9"/>
      <c r="GG32" s="51"/>
      <c r="GH32" s="9"/>
      <c r="GI32" s="51"/>
      <c r="GJ32" s="9"/>
      <c r="GK32" s="51"/>
      <c r="GL32" s="51"/>
      <c r="GM32" s="9"/>
      <c r="GN32" s="51"/>
      <c r="GO32" s="9"/>
      <c r="GP32" s="51"/>
      <c r="GQ32" s="9"/>
      <c r="GR32" s="51"/>
      <c r="GS32" s="51"/>
      <c r="GT32" s="9"/>
      <c r="GU32" s="51"/>
      <c r="GV32" s="9"/>
      <c r="GW32" s="51"/>
      <c r="GX32" s="51"/>
      <c r="GY32" s="8"/>
      <c r="GZ32" s="8"/>
    </row>
    <row r="33" spans="1:208" ht="16.05" customHeight="1" x14ac:dyDescent="0.3">
      <c r="A33" s="43" t="s">
        <v>191</v>
      </c>
      <c r="B33" s="132" t="s">
        <v>180</v>
      </c>
      <c r="C33" s="42" t="s">
        <v>27</v>
      </c>
      <c r="D33" s="76">
        <v>21.87</v>
      </c>
      <c r="E33" s="163" t="s">
        <v>157</v>
      </c>
      <c r="F33" s="8"/>
      <c r="G33" s="8"/>
      <c r="H33" s="8"/>
      <c r="I33" s="47"/>
      <c r="J33" s="47"/>
      <c r="K33" s="49"/>
      <c r="L33" s="47"/>
      <c r="M33" s="8"/>
      <c r="N33" s="57"/>
      <c r="O33" s="8"/>
      <c r="P33" s="47"/>
      <c r="Q33" s="47"/>
      <c r="R33" s="8"/>
      <c r="S33" s="57"/>
      <c r="T33" s="49"/>
      <c r="U33" s="47"/>
      <c r="V33" s="47"/>
      <c r="W33" s="8"/>
      <c r="X33" s="47"/>
      <c r="Y33" s="8"/>
      <c r="Z33" s="47"/>
      <c r="AA33" s="49"/>
      <c r="AB33" s="47"/>
      <c r="AC33" s="158"/>
      <c r="AD33" s="47"/>
      <c r="AE33" s="8"/>
      <c r="AF33" s="47"/>
      <c r="AG33" s="8"/>
      <c r="AH33" s="8"/>
      <c r="AI33" s="47"/>
      <c r="AJ33" s="8"/>
      <c r="AK33" s="47"/>
      <c r="AL33" s="8"/>
      <c r="AM33" s="47"/>
      <c r="AN33" s="8"/>
      <c r="AO33" s="47"/>
      <c r="AP33" s="47"/>
      <c r="AQ33" s="59"/>
      <c r="AR33" s="57"/>
      <c r="AS33" s="49"/>
      <c r="AT33" s="57"/>
      <c r="AU33" s="8"/>
      <c r="AV33" s="47"/>
      <c r="AW33" s="8"/>
      <c r="AX33" s="47"/>
      <c r="AY33" s="47"/>
      <c r="AZ33" s="8"/>
      <c r="BA33" s="47"/>
      <c r="BB33" s="8"/>
      <c r="BC33" s="47"/>
      <c r="BD33" s="47"/>
      <c r="BE33" s="8"/>
      <c r="BF33" s="47"/>
      <c r="BG33" s="49"/>
      <c r="BH33" s="47"/>
      <c r="BI33" s="47"/>
      <c r="BJ33" s="50"/>
      <c r="BK33" s="47"/>
      <c r="BL33" s="8"/>
      <c r="BM33" s="47"/>
      <c r="BN33" s="47"/>
      <c r="BO33" s="8"/>
      <c r="BP33" s="47"/>
      <c r="BQ33" s="8"/>
      <c r="BR33" s="47"/>
      <c r="BS33" s="8"/>
      <c r="BT33" s="47"/>
      <c r="BU33" s="8"/>
      <c r="BV33" s="47"/>
      <c r="BW33" s="47"/>
      <c r="BX33" s="8"/>
      <c r="BY33" s="47"/>
      <c r="BZ33" s="8"/>
      <c r="CA33" s="47"/>
      <c r="CB33" s="8"/>
      <c r="CC33" s="47"/>
      <c r="CD33" s="47"/>
      <c r="CE33" s="8"/>
      <c r="CF33" s="47"/>
      <c r="CG33" s="52"/>
      <c r="CH33" s="61"/>
      <c r="CI33" s="52"/>
      <c r="CJ33" s="61"/>
      <c r="CK33" s="8"/>
      <c r="CL33" s="47"/>
      <c r="CM33" s="47"/>
      <c r="CN33" s="8"/>
      <c r="CO33" s="47"/>
      <c r="CP33" s="8"/>
      <c r="CQ33" s="47"/>
      <c r="CR33" s="8"/>
      <c r="CS33" s="47"/>
      <c r="CT33" s="8"/>
      <c r="CU33" s="47"/>
      <c r="CV33" s="47"/>
      <c r="CW33" s="8"/>
      <c r="CX33" s="47"/>
      <c r="CY33" s="8"/>
      <c r="CZ33" s="47"/>
      <c r="DA33" s="47"/>
      <c r="DB33" s="8"/>
      <c r="DC33" s="47"/>
      <c r="DD33" s="8"/>
      <c r="DE33" s="47"/>
      <c r="DF33" s="47"/>
      <c r="DG33" s="8"/>
      <c r="DH33" s="47"/>
      <c r="DI33" s="8"/>
      <c r="DJ33" s="47"/>
      <c r="DK33" s="47"/>
      <c r="DL33" s="8"/>
      <c r="DM33" s="47"/>
      <c r="DN33" s="8"/>
      <c r="DO33" s="47"/>
      <c r="DP33" s="8"/>
      <c r="DQ33" s="47"/>
      <c r="DR33" s="47"/>
      <c r="DS33" s="8"/>
      <c r="DT33" s="47"/>
      <c r="DU33" s="8"/>
      <c r="DV33" s="47"/>
      <c r="DW33" s="47"/>
      <c r="DX33" s="8"/>
      <c r="DY33" s="47"/>
      <c r="DZ33" s="8"/>
      <c r="EA33" s="47"/>
      <c r="EB33" s="8"/>
      <c r="EC33" s="47"/>
      <c r="ED33" s="47"/>
      <c r="EE33" s="8"/>
      <c r="EF33" s="47"/>
      <c r="EG33" s="8"/>
      <c r="EH33" s="47"/>
      <c r="EI33" s="8"/>
      <c r="EJ33" s="47"/>
      <c r="EK33" s="47"/>
      <c r="EL33" s="8"/>
      <c r="EM33" s="47"/>
      <c r="EN33" s="8"/>
      <c r="EO33" s="47"/>
      <c r="EP33" s="8"/>
      <c r="EQ33" s="47"/>
      <c r="ER33" s="47"/>
      <c r="ES33" s="8"/>
      <c r="ET33" s="47"/>
      <c r="EU33" s="8"/>
      <c r="EV33" s="47"/>
      <c r="EW33" s="8"/>
      <c r="EX33" s="47"/>
      <c r="EY33" s="47"/>
      <c r="EZ33" s="8"/>
      <c r="FA33" s="47"/>
      <c r="FB33" s="8"/>
      <c r="FC33" s="47"/>
      <c r="FD33" s="8"/>
      <c r="FE33" s="47"/>
      <c r="FF33" s="47"/>
      <c r="FG33" s="158"/>
      <c r="FH33" s="57"/>
      <c r="FI33" s="8"/>
      <c r="FJ33" s="47"/>
      <c r="FK33" s="47"/>
      <c r="FL33" s="35"/>
      <c r="FM33" s="60"/>
      <c r="FN33" s="158"/>
      <c r="FO33" s="57"/>
      <c r="FP33" s="57"/>
      <c r="FQ33" s="158"/>
      <c r="FR33" s="57"/>
      <c r="FS33" s="56"/>
      <c r="FT33" s="63"/>
      <c r="FU33" s="63"/>
      <c r="FV33" s="35"/>
      <c r="FW33" s="60"/>
      <c r="FX33" s="35"/>
      <c r="FY33" s="60"/>
      <c r="FZ33" s="60"/>
      <c r="GA33" s="9"/>
      <c r="GB33" s="51"/>
      <c r="GC33" s="9"/>
      <c r="GD33" s="51"/>
      <c r="GE33" s="51"/>
      <c r="GF33" s="9"/>
      <c r="GG33" s="51"/>
      <c r="GH33" s="9"/>
      <c r="GI33" s="51"/>
      <c r="GJ33" s="9"/>
      <c r="GK33" s="51"/>
      <c r="GL33" s="51"/>
      <c r="GM33" s="9"/>
      <c r="GN33" s="51"/>
      <c r="GO33" s="9"/>
      <c r="GP33" s="51"/>
      <c r="GQ33" s="9"/>
      <c r="GR33" s="51"/>
      <c r="GS33" s="51"/>
      <c r="GT33" s="9"/>
      <c r="GU33" s="51"/>
      <c r="GV33" s="9"/>
      <c r="GW33" s="51"/>
      <c r="GX33" s="51"/>
      <c r="GY33" s="8"/>
      <c r="GZ33" s="8"/>
    </row>
    <row r="34" spans="1:208" s="12" customFormat="1" ht="16.05" customHeight="1" x14ac:dyDescent="0.3">
      <c r="A34" s="43" t="s">
        <v>218</v>
      </c>
      <c r="B34" s="132" t="s">
        <v>180</v>
      </c>
      <c r="C34" s="42" t="s">
        <v>28</v>
      </c>
      <c r="D34" s="76">
        <v>21.63</v>
      </c>
      <c r="E34" s="43">
        <v>29</v>
      </c>
      <c r="F34" s="158">
        <v>0</v>
      </c>
      <c r="G34" s="57">
        <f>(F34/GY34)*100</f>
        <v>0</v>
      </c>
      <c r="H34" s="158">
        <v>3</v>
      </c>
      <c r="I34" s="57">
        <f>(H34/GZ34)*100</f>
        <v>1.2</v>
      </c>
      <c r="J34" s="57">
        <f>(I34+G34)/2</f>
        <v>0.6</v>
      </c>
      <c r="K34" s="158">
        <v>2</v>
      </c>
      <c r="L34" s="57">
        <f>(K34/GY34)*100</f>
        <v>0.45351473922902497</v>
      </c>
      <c r="M34" s="158">
        <v>3</v>
      </c>
      <c r="N34" s="57">
        <f>(M34/GY34)*100</f>
        <v>0.68027210884353739</v>
      </c>
      <c r="O34" s="158">
        <v>2</v>
      </c>
      <c r="P34" s="57">
        <f>(O34/GZ34)*100</f>
        <v>0.8</v>
      </c>
      <c r="Q34" s="57">
        <f>(N34+P34)/2</f>
        <v>0.74013605442176877</v>
      </c>
      <c r="R34" s="158">
        <v>0</v>
      </c>
      <c r="S34" s="57">
        <f>(R34/GY34)*100</f>
        <v>0</v>
      </c>
      <c r="T34" s="158">
        <v>2</v>
      </c>
      <c r="U34" s="57">
        <f>(T34/GZ34)*100</f>
        <v>0.8</v>
      </c>
      <c r="V34" s="57">
        <f>(U34+S34+L34)/2</f>
        <v>0.62675736961451256</v>
      </c>
      <c r="W34" s="158">
        <v>0</v>
      </c>
      <c r="X34" s="57">
        <f>(W34/GY34)*100</f>
        <v>0</v>
      </c>
      <c r="Y34" s="158">
        <v>0</v>
      </c>
      <c r="Z34" s="57">
        <f>(Y34/GZ34)*100</f>
        <v>0</v>
      </c>
      <c r="AA34" s="158">
        <v>6</v>
      </c>
      <c r="AB34" s="57">
        <f>(AA34/GY34)*100</f>
        <v>1.3605442176870748</v>
      </c>
      <c r="AC34" s="158">
        <v>0</v>
      </c>
      <c r="AD34" s="57">
        <f>(AC34/GY34)*100</f>
        <v>0</v>
      </c>
      <c r="AE34" s="158">
        <v>0</v>
      </c>
      <c r="AF34" s="57">
        <f>(AE34/GZ34)*100</f>
        <v>0</v>
      </c>
      <c r="AG34" s="158">
        <f>(AF34+AD34)/2</f>
        <v>0</v>
      </c>
      <c r="AH34" s="158">
        <v>13</v>
      </c>
      <c r="AI34" s="57">
        <f>(AH34/GY34)*100</f>
        <v>2.947845804988662</v>
      </c>
      <c r="AJ34" s="158">
        <v>7</v>
      </c>
      <c r="AK34" s="57">
        <f>(AJ34/GY34)*100</f>
        <v>1.5873015873015872</v>
      </c>
      <c r="AL34" s="35">
        <v>0</v>
      </c>
      <c r="AM34" s="57">
        <f>(AL34/GY34)*100</f>
        <v>0</v>
      </c>
      <c r="AN34" s="35">
        <v>0</v>
      </c>
      <c r="AO34" s="57">
        <f>(AN34/GZ34)*100</f>
        <v>0</v>
      </c>
      <c r="AP34" s="57">
        <f>(AO34+AM34)/2</f>
        <v>0</v>
      </c>
      <c r="AQ34" s="158">
        <v>2</v>
      </c>
      <c r="AR34" s="57">
        <f>(AQ34/GY34)*100</f>
        <v>0.45351473922902497</v>
      </c>
      <c r="AS34" s="158">
        <v>0</v>
      </c>
      <c r="AT34" s="57">
        <f>(AS34/GY34)*100</f>
        <v>0</v>
      </c>
      <c r="AU34" s="158">
        <f>SUM(Y34,AH34,AS34)</f>
        <v>13</v>
      </c>
      <c r="AV34" s="57">
        <f>(AU34/GY34)*100</f>
        <v>2.947845804988662</v>
      </c>
      <c r="AW34" s="158">
        <v>2</v>
      </c>
      <c r="AX34" s="57">
        <f>(AW34/GZ34)*100</f>
        <v>0.8</v>
      </c>
      <c r="AY34" s="57">
        <f>(AX34+AV34)/2</f>
        <v>1.8739229024943311</v>
      </c>
      <c r="AZ34" s="158">
        <f>SUM(AQ34,AJ34,AA34)</f>
        <v>15</v>
      </c>
      <c r="BA34" s="57">
        <f>(AZ34/GY34)*100</f>
        <v>3.4013605442176873</v>
      </c>
      <c r="BB34" s="158">
        <v>8</v>
      </c>
      <c r="BC34" s="57">
        <f>(BB34/GZ34)*100</f>
        <v>3.2</v>
      </c>
      <c r="BD34" s="57">
        <f>(BC34+BA34)/2</f>
        <v>3.3006802721088437</v>
      </c>
      <c r="BE34" s="158">
        <v>2</v>
      </c>
      <c r="BF34" s="57">
        <f>(BE34/GY34)*100</f>
        <v>0.45351473922902497</v>
      </c>
      <c r="BG34" s="158">
        <v>1</v>
      </c>
      <c r="BH34" s="57">
        <f>(BG34/GZ34)*100</f>
        <v>0.4</v>
      </c>
      <c r="BI34" s="57">
        <f>(BH34+BF34)/2</f>
        <v>0.42675736961451249</v>
      </c>
      <c r="BJ34" s="158">
        <v>0</v>
      </c>
      <c r="BK34" s="57">
        <f>(BJ34/GY34)*100</f>
        <v>0</v>
      </c>
      <c r="BL34" s="158">
        <v>0</v>
      </c>
      <c r="BM34" s="57">
        <f>(BL34/GZ34)*100</f>
        <v>0</v>
      </c>
      <c r="BN34" s="57">
        <f>(BM34+BK34)/2</f>
        <v>0</v>
      </c>
      <c r="BO34" s="158">
        <v>11</v>
      </c>
      <c r="BP34" s="57">
        <f>(BO34/GY34)*100</f>
        <v>2.4943310657596371</v>
      </c>
      <c r="BQ34" s="158">
        <v>10</v>
      </c>
      <c r="BR34" s="57">
        <f>(BQ34/GY34)*100</f>
        <v>2.2675736961451247</v>
      </c>
      <c r="BS34" s="158">
        <v>1</v>
      </c>
      <c r="BT34" s="57">
        <f>(BS34/GY34)*100</f>
        <v>0.22675736961451248</v>
      </c>
      <c r="BU34" s="158">
        <v>0</v>
      </c>
      <c r="BV34" s="57">
        <f>(BU34/GZ34)*100</f>
        <v>0</v>
      </c>
      <c r="BW34" s="57">
        <f>(BV34+BT34)/2</f>
        <v>0.11337868480725624</v>
      </c>
      <c r="BX34" s="158">
        <v>1</v>
      </c>
      <c r="BY34" s="57">
        <f>(BX34/GY34)*100</f>
        <v>0.22675736961451248</v>
      </c>
      <c r="BZ34" s="35">
        <v>0</v>
      </c>
      <c r="CA34" s="60">
        <f>(BZ34/GY34)*100</f>
        <v>0</v>
      </c>
      <c r="CB34" s="35">
        <v>0</v>
      </c>
      <c r="CC34" s="60">
        <f>(CB34/GZ34)*100</f>
        <v>0</v>
      </c>
      <c r="CD34" s="60">
        <f>(CC34+CA34)/2</f>
        <v>0</v>
      </c>
      <c r="CE34" s="158">
        <v>0</v>
      </c>
      <c r="CF34" s="57">
        <f>(CE34/GY34)*100</f>
        <v>0</v>
      </c>
      <c r="CG34" s="158">
        <f>SUM(CE34,BZ34,BX34,BO34,BQ34)</f>
        <v>22</v>
      </c>
      <c r="CH34" s="57">
        <f>(CG34/GY34)*100</f>
        <v>4.9886621315192743</v>
      </c>
      <c r="CI34" s="158">
        <v>9</v>
      </c>
      <c r="CJ34" s="57">
        <f>(CI34/GY34)*100</f>
        <v>2.0408163265306123</v>
      </c>
      <c r="CK34" s="158">
        <v>3</v>
      </c>
      <c r="CL34" s="57">
        <f>(CK34/GZ34)*100</f>
        <v>1.2</v>
      </c>
      <c r="CM34" s="57">
        <f>(CL34+CJ34)/2</f>
        <v>1.620408163265306</v>
      </c>
      <c r="CN34" s="158">
        <v>8</v>
      </c>
      <c r="CO34" s="57">
        <f>(CN34/GY34)*100</f>
        <v>1.8140589569160999</v>
      </c>
      <c r="CP34" s="158">
        <v>11</v>
      </c>
      <c r="CQ34" s="57">
        <f>(CP34/GY34)*100</f>
        <v>2.4943310657596371</v>
      </c>
      <c r="CR34" s="158">
        <v>0</v>
      </c>
      <c r="CS34" s="57">
        <f>(CR34/GY34)*100</f>
        <v>0</v>
      </c>
      <c r="CT34" s="158">
        <v>0</v>
      </c>
      <c r="CU34" s="57">
        <f>(CT34/GZ34)*100</f>
        <v>0</v>
      </c>
      <c r="CV34" s="57">
        <f>(CU34+CS34)/2</f>
        <v>0</v>
      </c>
      <c r="CW34" s="44">
        <v>16</v>
      </c>
      <c r="CX34" s="57">
        <f>(CW34/GY34)*100</f>
        <v>3.6281179138321997</v>
      </c>
      <c r="CY34" s="158">
        <v>13</v>
      </c>
      <c r="CZ34" s="57">
        <f>(CY34/GZ34)*100</f>
        <v>5.2</v>
      </c>
      <c r="DA34" s="57">
        <f>(CZ34+CX34)/2</f>
        <v>4.4140589569161</v>
      </c>
      <c r="DB34" s="158">
        <v>4</v>
      </c>
      <c r="DC34" s="57">
        <f>(DB34/GY34)*100</f>
        <v>0.90702947845804993</v>
      </c>
      <c r="DD34" s="158">
        <v>4</v>
      </c>
      <c r="DE34" s="57">
        <f>(DD34/GZ34)*100</f>
        <v>1.6</v>
      </c>
      <c r="DF34" s="57">
        <f>(DE34+DC34)/2</f>
        <v>1.2535147392290251</v>
      </c>
      <c r="DG34" s="158">
        <v>10</v>
      </c>
      <c r="DH34" s="57">
        <f>(DG34/GY34)*100</f>
        <v>2.2675736961451247</v>
      </c>
      <c r="DI34" s="158">
        <v>7</v>
      </c>
      <c r="DJ34" s="57">
        <f>(DI34/GZ34)*100</f>
        <v>2.8000000000000003</v>
      </c>
      <c r="DK34" s="57">
        <f>(DJ34+DH34)/2</f>
        <v>2.5337868480725625</v>
      </c>
      <c r="DL34" s="158">
        <v>2</v>
      </c>
      <c r="DM34" s="57">
        <f>(DL34/GY34)*100</f>
        <v>0.45351473922902497</v>
      </c>
      <c r="DN34" s="158">
        <v>25</v>
      </c>
      <c r="DO34" s="57">
        <f>(DN34/GY34)*100</f>
        <v>5.6689342403628125</v>
      </c>
      <c r="DP34" s="158">
        <v>27</v>
      </c>
      <c r="DQ34" s="57">
        <f>(DP34/GZ34)*100</f>
        <v>10.8</v>
      </c>
      <c r="DR34" s="57">
        <f>(DQ34+DO34)/2</f>
        <v>8.2344671201814066</v>
      </c>
      <c r="DS34" s="158">
        <v>231</v>
      </c>
      <c r="DT34" s="57">
        <f>(DS34/GY34)*100</f>
        <v>52.380952380952387</v>
      </c>
      <c r="DU34" s="158">
        <v>83</v>
      </c>
      <c r="DV34" s="57">
        <f>(DU34/GZ34)*100</f>
        <v>33.200000000000003</v>
      </c>
      <c r="DW34" s="57">
        <f>(DV34+DT34)/2</f>
        <v>42.790476190476198</v>
      </c>
      <c r="DX34" s="158">
        <v>0</v>
      </c>
      <c r="DY34" s="57">
        <f>(DX34/GY34)*100</f>
        <v>0</v>
      </c>
      <c r="DZ34" s="158">
        <v>0</v>
      </c>
      <c r="EA34" s="57">
        <f>(DZ34/GY34)*100</f>
        <v>0</v>
      </c>
      <c r="EB34" s="158">
        <v>1</v>
      </c>
      <c r="EC34" s="57">
        <f>(EB34/GZ34)*100</f>
        <v>0.4</v>
      </c>
      <c r="ED34" s="57">
        <f>(EC34+EA34)/2</f>
        <v>0.2</v>
      </c>
      <c r="EE34" s="158">
        <v>2</v>
      </c>
      <c r="EF34" s="57">
        <f>(EE34/GY34)*100</f>
        <v>0.45351473922902497</v>
      </c>
      <c r="EG34" s="158">
        <v>0</v>
      </c>
      <c r="EH34" s="57">
        <f>(EG34/GY34)*100</f>
        <v>0</v>
      </c>
      <c r="EI34" s="158">
        <v>0</v>
      </c>
      <c r="EJ34" s="57">
        <f>(EI34/GZ34)*100</f>
        <v>0</v>
      </c>
      <c r="EK34" s="57">
        <f>(EJ34+EH34)/2</f>
        <v>0</v>
      </c>
      <c r="EL34" s="158">
        <v>0</v>
      </c>
      <c r="EM34" s="57">
        <f>(EL34/GY34)*100</f>
        <v>0</v>
      </c>
      <c r="EN34" s="158">
        <v>21</v>
      </c>
      <c r="EO34" s="57">
        <f>(EN34/GY34)*100</f>
        <v>4.7619047619047619</v>
      </c>
      <c r="EP34" s="158">
        <v>13</v>
      </c>
      <c r="EQ34" s="57">
        <f>(EP34/GZ34)*100</f>
        <v>5.2</v>
      </c>
      <c r="ER34" s="57">
        <f>(EQ34+EO34)/2</f>
        <v>4.980952380952381</v>
      </c>
      <c r="ES34" s="158">
        <v>2</v>
      </c>
      <c r="ET34" s="57">
        <f>(ES34/GY34)*100</f>
        <v>0.45351473922902497</v>
      </c>
      <c r="EU34" s="158">
        <v>0</v>
      </c>
      <c r="EV34" s="57">
        <f>(EU34/GY34)*100</f>
        <v>0</v>
      </c>
      <c r="EW34" s="158">
        <v>3</v>
      </c>
      <c r="EX34" s="62">
        <f>(EW34/GZ34)*100</f>
        <v>1.2</v>
      </c>
      <c r="EY34" s="62">
        <f>(EX34+CO34)/2</f>
        <v>1.5070294784580498</v>
      </c>
      <c r="EZ34" s="158">
        <v>21</v>
      </c>
      <c r="FA34" s="57">
        <f>(EZ34/GZ34)*100</f>
        <v>8.4</v>
      </c>
      <c r="FB34" s="158">
        <f>SUM(ES34,EN34,EL34,EE34,DX34,DS34,DL34,DG34,CW34,CP34,CI34,DN34)</f>
        <v>329</v>
      </c>
      <c r="FC34" s="57">
        <f>(FB34/GY34)*100</f>
        <v>74.603174603174608</v>
      </c>
      <c r="FD34" s="158">
        <v>167</v>
      </c>
      <c r="FE34" s="57">
        <f>(FD34/GZ34)*100</f>
        <v>66.8</v>
      </c>
      <c r="FF34" s="57">
        <f>(FE34+FC34)/2</f>
        <v>70.701587301587296</v>
      </c>
      <c r="FG34" s="158">
        <v>0</v>
      </c>
      <c r="FH34" s="57">
        <f>(FG34/GY34)*100</f>
        <v>0</v>
      </c>
      <c r="FI34" s="35">
        <v>0</v>
      </c>
      <c r="FJ34" s="57">
        <f>(FI34/GZ34)*100</f>
        <v>0</v>
      </c>
      <c r="FK34" s="57">
        <f>(FJ34+FH34)/2</f>
        <v>0</v>
      </c>
      <c r="FL34" s="35">
        <v>0</v>
      </c>
      <c r="FM34" s="57">
        <f>(FL34/GY34)*100</f>
        <v>0</v>
      </c>
      <c r="FN34" s="35">
        <v>0</v>
      </c>
      <c r="FO34" s="57">
        <f>(FN34/GZ34)*100</f>
        <v>0</v>
      </c>
      <c r="FP34" s="57">
        <f>(FO34+FM34)/2</f>
        <v>0</v>
      </c>
      <c r="FQ34" s="35">
        <v>1</v>
      </c>
      <c r="FR34" s="57">
        <f>(FQ34/GY34)*100</f>
        <v>0.22675736961451248</v>
      </c>
      <c r="FS34" s="158">
        <v>0</v>
      </c>
      <c r="FT34" s="57">
        <f>(FS34/GZ34)*100</f>
        <v>0</v>
      </c>
      <c r="FU34" s="57">
        <f>(FT34+FR34)/2</f>
        <v>0.11337868480725624</v>
      </c>
      <c r="FV34" s="35">
        <v>0</v>
      </c>
      <c r="FW34" s="57">
        <f>(FV34/GY34)*100</f>
        <v>0</v>
      </c>
      <c r="FX34" s="35">
        <v>0</v>
      </c>
      <c r="FY34" s="57">
        <f>(FX34/GZ34)*100</f>
        <v>0</v>
      </c>
      <c r="FZ34" s="57">
        <f>(FY34+FW34)/2</f>
        <v>0</v>
      </c>
      <c r="GA34" s="158">
        <v>20</v>
      </c>
      <c r="GB34" s="57">
        <f>(GA34/GY34)*100</f>
        <v>4.5351473922902494</v>
      </c>
      <c r="GC34" s="158">
        <v>18</v>
      </c>
      <c r="GD34" s="57">
        <f>(GC34/GZ34)*100</f>
        <v>7.1999999999999993</v>
      </c>
      <c r="GE34" s="57">
        <f>(GD34+GB34)/2</f>
        <v>5.8675736961451239</v>
      </c>
      <c r="GF34" s="158">
        <v>0</v>
      </c>
      <c r="GG34" s="57">
        <f>(GF34/GY34)*100</f>
        <v>0</v>
      </c>
      <c r="GH34" s="158">
        <v>2</v>
      </c>
      <c r="GI34" s="57">
        <f>(GH34/GY34)*100</f>
        <v>0.45351473922902497</v>
      </c>
      <c r="GJ34" s="158">
        <v>0</v>
      </c>
      <c r="GK34" s="57">
        <f>(GJ34/GZ34)*100</f>
        <v>0</v>
      </c>
      <c r="GL34" s="57">
        <f>(GK34+GI34)/2</f>
        <v>0.22675736961451248</v>
      </c>
      <c r="GM34" s="158">
        <v>1</v>
      </c>
      <c r="GN34" s="57">
        <f>(GM34/GY34)*100</f>
        <v>0.22675736961451248</v>
      </c>
      <c r="GO34" s="158">
        <v>32</v>
      </c>
      <c r="GP34" s="57">
        <f>(GO34/GY34)*100</f>
        <v>7.2562358276643995</v>
      </c>
      <c r="GQ34" s="158">
        <v>47</v>
      </c>
      <c r="GR34" s="57">
        <f>(GQ34/GZ34)*100</f>
        <v>18.8</v>
      </c>
      <c r="GS34" s="57">
        <f>(GR34+GP34)/2</f>
        <v>13.028117913832201</v>
      </c>
      <c r="GT34" s="158">
        <f>SUM(GO34,GH34,GM34,GF34)</f>
        <v>35</v>
      </c>
      <c r="GU34" s="57">
        <f>(GT34/GY34)*100</f>
        <v>7.9365079365079358</v>
      </c>
      <c r="GV34" s="158">
        <f>SUM(GQ34,GJ34)</f>
        <v>47</v>
      </c>
      <c r="GW34" s="57">
        <f>(GV34/GZ34)*100</f>
        <v>18.8</v>
      </c>
      <c r="GX34" s="57">
        <f>(GW34+GU34)/2</f>
        <v>13.368253968253969</v>
      </c>
      <c r="GY34" s="158">
        <v>441</v>
      </c>
      <c r="GZ34" s="158">
        <v>250</v>
      </c>
    </row>
    <row r="35" spans="1:208" s="12" customFormat="1" ht="16.05" customHeight="1" x14ac:dyDescent="0.3">
      <c r="A35" s="43" t="s">
        <v>208</v>
      </c>
      <c r="B35" s="132" t="s">
        <v>180</v>
      </c>
      <c r="C35" s="42" t="s">
        <v>29</v>
      </c>
      <c r="D35" s="76">
        <v>18.71</v>
      </c>
      <c r="E35" s="163" t="s">
        <v>157</v>
      </c>
      <c r="F35" s="40" t="s">
        <v>87</v>
      </c>
      <c r="G35" s="40" t="s">
        <v>87</v>
      </c>
      <c r="H35" s="158">
        <v>1</v>
      </c>
      <c r="I35" s="57">
        <f>(H35/GZ35)*100</f>
        <v>0.4</v>
      </c>
      <c r="J35" s="40" t="s">
        <v>87</v>
      </c>
      <c r="K35" s="40" t="s">
        <v>87</v>
      </c>
      <c r="L35" s="40" t="s">
        <v>87</v>
      </c>
      <c r="M35" s="40" t="s">
        <v>87</v>
      </c>
      <c r="N35" s="40" t="s">
        <v>87</v>
      </c>
      <c r="O35" s="158">
        <v>0</v>
      </c>
      <c r="P35" s="57">
        <f>(O35/GZ35)*100</f>
        <v>0</v>
      </c>
      <c r="Q35" s="40" t="s">
        <v>87</v>
      </c>
      <c r="R35" s="40" t="s">
        <v>87</v>
      </c>
      <c r="S35" s="40" t="s">
        <v>87</v>
      </c>
      <c r="T35" s="158">
        <v>0</v>
      </c>
      <c r="U35" s="57">
        <f>(T35/GZ35)*100</f>
        <v>0</v>
      </c>
      <c r="V35" s="40" t="s">
        <v>87</v>
      </c>
      <c r="W35" s="40" t="s">
        <v>87</v>
      </c>
      <c r="X35" s="40" t="s">
        <v>87</v>
      </c>
      <c r="Y35" s="40" t="s">
        <v>87</v>
      </c>
      <c r="Z35" s="40" t="s">
        <v>87</v>
      </c>
      <c r="AA35" s="40" t="s">
        <v>87</v>
      </c>
      <c r="AB35" s="58" t="s">
        <v>87</v>
      </c>
      <c r="AC35" s="40" t="s">
        <v>87</v>
      </c>
      <c r="AD35" s="40" t="s">
        <v>87</v>
      </c>
      <c r="AE35" s="158">
        <v>0</v>
      </c>
      <c r="AF35" s="57">
        <f>(AE35/GZ35)*100</f>
        <v>0</v>
      </c>
      <c r="AG35" s="40" t="s">
        <v>87</v>
      </c>
      <c r="AH35" s="40" t="s">
        <v>87</v>
      </c>
      <c r="AI35" s="58" t="s">
        <v>87</v>
      </c>
      <c r="AJ35" s="40" t="s">
        <v>87</v>
      </c>
      <c r="AK35" s="40" t="s">
        <v>87</v>
      </c>
      <c r="AL35" s="40" t="s">
        <v>87</v>
      </c>
      <c r="AM35" s="40" t="s">
        <v>87</v>
      </c>
      <c r="AN35" s="35">
        <v>0</v>
      </c>
      <c r="AO35" s="57">
        <f>(AN35/GZ35)*100</f>
        <v>0</v>
      </c>
      <c r="AP35" s="58" t="s">
        <v>87</v>
      </c>
      <c r="AQ35" s="40" t="s">
        <v>87</v>
      </c>
      <c r="AR35" s="40" t="s">
        <v>87</v>
      </c>
      <c r="AS35" s="40" t="s">
        <v>87</v>
      </c>
      <c r="AT35" s="40" t="s">
        <v>87</v>
      </c>
      <c r="AU35" s="40" t="s">
        <v>87</v>
      </c>
      <c r="AV35" s="58" t="s">
        <v>87</v>
      </c>
      <c r="AW35" s="158">
        <v>2</v>
      </c>
      <c r="AX35" s="57">
        <f>(AW35/GZ35)*100</f>
        <v>0.8</v>
      </c>
      <c r="AY35" s="58" t="s">
        <v>87</v>
      </c>
      <c r="AZ35" s="40" t="s">
        <v>87</v>
      </c>
      <c r="BA35" s="58" t="s">
        <v>87</v>
      </c>
      <c r="BB35" s="158">
        <v>8</v>
      </c>
      <c r="BC35" s="57">
        <f>(BB35/GZ35)*100</f>
        <v>3.2</v>
      </c>
      <c r="BD35" s="58" t="s">
        <v>87</v>
      </c>
      <c r="BE35" s="40" t="s">
        <v>87</v>
      </c>
      <c r="BF35" s="40" t="s">
        <v>87</v>
      </c>
      <c r="BG35" s="158">
        <v>0</v>
      </c>
      <c r="BH35" s="57">
        <f>(BG35/GZ35)*100</f>
        <v>0</v>
      </c>
      <c r="BI35" s="40" t="s">
        <v>87</v>
      </c>
      <c r="BJ35" s="40" t="s">
        <v>87</v>
      </c>
      <c r="BK35" s="40" t="s">
        <v>87</v>
      </c>
      <c r="BL35" s="158">
        <v>0</v>
      </c>
      <c r="BM35" s="57">
        <f>(BL35/GZ35)*100</f>
        <v>0</v>
      </c>
      <c r="BN35" s="40" t="s">
        <v>87</v>
      </c>
      <c r="BO35" s="40" t="s">
        <v>87</v>
      </c>
      <c r="BP35" s="58" t="s">
        <v>87</v>
      </c>
      <c r="BQ35" s="40" t="s">
        <v>87</v>
      </c>
      <c r="BR35" s="40" t="s">
        <v>87</v>
      </c>
      <c r="BS35" s="40" t="s">
        <v>87</v>
      </c>
      <c r="BT35" s="40" t="s">
        <v>87</v>
      </c>
      <c r="BU35" s="158">
        <v>1</v>
      </c>
      <c r="BV35" s="57">
        <f>(BU35/GZ35)*100</f>
        <v>0.4</v>
      </c>
      <c r="BW35" s="40" t="s">
        <v>87</v>
      </c>
      <c r="BX35" s="40" t="s">
        <v>87</v>
      </c>
      <c r="BY35" s="40" t="s">
        <v>87</v>
      </c>
      <c r="BZ35" s="40" t="s">
        <v>87</v>
      </c>
      <c r="CA35" s="40" t="s">
        <v>87</v>
      </c>
      <c r="CB35" s="35">
        <v>0</v>
      </c>
      <c r="CC35" s="60">
        <f>(CB35/GZ35)*100</f>
        <v>0</v>
      </c>
      <c r="CD35" s="40" t="s">
        <v>87</v>
      </c>
      <c r="CE35" s="40" t="s">
        <v>87</v>
      </c>
      <c r="CF35" s="40" t="s">
        <v>87</v>
      </c>
      <c r="CG35" s="40" t="s">
        <v>87</v>
      </c>
      <c r="CH35" s="40" t="s">
        <v>87</v>
      </c>
      <c r="CI35" s="40" t="s">
        <v>87</v>
      </c>
      <c r="CJ35" s="40" t="s">
        <v>87</v>
      </c>
      <c r="CK35" s="158">
        <v>4</v>
      </c>
      <c r="CL35" s="57">
        <f>(CK35/GZ35)*100</f>
        <v>1.6</v>
      </c>
      <c r="CM35" s="40" t="s">
        <v>87</v>
      </c>
      <c r="CN35" s="40" t="s">
        <v>87</v>
      </c>
      <c r="CO35" s="40" t="s">
        <v>87</v>
      </c>
      <c r="CP35" s="40" t="s">
        <v>87</v>
      </c>
      <c r="CQ35" s="40" t="s">
        <v>87</v>
      </c>
      <c r="CR35" s="40" t="s">
        <v>87</v>
      </c>
      <c r="CS35" s="58" t="s">
        <v>87</v>
      </c>
      <c r="CT35" s="35">
        <v>0</v>
      </c>
      <c r="CU35" s="57">
        <f>(CT35/GZ35)*100</f>
        <v>0</v>
      </c>
      <c r="CV35" s="58" t="s">
        <v>87</v>
      </c>
      <c r="CW35" s="40" t="s">
        <v>87</v>
      </c>
      <c r="CX35" s="58" t="s">
        <v>87</v>
      </c>
      <c r="CY35" s="158">
        <v>3</v>
      </c>
      <c r="CZ35" s="57">
        <f>(CY35/GZ35)*100</f>
        <v>1.2</v>
      </c>
      <c r="DA35" s="58" t="s">
        <v>87</v>
      </c>
      <c r="DB35" s="40" t="s">
        <v>87</v>
      </c>
      <c r="DC35" s="40" t="s">
        <v>87</v>
      </c>
      <c r="DD35" s="35">
        <v>3</v>
      </c>
      <c r="DE35" s="57">
        <f>(DD35/GZ35)*100</f>
        <v>1.2</v>
      </c>
      <c r="DF35" s="40" t="s">
        <v>87</v>
      </c>
      <c r="DG35" s="40" t="s">
        <v>87</v>
      </c>
      <c r="DH35" s="58" t="s">
        <v>87</v>
      </c>
      <c r="DI35" s="158">
        <v>7</v>
      </c>
      <c r="DJ35" s="57">
        <f>(DI35/GZ35)*100</f>
        <v>2.8000000000000003</v>
      </c>
      <c r="DK35" s="58" t="s">
        <v>87</v>
      </c>
      <c r="DL35" s="40" t="s">
        <v>87</v>
      </c>
      <c r="DM35" s="40" t="s">
        <v>87</v>
      </c>
      <c r="DN35" s="40" t="s">
        <v>87</v>
      </c>
      <c r="DO35" s="58" t="s">
        <v>87</v>
      </c>
      <c r="DP35" s="158">
        <v>20</v>
      </c>
      <c r="DQ35" s="57">
        <f>(DP35/GZ35)*100</f>
        <v>8</v>
      </c>
      <c r="DR35" s="58" t="s">
        <v>87</v>
      </c>
      <c r="DS35" s="40" t="s">
        <v>87</v>
      </c>
      <c r="DT35" s="58" t="s">
        <v>87</v>
      </c>
      <c r="DU35" s="158">
        <v>103</v>
      </c>
      <c r="DV35" s="57">
        <f>(DU35/GZ35)*100</f>
        <v>41.199999999999996</v>
      </c>
      <c r="DW35" s="58" t="s">
        <v>87</v>
      </c>
      <c r="DX35" s="40" t="s">
        <v>87</v>
      </c>
      <c r="DY35" s="58" t="s">
        <v>87</v>
      </c>
      <c r="DZ35" s="40" t="s">
        <v>87</v>
      </c>
      <c r="EA35" s="58" t="s">
        <v>87</v>
      </c>
      <c r="EB35" s="45">
        <v>0</v>
      </c>
      <c r="EC35" s="57">
        <f>(EB35/GZ35)*100</f>
        <v>0</v>
      </c>
      <c r="ED35" s="58" t="s">
        <v>87</v>
      </c>
      <c r="EE35" s="40" t="s">
        <v>87</v>
      </c>
      <c r="EF35" s="58" t="s">
        <v>87</v>
      </c>
      <c r="EG35" s="40" t="s">
        <v>87</v>
      </c>
      <c r="EH35" s="58" t="s">
        <v>87</v>
      </c>
      <c r="EI35" s="158">
        <v>0</v>
      </c>
      <c r="EJ35" s="57">
        <f>(EI35/GZ35)*100</f>
        <v>0</v>
      </c>
      <c r="EK35" s="58" t="s">
        <v>87</v>
      </c>
      <c r="EL35" s="40" t="s">
        <v>87</v>
      </c>
      <c r="EM35" s="58" t="s">
        <v>87</v>
      </c>
      <c r="EN35" s="40" t="s">
        <v>87</v>
      </c>
      <c r="EO35" s="58" t="s">
        <v>87</v>
      </c>
      <c r="EP35" s="158">
        <v>22</v>
      </c>
      <c r="EQ35" s="57">
        <f>(EP35/GZ35)*100</f>
        <v>8.7999999999999989</v>
      </c>
      <c r="ER35" s="58" t="s">
        <v>87</v>
      </c>
      <c r="ES35" s="158" t="s">
        <v>87</v>
      </c>
      <c r="ET35" s="158" t="s">
        <v>87</v>
      </c>
      <c r="EU35" s="158" t="s">
        <v>87</v>
      </c>
      <c r="EV35" s="57" t="s">
        <v>87</v>
      </c>
      <c r="EW35" s="158">
        <v>3</v>
      </c>
      <c r="EX35" s="62">
        <f>(EW35/GZ35)*100</f>
        <v>1.2</v>
      </c>
      <c r="EY35" s="57" t="s">
        <v>87</v>
      </c>
      <c r="EZ35" s="158">
        <v>19</v>
      </c>
      <c r="FA35" s="57">
        <f>(EZ35/GZ35)*100</f>
        <v>7.6</v>
      </c>
      <c r="FB35" s="158" t="s">
        <v>87</v>
      </c>
      <c r="FC35" s="158" t="s">
        <v>87</v>
      </c>
      <c r="FD35" s="158">
        <v>178</v>
      </c>
      <c r="FE35" s="57">
        <f>(FD35/GZ35)*100</f>
        <v>71.2</v>
      </c>
      <c r="FF35" s="158" t="s">
        <v>87</v>
      </c>
      <c r="FG35" s="158" t="s">
        <v>87</v>
      </c>
      <c r="FH35" s="57" t="s">
        <v>87</v>
      </c>
      <c r="FI35" s="35">
        <v>0</v>
      </c>
      <c r="FJ35" s="57">
        <f>(FI35/GZ35)*100</f>
        <v>0</v>
      </c>
      <c r="FK35" s="57" t="s">
        <v>87</v>
      </c>
      <c r="FL35" s="158" t="s">
        <v>87</v>
      </c>
      <c r="FM35" s="158" t="s">
        <v>87</v>
      </c>
      <c r="FN35" s="158">
        <v>0</v>
      </c>
      <c r="FO35" s="57">
        <f>(FN35/GZ35)*100</f>
        <v>0</v>
      </c>
      <c r="FP35" s="158" t="s">
        <v>87</v>
      </c>
      <c r="FQ35" s="158" t="s">
        <v>87</v>
      </c>
      <c r="FR35" s="158" t="s">
        <v>87</v>
      </c>
      <c r="FS35" s="35">
        <v>0</v>
      </c>
      <c r="FT35" s="57">
        <f>(FS35/GZ35)*100</f>
        <v>0</v>
      </c>
      <c r="FU35" s="57" t="s">
        <v>87</v>
      </c>
      <c r="FV35" s="158" t="s">
        <v>87</v>
      </c>
      <c r="FW35" s="57" t="s">
        <v>87</v>
      </c>
      <c r="FX35" s="163">
        <v>0</v>
      </c>
      <c r="FY35" s="57">
        <f>(FX35/GZ35)*100</f>
        <v>0</v>
      </c>
      <c r="FZ35" s="57" t="s">
        <v>87</v>
      </c>
      <c r="GA35" s="158" t="s">
        <v>87</v>
      </c>
      <c r="GB35" s="57" t="s">
        <v>87</v>
      </c>
      <c r="GC35" s="158">
        <v>7</v>
      </c>
      <c r="GD35" s="57">
        <f>(GC35/GZ35)*100</f>
        <v>2.8000000000000003</v>
      </c>
      <c r="GE35" s="57" t="s">
        <v>87</v>
      </c>
      <c r="GF35" s="158" t="s">
        <v>87</v>
      </c>
      <c r="GG35" s="57" t="s">
        <v>87</v>
      </c>
      <c r="GH35" s="158" t="s">
        <v>87</v>
      </c>
      <c r="GI35" s="57" t="s">
        <v>87</v>
      </c>
      <c r="GJ35" s="158">
        <v>0</v>
      </c>
      <c r="GK35" s="57">
        <f>(GJ35/GZ35)*100</f>
        <v>0</v>
      </c>
      <c r="GL35" s="57" t="s">
        <v>87</v>
      </c>
      <c r="GM35" s="158" t="s">
        <v>87</v>
      </c>
      <c r="GN35" s="57" t="s">
        <v>87</v>
      </c>
      <c r="GO35" s="158" t="s">
        <v>87</v>
      </c>
      <c r="GP35" s="57" t="s">
        <v>87</v>
      </c>
      <c r="GQ35" s="158">
        <v>53</v>
      </c>
      <c r="GR35" s="57">
        <f>(GQ35/GZ35)*100</f>
        <v>21.2</v>
      </c>
      <c r="GS35" s="57" t="s">
        <v>87</v>
      </c>
      <c r="GT35" s="158" t="s">
        <v>87</v>
      </c>
      <c r="GU35" s="57" t="s">
        <v>87</v>
      </c>
      <c r="GV35" s="158">
        <f>SUM(GQ35,GJ35)</f>
        <v>53</v>
      </c>
      <c r="GW35" s="57">
        <f>(GV35/GZ35)*100</f>
        <v>21.2</v>
      </c>
      <c r="GX35" s="57" t="s">
        <v>87</v>
      </c>
      <c r="GY35" s="158" t="s">
        <v>87</v>
      </c>
      <c r="GZ35" s="158">
        <v>250</v>
      </c>
    </row>
    <row r="36" spans="1:208" s="12" customFormat="1" ht="16.05" customHeight="1" x14ac:dyDescent="0.3">
      <c r="A36" s="43" t="s">
        <v>217</v>
      </c>
      <c r="B36" s="132" t="s">
        <v>180</v>
      </c>
      <c r="C36" s="42" t="s">
        <v>30</v>
      </c>
      <c r="D36" s="76">
        <v>18.43</v>
      </c>
      <c r="E36" s="43">
        <v>31</v>
      </c>
      <c r="F36" s="158">
        <v>0</v>
      </c>
      <c r="G36" s="57">
        <f>(F36/GY36)*100</f>
        <v>0</v>
      </c>
      <c r="H36" s="158">
        <v>1</v>
      </c>
      <c r="I36" s="57">
        <f>(H36/GZ36)*100</f>
        <v>0.4</v>
      </c>
      <c r="J36" s="57">
        <f>(I36+G36)/2</f>
        <v>0.2</v>
      </c>
      <c r="K36" s="158">
        <v>2</v>
      </c>
      <c r="L36" s="57">
        <f>(K36/GY36)*100</f>
        <v>0.45351473922902497</v>
      </c>
      <c r="M36" s="158">
        <v>7</v>
      </c>
      <c r="N36" s="57">
        <f>(M36/GY36)*100</f>
        <v>1.5873015873015872</v>
      </c>
      <c r="O36" s="158">
        <v>1</v>
      </c>
      <c r="P36" s="57">
        <f>(O36/GZ36)*100</f>
        <v>0.4</v>
      </c>
      <c r="Q36" s="57">
        <f>(N36+P36)/2</f>
        <v>0.99365079365079367</v>
      </c>
      <c r="R36" s="158">
        <v>0</v>
      </c>
      <c r="S36" s="57">
        <f>(R36/GY36)*100</f>
        <v>0</v>
      </c>
      <c r="T36" s="158">
        <v>1</v>
      </c>
      <c r="U36" s="57">
        <f>(T36/GZ36)*100</f>
        <v>0.4</v>
      </c>
      <c r="V36" s="57">
        <f>(U36+S36+L36)/2</f>
        <v>0.42675736961451249</v>
      </c>
      <c r="W36" s="158">
        <v>0</v>
      </c>
      <c r="X36" s="57">
        <f>(W36/GY36)*100</f>
        <v>0</v>
      </c>
      <c r="Y36" s="158">
        <v>1</v>
      </c>
      <c r="Z36" s="57">
        <f>(Y36/GZ36)*100</f>
        <v>0.4</v>
      </c>
      <c r="AA36" s="158">
        <v>5</v>
      </c>
      <c r="AB36" s="57">
        <f>(AA36/GY36)*100</f>
        <v>1.1337868480725624</v>
      </c>
      <c r="AC36" s="158">
        <v>0</v>
      </c>
      <c r="AD36" s="57">
        <f>(AC36/GY36)*100</f>
        <v>0</v>
      </c>
      <c r="AE36" s="158">
        <v>0</v>
      </c>
      <c r="AF36" s="57">
        <f>(AE36/GZ36)*100</f>
        <v>0</v>
      </c>
      <c r="AG36" s="158">
        <f>(AF36+AD36)/2</f>
        <v>0</v>
      </c>
      <c r="AH36" s="158">
        <v>21</v>
      </c>
      <c r="AI36" s="57">
        <f>(AH36/GY36)*100</f>
        <v>4.7619047619047619</v>
      </c>
      <c r="AJ36" s="40">
        <v>12</v>
      </c>
      <c r="AK36" s="57">
        <f>(AJ36/GY36)*100</f>
        <v>2.7210884353741496</v>
      </c>
      <c r="AL36" s="35">
        <v>0</v>
      </c>
      <c r="AM36" s="57">
        <f>(AL36/GY36)*100</f>
        <v>0</v>
      </c>
      <c r="AN36" s="35">
        <v>0</v>
      </c>
      <c r="AO36" s="57">
        <f>(AN36/GZ36)*100</f>
        <v>0</v>
      </c>
      <c r="AP36" s="57">
        <f>(AO36+AM36)/2</f>
        <v>0</v>
      </c>
      <c r="AQ36" s="158">
        <v>0</v>
      </c>
      <c r="AR36" s="57">
        <f>(AQ36/GY36)*100</f>
        <v>0</v>
      </c>
      <c r="AS36" s="158">
        <v>0</v>
      </c>
      <c r="AT36" s="57">
        <f>(AS36/GY36)*100</f>
        <v>0</v>
      </c>
      <c r="AU36" s="158">
        <f>SUM(Y36,AH36,AS36)</f>
        <v>22</v>
      </c>
      <c r="AV36" s="57">
        <f>(AU36/GY36)*100</f>
        <v>4.9886621315192743</v>
      </c>
      <c r="AW36" s="158">
        <v>16</v>
      </c>
      <c r="AX36" s="57">
        <f>(AW36/GZ36)*100</f>
        <v>6.4</v>
      </c>
      <c r="AY36" s="57">
        <f>(AX36+AV36)/2</f>
        <v>5.6943310657596378</v>
      </c>
      <c r="AZ36" s="158">
        <f>SUM(AQ36,AJ36,AA36)</f>
        <v>17</v>
      </c>
      <c r="BA36" s="57">
        <f>(AZ36/GY36)*100</f>
        <v>3.8548752834467117</v>
      </c>
      <c r="BB36" s="158">
        <v>13</v>
      </c>
      <c r="BC36" s="57">
        <f>(BB36/GZ36)*100</f>
        <v>5.2</v>
      </c>
      <c r="BD36" s="57">
        <f>(BC36+BA36)/2</f>
        <v>4.5274376417233562</v>
      </c>
      <c r="BE36" s="158">
        <v>4</v>
      </c>
      <c r="BF36" s="57">
        <f>(BE36/GY36)*100</f>
        <v>0.90702947845804993</v>
      </c>
      <c r="BG36" s="158">
        <v>1</v>
      </c>
      <c r="BH36" s="57">
        <f>(BG36/GZ36)*100</f>
        <v>0.4</v>
      </c>
      <c r="BI36" s="57">
        <f>(BH36+BF36)/2</f>
        <v>0.65351473922902503</v>
      </c>
      <c r="BJ36" s="158">
        <v>0</v>
      </c>
      <c r="BK36" s="57">
        <f>(BJ36/GY36)*100</f>
        <v>0</v>
      </c>
      <c r="BL36" s="158">
        <v>0</v>
      </c>
      <c r="BM36" s="57">
        <f>(BL36/GZ36)*100</f>
        <v>0</v>
      </c>
      <c r="BN36" s="57">
        <f>(BM36+BK36)/2</f>
        <v>0</v>
      </c>
      <c r="BO36" s="158">
        <v>11</v>
      </c>
      <c r="BP36" s="57">
        <f>(BO36/GY36)*100</f>
        <v>2.4943310657596371</v>
      </c>
      <c r="BQ36" s="158">
        <v>3</v>
      </c>
      <c r="BR36" s="57">
        <f>(BQ36/GY36)*100</f>
        <v>0.68027210884353739</v>
      </c>
      <c r="BS36" s="40">
        <v>1</v>
      </c>
      <c r="BT36" s="57">
        <f>(BS36/GY36)*100</f>
        <v>0.22675736961451248</v>
      </c>
      <c r="BU36" s="158">
        <v>2</v>
      </c>
      <c r="BV36" s="57">
        <f>(BU36/GZ36)*100</f>
        <v>0.8</v>
      </c>
      <c r="BW36" s="57">
        <f>(BV36+BT36)/2</f>
        <v>0.51337868480725624</v>
      </c>
      <c r="BX36" s="40">
        <v>1</v>
      </c>
      <c r="BY36" s="57">
        <f>(BX36/GY36)*100</f>
        <v>0.22675736961451248</v>
      </c>
      <c r="BZ36" s="40">
        <v>0</v>
      </c>
      <c r="CA36" s="60">
        <f>(BZ36/GY36)*100</f>
        <v>0</v>
      </c>
      <c r="CB36" s="35">
        <v>0</v>
      </c>
      <c r="CC36" s="60">
        <f>(CB36/GZ36)*100</f>
        <v>0</v>
      </c>
      <c r="CD36" s="60">
        <f>(CC36+CA36)/2</f>
        <v>0</v>
      </c>
      <c r="CE36" s="158">
        <v>0</v>
      </c>
      <c r="CF36" s="57">
        <f>(CE36/GY36)*100</f>
        <v>0</v>
      </c>
      <c r="CG36" s="158">
        <f>SUM(CE36,BZ36,BX36,BO36,BQ36)</f>
        <v>15</v>
      </c>
      <c r="CH36" s="57">
        <f>(CG36/GY36)*100</f>
        <v>3.4013605442176873</v>
      </c>
      <c r="CI36" s="158">
        <v>14</v>
      </c>
      <c r="CJ36" s="57">
        <f>(CI36/GY36)*100</f>
        <v>3.1746031746031744</v>
      </c>
      <c r="CK36" s="158">
        <v>2</v>
      </c>
      <c r="CL36" s="57">
        <f>(CK36/GZ36)*100</f>
        <v>0.8</v>
      </c>
      <c r="CM36" s="57">
        <f>(CL36+CJ36)/2</f>
        <v>1.9873015873015873</v>
      </c>
      <c r="CN36" s="158">
        <v>27</v>
      </c>
      <c r="CO36" s="57">
        <f>(CN36/GY36)*100</f>
        <v>6.1224489795918364</v>
      </c>
      <c r="CP36" s="158">
        <v>31</v>
      </c>
      <c r="CQ36" s="57">
        <f>(CP36/GY36)*100</f>
        <v>7.029478458049887</v>
      </c>
      <c r="CR36" s="35">
        <v>0</v>
      </c>
      <c r="CS36" s="57">
        <f>(CR36/GY36)*100</f>
        <v>0</v>
      </c>
      <c r="CT36" s="35">
        <v>0</v>
      </c>
      <c r="CU36" s="57">
        <f>(CT36/GZ36)*100</f>
        <v>0</v>
      </c>
      <c r="CV36" s="57">
        <f>(CU36+CS36)/2</f>
        <v>0</v>
      </c>
      <c r="CW36" s="158">
        <v>16</v>
      </c>
      <c r="CX36" s="57">
        <f>(CW36/GY36)*100</f>
        <v>3.6281179138321997</v>
      </c>
      <c r="CY36" s="44">
        <v>3</v>
      </c>
      <c r="CZ36" s="57">
        <f>(CY36/GZ36)*100</f>
        <v>1.2</v>
      </c>
      <c r="DA36" s="57">
        <f>(CZ36+CX36)/2</f>
        <v>2.4140589569161</v>
      </c>
      <c r="DB36" s="35">
        <v>3</v>
      </c>
      <c r="DC36" s="57">
        <f>(DB36/GY36)*100</f>
        <v>0.68027210884353739</v>
      </c>
      <c r="DD36" s="35">
        <v>3</v>
      </c>
      <c r="DE36" s="57">
        <f>(DD36/GZ36)*100</f>
        <v>1.2</v>
      </c>
      <c r="DF36" s="57">
        <f>(DE36+DC36)/2</f>
        <v>0.94013605442176873</v>
      </c>
      <c r="DG36" s="158">
        <v>3</v>
      </c>
      <c r="DH36" s="57">
        <f>(DG36/GY36)*100</f>
        <v>0.68027210884353739</v>
      </c>
      <c r="DI36" s="158">
        <v>13</v>
      </c>
      <c r="DJ36" s="57">
        <f>(DI36/GZ36)*100</f>
        <v>5.2</v>
      </c>
      <c r="DK36" s="57">
        <f>(DJ36+DH36)/2</f>
        <v>2.9401360544217687</v>
      </c>
      <c r="DL36" s="158">
        <v>7</v>
      </c>
      <c r="DM36" s="57">
        <f>(DL36/GY36)*100</f>
        <v>1.5873015873015872</v>
      </c>
      <c r="DN36" s="158">
        <v>25</v>
      </c>
      <c r="DO36" s="57">
        <f>(DN36/GY36)*100</f>
        <v>5.6689342403628125</v>
      </c>
      <c r="DP36" s="158">
        <v>37</v>
      </c>
      <c r="DQ36" s="57">
        <f>(DP36/GZ36)*100</f>
        <v>14.799999999999999</v>
      </c>
      <c r="DR36" s="57">
        <f>(DQ36+DO36)/2</f>
        <v>10.234467120181407</v>
      </c>
      <c r="DS36" s="40">
        <v>181</v>
      </c>
      <c r="DT36" s="57">
        <f>(DS36/GY36)*100</f>
        <v>41.043083900226755</v>
      </c>
      <c r="DU36" s="158">
        <v>75</v>
      </c>
      <c r="DV36" s="57">
        <f>(DU36/GZ36)*100</f>
        <v>30</v>
      </c>
      <c r="DW36" s="57">
        <f>(DV36+DT36)/2</f>
        <v>35.521541950113374</v>
      </c>
      <c r="DX36" s="158">
        <v>0</v>
      </c>
      <c r="DY36" s="57">
        <f>(DX36/GY36)*100</f>
        <v>0</v>
      </c>
      <c r="DZ36" s="45">
        <v>1</v>
      </c>
      <c r="EA36" s="57">
        <f>(DZ36/GY36)*100</f>
        <v>0.22675736961451248</v>
      </c>
      <c r="EB36" s="45">
        <v>0</v>
      </c>
      <c r="EC36" s="57">
        <f>(EB36/GZ36)*100</f>
        <v>0</v>
      </c>
      <c r="ED36" s="57">
        <f>(EC36+EA36)/2</f>
        <v>0.11337868480725624</v>
      </c>
      <c r="EE36" s="158">
        <v>6</v>
      </c>
      <c r="EF36" s="57">
        <f>(EE36/GY36)*100</f>
        <v>1.3605442176870748</v>
      </c>
      <c r="EG36" s="158">
        <v>0</v>
      </c>
      <c r="EH36" s="57">
        <f>(EG36/GY36)*100</f>
        <v>0</v>
      </c>
      <c r="EI36" s="158">
        <v>0</v>
      </c>
      <c r="EJ36" s="57">
        <f>(EI36/GZ36)*100</f>
        <v>0</v>
      </c>
      <c r="EK36" s="57">
        <f>(EJ36+EH36)/2</f>
        <v>0</v>
      </c>
      <c r="EL36" s="158">
        <v>0</v>
      </c>
      <c r="EM36" s="57">
        <f>(EL36/GY36)*100</f>
        <v>0</v>
      </c>
      <c r="EN36" s="158">
        <v>20</v>
      </c>
      <c r="EO36" s="57">
        <f>(EN36/GY36)*100</f>
        <v>4.5351473922902494</v>
      </c>
      <c r="EP36" s="158">
        <v>15</v>
      </c>
      <c r="EQ36" s="57">
        <f>(EP36/GZ36)*100</f>
        <v>6</v>
      </c>
      <c r="ER36" s="57">
        <f>(EQ36+EO36)/2</f>
        <v>5.2675736961451243</v>
      </c>
      <c r="ES36" s="158">
        <v>2</v>
      </c>
      <c r="ET36" s="57">
        <f>(ES36/GY36)*100</f>
        <v>0.45351473922902497</v>
      </c>
      <c r="EU36" s="158">
        <v>0</v>
      </c>
      <c r="EV36" s="57">
        <f>(EU36/GY36)*100</f>
        <v>0</v>
      </c>
      <c r="EW36" s="158">
        <v>2</v>
      </c>
      <c r="EX36" s="62">
        <f>(EW36/GZ36)*100</f>
        <v>0.8</v>
      </c>
      <c r="EY36" s="62">
        <f>(EX36+CO36)/2</f>
        <v>3.4612244897959181</v>
      </c>
      <c r="EZ36" s="158">
        <v>18</v>
      </c>
      <c r="FA36" s="57">
        <f>(EZ36/GZ36)*100</f>
        <v>7.1999999999999993</v>
      </c>
      <c r="FB36" s="158">
        <f>SUM(ES36,EN36,EL36,EE36,DX36,DS36,DL36,DG36,CW36,CP36,CI36,DN36)</f>
        <v>305</v>
      </c>
      <c r="FC36" s="57">
        <f>(FB36/GY36)*100</f>
        <v>69.160997732426296</v>
      </c>
      <c r="FD36" s="158">
        <v>163</v>
      </c>
      <c r="FE36" s="57">
        <f>(FD36/GZ36)*100</f>
        <v>65.2</v>
      </c>
      <c r="FF36" s="57">
        <f>(FE36+FC36)/2</f>
        <v>67.180498866213156</v>
      </c>
      <c r="FG36" s="158">
        <v>0</v>
      </c>
      <c r="FH36" s="57">
        <f>(FG36/GY36)*100</f>
        <v>0</v>
      </c>
      <c r="FI36" s="35">
        <v>0</v>
      </c>
      <c r="FJ36" s="57">
        <f>(FI36/GZ36)*100</f>
        <v>0</v>
      </c>
      <c r="FK36" s="57">
        <f>(FJ36+FH36)/2</f>
        <v>0</v>
      </c>
      <c r="FL36" s="35">
        <v>0</v>
      </c>
      <c r="FM36" s="57">
        <f>(FL36/GY36)*100</f>
        <v>0</v>
      </c>
      <c r="FN36" s="158">
        <v>0</v>
      </c>
      <c r="FO36" s="57">
        <f>(FN36/GZ36)*100</f>
        <v>0</v>
      </c>
      <c r="FP36" s="57">
        <f>(FO36+FM36)/2</f>
        <v>0</v>
      </c>
      <c r="FQ36" s="158">
        <v>0</v>
      </c>
      <c r="FR36" s="57">
        <f>(FQ36/GY36)*100</f>
        <v>0</v>
      </c>
      <c r="FS36" s="158">
        <v>0</v>
      </c>
      <c r="FT36" s="57">
        <f>(FS36/GZ36)*100</f>
        <v>0</v>
      </c>
      <c r="FU36" s="57">
        <f>(FT36+FR36)/2</f>
        <v>0</v>
      </c>
      <c r="FV36" s="35">
        <v>0</v>
      </c>
      <c r="FW36" s="57">
        <f>(FV36/GY36)*100</f>
        <v>0</v>
      </c>
      <c r="FX36" s="35">
        <v>0</v>
      </c>
      <c r="FY36" s="57">
        <f>(FX36/GZ36)*100</f>
        <v>0</v>
      </c>
      <c r="FZ36" s="57">
        <f>(FY36+FW36)/2</f>
        <v>0</v>
      </c>
      <c r="GA36" s="158">
        <v>21</v>
      </c>
      <c r="GB36" s="57">
        <f>(GA36/GY36)*100</f>
        <v>4.7619047619047619</v>
      </c>
      <c r="GC36" s="158">
        <v>14</v>
      </c>
      <c r="GD36" s="57">
        <f>(GC36/GZ36)*100</f>
        <v>5.6000000000000005</v>
      </c>
      <c r="GE36" s="57">
        <f>(GD36+GB36)/2</f>
        <v>5.1809523809523812</v>
      </c>
      <c r="GF36" s="158">
        <v>0</v>
      </c>
      <c r="GG36" s="57">
        <f>(GF36/GY36)*100</f>
        <v>0</v>
      </c>
      <c r="GH36" s="158">
        <v>0</v>
      </c>
      <c r="GI36" s="57">
        <f>(GH36/GY36)*100</f>
        <v>0</v>
      </c>
      <c r="GJ36" s="158">
        <v>0</v>
      </c>
      <c r="GK36" s="57">
        <f>(GJ36/GZ36)*100</f>
        <v>0</v>
      </c>
      <c r="GL36" s="57">
        <f>(GK36+GI36)/2</f>
        <v>0</v>
      </c>
      <c r="GM36" s="158">
        <v>2</v>
      </c>
      <c r="GN36" s="57">
        <f>(GM36/GY36)*100</f>
        <v>0.45351473922902497</v>
      </c>
      <c r="GO36" s="158">
        <v>46</v>
      </c>
      <c r="GP36" s="57">
        <f>(GO36/GY36)*100</f>
        <v>10.430839002267573</v>
      </c>
      <c r="GQ36" s="158">
        <v>38</v>
      </c>
      <c r="GR36" s="57">
        <f>(GQ36/GZ36)*100</f>
        <v>15.2</v>
      </c>
      <c r="GS36" s="57">
        <f>(GR36+GP36)/2</f>
        <v>12.815419501133785</v>
      </c>
      <c r="GT36" s="158">
        <f>SUM(GO36,GH36,GM36,GF36)</f>
        <v>48</v>
      </c>
      <c r="GU36" s="57">
        <f>(GT36/GY36)*100</f>
        <v>10.884353741496598</v>
      </c>
      <c r="GV36" s="158">
        <f>SUM(GQ36,GJ36)</f>
        <v>38</v>
      </c>
      <c r="GW36" s="57">
        <f>(GV36/GZ36)*100</f>
        <v>15.2</v>
      </c>
      <c r="GX36" s="57">
        <f>(GW36+GU36)/2</f>
        <v>13.0421768707483</v>
      </c>
      <c r="GY36" s="158">
        <v>441</v>
      </c>
      <c r="GZ36" s="158">
        <v>250</v>
      </c>
    </row>
    <row r="37" spans="1:208" s="3" customFormat="1" ht="16.05" customHeight="1" x14ac:dyDescent="0.3">
      <c r="A37" s="43" t="s">
        <v>209</v>
      </c>
      <c r="B37" s="132" t="s">
        <v>180</v>
      </c>
      <c r="C37" s="42" t="s">
        <v>31</v>
      </c>
      <c r="D37" s="76">
        <v>17.559999999999999</v>
      </c>
      <c r="E37" s="163" t="s">
        <v>157</v>
      </c>
      <c r="F37" s="8"/>
      <c r="G37" s="8"/>
      <c r="H37" s="8"/>
      <c r="I37" s="47"/>
      <c r="J37" s="47"/>
      <c r="K37" s="49"/>
      <c r="L37" s="47"/>
      <c r="M37" s="8"/>
      <c r="N37" s="57"/>
      <c r="O37" s="8"/>
      <c r="P37" s="47"/>
      <c r="Q37" s="47"/>
      <c r="R37" s="8"/>
      <c r="S37" s="57"/>
      <c r="T37" s="49"/>
      <c r="U37" s="47"/>
      <c r="V37" s="47"/>
      <c r="W37" s="8"/>
      <c r="X37" s="47"/>
      <c r="Y37" s="8"/>
      <c r="Z37" s="47"/>
      <c r="AA37" s="49"/>
      <c r="AB37" s="47"/>
      <c r="AC37" s="158"/>
      <c r="AD37" s="47"/>
      <c r="AE37" s="8"/>
      <c r="AF37" s="47"/>
      <c r="AG37" s="8"/>
      <c r="AH37" s="8"/>
      <c r="AI37" s="47"/>
      <c r="AJ37" s="8"/>
      <c r="AK37" s="47"/>
      <c r="AL37" s="8"/>
      <c r="AM37" s="47"/>
      <c r="AN37" s="8"/>
      <c r="AO37" s="47"/>
      <c r="AP37" s="47"/>
      <c r="AQ37" s="59"/>
      <c r="AR37" s="57"/>
      <c r="AS37" s="49"/>
      <c r="AT37" s="57"/>
      <c r="AU37" s="8"/>
      <c r="AV37" s="47"/>
      <c r="AW37" s="8"/>
      <c r="AX37" s="47"/>
      <c r="AY37" s="47"/>
      <c r="AZ37" s="8"/>
      <c r="BA37" s="47"/>
      <c r="BB37" s="8"/>
      <c r="BC37" s="47"/>
      <c r="BD37" s="47"/>
      <c r="BE37" s="8"/>
      <c r="BF37" s="47"/>
      <c r="BG37" s="49"/>
      <c r="BH37" s="47"/>
      <c r="BI37" s="47"/>
      <c r="BJ37" s="50"/>
      <c r="BK37" s="47"/>
      <c r="BL37" s="8"/>
      <c r="BM37" s="47"/>
      <c r="BN37" s="47"/>
      <c r="BO37" s="8"/>
      <c r="BP37" s="47"/>
      <c r="BQ37" s="8"/>
      <c r="BR37" s="47"/>
      <c r="BS37" s="8"/>
      <c r="BT37" s="47"/>
      <c r="BU37" s="8"/>
      <c r="BV37" s="47"/>
      <c r="BW37" s="47"/>
      <c r="BX37" s="8"/>
      <c r="BY37" s="47"/>
      <c r="BZ37" s="8"/>
      <c r="CA37" s="47"/>
      <c r="CB37" s="8"/>
      <c r="CC37" s="47"/>
      <c r="CD37" s="47"/>
      <c r="CE37" s="8"/>
      <c r="CF37" s="47"/>
      <c r="CG37" s="52"/>
      <c r="CH37" s="61"/>
      <c r="CI37" s="52"/>
      <c r="CJ37" s="61"/>
      <c r="CK37" s="8"/>
      <c r="CL37" s="47"/>
      <c r="CM37" s="47"/>
      <c r="CN37" s="8"/>
      <c r="CO37" s="47"/>
      <c r="CP37" s="8"/>
      <c r="CQ37" s="47"/>
      <c r="CR37" s="8"/>
      <c r="CS37" s="47"/>
      <c r="CT37" s="8"/>
      <c r="CU37" s="47"/>
      <c r="CV37" s="47"/>
      <c r="CW37" s="8"/>
      <c r="CX37" s="47"/>
      <c r="CY37" s="8"/>
      <c r="CZ37" s="47"/>
      <c r="DA37" s="47"/>
      <c r="DB37" s="8"/>
      <c r="DC37" s="47"/>
      <c r="DD37" s="8"/>
      <c r="DE37" s="47"/>
      <c r="DF37" s="47"/>
      <c r="DG37" s="8"/>
      <c r="DH37" s="47"/>
      <c r="DI37" s="8"/>
      <c r="DJ37" s="47"/>
      <c r="DK37" s="47"/>
      <c r="DL37" s="8"/>
      <c r="DM37" s="47"/>
      <c r="DN37" s="8"/>
      <c r="DO37" s="47"/>
      <c r="DP37" s="8"/>
      <c r="DQ37" s="47"/>
      <c r="DR37" s="47"/>
      <c r="DS37" s="8"/>
      <c r="DT37" s="47"/>
      <c r="DU37" s="8"/>
      <c r="DV37" s="47"/>
      <c r="DW37" s="47"/>
      <c r="DX37" s="8"/>
      <c r="DY37" s="47"/>
      <c r="DZ37" s="8"/>
      <c r="EA37" s="47"/>
      <c r="EB37" s="8"/>
      <c r="EC37" s="47"/>
      <c r="ED37" s="57"/>
      <c r="EE37" s="8"/>
      <c r="EF37" s="47"/>
      <c r="EG37" s="8"/>
      <c r="EH37" s="47"/>
      <c r="EI37" s="8"/>
      <c r="EJ37" s="47"/>
      <c r="EK37" s="47"/>
      <c r="EL37" s="8"/>
      <c r="EM37" s="47"/>
      <c r="EN37" s="8"/>
      <c r="EO37" s="47"/>
      <c r="EP37" s="8"/>
      <c r="EQ37" s="47"/>
      <c r="ER37" s="47"/>
      <c r="ES37" s="8"/>
      <c r="ET37" s="47"/>
      <c r="EU37" s="8"/>
      <c r="EV37" s="47"/>
      <c r="EW37" s="8"/>
      <c r="EX37" s="47"/>
      <c r="EY37" s="47"/>
      <c r="EZ37" s="8"/>
      <c r="FA37" s="47"/>
      <c r="FB37" s="8"/>
      <c r="FC37" s="47"/>
      <c r="FD37" s="8"/>
      <c r="FE37" s="47"/>
      <c r="FF37" s="47"/>
      <c r="FG37" s="158"/>
      <c r="FH37" s="57"/>
      <c r="FI37" s="8"/>
      <c r="FJ37" s="47"/>
      <c r="FK37" s="47"/>
      <c r="FL37" s="35"/>
      <c r="FM37" s="60"/>
      <c r="FN37" s="158"/>
      <c r="FO37" s="57"/>
      <c r="FP37" s="57"/>
      <c r="FQ37" s="158"/>
      <c r="FR37" s="57"/>
      <c r="FS37" s="9"/>
      <c r="FT37" s="51"/>
      <c r="FU37" s="51"/>
      <c r="FV37" s="35"/>
      <c r="FW37" s="60"/>
      <c r="FX37" s="35"/>
      <c r="FY37" s="60"/>
      <c r="FZ37" s="60"/>
      <c r="GA37" s="8"/>
      <c r="GB37" s="47"/>
      <c r="GC37" s="8"/>
      <c r="GD37" s="47"/>
      <c r="GE37" s="47"/>
      <c r="GF37" s="8"/>
      <c r="GG37" s="47"/>
      <c r="GH37" s="8"/>
      <c r="GI37" s="47"/>
      <c r="GJ37" s="8"/>
      <c r="GK37" s="47"/>
      <c r="GL37" s="47"/>
      <c r="GM37" s="8"/>
      <c r="GN37" s="47"/>
      <c r="GO37" s="8"/>
      <c r="GP37" s="47"/>
      <c r="GQ37" s="8"/>
      <c r="GR37" s="47"/>
      <c r="GS37" s="47"/>
      <c r="GT37" s="8"/>
      <c r="GU37" s="47"/>
      <c r="GV37" s="8"/>
      <c r="GW37" s="47"/>
      <c r="GX37" s="47"/>
      <c r="GY37" s="158"/>
      <c r="GZ37" s="158"/>
    </row>
    <row r="38" spans="1:208" s="12" customFormat="1" ht="16.05" customHeight="1" x14ac:dyDescent="0.3">
      <c r="A38" s="43" t="s">
        <v>210</v>
      </c>
      <c r="B38" s="132" t="s">
        <v>180</v>
      </c>
      <c r="C38" s="42" t="s">
        <v>32</v>
      </c>
      <c r="D38" s="76">
        <v>16.88</v>
      </c>
      <c r="E38" s="163" t="s">
        <v>157</v>
      </c>
      <c r="F38" s="40" t="s">
        <v>87</v>
      </c>
      <c r="G38" s="40" t="s">
        <v>87</v>
      </c>
      <c r="H38" s="158">
        <v>0</v>
      </c>
      <c r="I38" s="57">
        <f t="shared" ref="I38:I45" si="127">(H38/GZ38)*100</f>
        <v>0</v>
      </c>
      <c r="J38" s="40" t="s">
        <v>87</v>
      </c>
      <c r="K38" s="40" t="s">
        <v>87</v>
      </c>
      <c r="L38" s="40" t="s">
        <v>87</v>
      </c>
      <c r="M38" s="40" t="s">
        <v>87</v>
      </c>
      <c r="N38" s="40" t="s">
        <v>87</v>
      </c>
      <c r="O38" s="158">
        <v>2</v>
      </c>
      <c r="P38" s="57">
        <f t="shared" ref="P38:P45" si="128">(O38/GZ38)*100</f>
        <v>0.8</v>
      </c>
      <c r="Q38" s="40" t="s">
        <v>87</v>
      </c>
      <c r="R38" s="40" t="s">
        <v>87</v>
      </c>
      <c r="S38" s="40" t="s">
        <v>87</v>
      </c>
      <c r="T38" s="158">
        <v>0</v>
      </c>
      <c r="U38" s="57">
        <f t="shared" ref="U38:U45" si="129">(T38/GZ38)*100</f>
        <v>0</v>
      </c>
      <c r="V38" s="40" t="s">
        <v>87</v>
      </c>
      <c r="W38" s="40" t="s">
        <v>87</v>
      </c>
      <c r="X38" s="40" t="s">
        <v>87</v>
      </c>
      <c r="Y38" s="40" t="s">
        <v>87</v>
      </c>
      <c r="Z38" s="40" t="s">
        <v>87</v>
      </c>
      <c r="AA38" s="40" t="s">
        <v>87</v>
      </c>
      <c r="AB38" s="58" t="s">
        <v>87</v>
      </c>
      <c r="AC38" s="40" t="s">
        <v>87</v>
      </c>
      <c r="AD38" s="40" t="s">
        <v>87</v>
      </c>
      <c r="AE38" s="158">
        <v>0</v>
      </c>
      <c r="AF38" s="57">
        <f t="shared" ref="AF38:AF45" si="130">(AE38/GZ38)*100</f>
        <v>0</v>
      </c>
      <c r="AG38" s="40" t="s">
        <v>87</v>
      </c>
      <c r="AH38" s="40" t="s">
        <v>87</v>
      </c>
      <c r="AI38" s="58" t="s">
        <v>87</v>
      </c>
      <c r="AJ38" s="40" t="s">
        <v>87</v>
      </c>
      <c r="AK38" s="40" t="s">
        <v>87</v>
      </c>
      <c r="AL38" s="40" t="s">
        <v>87</v>
      </c>
      <c r="AM38" s="40" t="s">
        <v>87</v>
      </c>
      <c r="AN38" s="35">
        <v>0</v>
      </c>
      <c r="AO38" s="57">
        <f t="shared" ref="AO38:AO45" si="131">(AN38/GZ38)*100</f>
        <v>0</v>
      </c>
      <c r="AP38" s="58" t="s">
        <v>87</v>
      </c>
      <c r="AQ38" s="40" t="s">
        <v>87</v>
      </c>
      <c r="AR38" s="40" t="s">
        <v>87</v>
      </c>
      <c r="AS38" s="40" t="s">
        <v>87</v>
      </c>
      <c r="AT38" s="40" t="s">
        <v>87</v>
      </c>
      <c r="AU38" s="40" t="s">
        <v>87</v>
      </c>
      <c r="AV38" s="58" t="s">
        <v>87</v>
      </c>
      <c r="AW38" s="158">
        <v>14</v>
      </c>
      <c r="AX38" s="57">
        <f t="shared" ref="AX38:AX45" si="132">(AW38/GZ38)*100</f>
        <v>5.6000000000000005</v>
      </c>
      <c r="AY38" s="58" t="s">
        <v>87</v>
      </c>
      <c r="AZ38" s="40" t="s">
        <v>87</v>
      </c>
      <c r="BA38" s="58" t="s">
        <v>87</v>
      </c>
      <c r="BB38" s="158">
        <v>6</v>
      </c>
      <c r="BC38" s="57">
        <f t="shared" ref="BC38:BC45" si="133">(BB38/GZ38)*100</f>
        <v>2.4</v>
      </c>
      <c r="BD38" s="58" t="s">
        <v>87</v>
      </c>
      <c r="BE38" s="40" t="s">
        <v>87</v>
      </c>
      <c r="BF38" s="40" t="s">
        <v>87</v>
      </c>
      <c r="BG38" s="158">
        <v>0</v>
      </c>
      <c r="BH38" s="57">
        <f t="shared" ref="BH38:BH45" si="134">(BG38/GZ38)*100</f>
        <v>0</v>
      </c>
      <c r="BI38" s="40" t="s">
        <v>87</v>
      </c>
      <c r="BJ38" s="40" t="s">
        <v>87</v>
      </c>
      <c r="BK38" s="40" t="s">
        <v>87</v>
      </c>
      <c r="BL38" s="158">
        <v>0</v>
      </c>
      <c r="BM38" s="57">
        <f t="shared" ref="BM38:BM45" si="135">(BL38/GZ38)*100</f>
        <v>0</v>
      </c>
      <c r="BN38" s="40" t="s">
        <v>87</v>
      </c>
      <c r="BO38" s="40" t="s">
        <v>87</v>
      </c>
      <c r="BP38" s="58" t="s">
        <v>87</v>
      </c>
      <c r="BQ38" s="40" t="s">
        <v>87</v>
      </c>
      <c r="BR38" s="40" t="s">
        <v>87</v>
      </c>
      <c r="BS38" s="40" t="s">
        <v>87</v>
      </c>
      <c r="BT38" s="40" t="s">
        <v>87</v>
      </c>
      <c r="BU38" s="158">
        <v>3</v>
      </c>
      <c r="BV38" s="57">
        <f t="shared" ref="BV38:BV45" si="136">(BU38/GZ38)*100</f>
        <v>1.2</v>
      </c>
      <c r="BW38" s="40" t="s">
        <v>87</v>
      </c>
      <c r="BX38" s="40" t="s">
        <v>87</v>
      </c>
      <c r="BY38" s="40" t="s">
        <v>87</v>
      </c>
      <c r="BZ38" s="40" t="s">
        <v>87</v>
      </c>
      <c r="CA38" s="40" t="s">
        <v>87</v>
      </c>
      <c r="CB38" s="35">
        <v>0</v>
      </c>
      <c r="CC38" s="60">
        <f t="shared" ref="CC38:CC45" si="137">(CB38/GZ38)*100</f>
        <v>0</v>
      </c>
      <c r="CD38" s="40" t="s">
        <v>87</v>
      </c>
      <c r="CE38" s="40" t="s">
        <v>87</v>
      </c>
      <c r="CF38" s="40" t="s">
        <v>87</v>
      </c>
      <c r="CG38" s="40" t="s">
        <v>87</v>
      </c>
      <c r="CH38" s="40" t="s">
        <v>87</v>
      </c>
      <c r="CI38" s="40" t="s">
        <v>87</v>
      </c>
      <c r="CJ38" s="40" t="s">
        <v>87</v>
      </c>
      <c r="CK38" s="158">
        <v>0</v>
      </c>
      <c r="CL38" s="57">
        <f t="shared" ref="CL38:CL45" si="138">(CK38/GZ38)*100</f>
        <v>0</v>
      </c>
      <c r="CM38" s="40" t="s">
        <v>87</v>
      </c>
      <c r="CN38" s="40" t="s">
        <v>87</v>
      </c>
      <c r="CO38" s="40" t="s">
        <v>87</v>
      </c>
      <c r="CP38" s="40" t="s">
        <v>87</v>
      </c>
      <c r="CQ38" s="40" t="s">
        <v>87</v>
      </c>
      <c r="CR38" s="40" t="s">
        <v>87</v>
      </c>
      <c r="CS38" s="58" t="s">
        <v>87</v>
      </c>
      <c r="CT38" s="158">
        <v>0</v>
      </c>
      <c r="CU38" s="57">
        <f t="shared" ref="CU38:CU45" si="139">(CT38/GZ38)*100</f>
        <v>0</v>
      </c>
      <c r="CV38" s="58" t="s">
        <v>87</v>
      </c>
      <c r="CW38" s="40" t="s">
        <v>87</v>
      </c>
      <c r="CX38" s="58" t="s">
        <v>87</v>
      </c>
      <c r="CY38" s="158">
        <v>13</v>
      </c>
      <c r="CZ38" s="57">
        <f t="shared" ref="CZ38:CZ45" si="140">(CY38/GZ38)*100</f>
        <v>5.2</v>
      </c>
      <c r="DA38" s="58" t="s">
        <v>87</v>
      </c>
      <c r="DB38" s="40" t="s">
        <v>87</v>
      </c>
      <c r="DC38" s="40" t="s">
        <v>87</v>
      </c>
      <c r="DD38" s="158">
        <v>2</v>
      </c>
      <c r="DE38" s="57">
        <f t="shared" ref="DE38:DE45" si="141">(DD38/GZ38)*100</f>
        <v>0.8</v>
      </c>
      <c r="DF38" s="40" t="s">
        <v>87</v>
      </c>
      <c r="DG38" s="40" t="s">
        <v>87</v>
      </c>
      <c r="DH38" s="58" t="s">
        <v>87</v>
      </c>
      <c r="DI38" s="158">
        <v>5</v>
      </c>
      <c r="DJ38" s="57">
        <f t="shared" ref="DJ38:DJ45" si="142">(DI38/GZ38)*100</f>
        <v>2</v>
      </c>
      <c r="DK38" s="58" t="s">
        <v>87</v>
      </c>
      <c r="DL38" s="40" t="s">
        <v>87</v>
      </c>
      <c r="DM38" s="40" t="s">
        <v>87</v>
      </c>
      <c r="DN38" s="40" t="s">
        <v>87</v>
      </c>
      <c r="DO38" s="58" t="s">
        <v>87</v>
      </c>
      <c r="DP38" s="158">
        <v>23</v>
      </c>
      <c r="DQ38" s="57">
        <f t="shared" ref="DQ38:DQ45" si="143">(DP38/GZ38)*100</f>
        <v>9.1999999999999993</v>
      </c>
      <c r="DR38" s="58" t="s">
        <v>87</v>
      </c>
      <c r="DS38" s="40" t="s">
        <v>87</v>
      </c>
      <c r="DT38" s="58" t="s">
        <v>87</v>
      </c>
      <c r="DU38" s="158">
        <v>78</v>
      </c>
      <c r="DV38" s="57">
        <f t="shared" ref="DV38:DV45" si="144">(DU38/GZ38)*100</f>
        <v>31.2</v>
      </c>
      <c r="DW38" s="58" t="s">
        <v>87</v>
      </c>
      <c r="DX38" s="40" t="s">
        <v>87</v>
      </c>
      <c r="DY38" s="58" t="s">
        <v>87</v>
      </c>
      <c r="DZ38" s="40" t="s">
        <v>87</v>
      </c>
      <c r="EA38" s="58" t="s">
        <v>87</v>
      </c>
      <c r="EB38" s="158">
        <v>0</v>
      </c>
      <c r="EC38" s="57">
        <f t="shared" ref="EC38:EC45" si="145">(EB38/GZ38)*100</f>
        <v>0</v>
      </c>
      <c r="ED38" s="58" t="s">
        <v>87</v>
      </c>
      <c r="EE38" s="40" t="s">
        <v>87</v>
      </c>
      <c r="EF38" s="58" t="s">
        <v>87</v>
      </c>
      <c r="EG38" s="40" t="s">
        <v>87</v>
      </c>
      <c r="EH38" s="58" t="s">
        <v>87</v>
      </c>
      <c r="EI38" s="158">
        <v>0</v>
      </c>
      <c r="EJ38" s="57">
        <f t="shared" ref="EJ38:EJ45" si="146">(EI38/GZ38)*100</f>
        <v>0</v>
      </c>
      <c r="EK38" s="58" t="s">
        <v>87</v>
      </c>
      <c r="EL38" s="40" t="s">
        <v>87</v>
      </c>
      <c r="EM38" s="58" t="s">
        <v>87</v>
      </c>
      <c r="EN38" s="40" t="s">
        <v>87</v>
      </c>
      <c r="EO38" s="58" t="s">
        <v>87</v>
      </c>
      <c r="EP38" s="158">
        <v>14</v>
      </c>
      <c r="EQ38" s="57">
        <f t="shared" ref="EQ38:EQ45" si="147">(EP38/GZ38)*100</f>
        <v>5.6000000000000005</v>
      </c>
      <c r="ER38" s="58" t="s">
        <v>87</v>
      </c>
      <c r="ES38" s="158" t="s">
        <v>87</v>
      </c>
      <c r="ET38" s="158" t="s">
        <v>87</v>
      </c>
      <c r="EU38" s="158" t="s">
        <v>87</v>
      </c>
      <c r="EV38" s="57" t="s">
        <v>87</v>
      </c>
      <c r="EW38" s="158">
        <v>0</v>
      </c>
      <c r="EX38" s="62">
        <f t="shared" ref="EX38:EX45" si="148">(EW38/GZ38)*100</f>
        <v>0</v>
      </c>
      <c r="EY38" s="57" t="s">
        <v>87</v>
      </c>
      <c r="EZ38" s="158">
        <v>21</v>
      </c>
      <c r="FA38" s="57">
        <f t="shared" ref="FA38:FA45" si="149">(EZ38/GZ38)*100</f>
        <v>8.4</v>
      </c>
      <c r="FB38" s="158" t="s">
        <v>87</v>
      </c>
      <c r="FC38" s="158" t="s">
        <v>87</v>
      </c>
      <c r="FD38" s="158">
        <v>154</v>
      </c>
      <c r="FE38" s="57">
        <f t="shared" ref="FE38:FE45" si="150">(FD38/GZ38)*100</f>
        <v>61.6</v>
      </c>
      <c r="FF38" s="158" t="s">
        <v>87</v>
      </c>
      <c r="FG38" s="158" t="s">
        <v>87</v>
      </c>
      <c r="FH38" s="57" t="s">
        <v>87</v>
      </c>
      <c r="FI38" s="35">
        <v>0</v>
      </c>
      <c r="FJ38" s="57">
        <f t="shared" ref="FJ38:FJ45" si="151">(FI38/GZ38)*100</f>
        <v>0</v>
      </c>
      <c r="FK38" s="57" t="s">
        <v>87</v>
      </c>
      <c r="FL38" s="158" t="s">
        <v>87</v>
      </c>
      <c r="FM38" s="158" t="s">
        <v>87</v>
      </c>
      <c r="FN38" s="35">
        <v>0</v>
      </c>
      <c r="FO38" s="57">
        <f t="shared" ref="FO38:FO45" si="152">(FN38/GZ38)*100</f>
        <v>0</v>
      </c>
      <c r="FP38" s="158" t="s">
        <v>87</v>
      </c>
      <c r="FQ38" s="158" t="s">
        <v>87</v>
      </c>
      <c r="FR38" s="57" t="s">
        <v>87</v>
      </c>
      <c r="FS38" s="158">
        <v>0</v>
      </c>
      <c r="FT38" s="57">
        <f t="shared" ref="FT38:FT45" si="153">(FS38/GZ38)*100</f>
        <v>0</v>
      </c>
      <c r="FU38" s="57" t="s">
        <v>87</v>
      </c>
      <c r="FV38" s="158" t="s">
        <v>87</v>
      </c>
      <c r="FW38" s="57" t="s">
        <v>87</v>
      </c>
      <c r="FX38" s="158">
        <v>0</v>
      </c>
      <c r="FY38" s="57">
        <f t="shared" ref="FY38:FY45" si="154">(FX38/GZ38)*100</f>
        <v>0</v>
      </c>
      <c r="FZ38" s="57" t="s">
        <v>87</v>
      </c>
      <c r="GA38" s="158" t="s">
        <v>87</v>
      </c>
      <c r="GB38" s="57" t="s">
        <v>87</v>
      </c>
      <c r="GC38" s="158">
        <v>9</v>
      </c>
      <c r="GD38" s="57">
        <f t="shared" ref="GD38:GD45" si="155">(GC38/GZ38)*100</f>
        <v>3.5999999999999996</v>
      </c>
      <c r="GE38" s="57" t="s">
        <v>87</v>
      </c>
      <c r="GF38" s="158" t="s">
        <v>87</v>
      </c>
      <c r="GG38" s="57" t="s">
        <v>87</v>
      </c>
      <c r="GH38" s="158" t="s">
        <v>87</v>
      </c>
      <c r="GI38" s="57" t="s">
        <v>87</v>
      </c>
      <c r="GJ38" s="158">
        <v>0</v>
      </c>
      <c r="GK38" s="57">
        <f t="shared" ref="GK38:GK45" si="156">(GJ38/GZ38)*100</f>
        <v>0</v>
      </c>
      <c r="GL38" s="57" t="s">
        <v>87</v>
      </c>
      <c r="GM38" s="158" t="s">
        <v>87</v>
      </c>
      <c r="GN38" s="57" t="s">
        <v>87</v>
      </c>
      <c r="GO38" s="158" t="s">
        <v>87</v>
      </c>
      <c r="GP38" s="57" t="s">
        <v>87</v>
      </c>
      <c r="GQ38" s="158">
        <v>62</v>
      </c>
      <c r="GR38" s="57">
        <f t="shared" ref="GR38:GR59" si="157">(GQ38/GZ38)*100</f>
        <v>24.8</v>
      </c>
      <c r="GS38" s="57" t="s">
        <v>87</v>
      </c>
      <c r="GT38" s="158" t="s">
        <v>87</v>
      </c>
      <c r="GU38" s="57" t="s">
        <v>87</v>
      </c>
      <c r="GV38" s="158">
        <f t="shared" ref="GV38:GV45" si="158">SUM(GQ38,GJ38)</f>
        <v>62</v>
      </c>
      <c r="GW38" s="57">
        <f t="shared" ref="GW38:GW45" si="159">(GV38/GZ38)*100</f>
        <v>24.8</v>
      </c>
      <c r="GX38" s="57" t="s">
        <v>87</v>
      </c>
      <c r="GY38" s="158" t="s">
        <v>87</v>
      </c>
      <c r="GZ38" s="158">
        <v>250</v>
      </c>
    </row>
    <row r="39" spans="1:208" s="12" customFormat="1" ht="16.05" customHeight="1" x14ac:dyDescent="0.3">
      <c r="A39" s="43" t="s">
        <v>211</v>
      </c>
      <c r="B39" s="132" t="s">
        <v>180</v>
      </c>
      <c r="C39" s="42" t="s">
        <v>33</v>
      </c>
      <c r="D39" s="76">
        <v>12.23</v>
      </c>
      <c r="E39" s="163" t="s">
        <v>157</v>
      </c>
      <c r="F39" s="40" t="s">
        <v>87</v>
      </c>
      <c r="G39" s="40" t="s">
        <v>87</v>
      </c>
      <c r="H39" s="158">
        <v>0</v>
      </c>
      <c r="I39" s="57">
        <f t="shared" si="127"/>
        <v>0</v>
      </c>
      <c r="J39" s="40" t="s">
        <v>87</v>
      </c>
      <c r="K39" s="40" t="s">
        <v>87</v>
      </c>
      <c r="L39" s="40" t="s">
        <v>87</v>
      </c>
      <c r="M39" s="40" t="s">
        <v>87</v>
      </c>
      <c r="N39" s="40" t="s">
        <v>87</v>
      </c>
      <c r="O39" s="158">
        <v>0</v>
      </c>
      <c r="P39" s="57">
        <f t="shared" si="128"/>
        <v>0</v>
      </c>
      <c r="Q39" s="40" t="s">
        <v>87</v>
      </c>
      <c r="R39" s="40" t="s">
        <v>87</v>
      </c>
      <c r="S39" s="40" t="s">
        <v>87</v>
      </c>
      <c r="T39" s="158">
        <v>0</v>
      </c>
      <c r="U39" s="57">
        <f t="shared" si="129"/>
        <v>0</v>
      </c>
      <c r="V39" s="40" t="s">
        <v>87</v>
      </c>
      <c r="W39" s="40" t="s">
        <v>87</v>
      </c>
      <c r="X39" s="40" t="s">
        <v>87</v>
      </c>
      <c r="Y39" s="40" t="s">
        <v>87</v>
      </c>
      <c r="Z39" s="40" t="s">
        <v>87</v>
      </c>
      <c r="AA39" s="40" t="s">
        <v>87</v>
      </c>
      <c r="AB39" s="58" t="s">
        <v>87</v>
      </c>
      <c r="AC39" s="40" t="s">
        <v>87</v>
      </c>
      <c r="AD39" s="40" t="s">
        <v>87</v>
      </c>
      <c r="AE39" s="158">
        <v>0</v>
      </c>
      <c r="AF39" s="57">
        <f t="shared" si="130"/>
        <v>0</v>
      </c>
      <c r="AG39" s="40" t="s">
        <v>87</v>
      </c>
      <c r="AH39" s="40" t="s">
        <v>87</v>
      </c>
      <c r="AI39" s="58" t="s">
        <v>87</v>
      </c>
      <c r="AJ39" s="40" t="s">
        <v>87</v>
      </c>
      <c r="AK39" s="40" t="s">
        <v>87</v>
      </c>
      <c r="AL39" s="40" t="s">
        <v>87</v>
      </c>
      <c r="AM39" s="40" t="s">
        <v>87</v>
      </c>
      <c r="AN39" s="35">
        <v>0</v>
      </c>
      <c r="AO39" s="57">
        <f t="shared" si="131"/>
        <v>0</v>
      </c>
      <c r="AP39" s="58" t="s">
        <v>87</v>
      </c>
      <c r="AQ39" s="40" t="s">
        <v>87</v>
      </c>
      <c r="AR39" s="40" t="s">
        <v>87</v>
      </c>
      <c r="AS39" s="40" t="s">
        <v>87</v>
      </c>
      <c r="AT39" s="40" t="s">
        <v>87</v>
      </c>
      <c r="AU39" s="40" t="s">
        <v>87</v>
      </c>
      <c r="AV39" s="58" t="s">
        <v>87</v>
      </c>
      <c r="AW39" s="158">
        <v>5</v>
      </c>
      <c r="AX39" s="57">
        <f t="shared" si="132"/>
        <v>6.8493150684931505</v>
      </c>
      <c r="AY39" s="58" t="s">
        <v>87</v>
      </c>
      <c r="AZ39" s="40" t="s">
        <v>87</v>
      </c>
      <c r="BA39" s="58" t="s">
        <v>87</v>
      </c>
      <c r="BB39" s="158">
        <v>5</v>
      </c>
      <c r="BC39" s="57">
        <f t="shared" si="133"/>
        <v>6.8493150684931505</v>
      </c>
      <c r="BD39" s="58" t="s">
        <v>87</v>
      </c>
      <c r="BE39" s="40" t="s">
        <v>87</v>
      </c>
      <c r="BF39" s="40" t="s">
        <v>87</v>
      </c>
      <c r="BG39" s="158">
        <v>0</v>
      </c>
      <c r="BH39" s="57">
        <f t="shared" si="134"/>
        <v>0</v>
      </c>
      <c r="BI39" s="40" t="s">
        <v>87</v>
      </c>
      <c r="BJ39" s="40" t="s">
        <v>87</v>
      </c>
      <c r="BK39" s="40" t="s">
        <v>87</v>
      </c>
      <c r="BL39" s="158">
        <v>1</v>
      </c>
      <c r="BM39" s="57">
        <f t="shared" si="135"/>
        <v>1.3698630136986301</v>
      </c>
      <c r="BN39" s="40" t="s">
        <v>87</v>
      </c>
      <c r="BO39" s="40" t="s">
        <v>87</v>
      </c>
      <c r="BP39" s="58" t="s">
        <v>87</v>
      </c>
      <c r="BQ39" s="40" t="s">
        <v>87</v>
      </c>
      <c r="BR39" s="40" t="s">
        <v>87</v>
      </c>
      <c r="BS39" s="40" t="s">
        <v>87</v>
      </c>
      <c r="BT39" s="40" t="s">
        <v>87</v>
      </c>
      <c r="BU39" s="158">
        <v>1</v>
      </c>
      <c r="BV39" s="57">
        <f t="shared" si="136"/>
        <v>1.3698630136986301</v>
      </c>
      <c r="BW39" s="40" t="s">
        <v>87</v>
      </c>
      <c r="BX39" s="40" t="s">
        <v>87</v>
      </c>
      <c r="BY39" s="40" t="s">
        <v>87</v>
      </c>
      <c r="BZ39" s="40" t="s">
        <v>87</v>
      </c>
      <c r="CA39" s="40" t="s">
        <v>87</v>
      </c>
      <c r="CB39" s="35">
        <v>0</v>
      </c>
      <c r="CC39" s="60">
        <f t="shared" si="137"/>
        <v>0</v>
      </c>
      <c r="CD39" s="40" t="s">
        <v>87</v>
      </c>
      <c r="CE39" s="40" t="s">
        <v>87</v>
      </c>
      <c r="CF39" s="40" t="s">
        <v>87</v>
      </c>
      <c r="CG39" s="40" t="s">
        <v>87</v>
      </c>
      <c r="CH39" s="40" t="s">
        <v>87</v>
      </c>
      <c r="CI39" s="40" t="s">
        <v>87</v>
      </c>
      <c r="CJ39" s="40" t="s">
        <v>87</v>
      </c>
      <c r="CK39" s="158">
        <v>0</v>
      </c>
      <c r="CL39" s="57">
        <f t="shared" si="138"/>
        <v>0</v>
      </c>
      <c r="CM39" s="40" t="s">
        <v>87</v>
      </c>
      <c r="CN39" s="40" t="s">
        <v>87</v>
      </c>
      <c r="CO39" s="40" t="s">
        <v>87</v>
      </c>
      <c r="CP39" s="40" t="s">
        <v>87</v>
      </c>
      <c r="CQ39" s="40" t="s">
        <v>87</v>
      </c>
      <c r="CR39" s="40" t="s">
        <v>87</v>
      </c>
      <c r="CS39" s="58" t="s">
        <v>87</v>
      </c>
      <c r="CT39" s="35">
        <v>0</v>
      </c>
      <c r="CU39" s="57">
        <f t="shared" si="139"/>
        <v>0</v>
      </c>
      <c r="CV39" s="58" t="s">
        <v>87</v>
      </c>
      <c r="CW39" s="40" t="s">
        <v>87</v>
      </c>
      <c r="CX39" s="58" t="s">
        <v>87</v>
      </c>
      <c r="CY39" s="158">
        <v>1</v>
      </c>
      <c r="CZ39" s="57">
        <f t="shared" si="140"/>
        <v>1.3698630136986301</v>
      </c>
      <c r="DA39" s="58" t="s">
        <v>87</v>
      </c>
      <c r="DB39" s="40" t="s">
        <v>87</v>
      </c>
      <c r="DC39" s="40" t="s">
        <v>87</v>
      </c>
      <c r="DD39" s="35">
        <v>0</v>
      </c>
      <c r="DE39" s="57">
        <f t="shared" si="141"/>
        <v>0</v>
      </c>
      <c r="DF39" s="40" t="s">
        <v>87</v>
      </c>
      <c r="DG39" s="40" t="s">
        <v>87</v>
      </c>
      <c r="DH39" s="58" t="s">
        <v>87</v>
      </c>
      <c r="DI39" s="158">
        <v>1</v>
      </c>
      <c r="DJ39" s="57">
        <f t="shared" si="142"/>
        <v>1.3698630136986301</v>
      </c>
      <c r="DK39" s="58" t="s">
        <v>87</v>
      </c>
      <c r="DL39" s="40" t="s">
        <v>87</v>
      </c>
      <c r="DM39" s="40" t="s">
        <v>87</v>
      </c>
      <c r="DN39" s="40" t="s">
        <v>87</v>
      </c>
      <c r="DO39" s="58" t="s">
        <v>87</v>
      </c>
      <c r="DP39" s="158">
        <v>7</v>
      </c>
      <c r="DQ39" s="57">
        <f t="shared" si="143"/>
        <v>9.5890410958904102</v>
      </c>
      <c r="DR39" s="58" t="s">
        <v>87</v>
      </c>
      <c r="DS39" s="40" t="s">
        <v>87</v>
      </c>
      <c r="DT39" s="58" t="s">
        <v>87</v>
      </c>
      <c r="DU39" s="158">
        <v>19</v>
      </c>
      <c r="DV39" s="57">
        <f t="shared" si="144"/>
        <v>26.027397260273972</v>
      </c>
      <c r="DW39" s="58" t="s">
        <v>87</v>
      </c>
      <c r="DX39" s="40" t="s">
        <v>87</v>
      </c>
      <c r="DY39" s="58" t="s">
        <v>87</v>
      </c>
      <c r="DZ39" s="40" t="s">
        <v>87</v>
      </c>
      <c r="EA39" s="58" t="s">
        <v>87</v>
      </c>
      <c r="EB39" s="45">
        <v>0</v>
      </c>
      <c r="EC39" s="57">
        <f t="shared" si="145"/>
        <v>0</v>
      </c>
      <c r="ED39" s="58" t="s">
        <v>87</v>
      </c>
      <c r="EE39" s="40" t="s">
        <v>87</v>
      </c>
      <c r="EF39" s="58" t="s">
        <v>87</v>
      </c>
      <c r="EG39" s="40" t="s">
        <v>87</v>
      </c>
      <c r="EH39" s="58" t="s">
        <v>87</v>
      </c>
      <c r="EI39" s="158">
        <v>0</v>
      </c>
      <c r="EJ39" s="57">
        <f t="shared" si="146"/>
        <v>0</v>
      </c>
      <c r="EK39" s="58" t="s">
        <v>87</v>
      </c>
      <c r="EL39" s="40" t="s">
        <v>87</v>
      </c>
      <c r="EM39" s="58" t="s">
        <v>87</v>
      </c>
      <c r="EN39" s="40" t="s">
        <v>87</v>
      </c>
      <c r="EO39" s="58" t="s">
        <v>87</v>
      </c>
      <c r="EP39" s="158">
        <v>14</v>
      </c>
      <c r="EQ39" s="57">
        <f t="shared" si="147"/>
        <v>19.17808219178082</v>
      </c>
      <c r="ER39" s="58" t="s">
        <v>87</v>
      </c>
      <c r="ES39" s="158" t="s">
        <v>87</v>
      </c>
      <c r="ET39" s="158" t="s">
        <v>87</v>
      </c>
      <c r="EU39" s="158" t="s">
        <v>87</v>
      </c>
      <c r="EV39" s="57" t="s">
        <v>87</v>
      </c>
      <c r="EW39" s="158">
        <v>1</v>
      </c>
      <c r="EX39" s="62">
        <f t="shared" si="148"/>
        <v>1.3698630136986301</v>
      </c>
      <c r="EY39" s="57" t="s">
        <v>87</v>
      </c>
      <c r="EZ39" s="158">
        <v>12</v>
      </c>
      <c r="FA39" s="57">
        <f t="shared" si="149"/>
        <v>16.43835616438356</v>
      </c>
      <c r="FB39" s="158" t="s">
        <v>87</v>
      </c>
      <c r="FC39" s="158" t="s">
        <v>87</v>
      </c>
      <c r="FD39" s="158">
        <v>54</v>
      </c>
      <c r="FE39" s="57">
        <f t="shared" si="150"/>
        <v>73.972602739726028</v>
      </c>
      <c r="FF39" s="158" t="s">
        <v>87</v>
      </c>
      <c r="FG39" s="158" t="s">
        <v>87</v>
      </c>
      <c r="FH39" s="57" t="s">
        <v>87</v>
      </c>
      <c r="FI39" s="35">
        <v>0</v>
      </c>
      <c r="FJ39" s="57">
        <f t="shared" si="151"/>
        <v>0</v>
      </c>
      <c r="FK39" s="57" t="s">
        <v>87</v>
      </c>
      <c r="FL39" s="158" t="s">
        <v>87</v>
      </c>
      <c r="FM39" s="158" t="s">
        <v>87</v>
      </c>
      <c r="FN39" s="158">
        <v>0</v>
      </c>
      <c r="FO39" s="57">
        <f t="shared" si="152"/>
        <v>0</v>
      </c>
      <c r="FP39" s="158" t="s">
        <v>87</v>
      </c>
      <c r="FQ39" s="158" t="s">
        <v>87</v>
      </c>
      <c r="FR39" s="57" t="s">
        <v>87</v>
      </c>
      <c r="FS39" s="35">
        <v>0</v>
      </c>
      <c r="FT39" s="57">
        <f t="shared" si="153"/>
        <v>0</v>
      </c>
      <c r="FU39" s="57" t="s">
        <v>87</v>
      </c>
      <c r="FV39" s="158" t="s">
        <v>87</v>
      </c>
      <c r="FW39" s="57" t="s">
        <v>87</v>
      </c>
      <c r="FX39" s="56">
        <v>0</v>
      </c>
      <c r="FY39" s="57">
        <f t="shared" si="154"/>
        <v>0</v>
      </c>
      <c r="FZ39" s="57" t="s">
        <v>87</v>
      </c>
      <c r="GA39" s="158" t="s">
        <v>87</v>
      </c>
      <c r="GB39" s="57" t="s">
        <v>87</v>
      </c>
      <c r="GC39" s="158">
        <v>5</v>
      </c>
      <c r="GD39" s="57">
        <f t="shared" si="155"/>
        <v>6.8493150684931505</v>
      </c>
      <c r="GE39" s="57" t="s">
        <v>87</v>
      </c>
      <c r="GF39" s="158" t="s">
        <v>87</v>
      </c>
      <c r="GG39" s="57" t="s">
        <v>87</v>
      </c>
      <c r="GH39" s="158" t="s">
        <v>87</v>
      </c>
      <c r="GI39" s="57" t="s">
        <v>87</v>
      </c>
      <c r="GJ39" s="158">
        <v>0</v>
      </c>
      <c r="GK39" s="57">
        <f t="shared" si="156"/>
        <v>0</v>
      </c>
      <c r="GL39" s="57" t="s">
        <v>87</v>
      </c>
      <c r="GM39" s="158" t="s">
        <v>87</v>
      </c>
      <c r="GN39" s="57" t="s">
        <v>87</v>
      </c>
      <c r="GO39" s="158" t="s">
        <v>87</v>
      </c>
      <c r="GP39" s="57" t="s">
        <v>87</v>
      </c>
      <c r="GQ39" s="158">
        <v>2</v>
      </c>
      <c r="GR39" s="57">
        <f t="shared" si="157"/>
        <v>2.7397260273972601</v>
      </c>
      <c r="GS39" s="57" t="s">
        <v>87</v>
      </c>
      <c r="GT39" s="158" t="s">
        <v>87</v>
      </c>
      <c r="GU39" s="57" t="s">
        <v>87</v>
      </c>
      <c r="GV39" s="158">
        <f t="shared" si="158"/>
        <v>2</v>
      </c>
      <c r="GW39" s="57">
        <f t="shared" si="159"/>
        <v>2.7397260273972601</v>
      </c>
      <c r="GX39" s="57" t="s">
        <v>87</v>
      </c>
      <c r="GY39" s="158" t="s">
        <v>87</v>
      </c>
      <c r="GZ39" s="158">
        <v>73</v>
      </c>
    </row>
    <row r="40" spans="1:208" s="12" customFormat="1" ht="16.05" customHeight="1" x14ac:dyDescent="0.3">
      <c r="A40" s="43" t="s">
        <v>212</v>
      </c>
      <c r="B40" s="132" t="s">
        <v>180</v>
      </c>
      <c r="C40" s="42" t="s">
        <v>34</v>
      </c>
      <c r="D40" s="76">
        <v>6.23</v>
      </c>
      <c r="E40" s="43">
        <v>31</v>
      </c>
      <c r="F40" s="40" t="s">
        <v>87</v>
      </c>
      <c r="G40" s="40" t="s">
        <v>87</v>
      </c>
      <c r="H40" s="158">
        <v>0</v>
      </c>
      <c r="I40" s="57">
        <f t="shared" si="127"/>
        <v>0</v>
      </c>
      <c r="J40" s="40" t="s">
        <v>87</v>
      </c>
      <c r="K40" s="40" t="s">
        <v>87</v>
      </c>
      <c r="L40" s="40" t="s">
        <v>87</v>
      </c>
      <c r="M40" s="40" t="s">
        <v>87</v>
      </c>
      <c r="N40" s="40" t="s">
        <v>87</v>
      </c>
      <c r="O40" s="158">
        <v>2</v>
      </c>
      <c r="P40" s="57">
        <f t="shared" si="128"/>
        <v>0.8</v>
      </c>
      <c r="Q40" s="40" t="s">
        <v>87</v>
      </c>
      <c r="R40" s="40" t="s">
        <v>87</v>
      </c>
      <c r="S40" s="40" t="s">
        <v>87</v>
      </c>
      <c r="T40" s="158">
        <v>0</v>
      </c>
      <c r="U40" s="57">
        <f t="shared" si="129"/>
        <v>0</v>
      </c>
      <c r="V40" s="40" t="s">
        <v>87</v>
      </c>
      <c r="W40" s="40" t="s">
        <v>87</v>
      </c>
      <c r="X40" s="40" t="s">
        <v>87</v>
      </c>
      <c r="Y40" s="40" t="s">
        <v>87</v>
      </c>
      <c r="Z40" s="40" t="s">
        <v>87</v>
      </c>
      <c r="AA40" s="40" t="s">
        <v>87</v>
      </c>
      <c r="AB40" s="58" t="s">
        <v>87</v>
      </c>
      <c r="AC40" s="40" t="s">
        <v>87</v>
      </c>
      <c r="AD40" s="40" t="s">
        <v>87</v>
      </c>
      <c r="AE40" s="158">
        <v>0</v>
      </c>
      <c r="AF40" s="57">
        <f t="shared" si="130"/>
        <v>0</v>
      </c>
      <c r="AG40" s="40" t="s">
        <v>87</v>
      </c>
      <c r="AH40" s="40" t="s">
        <v>87</v>
      </c>
      <c r="AI40" s="58" t="s">
        <v>87</v>
      </c>
      <c r="AJ40" s="40" t="s">
        <v>87</v>
      </c>
      <c r="AK40" s="40" t="s">
        <v>87</v>
      </c>
      <c r="AL40" s="40" t="s">
        <v>87</v>
      </c>
      <c r="AM40" s="40" t="s">
        <v>87</v>
      </c>
      <c r="AN40" s="35">
        <v>0</v>
      </c>
      <c r="AO40" s="57">
        <f t="shared" si="131"/>
        <v>0</v>
      </c>
      <c r="AP40" s="58" t="s">
        <v>87</v>
      </c>
      <c r="AQ40" s="40" t="s">
        <v>87</v>
      </c>
      <c r="AR40" s="40" t="s">
        <v>87</v>
      </c>
      <c r="AS40" s="40" t="s">
        <v>87</v>
      </c>
      <c r="AT40" s="40" t="s">
        <v>87</v>
      </c>
      <c r="AU40" s="40" t="s">
        <v>87</v>
      </c>
      <c r="AV40" s="58" t="s">
        <v>87</v>
      </c>
      <c r="AW40" s="158">
        <v>18</v>
      </c>
      <c r="AX40" s="57">
        <f t="shared" si="132"/>
        <v>7.1999999999999993</v>
      </c>
      <c r="AY40" s="58" t="s">
        <v>87</v>
      </c>
      <c r="AZ40" s="40" t="s">
        <v>87</v>
      </c>
      <c r="BA40" s="58" t="s">
        <v>87</v>
      </c>
      <c r="BB40" s="158">
        <v>6</v>
      </c>
      <c r="BC40" s="57">
        <f t="shared" si="133"/>
        <v>2.4</v>
      </c>
      <c r="BD40" s="58" t="s">
        <v>87</v>
      </c>
      <c r="BE40" s="40" t="s">
        <v>87</v>
      </c>
      <c r="BF40" s="40" t="s">
        <v>87</v>
      </c>
      <c r="BG40" s="158">
        <v>1</v>
      </c>
      <c r="BH40" s="57">
        <f t="shared" si="134"/>
        <v>0.4</v>
      </c>
      <c r="BI40" s="40" t="s">
        <v>87</v>
      </c>
      <c r="BJ40" s="40" t="s">
        <v>87</v>
      </c>
      <c r="BK40" s="40" t="s">
        <v>87</v>
      </c>
      <c r="BL40" s="158">
        <v>0</v>
      </c>
      <c r="BM40" s="57">
        <f t="shared" si="135"/>
        <v>0</v>
      </c>
      <c r="BN40" s="40" t="s">
        <v>87</v>
      </c>
      <c r="BO40" s="40" t="s">
        <v>87</v>
      </c>
      <c r="BP40" s="58" t="s">
        <v>87</v>
      </c>
      <c r="BQ40" s="40" t="s">
        <v>87</v>
      </c>
      <c r="BR40" s="40" t="s">
        <v>87</v>
      </c>
      <c r="BS40" s="40" t="s">
        <v>87</v>
      </c>
      <c r="BT40" s="40" t="s">
        <v>87</v>
      </c>
      <c r="BU40" s="158">
        <v>1</v>
      </c>
      <c r="BV40" s="57">
        <f t="shared" si="136"/>
        <v>0.4</v>
      </c>
      <c r="BW40" s="40" t="s">
        <v>87</v>
      </c>
      <c r="BX40" s="40" t="s">
        <v>87</v>
      </c>
      <c r="BY40" s="40" t="s">
        <v>87</v>
      </c>
      <c r="BZ40" s="40" t="s">
        <v>87</v>
      </c>
      <c r="CA40" s="40" t="s">
        <v>87</v>
      </c>
      <c r="CB40" s="35">
        <v>0</v>
      </c>
      <c r="CC40" s="60">
        <f t="shared" si="137"/>
        <v>0</v>
      </c>
      <c r="CD40" s="40" t="s">
        <v>87</v>
      </c>
      <c r="CE40" s="40" t="s">
        <v>87</v>
      </c>
      <c r="CF40" s="40" t="s">
        <v>87</v>
      </c>
      <c r="CG40" s="40" t="s">
        <v>87</v>
      </c>
      <c r="CH40" s="40" t="s">
        <v>87</v>
      </c>
      <c r="CI40" s="40" t="s">
        <v>87</v>
      </c>
      <c r="CJ40" s="40" t="s">
        <v>87</v>
      </c>
      <c r="CK40" s="158">
        <v>1</v>
      </c>
      <c r="CL40" s="57">
        <f t="shared" si="138"/>
        <v>0.4</v>
      </c>
      <c r="CM40" s="40" t="s">
        <v>87</v>
      </c>
      <c r="CN40" s="40" t="s">
        <v>87</v>
      </c>
      <c r="CO40" s="40" t="s">
        <v>87</v>
      </c>
      <c r="CP40" s="40" t="s">
        <v>87</v>
      </c>
      <c r="CQ40" s="40" t="s">
        <v>87</v>
      </c>
      <c r="CR40" s="40" t="s">
        <v>87</v>
      </c>
      <c r="CS40" s="58" t="s">
        <v>87</v>
      </c>
      <c r="CT40" s="158">
        <v>0</v>
      </c>
      <c r="CU40" s="57">
        <f t="shared" si="139"/>
        <v>0</v>
      </c>
      <c r="CV40" s="58" t="s">
        <v>87</v>
      </c>
      <c r="CW40" s="40" t="s">
        <v>87</v>
      </c>
      <c r="CX40" s="58" t="s">
        <v>87</v>
      </c>
      <c r="CY40" s="158">
        <v>9</v>
      </c>
      <c r="CZ40" s="57">
        <f t="shared" si="140"/>
        <v>3.5999999999999996</v>
      </c>
      <c r="DA40" s="58" t="s">
        <v>87</v>
      </c>
      <c r="DB40" s="40" t="s">
        <v>87</v>
      </c>
      <c r="DC40" s="40" t="s">
        <v>87</v>
      </c>
      <c r="DD40" s="158">
        <v>6</v>
      </c>
      <c r="DE40" s="57">
        <f t="shared" si="141"/>
        <v>2.4</v>
      </c>
      <c r="DF40" s="40" t="s">
        <v>87</v>
      </c>
      <c r="DG40" s="40" t="s">
        <v>87</v>
      </c>
      <c r="DH40" s="58" t="s">
        <v>87</v>
      </c>
      <c r="DI40" s="158">
        <v>15</v>
      </c>
      <c r="DJ40" s="57">
        <f t="shared" si="142"/>
        <v>6</v>
      </c>
      <c r="DK40" s="58" t="s">
        <v>87</v>
      </c>
      <c r="DL40" s="40" t="s">
        <v>87</v>
      </c>
      <c r="DM40" s="40" t="s">
        <v>87</v>
      </c>
      <c r="DN40" s="40" t="s">
        <v>87</v>
      </c>
      <c r="DO40" s="58" t="s">
        <v>87</v>
      </c>
      <c r="DP40" s="158">
        <v>24</v>
      </c>
      <c r="DQ40" s="57">
        <f t="shared" si="143"/>
        <v>9.6</v>
      </c>
      <c r="DR40" s="58" t="s">
        <v>87</v>
      </c>
      <c r="DS40" s="40" t="s">
        <v>87</v>
      </c>
      <c r="DT40" s="58" t="s">
        <v>87</v>
      </c>
      <c r="DU40" s="158">
        <v>68</v>
      </c>
      <c r="DV40" s="57">
        <f t="shared" si="144"/>
        <v>27.200000000000003</v>
      </c>
      <c r="DW40" s="58" t="s">
        <v>87</v>
      </c>
      <c r="DX40" s="40" t="s">
        <v>87</v>
      </c>
      <c r="DY40" s="58" t="s">
        <v>87</v>
      </c>
      <c r="DZ40" s="40" t="s">
        <v>87</v>
      </c>
      <c r="EA40" s="58" t="s">
        <v>87</v>
      </c>
      <c r="EB40" s="158">
        <v>0</v>
      </c>
      <c r="EC40" s="57">
        <f t="shared" si="145"/>
        <v>0</v>
      </c>
      <c r="ED40" s="58" t="s">
        <v>87</v>
      </c>
      <c r="EE40" s="40" t="s">
        <v>87</v>
      </c>
      <c r="EF40" s="58" t="s">
        <v>87</v>
      </c>
      <c r="EG40" s="40" t="s">
        <v>87</v>
      </c>
      <c r="EH40" s="58" t="s">
        <v>87</v>
      </c>
      <c r="EI40" s="158">
        <v>0</v>
      </c>
      <c r="EJ40" s="57">
        <f t="shared" si="146"/>
        <v>0</v>
      </c>
      <c r="EK40" s="58" t="s">
        <v>87</v>
      </c>
      <c r="EL40" s="40" t="s">
        <v>87</v>
      </c>
      <c r="EM40" s="58" t="s">
        <v>87</v>
      </c>
      <c r="EN40" s="40" t="s">
        <v>87</v>
      </c>
      <c r="EO40" s="58" t="s">
        <v>87</v>
      </c>
      <c r="EP40" s="158">
        <v>11</v>
      </c>
      <c r="EQ40" s="57">
        <f t="shared" si="147"/>
        <v>4.3999999999999995</v>
      </c>
      <c r="ER40" s="58" t="s">
        <v>87</v>
      </c>
      <c r="ES40" s="158" t="s">
        <v>87</v>
      </c>
      <c r="ET40" s="158" t="s">
        <v>87</v>
      </c>
      <c r="EU40" s="158" t="s">
        <v>87</v>
      </c>
      <c r="EV40" s="57" t="s">
        <v>87</v>
      </c>
      <c r="EW40" s="158">
        <v>4</v>
      </c>
      <c r="EX40" s="62">
        <f t="shared" si="148"/>
        <v>1.6</v>
      </c>
      <c r="EY40" s="57" t="s">
        <v>87</v>
      </c>
      <c r="EZ40" s="158">
        <v>18</v>
      </c>
      <c r="FA40" s="57">
        <f t="shared" si="149"/>
        <v>7.1999999999999993</v>
      </c>
      <c r="FB40" s="158" t="s">
        <v>87</v>
      </c>
      <c r="FC40" s="158" t="s">
        <v>87</v>
      </c>
      <c r="FD40" s="158">
        <v>146</v>
      </c>
      <c r="FE40" s="57">
        <f t="shared" si="150"/>
        <v>58.4</v>
      </c>
      <c r="FF40" s="158" t="s">
        <v>87</v>
      </c>
      <c r="FG40" s="158" t="s">
        <v>87</v>
      </c>
      <c r="FH40" s="57" t="s">
        <v>87</v>
      </c>
      <c r="FI40" s="35">
        <v>0</v>
      </c>
      <c r="FJ40" s="57">
        <f t="shared" si="151"/>
        <v>0</v>
      </c>
      <c r="FK40" s="57" t="s">
        <v>87</v>
      </c>
      <c r="FL40" s="158" t="s">
        <v>87</v>
      </c>
      <c r="FM40" s="158" t="s">
        <v>87</v>
      </c>
      <c r="FN40" s="158">
        <v>0</v>
      </c>
      <c r="FO40" s="57">
        <f t="shared" si="152"/>
        <v>0</v>
      </c>
      <c r="FP40" s="158" t="s">
        <v>87</v>
      </c>
      <c r="FQ40" s="158" t="s">
        <v>87</v>
      </c>
      <c r="FR40" s="57" t="s">
        <v>87</v>
      </c>
      <c r="FS40" s="35">
        <v>0</v>
      </c>
      <c r="FT40" s="57">
        <f t="shared" si="153"/>
        <v>0</v>
      </c>
      <c r="FU40" s="57" t="s">
        <v>87</v>
      </c>
      <c r="FV40" s="158" t="s">
        <v>87</v>
      </c>
      <c r="FW40" s="57" t="s">
        <v>87</v>
      </c>
      <c r="FX40" s="56">
        <v>0</v>
      </c>
      <c r="FY40" s="57">
        <f t="shared" si="154"/>
        <v>0</v>
      </c>
      <c r="FZ40" s="57" t="s">
        <v>87</v>
      </c>
      <c r="GA40" s="158" t="s">
        <v>87</v>
      </c>
      <c r="GB40" s="57" t="s">
        <v>87</v>
      </c>
      <c r="GC40" s="158">
        <v>21</v>
      </c>
      <c r="GD40" s="57">
        <f t="shared" si="155"/>
        <v>8.4</v>
      </c>
      <c r="GE40" s="57" t="s">
        <v>87</v>
      </c>
      <c r="GF40" s="158" t="s">
        <v>87</v>
      </c>
      <c r="GG40" s="57" t="s">
        <v>87</v>
      </c>
      <c r="GH40" s="158" t="s">
        <v>87</v>
      </c>
      <c r="GI40" s="57" t="s">
        <v>87</v>
      </c>
      <c r="GJ40" s="158">
        <v>2</v>
      </c>
      <c r="GK40" s="57">
        <f t="shared" si="156"/>
        <v>0.8</v>
      </c>
      <c r="GL40" s="57" t="s">
        <v>87</v>
      </c>
      <c r="GM40" s="158" t="s">
        <v>87</v>
      </c>
      <c r="GN40" s="57" t="s">
        <v>87</v>
      </c>
      <c r="GO40" s="158" t="s">
        <v>87</v>
      </c>
      <c r="GP40" s="57" t="s">
        <v>87</v>
      </c>
      <c r="GQ40" s="158">
        <v>53</v>
      </c>
      <c r="GR40" s="57">
        <f t="shared" si="157"/>
        <v>21.2</v>
      </c>
      <c r="GS40" s="57" t="s">
        <v>87</v>
      </c>
      <c r="GT40" s="158" t="s">
        <v>87</v>
      </c>
      <c r="GU40" s="57" t="s">
        <v>87</v>
      </c>
      <c r="GV40" s="158">
        <f t="shared" si="158"/>
        <v>55</v>
      </c>
      <c r="GW40" s="57">
        <f t="shared" si="159"/>
        <v>22</v>
      </c>
      <c r="GX40" s="57" t="s">
        <v>87</v>
      </c>
      <c r="GY40" s="158" t="s">
        <v>87</v>
      </c>
      <c r="GZ40" s="158">
        <v>250</v>
      </c>
    </row>
    <row r="41" spans="1:208" s="12" customFormat="1" ht="16.05" customHeight="1" x14ac:dyDescent="0.3">
      <c r="A41" s="43" t="s">
        <v>203</v>
      </c>
      <c r="B41" s="132" t="s">
        <v>180</v>
      </c>
      <c r="C41" s="42" t="s">
        <v>35</v>
      </c>
      <c r="D41" s="76">
        <v>5.52</v>
      </c>
      <c r="E41" s="163" t="s">
        <v>157</v>
      </c>
      <c r="F41" s="40" t="s">
        <v>87</v>
      </c>
      <c r="G41" s="40" t="s">
        <v>87</v>
      </c>
      <c r="H41" s="158">
        <v>0</v>
      </c>
      <c r="I41" s="57">
        <f t="shared" si="127"/>
        <v>0</v>
      </c>
      <c r="J41" s="40" t="s">
        <v>87</v>
      </c>
      <c r="K41" s="40" t="s">
        <v>87</v>
      </c>
      <c r="L41" s="40" t="s">
        <v>87</v>
      </c>
      <c r="M41" s="40" t="s">
        <v>87</v>
      </c>
      <c r="N41" s="40" t="s">
        <v>87</v>
      </c>
      <c r="O41" s="158">
        <v>0</v>
      </c>
      <c r="P41" s="57">
        <f t="shared" si="128"/>
        <v>0</v>
      </c>
      <c r="Q41" s="40" t="s">
        <v>87</v>
      </c>
      <c r="R41" s="40" t="s">
        <v>87</v>
      </c>
      <c r="S41" s="40" t="s">
        <v>87</v>
      </c>
      <c r="T41" s="158">
        <v>0</v>
      </c>
      <c r="U41" s="57">
        <f t="shared" si="129"/>
        <v>0</v>
      </c>
      <c r="V41" s="40" t="s">
        <v>87</v>
      </c>
      <c r="W41" s="40" t="s">
        <v>87</v>
      </c>
      <c r="X41" s="40" t="s">
        <v>87</v>
      </c>
      <c r="Y41" s="40" t="s">
        <v>87</v>
      </c>
      <c r="Z41" s="40" t="s">
        <v>87</v>
      </c>
      <c r="AA41" s="40" t="s">
        <v>87</v>
      </c>
      <c r="AB41" s="58" t="s">
        <v>87</v>
      </c>
      <c r="AC41" s="40" t="s">
        <v>87</v>
      </c>
      <c r="AD41" s="40" t="s">
        <v>87</v>
      </c>
      <c r="AE41" s="158">
        <v>1</v>
      </c>
      <c r="AF41" s="57">
        <f t="shared" si="130"/>
        <v>0.4</v>
      </c>
      <c r="AG41" s="40" t="s">
        <v>87</v>
      </c>
      <c r="AH41" s="40" t="s">
        <v>87</v>
      </c>
      <c r="AI41" s="58" t="s">
        <v>87</v>
      </c>
      <c r="AJ41" s="40" t="s">
        <v>87</v>
      </c>
      <c r="AK41" s="40" t="s">
        <v>87</v>
      </c>
      <c r="AL41" s="40" t="s">
        <v>87</v>
      </c>
      <c r="AM41" s="40" t="s">
        <v>87</v>
      </c>
      <c r="AN41" s="35">
        <v>0</v>
      </c>
      <c r="AO41" s="57">
        <f t="shared" si="131"/>
        <v>0</v>
      </c>
      <c r="AP41" s="58" t="s">
        <v>87</v>
      </c>
      <c r="AQ41" s="40" t="s">
        <v>87</v>
      </c>
      <c r="AR41" s="40" t="s">
        <v>87</v>
      </c>
      <c r="AS41" s="40" t="s">
        <v>87</v>
      </c>
      <c r="AT41" s="40" t="s">
        <v>87</v>
      </c>
      <c r="AU41" s="40" t="s">
        <v>87</v>
      </c>
      <c r="AV41" s="58" t="s">
        <v>87</v>
      </c>
      <c r="AW41" s="158">
        <v>29</v>
      </c>
      <c r="AX41" s="57">
        <f t="shared" si="132"/>
        <v>11.600000000000001</v>
      </c>
      <c r="AY41" s="58" t="s">
        <v>87</v>
      </c>
      <c r="AZ41" s="40" t="s">
        <v>87</v>
      </c>
      <c r="BA41" s="58" t="s">
        <v>87</v>
      </c>
      <c r="BB41" s="158">
        <v>13</v>
      </c>
      <c r="BC41" s="57">
        <f t="shared" si="133"/>
        <v>5.2</v>
      </c>
      <c r="BD41" s="58" t="s">
        <v>87</v>
      </c>
      <c r="BE41" s="40" t="s">
        <v>87</v>
      </c>
      <c r="BF41" s="40" t="s">
        <v>87</v>
      </c>
      <c r="BG41" s="158">
        <v>1</v>
      </c>
      <c r="BH41" s="57">
        <f t="shared" si="134"/>
        <v>0.4</v>
      </c>
      <c r="BI41" s="40" t="s">
        <v>87</v>
      </c>
      <c r="BJ41" s="40" t="s">
        <v>87</v>
      </c>
      <c r="BK41" s="40" t="s">
        <v>87</v>
      </c>
      <c r="BL41" s="158">
        <v>0</v>
      </c>
      <c r="BM41" s="57">
        <f t="shared" si="135"/>
        <v>0</v>
      </c>
      <c r="BN41" s="40" t="s">
        <v>87</v>
      </c>
      <c r="BO41" s="40" t="s">
        <v>87</v>
      </c>
      <c r="BP41" s="58" t="s">
        <v>87</v>
      </c>
      <c r="BQ41" s="40" t="s">
        <v>87</v>
      </c>
      <c r="BR41" s="40" t="s">
        <v>87</v>
      </c>
      <c r="BS41" s="40" t="s">
        <v>87</v>
      </c>
      <c r="BT41" s="40" t="s">
        <v>87</v>
      </c>
      <c r="BU41" s="158">
        <v>4</v>
      </c>
      <c r="BV41" s="57">
        <f t="shared" si="136"/>
        <v>1.6</v>
      </c>
      <c r="BW41" s="40" t="s">
        <v>87</v>
      </c>
      <c r="BX41" s="40" t="s">
        <v>87</v>
      </c>
      <c r="BY41" s="40" t="s">
        <v>87</v>
      </c>
      <c r="BZ41" s="40" t="s">
        <v>87</v>
      </c>
      <c r="CA41" s="40" t="s">
        <v>87</v>
      </c>
      <c r="CB41" s="35">
        <v>0</v>
      </c>
      <c r="CC41" s="60">
        <f t="shared" si="137"/>
        <v>0</v>
      </c>
      <c r="CD41" s="40" t="s">
        <v>87</v>
      </c>
      <c r="CE41" s="40" t="s">
        <v>87</v>
      </c>
      <c r="CF41" s="40" t="s">
        <v>87</v>
      </c>
      <c r="CG41" s="40" t="s">
        <v>87</v>
      </c>
      <c r="CH41" s="40" t="s">
        <v>87</v>
      </c>
      <c r="CI41" s="40" t="s">
        <v>87</v>
      </c>
      <c r="CJ41" s="40" t="s">
        <v>87</v>
      </c>
      <c r="CK41" s="158">
        <v>1</v>
      </c>
      <c r="CL41" s="57">
        <f t="shared" si="138"/>
        <v>0.4</v>
      </c>
      <c r="CM41" s="40" t="s">
        <v>87</v>
      </c>
      <c r="CN41" s="40" t="s">
        <v>87</v>
      </c>
      <c r="CO41" s="40" t="s">
        <v>87</v>
      </c>
      <c r="CP41" s="40" t="s">
        <v>87</v>
      </c>
      <c r="CQ41" s="40" t="s">
        <v>87</v>
      </c>
      <c r="CR41" s="40" t="s">
        <v>87</v>
      </c>
      <c r="CS41" s="58" t="s">
        <v>87</v>
      </c>
      <c r="CT41" s="158">
        <v>0</v>
      </c>
      <c r="CU41" s="57">
        <f t="shared" si="139"/>
        <v>0</v>
      </c>
      <c r="CV41" s="58" t="s">
        <v>87</v>
      </c>
      <c r="CW41" s="40" t="s">
        <v>87</v>
      </c>
      <c r="CX41" s="58" t="s">
        <v>87</v>
      </c>
      <c r="CY41" s="158">
        <v>8</v>
      </c>
      <c r="CZ41" s="57">
        <f t="shared" si="140"/>
        <v>3.2</v>
      </c>
      <c r="DA41" s="58" t="s">
        <v>87</v>
      </c>
      <c r="DB41" s="40" t="s">
        <v>87</v>
      </c>
      <c r="DC41" s="40" t="s">
        <v>87</v>
      </c>
      <c r="DD41" s="158">
        <v>7</v>
      </c>
      <c r="DE41" s="57">
        <f t="shared" si="141"/>
        <v>2.8000000000000003</v>
      </c>
      <c r="DF41" s="40" t="s">
        <v>87</v>
      </c>
      <c r="DG41" s="40" t="s">
        <v>87</v>
      </c>
      <c r="DH41" s="58" t="s">
        <v>87</v>
      </c>
      <c r="DI41" s="158">
        <v>8</v>
      </c>
      <c r="DJ41" s="57">
        <f t="shared" si="142"/>
        <v>3.2</v>
      </c>
      <c r="DK41" s="58" t="s">
        <v>87</v>
      </c>
      <c r="DL41" s="40" t="s">
        <v>87</v>
      </c>
      <c r="DM41" s="40" t="s">
        <v>87</v>
      </c>
      <c r="DN41" s="40" t="s">
        <v>87</v>
      </c>
      <c r="DO41" s="58" t="s">
        <v>87</v>
      </c>
      <c r="DP41" s="158">
        <v>12</v>
      </c>
      <c r="DQ41" s="57">
        <f t="shared" si="143"/>
        <v>4.8</v>
      </c>
      <c r="DR41" s="58" t="s">
        <v>87</v>
      </c>
      <c r="DS41" s="40" t="s">
        <v>87</v>
      </c>
      <c r="DT41" s="58" t="s">
        <v>87</v>
      </c>
      <c r="DU41" s="158">
        <v>72</v>
      </c>
      <c r="DV41" s="57">
        <f t="shared" si="144"/>
        <v>28.799999999999997</v>
      </c>
      <c r="DW41" s="58" t="s">
        <v>87</v>
      </c>
      <c r="DX41" s="40" t="s">
        <v>87</v>
      </c>
      <c r="DY41" s="58" t="s">
        <v>87</v>
      </c>
      <c r="DZ41" s="40" t="s">
        <v>87</v>
      </c>
      <c r="EA41" s="58" t="s">
        <v>87</v>
      </c>
      <c r="EB41" s="158">
        <v>0</v>
      </c>
      <c r="EC41" s="57">
        <f t="shared" si="145"/>
        <v>0</v>
      </c>
      <c r="ED41" s="58" t="s">
        <v>87</v>
      </c>
      <c r="EE41" s="40" t="s">
        <v>87</v>
      </c>
      <c r="EF41" s="58" t="s">
        <v>87</v>
      </c>
      <c r="EG41" s="40" t="s">
        <v>87</v>
      </c>
      <c r="EH41" s="58" t="s">
        <v>87</v>
      </c>
      <c r="EI41" s="158">
        <v>0</v>
      </c>
      <c r="EJ41" s="57">
        <f t="shared" si="146"/>
        <v>0</v>
      </c>
      <c r="EK41" s="58" t="s">
        <v>87</v>
      </c>
      <c r="EL41" s="40" t="s">
        <v>87</v>
      </c>
      <c r="EM41" s="58" t="s">
        <v>87</v>
      </c>
      <c r="EN41" s="40" t="s">
        <v>87</v>
      </c>
      <c r="EO41" s="58" t="s">
        <v>87</v>
      </c>
      <c r="EP41" s="158">
        <v>24</v>
      </c>
      <c r="EQ41" s="57">
        <f t="shared" si="147"/>
        <v>9.6</v>
      </c>
      <c r="ER41" s="58" t="s">
        <v>87</v>
      </c>
      <c r="ES41" s="158" t="s">
        <v>87</v>
      </c>
      <c r="ET41" s="158" t="s">
        <v>87</v>
      </c>
      <c r="EU41" s="158" t="s">
        <v>87</v>
      </c>
      <c r="EV41" s="57" t="s">
        <v>87</v>
      </c>
      <c r="EW41" s="158">
        <v>0</v>
      </c>
      <c r="EX41" s="62">
        <f t="shared" si="148"/>
        <v>0</v>
      </c>
      <c r="EY41" s="57" t="s">
        <v>87</v>
      </c>
      <c r="EZ41" s="158">
        <v>22</v>
      </c>
      <c r="FA41" s="57">
        <f t="shared" si="149"/>
        <v>8.7999999999999989</v>
      </c>
      <c r="FB41" s="158" t="s">
        <v>87</v>
      </c>
      <c r="FC41" s="158" t="s">
        <v>87</v>
      </c>
      <c r="FD41" s="158">
        <v>147</v>
      </c>
      <c r="FE41" s="57">
        <f t="shared" si="150"/>
        <v>58.8</v>
      </c>
      <c r="FF41" s="158" t="s">
        <v>87</v>
      </c>
      <c r="FG41" s="158" t="s">
        <v>87</v>
      </c>
      <c r="FH41" s="57" t="s">
        <v>87</v>
      </c>
      <c r="FI41" s="35">
        <v>0</v>
      </c>
      <c r="FJ41" s="57">
        <f t="shared" si="151"/>
        <v>0</v>
      </c>
      <c r="FK41" s="57" t="s">
        <v>87</v>
      </c>
      <c r="FL41" s="158" t="s">
        <v>87</v>
      </c>
      <c r="FM41" s="158" t="s">
        <v>87</v>
      </c>
      <c r="FN41" s="158">
        <v>0</v>
      </c>
      <c r="FO41" s="57">
        <f t="shared" si="152"/>
        <v>0</v>
      </c>
      <c r="FP41" s="158" t="s">
        <v>87</v>
      </c>
      <c r="FQ41" s="158" t="s">
        <v>87</v>
      </c>
      <c r="FR41" s="57" t="s">
        <v>87</v>
      </c>
      <c r="FS41" s="35">
        <v>0</v>
      </c>
      <c r="FT41" s="57">
        <f t="shared" si="153"/>
        <v>0</v>
      </c>
      <c r="FU41" s="57" t="s">
        <v>87</v>
      </c>
      <c r="FV41" s="158" t="s">
        <v>87</v>
      </c>
      <c r="FW41" s="57" t="s">
        <v>87</v>
      </c>
      <c r="FX41" s="56">
        <v>0</v>
      </c>
      <c r="FY41" s="57">
        <f t="shared" si="154"/>
        <v>0</v>
      </c>
      <c r="FZ41" s="57" t="s">
        <v>87</v>
      </c>
      <c r="GA41" s="158" t="s">
        <v>87</v>
      </c>
      <c r="GB41" s="57" t="s">
        <v>87</v>
      </c>
      <c r="GC41" s="158">
        <v>24</v>
      </c>
      <c r="GD41" s="57">
        <f t="shared" si="155"/>
        <v>9.6</v>
      </c>
      <c r="GE41" s="57" t="s">
        <v>87</v>
      </c>
      <c r="GF41" s="158" t="s">
        <v>87</v>
      </c>
      <c r="GG41" s="57" t="s">
        <v>87</v>
      </c>
      <c r="GH41" s="158" t="s">
        <v>87</v>
      </c>
      <c r="GI41" s="57" t="s">
        <v>87</v>
      </c>
      <c r="GJ41" s="158">
        <v>0</v>
      </c>
      <c r="GK41" s="57">
        <f t="shared" si="156"/>
        <v>0</v>
      </c>
      <c r="GL41" s="57" t="s">
        <v>87</v>
      </c>
      <c r="GM41" s="158" t="s">
        <v>87</v>
      </c>
      <c r="GN41" s="57" t="s">
        <v>87</v>
      </c>
      <c r="GO41" s="158" t="s">
        <v>87</v>
      </c>
      <c r="GP41" s="57" t="s">
        <v>87</v>
      </c>
      <c r="GQ41" s="158">
        <v>32</v>
      </c>
      <c r="GR41" s="57">
        <f t="shared" si="157"/>
        <v>12.8</v>
      </c>
      <c r="GS41" s="57" t="s">
        <v>87</v>
      </c>
      <c r="GT41" s="158" t="s">
        <v>87</v>
      </c>
      <c r="GU41" s="57" t="s">
        <v>87</v>
      </c>
      <c r="GV41" s="158">
        <f t="shared" si="158"/>
        <v>32</v>
      </c>
      <c r="GW41" s="57">
        <f t="shared" si="159"/>
        <v>12.8</v>
      </c>
      <c r="GX41" s="57" t="s">
        <v>87</v>
      </c>
      <c r="GY41" s="158" t="s">
        <v>87</v>
      </c>
      <c r="GZ41" s="158">
        <v>250</v>
      </c>
    </row>
    <row r="42" spans="1:208" s="12" customFormat="1" ht="16.05" customHeight="1" x14ac:dyDescent="0.3">
      <c r="A42" s="43" t="s">
        <v>216</v>
      </c>
      <c r="B42" s="132" t="s">
        <v>180</v>
      </c>
      <c r="C42" s="42" t="s">
        <v>36</v>
      </c>
      <c r="D42" s="76">
        <v>3.97</v>
      </c>
      <c r="E42" s="163" t="s">
        <v>157</v>
      </c>
      <c r="F42" s="158">
        <v>1</v>
      </c>
      <c r="G42" s="57">
        <f>(F42/GY42)*100</f>
        <v>0.21551724137931033</v>
      </c>
      <c r="H42" s="158">
        <v>0</v>
      </c>
      <c r="I42" s="57">
        <f t="shared" si="127"/>
        <v>0</v>
      </c>
      <c r="J42" s="57">
        <f>(I42+G42)/2</f>
        <v>0.10775862068965517</v>
      </c>
      <c r="K42" s="158">
        <v>10</v>
      </c>
      <c r="L42" s="57">
        <f>(K42/GY42)*100</f>
        <v>2.1551724137931036</v>
      </c>
      <c r="M42" s="158">
        <v>17</v>
      </c>
      <c r="N42" s="57">
        <f>(M42/GY42)*100</f>
        <v>3.6637931034482754</v>
      </c>
      <c r="O42" s="158">
        <v>14</v>
      </c>
      <c r="P42" s="57">
        <f t="shared" si="128"/>
        <v>4.4164037854889591</v>
      </c>
      <c r="Q42" s="57">
        <f>(N42+P42)/2</f>
        <v>4.040098444468617</v>
      </c>
      <c r="R42" s="158">
        <v>0</v>
      </c>
      <c r="S42" s="57">
        <f>(R42/GY42)*100</f>
        <v>0</v>
      </c>
      <c r="T42" s="158">
        <v>8</v>
      </c>
      <c r="U42" s="57">
        <f t="shared" si="129"/>
        <v>2.5236593059936907</v>
      </c>
      <c r="V42" s="57">
        <f>(U42+S42+L42)/2</f>
        <v>2.3394158598933972</v>
      </c>
      <c r="W42" s="158">
        <v>1</v>
      </c>
      <c r="X42" s="57">
        <f>(W42/GY42)*100</f>
        <v>0.21551724137931033</v>
      </c>
      <c r="Y42" s="158">
        <v>10</v>
      </c>
      <c r="Z42" s="57">
        <f>(Y42/GZ42)*100</f>
        <v>3.1545741324921135</v>
      </c>
      <c r="AA42" s="158">
        <v>11</v>
      </c>
      <c r="AB42" s="57">
        <f>(AA42/GY42)*100</f>
        <v>2.3706896551724137</v>
      </c>
      <c r="AC42" s="158">
        <v>1</v>
      </c>
      <c r="AD42" s="57">
        <f>(AC42/GY42)*100</f>
        <v>0.21551724137931033</v>
      </c>
      <c r="AE42" s="158">
        <v>2</v>
      </c>
      <c r="AF42" s="57">
        <f t="shared" si="130"/>
        <v>0.63091482649842268</v>
      </c>
      <c r="AG42" s="158">
        <f>(AF42+AD42)/2</f>
        <v>0.42321603393886653</v>
      </c>
      <c r="AH42" s="158">
        <v>5</v>
      </c>
      <c r="AI42" s="57">
        <f>(AH42/GY42)*100</f>
        <v>1.0775862068965518</v>
      </c>
      <c r="AJ42" s="40">
        <v>0</v>
      </c>
      <c r="AK42" s="57">
        <f>(AJ42/GY42)*100</f>
        <v>0</v>
      </c>
      <c r="AL42" s="35">
        <v>0</v>
      </c>
      <c r="AM42" s="57">
        <f>(AL42/GY42)*100</f>
        <v>0</v>
      </c>
      <c r="AN42" s="35">
        <v>0</v>
      </c>
      <c r="AO42" s="57">
        <f t="shared" si="131"/>
        <v>0</v>
      </c>
      <c r="AP42" s="57">
        <f>(AO42+AM42)/2</f>
        <v>0</v>
      </c>
      <c r="AQ42" s="158">
        <v>0</v>
      </c>
      <c r="AR42" s="57">
        <f>(AQ42/GY42)*100</f>
        <v>0</v>
      </c>
      <c r="AS42" s="158">
        <v>0</v>
      </c>
      <c r="AT42" s="57">
        <f>(AS42/GY42)*100</f>
        <v>0</v>
      </c>
      <c r="AU42" s="158">
        <f>SUM(Y42,AH42,AS42)</f>
        <v>15</v>
      </c>
      <c r="AV42" s="57">
        <f>(AU42/GY42)*100</f>
        <v>3.2327586206896552</v>
      </c>
      <c r="AW42" s="158">
        <v>14</v>
      </c>
      <c r="AX42" s="57">
        <f t="shared" si="132"/>
        <v>4.4164037854889591</v>
      </c>
      <c r="AY42" s="57">
        <f>(AX42+AV42)/2</f>
        <v>3.8245812030893074</v>
      </c>
      <c r="AZ42" s="158">
        <f>SUM(AQ42,AJ42,AA42)</f>
        <v>11</v>
      </c>
      <c r="BA42" s="57">
        <f>(AZ42/GY42)*100</f>
        <v>2.3706896551724137</v>
      </c>
      <c r="BB42" s="158">
        <v>11</v>
      </c>
      <c r="BC42" s="57">
        <f t="shared" si="133"/>
        <v>3.4700315457413247</v>
      </c>
      <c r="BD42" s="57">
        <f>(BC42+BA42)/2</f>
        <v>2.9203606004568692</v>
      </c>
      <c r="BE42" s="158">
        <v>1</v>
      </c>
      <c r="BF42" s="57">
        <f>(BE42/GY42)*100</f>
        <v>0.21551724137931033</v>
      </c>
      <c r="BG42" s="158">
        <v>1</v>
      </c>
      <c r="BH42" s="57">
        <f t="shared" si="134"/>
        <v>0.31545741324921134</v>
      </c>
      <c r="BI42" s="57">
        <f>(BH42+BF42)/2</f>
        <v>0.26548732731426083</v>
      </c>
      <c r="BJ42" s="158">
        <v>0</v>
      </c>
      <c r="BK42" s="57">
        <f>(BJ42/GY42)*100</f>
        <v>0</v>
      </c>
      <c r="BL42" s="158">
        <v>0</v>
      </c>
      <c r="BM42" s="57">
        <f t="shared" si="135"/>
        <v>0</v>
      </c>
      <c r="BN42" s="57">
        <f>(BM42+BK42)/2</f>
        <v>0</v>
      </c>
      <c r="BO42" s="158">
        <v>20</v>
      </c>
      <c r="BP42" s="57">
        <f>(BO42/GY42)*100</f>
        <v>4.3103448275862073</v>
      </c>
      <c r="BQ42" s="158">
        <v>28</v>
      </c>
      <c r="BR42" s="57">
        <f>(BQ42/GY42)*100</f>
        <v>6.0344827586206895</v>
      </c>
      <c r="BS42" s="40">
        <v>36</v>
      </c>
      <c r="BT42" s="57">
        <f>(BS42/GY42)*100</f>
        <v>7.7586206896551726</v>
      </c>
      <c r="BU42" s="158">
        <v>24</v>
      </c>
      <c r="BV42" s="57">
        <f t="shared" si="136"/>
        <v>7.5709779179810726</v>
      </c>
      <c r="BW42" s="57">
        <f>(BV42+BT42)/2</f>
        <v>7.664799303818123</v>
      </c>
      <c r="BX42" s="40">
        <v>50</v>
      </c>
      <c r="BY42" s="57">
        <f>(BX42/GY42)*100</f>
        <v>10.775862068965516</v>
      </c>
      <c r="BZ42" s="158">
        <v>0</v>
      </c>
      <c r="CA42" s="60">
        <f>(BZ42/GY42)*100</f>
        <v>0</v>
      </c>
      <c r="CB42" s="35">
        <v>0</v>
      </c>
      <c r="CC42" s="60">
        <f t="shared" si="137"/>
        <v>0</v>
      </c>
      <c r="CD42" s="60">
        <f>(CC42+CA42)/2</f>
        <v>0</v>
      </c>
      <c r="CE42" s="158">
        <v>3</v>
      </c>
      <c r="CF42" s="57">
        <f>(CE42/GY42)*100</f>
        <v>0.64655172413793105</v>
      </c>
      <c r="CG42" s="158">
        <f>SUM(CE42,BZ42,BX42,BO42,BQ42)</f>
        <v>101</v>
      </c>
      <c r="CH42" s="57">
        <f>(CG42/GY42)*100</f>
        <v>21.767241379310345</v>
      </c>
      <c r="CI42" s="158">
        <v>30</v>
      </c>
      <c r="CJ42" s="57">
        <f>(CI42/GY42)*100</f>
        <v>6.4655172413793105</v>
      </c>
      <c r="CK42" s="158">
        <v>24</v>
      </c>
      <c r="CL42" s="57">
        <f t="shared" si="138"/>
        <v>7.5709779179810726</v>
      </c>
      <c r="CM42" s="57">
        <f>(CL42+CJ42)/2</f>
        <v>7.0182475796801915</v>
      </c>
      <c r="CN42" s="158">
        <v>26</v>
      </c>
      <c r="CO42" s="57">
        <f>(CN42/GY42)*100</f>
        <v>5.6034482758620694</v>
      </c>
      <c r="CP42" s="158">
        <v>37</v>
      </c>
      <c r="CQ42" s="57">
        <f>(CP42/GY42)*100</f>
        <v>7.9741379310344831</v>
      </c>
      <c r="CR42" s="35">
        <v>0</v>
      </c>
      <c r="CS42" s="57">
        <f>(CR42/GY42)*100</f>
        <v>0</v>
      </c>
      <c r="CT42" s="35">
        <v>0</v>
      </c>
      <c r="CU42" s="57">
        <f t="shared" si="139"/>
        <v>0</v>
      </c>
      <c r="CV42" s="57">
        <f>(CU42+CS42)/2</f>
        <v>0</v>
      </c>
      <c r="CW42" s="158">
        <v>5</v>
      </c>
      <c r="CX42" s="57">
        <f>(CW42/GY42)*100</f>
        <v>1.0775862068965518</v>
      </c>
      <c r="CY42" s="158">
        <v>4</v>
      </c>
      <c r="CZ42" s="57">
        <f t="shared" si="140"/>
        <v>1.2618296529968454</v>
      </c>
      <c r="DA42" s="57">
        <f>(CZ42+CX42)/2</f>
        <v>1.1697079299466986</v>
      </c>
      <c r="DB42" s="35">
        <v>52</v>
      </c>
      <c r="DC42" s="57">
        <f>(DB42/GY42)*100</f>
        <v>11.206896551724139</v>
      </c>
      <c r="DD42" s="35">
        <v>17</v>
      </c>
      <c r="DE42" s="57">
        <f t="shared" si="141"/>
        <v>5.3627760252365935</v>
      </c>
      <c r="DF42" s="57">
        <f>(DE42+DC42)/2</f>
        <v>8.284836288480367</v>
      </c>
      <c r="DG42" s="158">
        <v>68</v>
      </c>
      <c r="DH42" s="57">
        <f>(DG42/GY42)*100</f>
        <v>14.655172413793101</v>
      </c>
      <c r="DI42" s="158">
        <v>32</v>
      </c>
      <c r="DJ42" s="57">
        <f t="shared" si="142"/>
        <v>10.094637223974763</v>
      </c>
      <c r="DK42" s="57">
        <f>(DJ42+DH42)/2</f>
        <v>12.374904818883932</v>
      </c>
      <c r="DL42" s="158">
        <v>0</v>
      </c>
      <c r="DM42" s="57">
        <f>(DL42/GY42)*100</f>
        <v>0</v>
      </c>
      <c r="DN42" s="158">
        <v>17</v>
      </c>
      <c r="DO42" s="57">
        <f>(DN42/GY42)*100</f>
        <v>3.6637931034482754</v>
      </c>
      <c r="DP42" s="158">
        <v>16</v>
      </c>
      <c r="DQ42" s="57">
        <f t="shared" si="143"/>
        <v>5.0473186119873814</v>
      </c>
      <c r="DR42" s="57">
        <f>(DQ42+DO42)/2</f>
        <v>4.3555558577178282</v>
      </c>
      <c r="DS42" s="40">
        <v>118</v>
      </c>
      <c r="DT42" s="57">
        <f>(DS42/GY42)*100</f>
        <v>25.431034482758619</v>
      </c>
      <c r="DU42" s="158">
        <v>106</v>
      </c>
      <c r="DV42" s="57">
        <f t="shared" si="144"/>
        <v>33.438485804416402</v>
      </c>
      <c r="DW42" s="57">
        <f>(DV42+DT42)/2</f>
        <v>29.434760143587511</v>
      </c>
      <c r="DX42" s="158">
        <v>0</v>
      </c>
      <c r="DY42" s="57">
        <f>(DX42/GY42)*100</f>
        <v>0</v>
      </c>
      <c r="DZ42" s="45">
        <v>1</v>
      </c>
      <c r="EA42" s="57">
        <f>(DZ42/GY42)*100</f>
        <v>0.21551724137931033</v>
      </c>
      <c r="EB42" s="45">
        <v>1</v>
      </c>
      <c r="EC42" s="57">
        <f t="shared" si="145"/>
        <v>0.31545741324921134</v>
      </c>
      <c r="ED42" s="57">
        <f>(EC42+EA42)/2</f>
        <v>0.26548732731426083</v>
      </c>
      <c r="EE42" s="158">
        <v>4</v>
      </c>
      <c r="EF42" s="57">
        <f>(EE42/GY42)*100</f>
        <v>0.86206896551724133</v>
      </c>
      <c r="EG42" s="158">
        <v>0</v>
      </c>
      <c r="EH42" s="57">
        <f>(EG42/GY42)*100</f>
        <v>0</v>
      </c>
      <c r="EI42" s="158">
        <v>0</v>
      </c>
      <c r="EJ42" s="57">
        <f t="shared" si="146"/>
        <v>0</v>
      </c>
      <c r="EK42" s="57">
        <f>(EJ42+EH42)/2</f>
        <v>0</v>
      </c>
      <c r="EL42" s="158">
        <v>6</v>
      </c>
      <c r="EM42" s="57">
        <f>(EL42/GY42)*100</f>
        <v>1.2931034482758621</v>
      </c>
      <c r="EN42" s="158">
        <v>2</v>
      </c>
      <c r="EO42" s="57">
        <f>(EN42/GY42)*100</f>
        <v>0.43103448275862066</v>
      </c>
      <c r="EP42" s="158">
        <v>2</v>
      </c>
      <c r="EQ42" s="57">
        <f t="shared" si="147"/>
        <v>0.63091482649842268</v>
      </c>
      <c r="ER42" s="57">
        <f>(EQ42+EO42)/2</f>
        <v>0.53097465462852167</v>
      </c>
      <c r="ES42" s="158">
        <v>5</v>
      </c>
      <c r="ET42" s="57">
        <f>(ES42/GY42)*100</f>
        <v>1.0775862068965518</v>
      </c>
      <c r="EU42" s="158">
        <v>0</v>
      </c>
      <c r="EV42" s="57">
        <f>(EU42/GY42)*100</f>
        <v>0</v>
      </c>
      <c r="EW42" s="158">
        <v>22</v>
      </c>
      <c r="EX42" s="62">
        <f t="shared" si="148"/>
        <v>6.9400630914826493</v>
      </c>
      <c r="EY42" s="62">
        <f>(EX42+CO42)/2</f>
        <v>6.2717556836723594</v>
      </c>
      <c r="EZ42" s="158">
        <v>45</v>
      </c>
      <c r="FA42" s="57">
        <f t="shared" si="149"/>
        <v>14.195583596214512</v>
      </c>
      <c r="FB42" s="158">
        <f>SUM(ES42,EN42,EL42,EE42,DX42,DS42,DL42,DG42,CW42,CP42,CI42,DN42)</f>
        <v>292</v>
      </c>
      <c r="FC42" s="57">
        <f>(FB42/GY42)*100</f>
        <v>62.931034482758619</v>
      </c>
      <c r="FD42" s="158">
        <v>229</v>
      </c>
      <c r="FE42" s="57">
        <f t="shared" si="150"/>
        <v>72.239747634069403</v>
      </c>
      <c r="FF42" s="57">
        <f>(FE42+FC42)/2</f>
        <v>67.585391058414018</v>
      </c>
      <c r="FG42" s="158">
        <v>0</v>
      </c>
      <c r="FH42" s="57">
        <f>(FG42/GY42)*100</f>
        <v>0</v>
      </c>
      <c r="FI42" s="35">
        <v>0</v>
      </c>
      <c r="FJ42" s="57">
        <f t="shared" si="151"/>
        <v>0</v>
      </c>
      <c r="FK42" s="57">
        <f>(FJ42+FH42)/2</f>
        <v>0</v>
      </c>
      <c r="FL42" s="35">
        <v>0</v>
      </c>
      <c r="FM42" s="57">
        <f>(FL42/GY42)*100</f>
        <v>0</v>
      </c>
      <c r="FN42" s="158">
        <v>0</v>
      </c>
      <c r="FO42" s="57">
        <f t="shared" si="152"/>
        <v>0</v>
      </c>
      <c r="FP42" s="57">
        <f>(FO42+FM42)/2</f>
        <v>0</v>
      </c>
      <c r="FQ42" s="158">
        <v>0</v>
      </c>
      <c r="FR42" s="57">
        <f>(FQ42/GY42)*100</f>
        <v>0</v>
      </c>
      <c r="FS42" s="158">
        <v>0</v>
      </c>
      <c r="FT42" s="57">
        <f t="shared" si="153"/>
        <v>0</v>
      </c>
      <c r="FU42" s="57">
        <f>(FT42+FR42)/2</f>
        <v>0</v>
      </c>
      <c r="FV42" s="158">
        <v>0</v>
      </c>
      <c r="FW42" s="57">
        <f>(FV42/GY42)*100</f>
        <v>0</v>
      </c>
      <c r="FX42" s="158">
        <v>0</v>
      </c>
      <c r="FY42" s="57">
        <f t="shared" si="154"/>
        <v>0</v>
      </c>
      <c r="FZ42" s="57">
        <f>(FY42+FW42)/2</f>
        <v>0</v>
      </c>
      <c r="GA42" s="158">
        <v>1</v>
      </c>
      <c r="GB42" s="57">
        <f>(GA42/GY42)*100</f>
        <v>0.21551724137931033</v>
      </c>
      <c r="GC42" s="158">
        <v>2</v>
      </c>
      <c r="GD42" s="57">
        <f t="shared" si="155"/>
        <v>0.63091482649842268</v>
      </c>
      <c r="GE42" s="57">
        <f>(GD42+GB42)/2</f>
        <v>0.42321603393886653</v>
      </c>
      <c r="GF42" s="158">
        <v>0</v>
      </c>
      <c r="GG42" s="57">
        <f>(GF42/GY42)*100</f>
        <v>0</v>
      </c>
      <c r="GH42" s="158">
        <v>0</v>
      </c>
      <c r="GI42" s="57">
        <f>(GH42/GY42)*100</f>
        <v>0</v>
      </c>
      <c r="GJ42" s="158">
        <v>0</v>
      </c>
      <c r="GK42" s="57">
        <f t="shared" si="156"/>
        <v>0</v>
      </c>
      <c r="GL42" s="57">
        <f>(GK42+GI42)/2</f>
        <v>0</v>
      </c>
      <c r="GM42" s="158">
        <v>0</v>
      </c>
      <c r="GN42" s="57">
        <f>(GM42/GY42)*100</f>
        <v>0</v>
      </c>
      <c r="GO42" s="158">
        <v>14</v>
      </c>
      <c r="GP42" s="57">
        <f>(GO42/GY42)*100</f>
        <v>3.0172413793103448</v>
      </c>
      <c r="GQ42" s="158">
        <v>14</v>
      </c>
      <c r="GR42" s="57">
        <f t="shared" si="157"/>
        <v>4.4164037854889591</v>
      </c>
      <c r="GS42" s="57">
        <f>(GR42+GP42)/2</f>
        <v>3.7168225823996517</v>
      </c>
      <c r="GT42" s="158">
        <f>SUM(GO42,GH42,GM42,GF42)</f>
        <v>14</v>
      </c>
      <c r="GU42" s="57">
        <f>(GT42/GY42)*100</f>
        <v>3.0172413793103448</v>
      </c>
      <c r="GV42" s="158">
        <f t="shared" si="158"/>
        <v>14</v>
      </c>
      <c r="GW42" s="57">
        <f t="shared" si="159"/>
        <v>4.4164037854889591</v>
      </c>
      <c r="GX42" s="57">
        <f>(GW42+GU42)/2</f>
        <v>3.7168225823996517</v>
      </c>
      <c r="GY42" s="158">
        <v>464</v>
      </c>
      <c r="GZ42" s="158">
        <v>317</v>
      </c>
    </row>
    <row r="43" spans="1:208" s="12" customFormat="1" ht="16.05" customHeight="1" x14ac:dyDescent="0.3">
      <c r="A43" s="43" t="s">
        <v>202</v>
      </c>
      <c r="B43" s="132" t="s">
        <v>180</v>
      </c>
      <c r="C43" s="42" t="s">
        <v>37</v>
      </c>
      <c r="D43" s="76">
        <v>2.11</v>
      </c>
      <c r="E43" s="163" t="s">
        <v>157</v>
      </c>
      <c r="F43" s="40" t="s">
        <v>87</v>
      </c>
      <c r="G43" s="40" t="s">
        <v>87</v>
      </c>
      <c r="H43" s="158">
        <v>0</v>
      </c>
      <c r="I43" s="57">
        <f t="shared" si="127"/>
        <v>0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158">
        <v>3</v>
      </c>
      <c r="P43" s="57">
        <f t="shared" si="128"/>
        <v>1.2</v>
      </c>
      <c r="Q43" s="40" t="s">
        <v>87</v>
      </c>
      <c r="R43" s="40" t="s">
        <v>87</v>
      </c>
      <c r="S43" s="40" t="s">
        <v>87</v>
      </c>
      <c r="T43" s="158">
        <v>0</v>
      </c>
      <c r="U43" s="57">
        <f t="shared" si="129"/>
        <v>0</v>
      </c>
      <c r="V43" s="40" t="s">
        <v>87</v>
      </c>
      <c r="W43" s="40" t="s">
        <v>87</v>
      </c>
      <c r="X43" s="40" t="s">
        <v>87</v>
      </c>
      <c r="Y43" s="40" t="s">
        <v>87</v>
      </c>
      <c r="Z43" s="40" t="s">
        <v>87</v>
      </c>
      <c r="AA43" s="40" t="s">
        <v>87</v>
      </c>
      <c r="AB43" s="58" t="s">
        <v>87</v>
      </c>
      <c r="AC43" s="40" t="s">
        <v>87</v>
      </c>
      <c r="AD43" s="40" t="s">
        <v>87</v>
      </c>
      <c r="AE43" s="158">
        <v>1</v>
      </c>
      <c r="AF43" s="57">
        <f t="shared" si="130"/>
        <v>0.4</v>
      </c>
      <c r="AG43" s="40" t="s">
        <v>87</v>
      </c>
      <c r="AH43" s="40" t="s">
        <v>87</v>
      </c>
      <c r="AI43" s="58" t="s">
        <v>87</v>
      </c>
      <c r="AJ43" s="40" t="s">
        <v>87</v>
      </c>
      <c r="AK43" s="40" t="s">
        <v>87</v>
      </c>
      <c r="AL43" s="40" t="s">
        <v>87</v>
      </c>
      <c r="AM43" s="40" t="s">
        <v>87</v>
      </c>
      <c r="AN43" s="35">
        <v>0</v>
      </c>
      <c r="AO43" s="57">
        <f t="shared" si="131"/>
        <v>0</v>
      </c>
      <c r="AP43" s="58" t="s">
        <v>87</v>
      </c>
      <c r="AQ43" s="40" t="s">
        <v>87</v>
      </c>
      <c r="AR43" s="40" t="s">
        <v>87</v>
      </c>
      <c r="AS43" s="40" t="s">
        <v>87</v>
      </c>
      <c r="AT43" s="40" t="s">
        <v>87</v>
      </c>
      <c r="AU43" s="40" t="s">
        <v>87</v>
      </c>
      <c r="AV43" s="58" t="s">
        <v>87</v>
      </c>
      <c r="AW43" s="158">
        <v>5</v>
      </c>
      <c r="AX43" s="57">
        <f t="shared" si="132"/>
        <v>2</v>
      </c>
      <c r="AY43" s="58" t="s">
        <v>87</v>
      </c>
      <c r="AZ43" s="40" t="s">
        <v>87</v>
      </c>
      <c r="BA43" s="58" t="s">
        <v>87</v>
      </c>
      <c r="BB43" s="158">
        <v>11</v>
      </c>
      <c r="BC43" s="57">
        <f t="shared" si="133"/>
        <v>4.3999999999999995</v>
      </c>
      <c r="BD43" s="58" t="s">
        <v>87</v>
      </c>
      <c r="BE43" s="40" t="s">
        <v>87</v>
      </c>
      <c r="BF43" s="40" t="s">
        <v>87</v>
      </c>
      <c r="BG43" s="158">
        <v>0</v>
      </c>
      <c r="BH43" s="57">
        <f t="shared" si="134"/>
        <v>0</v>
      </c>
      <c r="BI43" s="40" t="s">
        <v>87</v>
      </c>
      <c r="BJ43" s="40" t="s">
        <v>87</v>
      </c>
      <c r="BK43" s="40" t="s">
        <v>87</v>
      </c>
      <c r="BL43" s="158">
        <v>0</v>
      </c>
      <c r="BM43" s="57">
        <f t="shared" si="135"/>
        <v>0</v>
      </c>
      <c r="BN43" s="40" t="s">
        <v>87</v>
      </c>
      <c r="BO43" s="40" t="s">
        <v>87</v>
      </c>
      <c r="BP43" s="58" t="s">
        <v>87</v>
      </c>
      <c r="BQ43" s="40" t="s">
        <v>87</v>
      </c>
      <c r="BR43" s="40" t="s">
        <v>87</v>
      </c>
      <c r="BS43" s="40" t="s">
        <v>87</v>
      </c>
      <c r="BT43" s="40" t="s">
        <v>87</v>
      </c>
      <c r="BU43" s="158">
        <v>2</v>
      </c>
      <c r="BV43" s="57">
        <f t="shared" si="136"/>
        <v>0.8</v>
      </c>
      <c r="BW43" s="40" t="s">
        <v>87</v>
      </c>
      <c r="BX43" s="40" t="s">
        <v>87</v>
      </c>
      <c r="BY43" s="40" t="s">
        <v>87</v>
      </c>
      <c r="BZ43" s="40" t="s">
        <v>87</v>
      </c>
      <c r="CA43" s="40" t="s">
        <v>87</v>
      </c>
      <c r="CB43" s="35">
        <v>0</v>
      </c>
      <c r="CC43" s="60">
        <f t="shared" si="137"/>
        <v>0</v>
      </c>
      <c r="CD43" s="40" t="s">
        <v>87</v>
      </c>
      <c r="CE43" s="40" t="s">
        <v>87</v>
      </c>
      <c r="CF43" s="40" t="s">
        <v>87</v>
      </c>
      <c r="CG43" s="40" t="s">
        <v>87</v>
      </c>
      <c r="CH43" s="40" t="s">
        <v>87</v>
      </c>
      <c r="CI43" s="40" t="s">
        <v>87</v>
      </c>
      <c r="CJ43" s="40" t="s">
        <v>87</v>
      </c>
      <c r="CK43" s="158">
        <v>3</v>
      </c>
      <c r="CL43" s="57">
        <f t="shared" si="138"/>
        <v>1.2</v>
      </c>
      <c r="CM43" s="40" t="s">
        <v>87</v>
      </c>
      <c r="CN43" s="40" t="s">
        <v>87</v>
      </c>
      <c r="CO43" s="40" t="s">
        <v>87</v>
      </c>
      <c r="CP43" s="40" t="s">
        <v>87</v>
      </c>
      <c r="CQ43" s="40" t="s">
        <v>87</v>
      </c>
      <c r="CR43" s="40" t="s">
        <v>87</v>
      </c>
      <c r="CS43" s="58" t="s">
        <v>87</v>
      </c>
      <c r="CT43" s="35">
        <v>0</v>
      </c>
      <c r="CU43" s="57">
        <f t="shared" si="139"/>
        <v>0</v>
      </c>
      <c r="CV43" s="58" t="s">
        <v>87</v>
      </c>
      <c r="CW43" s="40" t="s">
        <v>87</v>
      </c>
      <c r="CX43" s="58" t="s">
        <v>87</v>
      </c>
      <c r="CY43" s="158">
        <v>2</v>
      </c>
      <c r="CZ43" s="57">
        <f t="shared" si="140"/>
        <v>0.8</v>
      </c>
      <c r="DA43" s="58" t="s">
        <v>87</v>
      </c>
      <c r="DB43" s="40" t="s">
        <v>87</v>
      </c>
      <c r="DC43" s="40" t="s">
        <v>87</v>
      </c>
      <c r="DD43" s="35">
        <v>12</v>
      </c>
      <c r="DE43" s="57">
        <f t="shared" si="141"/>
        <v>4.8</v>
      </c>
      <c r="DF43" s="40" t="s">
        <v>87</v>
      </c>
      <c r="DG43" s="40" t="s">
        <v>87</v>
      </c>
      <c r="DH43" s="58" t="s">
        <v>87</v>
      </c>
      <c r="DI43" s="158">
        <v>16</v>
      </c>
      <c r="DJ43" s="57">
        <f t="shared" si="142"/>
        <v>6.4</v>
      </c>
      <c r="DK43" s="58" t="s">
        <v>87</v>
      </c>
      <c r="DL43" s="40" t="s">
        <v>87</v>
      </c>
      <c r="DM43" s="40" t="s">
        <v>87</v>
      </c>
      <c r="DN43" s="40" t="s">
        <v>87</v>
      </c>
      <c r="DO43" s="58" t="s">
        <v>87</v>
      </c>
      <c r="DP43" s="158">
        <v>16</v>
      </c>
      <c r="DQ43" s="57">
        <f t="shared" si="143"/>
        <v>6.4</v>
      </c>
      <c r="DR43" s="58" t="s">
        <v>87</v>
      </c>
      <c r="DS43" s="40" t="s">
        <v>87</v>
      </c>
      <c r="DT43" s="58" t="s">
        <v>87</v>
      </c>
      <c r="DU43" s="158">
        <v>77</v>
      </c>
      <c r="DV43" s="57">
        <f t="shared" si="144"/>
        <v>30.8</v>
      </c>
      <c r="DW43" s="58" t="s">
        <v>87</v>
      </c>
      <c r="DX43" s="40" t="s">
        <v>87</v>
      </c>
      <c r="DY43" s="58" t="s">
        <v>87</v>
      </c>
      <c r="DZ43" s="40" t="s">
        <v>87</v>
      </c>
      <c r="EA43" s="58" t="s">
        <v>87</v>
      </c>
      <c r="EB43" s="45">
        <v>2</v>
      </c>
      <c r="EC43" s="57">
        <f t="shared" si="145"/>
        <v>0.8</v>
      </c>
      <c r="ED43" s="58" t="s">
        <v>87</v>
      </c>
      <c r="EE43" s="40" t="s">
        <v>87</v>
      </c>
      <c r="EF43" s="58" t="s">
        <v>87</v>
      </c>
      <c r="EG43" s="40" t="s">
        <v>87</v>
      </c>
      <c r="EH43" s="58" t="s">
        <v>87</v>
      </c>
      <c r="EI43" s="158">
        <v>0</v>
      </c>
      <c r="EJ43" s="57">
        <f t="shared" si="146"/>
        <v>0</v>
      </c>
      <c r="EK43" s="58" t="s">
        <v>87</v>
      </c>
      <c r="EL43" s="40" t="s">
        <v>87</v>
      </c>
      <c r="EM43" s="58" t="s">
        <v>87</v>
      </c>
      <c r="EN43" s="40" t="s">
        <v>87</v>
      </c>
      <c r="EO43" s="58" t="s">
        <v>87</v>
      </c>
      <c r="EP43" s="158">
        <v>14</v>
      </c>
      <c r="EQ43" s="57">
        <f t="shared" si="147"/>
        <v>5.6000000000000005</v>
      </c>
      <c r="ER43" s="58" t="s">
        <v>87</v>
      </c>
      <c r="ES43" s="158" t="s">
        <v>87</v>
      </c>
      <c r="ET43" s="158" t="s">
        <v>87</v>
      </c>
      <c r="EU43" s="158" t="s">
        <v>87</v>
      </c>
      <c r="EV43" s="57" t="s">
        <v>87</v>
      </c>
      <c r="EW43" s="158">
        <v>4</v>
      </c>
      <c r="EX43" s="62">
        <f t="shared" si="148"/>
        <v>1.6</v>
      </c>
      <c r="EY43" s="57" t="s">
        <v>87</v>
      </c>
      <c r="EZ43" s="158">
        <v>13</v>
      </c>
      <c r="FA43" s="57">
        <f t="shared" si="149"/>
        <v>5.2</v>
      </c>
      <c r="FB43" s="158" t="s">
        <v>87</v>
      </c>
      <c r="FC43" s="158" t="s">
        <v>87</v>
      </c>
      <c r="FD43" s="158">
        <v>141</v>
      </c>
      <c r="FE43" s="57">
        <f t="shared" si="150"/>
        <v>56.399999999999991</v>
      </c>
      <c r="FF43" s="158" t="s">
        <v>87</v>
      </c>
      <c r="FG43" s="158" t="s">
        <v>87</v>
      </c>
      <c r="FH43" s="57" t="s">
        <v>87</v>
      </c>
      <c r="FI43" s="35">
        <v>0</v>
      </c>
      <c r="FJ43" s="57">
        <f t="shared" si="151"/>
        <v>0</v>
      </c>
      <c r="FK43" s="57" t="s">
        <v>87</v>
      </c>
      <c r="FL43" s="158" t="s">
        <v>87</v>
      </c>
      <c r="FM43" s="158" t="s">
        <v>87</v>
      </c>
      <c r="FN43" s="35">
        <v>0</v>
      </c>
      <c r="FO43" s="57">
        <f t="shared" si="152"/>
        <v>0</v>
      </c>
      <c r="FP43" s="158" t="s">
        <v>87</v>
      </c>
      <c r="FQ43" s="158" t="s">
        <v>87</v>
      </c>
      <c r="FR43" s="57" t="s">
        <v>87</v>
      </c>
      <c r="FS43" s="35">
        <v>0</v>
      </c>
      <c r="FT43" s="57">
        <f t="shared" si="153"/>
        <v>0</v>
      </c>
      <c r="FU43" s="57" t="s">
        <v>87</v>
      </c>
      <c r="FV43" s="158" t="s">
        <v>87</v>
      </c>
      <c r="FW43" s="57" t="s">
        <v>87</v>
      </c>
      <c r="FX43" s="35">
        <v>0</v>
      </c>
      <c r="FY43" s="57">
        <f t="shared" si="154"/>
        <v>0</v>
      </c>
      <c r="FZ43" s="57" t="s">
        <v>87</v>
      </c>
      <c r="GA43" s="158" t="s">
        <v>87</v>
      </c>
      <c r="GB43" s="57" t="s">
        <v>87</v>
      </c>
      <c r="GC43" s="158">
        <v>11</v>
      </c>
      <c r="GD43" s="57">
        <f t="shared" si="155"/>
        <v>4.3999999999999995</v>
      </c>
      <c r="GE43" s="57" t="s">
        <v>87</v>
      </c>
      <c r="GF43" s="158" t="s">
        <v>87</v>
      </c>
      <c r="GG43" s="57" t="s">
        <v>87</v>
      </c>
      <c r="GH43" s="158" t="s">
        <v>87</v>
      </c>
      <c r="GI43" s="57" t="s">
        <v>87</v>
      </c>
      <c r="GJ43" s="158">
        <v>0</v>
      </c>
      <c r="GK43" s="57">
        <f t="shared" si="156"/>
        <v>0</v>
      </c>
      <c r="GL43" s="57" t="s">
        <v>87</v>
      </c>
      <c r="GM43" s="158" t="s">
        <v>87</v>
      </c>
      <c r="GN43" s="57" t="s">
        <v>87</v>
      </c>
      <c r="GO43" s="158" t="s">
        <v>87</v>
      </c>
      <c r="GP43" s="57" t="s">
        <v>87</v>
      </c>
      <c r="GQ43" s="158">
        <v>77</v>
      </c>
      <c r="GR43" s="57">
        <f t="shared" si="157"/>
        <v>30.8</v>
      </c>
      <c r="GS43" s="57" t="s">
        <v>87</v>
      </c>
      <c r="GT43" s="158" t="s">
        <v>87</v>
      </c>
      <c r="GU43" s="57" t="s">
        <v>87</v>
      </c>
      <c r="GV43" s="158">
        <f t="shared" si="158"/>
        <v>77</v>
      </c>
      <c r="GW43" s="57">
        <f t="shared" si="159"/>
        <v>30.8</v>
      </c>
      <c r="GX43" s="57" t="s">
        <v>87</v>
      </c>
      <c r="GY43" s="158" t="s">
        <v>87</v>
      </c>
      <c r="GZ43" s="158">
        <v>250</v>
      </c>
    </row>
    <row r="44" spans="1:208" s="12" customFormat="1" ht="16.05" customHeight="1" x14ac:dyDescent="0.3">
      <c r="A44" s="43" t="s">
        <v>201</v>
      </c>
      <c r="B44" s="132" t="s">
        <v>180</v>
      </c>
      <c r="C44" s="42" t="s">
        <v>38</v>
      </c>
      <c r="D44" s="76">
        <v>1</v>
      </c>
      <c r="E44" s="43">
        <v>29</v>
      </c>
      <c r="F44" s="40" t="s">
        <v>87</v>
      </c>
      <c r="G44" s="40" t="s">
        <v>87</v>
      </c>
      <c r="H44" s="158">
        <v>0</v>
      </c>
      <c r="I44" s="57">
        <f t="shared" si="127"/>
        <v>0</v>
      </c>
      <c r="J44" s="40" t="s">
        <v>87</v>
      </c>
      <c r="K44" s="40" t="s">
        <v>87</v>
      </c>
      <c r="L44" s="40" t="s">
        <v>87</v>
      </c>
      <c r="M44" s="40" t="s">
        <v>87</v>
      </c>
      <c r="N44" s="40" t="s">
        <v>87</v>
      </c>
      <c r="O44" s="158">
        <v>0</v>
      </c>
      <c r="P44" s="57">
        <f t="shared" si="128"/>
        <v>0</v>
      </c>
      <c r="Q44" s="40" t="s">
        <v>87</v>
      </c>
      <c r="R44" s="40" t="s">
        <v>87</v>
      </c>
      <c r="S44" s="40" t="s">
        <v>87</v>
      </c>
      <c r="T44" s="158">
        <v>1</v>
      </c>
      <c r="U44" s="57">
        <f t="shared" si="129"/>
        <v>0.4</v>
      </c>
      <c r="V44" s="40" t="s">
        <v>87</v>
      </c>
      <c r="W44" s="40" t="s">
        <v>87</v>
      </c>
      <c r="X44" s="40" t="s">
        <v>87</v>
      </c>
      <c r="Y44" s="40" t="s">
        <v>87</v>
      </c>
      <c r="Z44" s="40" t="s">
        <v>87</v>
      </c>
      <c r="AA44" s="40" t="s">
        <v>87</v>
      </c>
      <c r="AB44" s="58" t="s">
        <v>87</v>
      </c>
      <c r="AC44" s="40" t="s">
        <v>87</v>
      </c>
      <c r="AD44" s="40" t="s">
        <v>87</v>
      </c>
      <c r="AE44" s="158">
        <v>0</v>
      </c>
      <c r="AF44" s="57">
        <f t="shared" si="130"/>
        <v>0</v>
      </c>
      <c r="AG44" s="40" t="s">
        <v>87</v>
      </c>
      <c r="AH44" s="40" t="s">
        <v>87</v>
      </c>
      <c r="AI44" s="58" t="s">
        <v>87</v>
      </c>
      <c r="AJ44" s="40" t="s">
        <v>87</v>
      </c>
      <c r="AK44" s="40" t="s">
        <v>87</v>
      </c>
      <c r="AL44" s="40" t="s">
        <v>87</v>
      </c>
      <c r="AM44" s="40" t="s">
        <v>87</v>
      </c>
      <c r="AN44" s="35">
        <v>0</v>
      </c>
      <c r="AO44" s="57">
        <f t="shared" si="131"/>
        <v>0</v>
      </c>
      <c r="AP44" s="58" t="s">
        <v>87</v>
      </c>
      <c r="AQ44" s="40" t="s">
        <v>87</v>
      </c>
      <c r="AR44" s="40" t="s">
        <v>87</v>
      </c>
      <c r="AS44" s="40" t="s">
        <v>87</v>
      </c>
      <c r="AT44" s="40" t="s">
        <v>87</v>
      </c>
      <c r="AU44" s="40" t="s">
        <v>87</v>
      </c>
      <c r="AV44" s="58" t="s">
        <v>87</v>
      </c>
      <c r="AW44" s="158">
        <v>6</v>
      </c>
      <c r="AX44" s="57">
        <f t="shared" si="132"/>
        <v>2.4</v>
      </c>
      <c r="AY44" s="58" t="s">
        <v>87</v>
      </c>
      <c r="AZ44" s="40" t="s">
        <v>87</v>
      </c>
      <c r="BA44" s="58" t="s">
        <v>87</v>
      </c>
      <c r="BB44" s="158">
        <v>11</v>
      </c>
      <c r="BC44" s="57">
        <f t="shared" si="133"/>
        <v>4.3999999999999995</v>
      </c>
      <c r="BD44" s="58" t="s">
        <v>87</v>
      </c>
      <c r="BE44" s="40" t="s">
        <v>87</v>
      </c>
      <c r="BF44" s="40" t="s">
        <v>87</v>
      </c>
      <c r="BG44" s="158">
        <v>0</v>
      </c>
      <c r="BH44" s="57">
        <f t="shared" si="134"/>
        <v>0</v>
      </c>
      <c r="BI44" s="40" t="s">
        <v>87</v>
      </c>
      <c r="BJ44" s="40" t="s">
        <v>87</v>
      </c>
      <c r="BK44" s="40" t="s">
        <v>87</v>
      </c>
      <c r="BL44" s="158">
        <v>0</v>
      </c>
      <c r="BM44" s="57">
        <f t="shared" si="135"/>
        <v>0</v>
      </c>
      <c r="BN44" s="40" t="s">
        <v>87</v>
      </c>
      <c r="BO44" s="40" t="s">
        <v>87</v>
      </c>
      <c r="BP44" s="58" t="s">
        <v>87</v>
      </c>
      <c r="BQ44" s="40" t="s">
        <v>87</v>
      </c>
      <c r="BR44" s="40" t="s">
        <v>87</v>
      </c>
      <c r="BS44" s="40" t="s">
        <v>87</v>
      </c>
      <c r="BT44" s="40" t="s">
        <v>87</v>
      </c>
      <c r="BU44" s="158">
        <v>4</v>
      </c>
      <c r="BV44" s="57">
        <f t="shared" si="136"/>
        <v>1.6</v>
      </c>
      <c r="BW44" s="40" t="s">
        <v>87</v>
      </c>
      <c r="BX44" s="40" t="s">
        <v>87</v>
      </c>
      <c r="BY44" s="40" t="s">
        <v>87</v>
      </c>
      <c r="BZ44" s="40" t="s">
        <v>87</v>
      </c>
      <c r="CA44" s="40" t="s">
        <v>87</v>
      </c>
      <c r="CB44" s="158">
        <v>0</v>
      </c>
      <c r="CC44" s="60">
        <f t="shared" si="137"/>
        <v>0</v>
      </c>
      <c r="CD44" s="40" t="s">
        <v>87</v>
      </c>
      <c r="CE44" s="40" t="s">
        <v>87</v>
      </c>
      <c r="CF44" s="40" t="s">
        <v>87</v>
      </c>
      <c r="CG44" s="40" t="s">
        <v>87</v>
      </c>
      <c r="CH44" s="40" t="s">
        <v>87</v>
      </c>
      <c r="CI44" s="40" t="s">
        <v>87</v>
      </c>
      <c r="CJ44" s="40" t="s">
        <v>87</v>
      </c>
      <c r="CK44" s="158">
        <v>1</v>
      </c>
      <c r="CL44" s="57">
        <f t="shared" si="138"/>
        <v>0.4</v>
      </c>
      <c r="CM44" s="40" t="s">
        <v>87</v>
      </c>
      <c r="CN44" s="40" t="s">
        <v>87</v>
      </c>
      <c r="CO44" s="40" t="s">
        <v>87</v>
      </c>
      <c r="CP44" s="40" t="s">
        <v>87</v>
      </c>
      <c r="CQ44" s="40" t="s">
        <v>87</v>
      </c>
      <c r="CR44" s="40" t="s">
        <v>87</v>
      </c>
      <c r="CS44" s="58" t="s">
        <v>87</v>
      </c>
      <c r="CT44" s="158">
        <v>0</v>
      </c>
      <c r="CU44" s="57">
        <f t="shared" si="139"/>
        <v>0</v>
      </c>
      <c r="CV44" s="58" t="s">
        <v>87</v>
      </c>
      <c r="CW44" s="40" t="s">
        <v>87</v>
      </c>
      <c r="CX44" s="58" t="s">
        <v>87</v>
      </c>
      <c r="CY44" s="158">
        <v>2</v>
      </c>
      <c r="CZ44" s="57">
        <f t="shared" si="140"/>
        <v>0.8</v>
      </c>
      <c r="DA44" s="58" t="s">
        <v>87</v>
      </c>
      <c r="DB44" s="40" t="s">
        <v>87</v>
      </c>
      <c r="DC44" s="40" t="s">
        <v>87</v>
      </c>
      <c r="DD44" s="158">
        <v>3</v>
      </c>
      <c r="DE44" s="57">
        <f t="shared" si="141"/>
        <v>1.2</v>
      </c>
      <c r="DF44" s="40" t="s">
        <v>87</v>
      </c>
      <c r="DG44" s="40" t="s">
        <v>87</v>
      </c>
      <c r="DH44" s="58" t="s">
        <v>87</v>
      </c>
      <c r="DI44" s="158">
        <v>10</v>
      </c>
      <c r="DJ44" s="57">
        <f t="shared" si="142"/>
        <v>4</v>
      </c>
      <c r="DK44" s="58" t="s">
        <v>87</v>
      </c>
      <c r="DL44" s="40" t="s">
        <v>87</v>
      </c>
      <c r="DM44" s="40" t="s">
        <v>87</v>
      </c>
      <c r="DN44" s="40" t="s">
        <v>87</v>
      </c>
      <c r="DO44" s="58" t="s">
        <v>87</v>
      </c>
      <c r="DP44" s="158">
        <v>43</v>
      </c>
      <c r="DQ44" s="57">
        <f t="shared" si="143"/>
        <v>17.2</v>
      </c>
      <c r="DR44" s="58" t="s">
        <v>87</v>
      </c>
      <c r="DS44" s="40" t="s">
        <v>87</v>
      </c>
      <c r="DT44" s="58" t="s">
        <v>87</v>
      </c>
      <c r="DU44" s="158">
        <v>125</v>
      </c>
      <c r="DV44" s="57">
        <f t="shared" si="144"/>
        <v>50</v>
      </c>
      <c r="DW44" s="58" t="s">
        <v>87</v>
      </c>
      <c r="DX44" s="40" t="s">
        <v>87</v>
      </c>
      <c r="DY44" s="58" t="s">
        <v>87</v>
      </c>
      <c r="DZ44" s="40" t="s">
        <v>87</v>
      </c>
      <c r="EA44" s="58" t="s">
        <v>87</v>
      </c>
      <c r="EB44" s="158">
        <v>0</v>
      </c>
      <c r="EC44" s="57">
        <f t="shared" si="145"/>
        <v>0</v>
      </c>
      <c r="ED44" s="58" t="s">
        <v>87</v>
      </c>
      <c r="EE44" s="40" t="s">
        <v>87</v>
      </c>
      <c r="EF44" s="58" t="s">
        <v>87</v>
      </c>
      <c r="EG44" s="40" t="s">
        <v>87</v>
      </c>
      <c r="EH44" s="58" t="s">
        <v>87</v>
      </c>
      <c r="EI44" s="158">
        <v>0</v>
      </c>
      <c r="EJ44" s="57">
        <f t="shared" si="146"/>
        <v>0</v>
      </c>
      <c r="EK44" s="58" t="s">
        <v>87</v>
      </c>
      <c r="EL44" s="40" t="s">
        <v>87</v>
      </c>
      <c r="EM44" s="58" t="s">
        <v>87</v>
      </c>
      <c r="EN44" s="40" t="s">
        <v>87</v>
      </c>
      <c r="EO44" s="58" t="s">
        <v>87</v>
      </c>
      <c r="EP44" s="158">
        <v>18</v>
      </c>
      <c r="EQ44" s="57">
        <f t="shared" si="147"/>
        <v>7.1999999999999993</v>
      </c>
      <c r="ER44" s="58" t="s">
        <v>87</v>
      </c>
      <c r="ES44" s="158" t="s">
        <v>87</v>
      </c>
      <c r="ET44" s="158" t="s">
        <v>87</v>
      </c>
      <c r="EU44" s="158" t="s">
        <v>87</v>
      </c>
      <c r="EV44" s="57" t="s">
        <v>87</v>
      </c>
      <c r="EW44" s="158">
        <v>4</v>
      </c>
      <c r="EX44" s="62">
        <f t="shared" si="148"/>
        <v>1.6</v>
      </c>
      <c r="EY44" s="57" t="s">
        <v>87</v>
      </c>
      <c r="EZ44" s="158">
        <v>17</v>
      </c>
      <c r="FA44" s="57">
        <f t="shared" si="149"/>
        <v>6.8000000000000007</v>
      </c>
      <c r="FB44" s="158" t="s">
        <v>87</v>
      </c>
      <c r="FC44" s="158" t="s">
        <v>87</v>
      </c>
      <c r="FD44" s="158">
        <v>216</v>
      </c>
      <c r="FE44" s="57">
        <f t="shared" si="150"/>
        <v>86.4</v>
      </c>
      <c r="FF44" s="158" t="s">
        <v>87</v>
      </c>
      <c r="FG44" s="158" t="s">
        <v>87</v>
      </c>
      <c r="FH44" s="57" t="s">
        <v>87</v>
      </c>
      <c r="FI44" s="35">
        <v>0</v>
      </c>
      <c r="FJ44" s="57">
        <f t="shared" si="151"/>
        <v>0</v>
      </c>
      <c r="FK44" s="57" t="s">
        <v>87</v>
      </c>
      <c r="FL44" s="158" t="s">
        <v>87</v>
      </c>
      <c r="FM44" s="158" t="s">
        <v>87</v>
      </c>
      <c r="FN44" s="158">
        <v>0</v>
      </c>
      <c r="FO44" s="57">
        <f t="shared" si="152"/>
        <v>0</v>
      </c>
      <c r="FP44" s="158" t="s">
        <v>87</v>
      </c>
      <c r="FQ44" s="158" t="s">
        <v>87</v>
      </c>
      <c r="FR44" s="57" t="s">
        <v>87</v>
      </c>
      <c r="FS44" s="35">
        <v>0</v>
      </c>
      <c r="FT44" s="57">
        <f t="shared" si="153"/>
        <v>0</v>
      </c>
      <c r="FU44" s="57" t="s">
        <v>87</v>
      </c>
      <c r="FV44" s="158" t="s">
        <v>87</v>
      </c>
      <c r="FW44" s="57" t="s">
        <v>87</v>
      </c>
      <c r="FX44" s="158">
        <v>0</v>
      </c>
      <c r="FY44" s="57">
        <f t="shared" si="154"/>
        <v>0</v>
      </c>
      <c r="FZ44" s="57" t="s">
        <v>87</v>
      </c>
      <c r="GA44" s="158" t="s">
        <v>87</v>
      </c>
      <c r="GB44" s="57" t="s">
        <v>87</v>
      </c>
      <c r="GC44" s="158">
        <v>12</v>
      </c>
      <c r="GD44" s="57">
        <f t="shared" si="155"/>
        <v>4.8</v>
      </c>
      <c r="GE44" s="57" t="s">
        <v>87</v>
      </c>
      <c r="GF44" s="158" t="s">
        <v>87</v>
      </c>
      <c r="GG44" s="57" t="s">
        <v>87</v>
      </c>
      <c r="GH44" s="158" t="s">
        <v>87</v>
      </c>
      <c r="GI44" s="57" t="s">
        <v>87</v>
      </c>
      <c r="GJ44" s="158">
        <v>0</v>
      </c>
      <c r="GK44" s="57">
        <f t="shared" si="156"/>
        <v>0</v>
      </c>
      <c r="GL44" s="57" t="s">
        <v>87</v>
      </c>
      <c r="GM44" s="158" t="s">
        <v>87</v>
      </c>
      <c r="GN44" s="57" t="s">
        <v>87</v>
      </c>
      <c r="GO44" s="158" t="s">
        <v>87</v>
      </c>
      <c r="GP44" s="57" t="s">
        <v>87</v>
      </c>
      <c r="GQ44" s="158">
        <v>0</v>
      </c>
      <c r="GR44" s="57">
        <f t="shared" si="157"/>
        <v>0</v>
      </c>
      <c r="GS44" s="57" t="s">
        <v>87</v>
      </c>
      <c r="GT44" s="158" t="s">
        <v>87</v>
      </c>
      <c r="GU44" s="57" t="s">
        <v>87</v>
      </c>
      <c r="GV44" s="158">
        <f t="shared" si="158"/>
        <v>0</v>
      </c>
      <c r="GW44" s="57">
        <f t="shared" si="159"/>
        <v>0</v>
      </c>
      <c r="GX44" s="57" t="s">
        <v>87</v>
      </c>
      <c r="GY44" s="158" t="s">
        <v>87</v>
      </c>
      <c r="GZ44" s="158">
        <v>250</v>
      </c>
    </row>
    <row r="45" spans="1:208" s="12" customFormat="1" ht="16.05" customHeight="1" x14ac:dyDescent="0.3">
      <c r="A45" s="43" t="s">
        <v>215</v>
      </c>
      <c r="B45" s="132" t="s">
        <v>180</v>
      </c>
      <c r="C45" s="42" t="s">
        <v>39</v>
      </c>
      <c r="D45" s="76">
        <v>0.05</v>
      </c>
      <c r="E45" s="163" t="s">
        <v>157</v>
      </c>
      <c r="F45" s="158">
        <v>0</v>
      </c>
      <c r="G45" s="57">
        <f>(F45/GY45)*100</f>
        <v>0</v>
      </c>
      <c r="H45" s="158">
        <v>0</v>
      </c>
      <c r="I45" s="57">
        <f t="shared" si="127"/>
        <v>0</v>
      </c>
      <c r="J45" s="57">
        <f>(I45+G45)/2</f>
        <v>0</v>
      </c>
      <c r="K45" s="158">
        <v>3</v>
      </c>
      <c r="L45" s="57">
        <f>(K45/GY45)*100</f>
        <v>0.67720090293453727</v>
      </c>
      <c r="M45" s="158">
        <v>3</v>
      </c>
      <c r="N45" s="57">
        <f>(M45/GY45)*100</f>
        <v>0.67720090293453727</v>
      </c>
      <c r="O45" s="158">
        <v>0</v>
      </c>
      <c r="P45" s="57">
        <f t="shared" si="128"/>
        <v>0</v>
      </c>
      <c r="Q45" s="57">
        <f>(N45+P45)/2</f>
        <v>0.33860045146726864</v>
      </c>
      <c r="R45" s="158">
        <v>0</v>
      </c>
      <c r="S45" s="57">
        <f>(R45/GY45)*100</f>
        <v>0</v>
      </c>
      <c r="T45" s="158">
        <v>3</v>
      </c>
      <c r="U45" s="57">
        <f t="shared" si="129"/>
        <v>1.2</v>
      </c>
      <c r="V45" s="57">
        <f>(U45+S45+L45)/2</f>
        <v>0.93860045146726856</v>
      </c>
      <c r="W45" s="158">
        <v>0</v>
      </c>
      <c r="X45" s="57">
        <f>(W45/GY45)*100</f>
        <v>0</v>
      </c>
      <c r="Y45" s="158">
        <v>1</v>
      </c>
      <c r="Z45" s="57">
        <f>(Y45/GZ45)*100</f>
        <v>0.4</v>
      </c>
      <c r="AA45" s="158">
        <v>2</v>
      </c>
      <c r="AB45" s="57">
        <f>(AA45/GY45)*100</f>
        <v>0.45146726862302478</v>
      </c>
      <c r="AC45" s="158">
        <v>1</v>
      </c>
      <c r="AD45" s="57">
        <f>(AC45/GY45)*100</f>
        <v>0.22573363431151239</v>
      </c>
      <c r="AE45" s="158">
        <v>0</v>
      </c>
      <c r="AF45" s="57">
        <f t="shared" si="130"/>
        <v>0</v>
      </c>
      <c r="AG45" s="158">
        <f>(AF45+AD45)/2</f>
        <v>0.11286681715575619</v>
      </c>
      <c r="AH45" s="158">
        <v>6</v>
      </c>
      <c r="AI45" s="57">
        <f>(AH45/GY45)*100</f>
        <v>1.3544018058690745</v>
      </c>
      <c r="AJ45" s="40">
        <v>8</v>
      </c>
      <c r="AK45" s="57">
        <f>(AJ45/GY45)*100</f>
        <v>1.8058690744920991</v>
      </c>
      <c r="AL45" s="35">
        <v>0</v>
      </c>
      <c r="AM45" s="57">
        <f>(AL45/GY45)*100</f>
        <v>0</v>
      </c>
      <c r="AN45" s="35">
        <v>0</v>
      </c>
      <c r="AO45" s="57">
        <f t="shared" si="131"/>
        <v>0</v>
      </c>
      <c r="AP45" s="57">
        <f>(AO45+AM45)/2</f>
        <v>0</v>
      </c>
      <c r="AQ45" s="158">
        <v>0</v>
      </c>
      <c r="AR45" s="57">
        <f>(AQ45/GY45)*100</f>
        <v>0</v>
      </c>
      <c r="AS45" s="158">
        <v>0</v>
      </c>
      <c r="AT45" s="57">
        <f>(AS45/GY45)*100</f>
        <v>0</v>
      </c>
      <c r="AU45" s="158">
        <f>SUM(Y45,AH45,AS45)</f>
        <v>7</v>
      </c>
      <c r="AV45" s="57">
        <f>(AU45/GY45)*100</f>
        <v>1.5801354401805869</v>
      </c>
      <c r="AW45" s="158">
        <v>1</v>
      </c>
      <c r="AX45" s="57">
        <f t="shared" si="132"/>
        <v>0.4</v>
      </c>
      <c r="AY45" s="57">
        <f>(AX45+AV45)/2</f>
        <v>0.99006772009029342</v>
      </c>
      <c r="AZ45" s="158">
        <f>SUM(AQ45,AJ45,AA45)</f>
        <v>10</v>
      </c>
      <c r="BA45" s="57">
        <f>(AZ45/GY45)*100</f>
        <v>2.2573363431151243</v>
      </c>
      <c r="BB45" s="158">
        <v>4</v>
      </c>
      <c r="BC45" s="57">
        <f t="shared" si="133"/>
        <v>1.6</v>
      </c>
      <c r="BD45" s="57">
        <f>(BC45+BA45)/2</f>
        <v>1.9286681715575622</v>
      </c>
      <c r="BE45" s="158">
        <v>0</v>
      </c>
      <c r="BF45" s="57">
        <f>(BE45/GY45)*100</f>
        <v>0</v>
      </c>
      <c r="BG45" s="158">
        <v>0</v>
      </c>
      <c r="BH45" s="57">
        <f t="shared" si="134"/>
        <v>0</v>
      </c>
      <c r="BI45" s="57">
        <f>(BH45+BF45)/2</f>
        <v>0</v>
      </c>
      <c r="BJ45" s="158">
        <v>0</v>
      </c>
      <c r="BK45" s="57">
        <f>(BJ45/GY45)*100</f>
        <v>0</v>
      </c>
      <c r="BL45" s="158">
        <v>0</v>
      </c>
      <c r="BM45" s="57">
        <f t="shared" si="135"/>
        <v>0</v>
      </c>
      <c r="BN45" s="57">
        <f>(BM45+BK45)/2</f>
        <v>0</v>
      </c>
      <c r="BO45" s="158">
        <v>0</v>
      </c>
      <c r="BP45" s="57">
        <f>(BO45/GY45)*100</f>
        <v>0</v>
      </c>
      <c r="BQ45" s="158">
        <v>0</v>
      </c>
      <c r="BR45" s="57">
        <f>(BQ45/GY45)*100</f>
        <v>0</v>
      </c>
      <c r="BS45" s="40">
        <v>111</v>
      </c>
      <c r="BT45" s="57">
        <f>(BS45/GY45)*100</f>
        <v>25.056433408577877</v>
      </c>
      <c r="BU45" s="158">
        <v>37</v>
      </c>
      <c r="BV45" s="57">
        <f t="shared" si="136"/>
        <v>14.799999999999999</v>
      </c>
      <c r="BW45" s="57">
        <f>(BV45+BT45)/2</f>
        <v>19.928216704288939</v>
      </c>
      <c r="BX45" s="158">
        <v>113</v>
      </c>
      <c r="BY45" s="57">
        <f>(BX45/GY45)*100</f>
        <v>25.507900677200901</v>
      </c>
      <c r="BZ45" s="158">
        <v>0</v>
      </c>
      <c r="CA45" s="60">
        <f>(BZ45/GY45)*100</f>
        <v>0</v>
      </c>
      <c r="CB45" s="158">
        <v>0</v>
      </c>
      <c r="CC45" s="60">
        <f t="shared" si="137"/>
        <v>0</v>
      </c>
      <c r="CD45" s="60">
        <f>(CC45+CA45)/2</f>
        <v>0</v>
      </c>
      <c r="CE45" s="158">
        <v>0</v>
      </c>
      <c r="CF45" s="57">
        <f>(CE45/GY45)*100</f>
        <v>0</v>
      </c>
      <c r="CG45" s="158">
        <f>SUM(CE45,BZ45,BX45,BO45,BQ45)</f>
        <v>113</v>
      </c>
      <c r="CH45" s="57">
        <f>(CG45/GY45)*100</f>
        <v>25.507900677200901</v>
      </c>
      <c r="CI45" s="158">
        <v>25</v>
      </c>
      <c r="CJ45" s="57">
        <f>(CI45/GY45)*100</f>
        <v>5.6433408577878108</v>
      </c>
      <c r="CK45" s="158">
        <v>4</v>
      </c>
      <c r="CL45" s="57">
        <f t="shared" si="138"/>
        <v>1.6</v>
      </c>
      <c r="CM45" s="57">
        <f>(CL45+CJ45)/2</f>
        <v>3.6216704288939052</v>
      </c>
      <c r="CN45" s="158">
        <v>12</v>
      </c>
      <c r="CO45" s="57">
        <f>(CN45/GY45)*100</f>
        <v>2.7088036117381491</v>
      </c>
      <c r="CP45" s="158">
        <v>27</v>
      </c>
      <c r="CQ45" s="57">
        <f>(CP45/GY45)*100</f>
        <v>6.0948081264108351</v>
      </c>
      <c r="CR45" s="35">
        <v>0</v>
      </c>
      <c r="CS45" s="57">
        <f>(CR45/GY45)*100</f>
        <v>0</v>
      </c>
      <c r="CT45" s="35">
        <v>0</v>
      </c>
      <c r="CU45" s="57">
        <f t="shared" si="139"/>
        <v>0</v>
      </c>
      <c r="CV45" s="57">
        <f>(CU45+CS45)/2</f>
        <v>0</v>
      </c>
      <c r="CW45" s="158">
        <v>5</v>
      </c>
      <c r="CX45" s="57">
        <f>(CW45/GY45)*100</f>
        <v>1.1286681715575622</v>
      </c>
      <c r="CY45" s="158">
        <v>1</v>
      </c>
      <c r="CZ45" s="57">
        <f t="shared" si="140"/>
        <v>0.4</v>
      </c>
      <c r="DA45" s="57">
        <f>(CZ45+CX45)/2</f>
        <v>0.76433408577878104</v>
      </c>
      <c r="DB45" s="35">
        <v>6</v>
      </c>
      <c r="DC45" s="57">
        <f>(DB45/GY45)*100</f>
        <v>1.3544018058690745</v>
      </c>
      <c r="DD45" s="35">
        <v>5</v>
      </c>
      <c r="DE45" s="57">
        <f t="shared" si="141"/>
        <v>2</v>
      </c>
      <c r="DF45" s="57">
        <f>(DE45+DC45)/2</f>
        <v>1.6772009029345374</v>
      </c>
      <c r="DG45" s="158">
        <v>35</v>
      </c>
      <c r="DH45" s="57">
        <f>(DG45/GY45)*100</f>
        <v>7.9006772009029351</v>
      </c>
      <c r="DI45" s="158">
        <v>12</v>
      </c>
      <c r="DJ45" s="57">
        <f t="shared" si="142"/>
        <v>4.8</v>
      </c>
      <c r="DK45" s="57">
        <f>(DJ45+DH45)/2</f>
        <v>6.350338600451467</v>
      </c>
      <c r="DL45" s="158">
        <v>0</v>
      </c>
      <c r="DM45" s="57">
        <f>(DL45/GY45)*100</f>
        <v>0</v>
      </c>
      <c r="DN45" s="158">
        <v>50</v>
      </c>
      <c r="DO45" s="57">
        <f>(DN45/GY45)*100</f>
        <v>11.286681715575622</v>
      </c>
      <c r="DP45" s="158">
        <v>15</v>
      </c>
      <c r="DQ45" s="57">
        <f t="shared" si="143"/>
        <v>6</v>
      </c>
      <c r="DR45" s="57">
        <f>(DQ45+DO45)/2</f>
        <v>8.6433408577878108</v>
      </c>
      <c r="DS45" s="40">
        <v>90</v>
      </c>
      <c r="DT45" s="57">
        <f>(DS45/GY45)*100</f>
        <v>20.316027088036119</v>
      </c>
      <c r="DU45" s="158">
        <v>90</v>
      </c>
      <c r="DV45" s="57">
        <f t="shared" si="144"/>
        <v>36</v>
      </c>
      <c r="DW45" s="57">
        <f>(DV45+DT45)/2</f>
        <v>28.158013544018061</v>
      </c>
      <c r="DX45" s="158">
        <v>0</v>
      </c>
      <c r="DY45" s="57">
        <f>(DX45/GY45)*100</f>
        <v>0</v>
      </c>
      <c r="DZ45" s="45">
        <v>3</v>
      </c>
      <c r="EA45" s="57">
        <f>(DZ45/GY45)*100</f>
        <v>0.67720090293453727</v>
      </c>
      <c r="EB45" s="45">
        <v>3</v>
      </c>
      <c r="EC45" s="57">
        <f t="shared" si="145"/>
        <v>1.2</v>
      </c>
      <c r="ED45" s="57">
        <f>(EC45+EA45)/2</f>
        <v>0.93860045146726856</v>
      </c>
      <c r="EE45" s="158">
        <v>37</v>
      </c>
      <c r="EF45" s="57">
        <f>(EE45/GY45)*100</f>
        <v>8.3521444695259603</v>
      </c>
      <c r="EG45" s="158">
        <v>0</v>
      </c>
      <c r="EH45" s="57">
        <f>(EG45/GY45)*100</f>
        <v>0</v>
      </c>
      <c r="EI45" s="158">
        <v>0</v>
      </c>
      <c r="EJ45" s="57">
        <f t="shared" si="146"/>
        <v>0</v>
      </c>
      <c r="EK45" s="57">
        <f>(EJ45+EH45)/2</f>
        <v>0</v>
      </c>
      <c r="EL45" s="158">
        <v>0</v>
      </c>
      <c r="EM45" s="57">
        <f>(EL45/GY45)*100</f>
        <v>0</v>
      </c>
      <c r="EN45" s="158">
        <v>8</v>
      </c>
      <c r="EO45" s="57">
        <f>(EN45/GY45)*100</f>
        <v>1.8058690744920991</v>
      </c>
      <c r="EP45" s="158">
        <v>42</v>
      </c>
      <c r="EQ45" s="57">
        <f t="shared" si="147"/>
        <v>16.8</v>
      </c>
      <c r="ER45" s="57">
        <f>(EQ45+EO45)/2</f>
        <v>9.302934537246049</v>
      </c>
      <c r="ES45" s="158">
        <v>1</v>
      </c>
      <c r="ET45" s="57">
        <f>(ES45/GY45)*100</f>
        <v>0.22573363431151239</v>
      </c>
      <c r="EU45" s="158">
        <v>0</v>
      </c>
      <c r="EV45" s="57">
        <f>(EU45/GY45)*100</f>
        <v>0</v>
      </c>
      <c r="EW45" s="158">
        <v>6</v>
      </c>
      <c r="EX45" s="62">
        <f t="shared" si="148"/>
        <v>2.4</v>
      </c>
      <c r="EY45" s="62">
        <f>(EX45+CO45)/2</f>
        <v>2.5544018058690745</v>
      </c>
      <c r="EZ45" s="158">
        <v>34</v>
      </c>
      <c r="FA45" s="57">
        <f t="shared" si="149"/>
        <v>13.600000000000001</v>
      </c>
      <c r="FB45" s="158">
        <f>SUM(ES45,EN45,EL45,EE45,DX45,DS45,DL45,DG45,CW45,CP45,CI45,DN45)</f>
        <v>278</v>
      </c>
      <c r="FC45" s="57">
        <f>(FB45/GY45)*100</f>
        <v>62.753950338600447</v>
      </c>
      <c r="FD45" s="158">
        <v>198</v>
      </c>
      <c r="FE45" s="57">
        <f t="shared" si="150"/>
        <v>79.2</v>
      </c>
      <c r="FF45" s="57">
        <f>(FE45+FC45)/2</f>
        <v>70.976975169300232</v>
      </c>
      <c r="FG45" s="56">
        <v>0</v>
      </c>
      <c r="FH45" s="57">
        <f>(FG45/GY45)*100</f>
        <v>0</v>
      </c>
      <c r="FI45" s="35">
        <v>0</v>
      </c>
      <c r="FJ45" s="57">
        <f t="shared" si="151"/>
        <v>0</v>
      </c>
      <c r="FK45" s="57">
        <f>(FJ45+FH45)/2</f>
        <v>0</v>
      </c>
      <c r="FL45" s="158">
        <v>0</v>
      </c>
      <c r="FM45" s="57">
        <f>(FL45/GY45)*100</f>
        <v>0</v>
      </c>
      <c r="FN45" s="158">
        <v>0</v>
      </c>
      <c r="FO45" s="57">
        <f t="shared" si="152"/>
        <v>0</v>
      </c>
      <c r="FP45" s="57">
        <f>(FO45+FM45)/2</f>
        <v>0</v>
      </c>
      <c r="FQ45" s="158">
        <v>0</v>
      </c>
      <c r="FR45" s="57">
        <f>(FQ45/GY45)*100</f>
        <v>0</v>
      </c>
      <c r="FS45" s="158">
        <v>0</v>
      </c>
      <c r="FT45" s="57">
        <f t="shared" si="153"/>
        <v>0</v>
      </c>
      <c r="FU45" s="57">
        <f>(FT45+FR45)/2</f>
        <v>0</v>
      </c>
      <c r="FV45" s="158">
        <v>0</v>
      </c>
      <c r="FW45" s="57">
        <f>(FV45/GY45)*100</f>
        <v>0</v>
      </c>
      <c r="FX45" s="158">
        <v>0</v>
      </c>
      <c r="FY45" s="57">
        <f t="shared" si="154"/>
        <v>0</v>
      </c>
      <c r="FZ45" s="57">
        <f>(FY45+FW45)/2</f>
        <v>0</v>
      </c>
      <c r="GA45" s="158">
        <v>22</v>
      </c>
      <c r="GB45" s="57">
        <f>(GA45/GY45)*100</f>
        <v>4.966139954853273</v>
      </c>
      <c r="GC45" s="158">
        <v>7</v>
      </c>
      <c r="GD45" s="57">
        <f t="shared" si="155"/>
        <v>2.8000000000000003</v>
      </c>
      <c r="GE45" s="57">
        <f>(GD45+GB45)/2</f>
        <v>3.8830699774266364</v>
      </c>
      <c r="GF45" s="158">
        <v>1</v>
      </c>
      <c r="GG45" s="57">
        <f>(GF45/GY45)*100</f>
        <v>0.22573363431151239</v>
      </c>
      <c r="GH45" s="158">
        <v>0</v>
      </c>
      <c r="GI45" s="57">
        <f>(GH45/GY45)*100</f>
        <v>0</v>
      </c>
      <c r="GJ45" s="158">
        <v>0</v>
      </c>
      <c r="GK45" s="57">
        <f t="shared" si="156"/>
        <v>0</v>
      </c>
      <c r="GL45" s="57">
        <f>(GK45+GI45)/2</f>
        <v>0</v>
      </c>
      <c r="GM45" s="158">
        <v>0</v>
      </c>
      <c r="GN45" s="57">
        <f>(GM45/GY45)*100</f>
        <v>0</v>
      </c>
      <c r="GO45" s="158">
        <v>6</v>
      </c>
      <c r="GP45" s="57">
        <f>(GO45/GY45)*100</f>
        <v>1.3544018058690745</v>
      </c>
      <c r="GQ45" s="158">
        <v>0</v>
      </c>
      <c r="GR45" s="57">
        <f t="shared" si="157"/>
        <v>0</v>
      </c>
      <c r="GS45" s="57">
        <f>(GR45+GP45)/2</f>
        <v>0.67720090293453727</v>
      </c>
      <c r="GT45" s="158">
        <f>SUM(GO45,GH45,GM45,GF45)</f>
        <v>7</v>
      </c>
      <c r="GU45" s="57">
        <f>(GT45/GY45)*100</f>
        <v>1.5801354401805869</v>
      </c>
      <c r="GV45" s="158">
        <f t="shared" si="158"/>
        <v>0</v>
      </c>
      <c r="GW45" s="57">
        <f t="shared" si="159"/>
        <v>0</v>
      </c>
      <c r="GX45" s="57">
        <f>(GW45+GU45)/2</f>
        <v>0.79006772009029347</v>
      </c>
      <c r="GY45" s="158">
        <v>443</v>
      </c>
      <c r="GZ45" s="158">
        <v>250</v>
      </c>
    </row>
    <row r="46" spans="1:208" s="12" customFormat="1" ht="16.05" customHeight="1" x14ac:dyDescent="0.3">
      <c r="A46" s="217" t="s">
        <v>0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7"/>
      <c r="FL46" s="217"/>
      <c r="FM46" s="217"/>
      <c r="FN46" s="217"/>
      <c r="FO46" s="217"/>
      <c r="FP46" s="217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7"/>
      <c r="GF46" s="217"/>
      <c r="GG46" s="217"/>
      <c r="GH46" s="217"/>
      <c r="GI46" s="217"/>
      <c r="GJ46" s="217"/>
      <c r="GK46" s="217"/>
      <c r="GL46" s="217"/>
      <c r="GM46" s="217"/>
      <c r="GN46" s="217"/>
      <c r="GO46" s="217"/>
      <c r="GP46" s="217"/>
      <c r="GQ46" s="217"/>
      <c r="GR46" s="217"/>
      <c r="GS46" s="217"/>
      <c r="GT46" s="217"/>
      <c r="GU46" s="217"/>
      <c r="GV46" s="217"/>
      <c r="GW46" s="217"/>
      <c r="GX46" s="217"/>
      <c r="GY46" s="217"/>
      <c r="GZ46" s="217"/>
    </row>
    <row r="47" spans="1:208" s="12" customFormat="1" ht="16.05" customHeight="1" x14ac:dyDescent="0.3">
      <c r="A47" s="43" t="s">
        <v>200</v>
      </c>
      <c r="B47" s="94" t="s">
        <v>181</v>
      </c>
      <c r="C47" s="42" t="s">
        <v>40</v>
      </c>
      <c r="D47" s="76">
        <v>-5.01</v>
      </c>
      <c r="E47" s="163" t="s">
        <v>157</v>
      </c>
      <c r="F47" s="40" t="s">
        <v>87</v>
      </c>
      <c r="G47" s="40" t="s">
        <v>87</v>
      </c>
      <c r="H47" s="158">
        <v>0</v>
      </c>
      <c r="I47" s="57">
        <f t="shared" ref="I47:I59" si="160">(H47/GZ47)*100</f>
        <v>0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158">
        <v>1</v>
      </c>
      <c r="P47" s="57">
        <f t="shared" ref="P47:P59" si="161">(O47/GZ47)*100</f>
        <v>0.58823529411764708</v>
      </c>
      <c r="Q47" s="40" t="s">
        <v>87</v>
      </c>
      <c r="R47" s="40" t="s">
        <v>87</v>
      </c>
      <c r="S47" s="40" t="s">
        <v>87</v>
      </c>
      <c r="T47" s="158">
        <v>1</v>
      </c>
      <c r="U47" s="57">
        <f t="shared" ref="U47:U59" si="162">(T47/GZ47)*100</f>
        <v>0.58823529411764708</v>
      </c>
      <c r="V47" s="40" t="s">
        <v>87</v>
      </c>
      <c r="W47" s="40" t="s">
        <v>87</v>
      </c>
      <c r="X47" s="40" t="s">
        <v>87</v>
      </c>
      <c r="Y47" s="40" t="s">
        <v>87</v>
      </c>
      <c r="Z47" s="40" t="s">
        <v>87</v>
      </c>
      <c r="AA47" s="40" t="s">
        <v>87</v>
      </c>
      <c r="AB47" s="58" t="s">
        <v>87</v>
      </c>
      <c r="AC47" s="40" t="s">
        <v>87</v>
      </c>
      <c r="AD47" s="40" t="s">
        <v>87</v>
      </c>
      <c r="AE47" s="158">
        <v>0</v>
      </c>
      <c r="AF47" s="57">
        <f t="shared" ref="AF47:AF59" si="163">(AE47/GZ47)*100</f>
        <v>0</v>
      </c>
      <c r="AG47" s="40" t="s">
        <v>87</v>
      </c>
      <c r="AH47" s="40" t="s">
        <v>87</v>
      </c>
      <c r="AI47" s="58" t="s">
        <v>87</v>
      </c>
      <c r="AJ47" s="40" t="s">
        <v>87</v>
      </c>
      <c r="AK47" s="40" t="s">
        <v>87</v>
      </c>
      <c r="AL47" s="40" t="s">
        <v>87</v>
      </c>
      <c r="AM47" s="40" t="s">
        <v>87</v>
      </c>
      <c r="AN47" s="35">
        <v>0</v>
      </c>
      <c r="AO47" s="57">
        <f t="shared" ref="AO47:AO59" si="164">(AN47/GZ47)*100</f>
        <v>0</v>
      </c>
      <c r="AP47" s="58" t="s">
        <v>87</v>
      </c>
      <c r="AQ47" s="40" t="s">
        <v>87</v>
      </c>
      <c r="AR47" s="40" t="s">
        <v>87</v>
      </c>
      <c r="AS47" s="40" t="s">
        <v>87</v>
      </c>
      <c r="AT47" s="40" t="s">
        <v>87</v>
      </c>
      <c r="AU47" s="40" t="s">
        <v>87</v>
      </c>
      <c r="AV47" s="58" t="s">
        <v>87</v>
      </c>
      <c r="AW47" s="158">
        <v>4</v>
      </c>
      <c r="AX47" s="57">
        <f t="shared" ref="AX47:AX59" si="165">(AW47/GZ47)*100</f>
        <v>2.3529411764705883</v>
      </c>
      <c r="AY47" s="58" t="s">
        <v>87</v>
      </c>
      <c r="AZ47" s="40" t="s">
        <v>87</v>
      </c>
      <c r="BA47" s="58" t="s">
        <v>87</v>
      </c>
      <c r="BB47" s="158">
        <v>8</v>
      </c>
      <c r="BC47" s="57">
        <f t="shared" ref="BC47:BC59" si="166">(BB47/GZ47)*100</f>
        <v>4.7058823529411766</v>
      </c>
      <c r="BD47" s="58" t="s">
        <v>87</v>
      </c>
      <c r="BE47" s="40" t="s">
        <v>87</v>
      </c>
      <c r="BF47" s="40" t="s">
        <v>87</v>
      </c>
      <c r="BG47" s="158">
        <v>0</v>
      </c>
      <c r="BH47" s="57">
        <f t="shared" ref="BH47:BH59" si="167">(BG47/GZ47)*100</f>
        <v>0</v>
      </c>
      <c r="BI47" s="40" t="s">
        <v>87</v>
      </c>
      <c r="BJ47" s="40" t="s">
        <v>87</v>
      </c>
      <c r="BK47" s="40" t="s">
        <v>87</v>
      </c>
      <c r="BL47" s="158">
        <v>0</v>
      </c>
      <c r="BM47" s="57">
        <f t="shared" ref="BM47:BM59" si="168">(BL47/GZ47)*100</f>
        <v>0</v>
      </c>
      <c r="BN47" s="40" t="s">
        <v>87</v>
      </c>
      <c r="BO47" s="40" t="s">
        <v>87</v>
      </c>
      <c r="BP47" s="40" t="s">
        <v>87</v>
      </c>
      <c r="BQ47" s="40" t="s">
        <v>87</v>
      </c>
      <c r="BR47" s="40" t="s">
        <v>87</v>
      </c>
      <c r="BS47" s="40" t="s">
        <v>87</v>
      </c>
      <c r="BT47" s="40" t="s">
        <v>87</v>
      </c>
      <c r="BU47" s="158">
        <v>5</v>
      </c>
      <c r="BV47" s="57">
        <f t="shared" ref="BV47:BV59" si="169">(BU47/GZ47)*100</f>
        <v>2.9411764705882351</v>
      </c>
      <c r="BW47" s="40" t="s">
        <v>87</v>
      </c>
      <c r="BX47" s="40" t="s">
        <v>87</v>
      </c>
      <c r="BY47" s="40" t="s">
        <v>87</v>
      </c>
      <c r="BZ47" s="40" t="s">
        <v>87</v>
      </c>
      <c r="CA47" s="40" t="s">
        <v>87</v>
      </c>
      <c r="CB47" s="158">
        <v>0</v>
      </c>
      <c r="CC47" s="60">
        <f t="shared" ref="CC47:CC59" si="170">(CB47/GZ47)*100</f>
        <v>0</v>
      </c>
      <c r="CD47" s="40" t="s">
        <v>87</v>
      </c>
      <c r="CE47" s="40" t="s">
        <v>87</v>
      </c>
      <c r="CF47" s="40" t="s">
        <v>87</v>
      </c>
      <c r="CG47" s="40" t="s">
        <v>87</v>
      </c>
      <c r="CH47" s="40" t="s">
        <v>87</v>
      </c>
      <c r="CI47" s="40" t="s">
        <v>87</v>
      </c>
      <c r="CJ47" s="40" t="s">
        <v>87</v>
      </c>
      <c r="CK47" s="158">
        <v>7</v>
      </c>
      <c r="CL47" s="57">
        <f t="shared" ref="CL47:CL59" si="171">(CK47/GZ47)*100</f>
        <v>4.117647058823529</v>
      </c>
      <c r="CM47" s="40" t="s">
        <v>87</v>
      </c>
      <c r="CN47" s="40" t="s">
        <v>87</v>
      </c>
      <c r="CO47" s="40" t="s">
        <v>87</v>
      </c>
      <c r="CP47" s="40" t="s">
        <v>87</v>
      </c>
      <c r="CQ47" s="40" t="s">
        <v>87</v>
      </c>
      <c r="CR47" s="40" t="s">
        <v>87</v>
      </c>
      <c r="CS47" s="58" t="s">
        <v>87</v>
      </c>
      <c r="CT47" s="158">
        <v>0</v>
      </c>
      <c r="CU47" s="57">
        <f t="shared" ref="CU47:CU59" si="172">(CT47/GZ47)*100</f>
        <v>0</v>
      </c>
      <c r="CV47" s="58" t="s">
        <v>87</v>
      </c>
      <c r="CW47" s="40" t="s">
        <v>87</v>
      </c>
      <c r="CX47" s="58" t="s">
        <v>87</v>
      </c>
      <c r="CY47" s="158">
        <v>1</v>
      </c>
      <c r="CZ47" s="57">
        <f t="shared" ref="CZ47:CZ59" si="173">(CY47/GZ47)*100</f>
        <v>0.58823529411764708</v>
      </c>
      <c r="DA47" s="58" t="s">
        <v>87</v>
      </c>
      <c r="DB47" s="40" t="s">
        <v>87</v>
      </c>
      <c r="DC47" s="40" t="s">
        <v>87</v>
      </c>
      <c r="DD47" s="158">
        <v>0</v>
      </c>
      <c r="DE47" s="57">
        <f t="shared" ref="DE47:DE59" si="174">(DD47/GZ47)*100</f>
        <v>0</v>
      </c>
      <c r="DF47" s="40" t="s">
        <v>87</v>
      </c>
      <c r="DG47" s="40" t="s">
        <v>87</v>
      </c>
      <c r="DH47" s="58" t="s">
        <v>87</v>
      </c>
      <c r="DI47" s="158">
        <v>5</v>
      </c>
      <c r="DJ47" s="57">
        <f t="shared" ref="DJ47:DJ59" si="175">(DI47/GZ47)*100</f>
        <v>2.9411764705882351</v>
      </c>
      <c r="DK47" s="58" t="s">
        <v>87</v>
      </c>
      <c r="DL47" s="40" t="s">
        <v>87</v>
      </c>
      <c r="DM47" s="40" t="s">
        <v>87</v>
      </c>
      <c r="DN47" s="40" t="s">
        <v>87</v>
      </c>
      <c r="DO47" s="58" t="s">
        <v>87</v>
      </c>
      <c r="DP47" s="158">
        <v>34</v>
      </c>
      <c r="DQ47" s="57">
        <f t="shared" ref="DQ47:DQ59" si="176">(DP47/GZ47)*100</f>
        <v>20</v>
      </c>
      <c r="DR47" s="58" t="s">
        <v>87</v>
      </c>
      <c r="DS47" s="40" t="s">
        <v>87</v>
      </c>
      <c r="DT47" s="58" t="s">
        <v>87</v>
      </c>
      <c r="DU47" s="158">
        <v>59</v>
      </c>
      <c r="DV47" s="57">
        <f t="shared" ref="DV47:DV59" si="177">(DU47/GZ47)*100</f>
        <v>34.705882352941174</v>
      </c>
      <c r="DW47" s="58" t="s">
        <v>87</v>
      </c>
      <c r="DX47" s="40" t="s">
        <v>87</v>
      </c>
      <c r="DY47" s="58" t="s">
        <v>87</v>
      </c>
      <c r="DZ47" s="40" t="s">
        <v>87</v>
      </c>
      <c r="EA47" s="58" t="s">
        <v>87</v>
      </c>
      <c r="EB47" s="158">
        <v>0</v>
      </c>
      <c r="EC47" s="57">
        <f t="shared" ref="EC47:EC59" si="178">(EB47/GZ47)*100</f>
        <v>0</v>
      </c>
      <c r="ED47" s="58" t="s">
        <v>87</v>
      </c>
      <c r="EE47" s="40" t="s">
        <v>87</v>
      </c>
      <c r="EF47" s="58" t="s">
        <v>87</v>
      </c>
      <c r="EG47" s="40" t="s">
        <v>87</v>
      </c>
      <c r="EH47" s="58" t="s">
        <v>87</v>
      </c>
      <c r="EI47" s="158">
        <v>0</v>
      </c>
      <c r="EJ47" s="57">
        <f t="shared" ref="EJ47:EJ59" si="179">(EI47/GZ47)*100</f>
        <v>0</v>
      </c>
      <c r="EK47" s="58" t="s">
        <v>87</v>
      </c>
      <c r="EL47" s="40" t="s">
        <v>87</v>
      </c>
      <c r="EM47" s="58" t="s">
        <v>87</v>
      </c>
      <c r="EN47" s="40" t="s">
        <v>87</v>
      </c>
      <c r="EO47" s="58" t="s">
        <v>87</v>
      </c>
      <c r="EP47" s="158">
        <v>14</v>
      </c>
      <c r="EQ47" s="57">
        <f t="shared" ref="EQ47:EQ59" si="180">(EP47/GZ47)*100</f>
        <v>8.235294117647058</v>
      </c>
      <c r="ER47" s="58" t="s">
        <v>87</v>
      </c>
      <c r="ES47" s="158" t="s">
        <v>87</v>
      </c>
      <c r="ET47" s="158" t="s">
        <v>87</v>
      </c>
      <c r="EU47" s="158" t="s">
        <v>87</v>
      </c>
      <c r="EV47" s="57" t="s">
        <v>87</v>
      </c>
      <c r="EW47" s="158">
        <v>5</v>
      </c>
      <c r="EX47" s="62">
        <f t="shared" ref="EX47:EX59" si="181">(EW47/GZ47)*100</f>
        <v>2.9411764705882351</v>
      </c>
      <c r="EY47" s="57" t="s">
        <v>87</v>
      </c>
      <c r="EZ47" s="158">
        <v>15</v>
      </c>
      <c r="FA47" s="57">
        <f t="shared" ref="FA47:FA59" si="182">(EZ47/GZ47)*100</f>
        <v>8.8235294117647065</v>
      </c>
      <c r="FB47" s="158" t="s">
        <v>87</v>
      </c>
      <c r="FC47" s="158" t="s">
        <v>87</v>
      </c>
      <c r="FD47" s="158">
        <v>135</v>
      </c>
      <c r="FE47" s="57">
        <f t="shared" ref="FE47:FE59" si="183">(FD47/GZ47)*100</f>
        <v>79.411764705882348</v>
      </c>
      <c r="FF47" s="158" t="s">
        <v>87</v>
      </c>
      <c r="FG47" s="158" t="s">
        <v>87</v>
      </c>
      <c r="FH47" s="57" t="s">
        <v>87</v>
      </c>
      <c r="FI47" s="35">
        <v>0</v>
      </c>
      <c r="FJ47" s="57">
        <f t="shared" ref="FJ47:FJ59" si="184">(FI47/GZ47)*100</f>
        <v>0</v>
      </c>
      <c r="FK47" s="57" t="s">
        <v>87</v>
      </c>
      <c r="FL47" s="158" t="s">
        <v>87</v>
      </c>
      <c r="FM47" s="158" t="s">
        <v>87</v>
      </c>
      <c r="FN47" s="35">
        <v>0</v>
      </c>
      <c r="FO47" s="57">
        <f t="shared" ref="FO47:FO59" si="185">(FN47/GZ47)*100</f>
        <v>0</v>
      </c>
      <c r="FP47" s="158" t="s">
        <v>87</v>
      </c>
      <c r="FQ47" s="158" t="s">
        <v>87</v>
      </c>
      <c r="FR47" s="57" t="s">
        <v>87</v>
      </c>
      <c r="FS47" s="35">
        <v>0</v>
      </c>
      <c r="FT47" s="57">
        <f t="shared" ref="FT47:FT59" si="186">(FS47/GZ47)*100</f>
        <v>0</v>
      </c>
      <c r="FU47" s="57" t="s">
        <v>87</v>
      </c>
      <c r="FV47" s="158" t="s">
        <v>87</v>
      </c>
      <c r="FW47" s="57" t="s">
        <v>87</v>
      </c>
      <c r="FX47" s="35">
        <v>0</v>
      </c>
      <c r="FY47" s="57">
        <f t="shared" ref="FY47:FY59" si="187">(FX47/GZ47)*100</f>
        <v>0</v>
      </c>
      <c r="FZ47" s="57" t="s">
        <v>87</v>
      </c>
      <c r="GA47" s="158" t="s">
        <v>87</v>
      </c>
      <c r="GB47" s="57" t="s">
        <v>87</v>
      </c>
      <c r="GC47" s="158">
        <v>15</v>
      </c>
      <c r="GD47" s="57">
        <f t="shared" ref="GD47:GD59" si="188">(GC47/GZ47)*100</f>
        <v>8.8235294117647065</v>
      </c>
      <c r="GE47" s="57" t="s">
        <v>87</v>
      </c>
      <c r="GF47" s="158" t="s">
        <v>87</v>
      </c>
      <c r="GG47" s="57" t="s">
        <v>87</v>
      </c>
      <c r="GH47" s="158" t="s">
        <v>87</v>
      </c>
      <c r="GI47" s="57" t="s">
        <v>87</v>
      </c>
      <c r="GJ47" s="158">
        <v>0</v>
      </c>
      <c r="GK47" s="57">
        <f t="shared" ref="GK47:GK59" si="189">(GJ47/GZ47)*100</f>
        <v>0</v>
      </c>
      <c r="GL47" s="57" t="s">
        <v>87</v>
      </c>
      <c r="GM47" s="158" t="s">
        <v>87</v>
      </c>
      <c r="GN47" s="57" t="s">
        <v>87</v>
      </c>
      <c r="GO47" s="158" t="s">
        <v>87</v>
      </c>
      <c r="GP47" s="57" t="s">
        <v>87</v>
      </c>
      <c r="GQ47" s="158">
        <v>1</v>
      </c>
      <c r="GR47" s="57">
        <f t="shared" si="157"/>
        <v>0.58823529411764708</v>
      </c>
      <c r="GS47" s="57" t="s">
        <v>87</v>
      </c>
      <c r="GT47" s="158" t="s">
        <v>87</v>
      </c>
      <c r="GU47" s="57" t="s">
        <v>87</v>
      </c>
      <c r="GV47" s="158">
        <f t="shared" ref="GV47:GV59" si="190">SUM(GQ47,GJ47)</f>
        <v>1</v>
      </c>
      <c r="GW47" s="57">
        <f t="shared" ref="GW47:GW59" si="191">(GV47/GZ47)*100</f>
        <v>0.58823529411764708</v>
      </c>
      <c r="GX47" s="57" t="s">
        <v>87</v>
      </c>
      <c r="GY47" s="158" t="s">
        <v>87</v>
      </c>
      <c r="GZ47" s="158">
        <v>170</v>
      </c>
    </row>
    <row r="48" spans="1:208" s="12" customFormat="1" ht="16.05" customHeight="1" x14ac:dyDescent="0.3">
      <c r="A48" s="43" t="s">
        <v>214</v>
      </c>
      <c r="B48" s="94" t="s">
        <v>181</v>
      </c>
      <c r="C48" s="42" t="s">
        <v>41</v>
      </c>
      <c r="D48" s="76">
        <v>-5.84</v>
      </c>
      <c r="E48" s="43">
        <v>18.3</v>
      </c>
      <c r="F48" s="158">
        <v>0</v>
      </c>
      <c r="G48" s="57">
        <f>(F48/GY48)*100</f>
        <v>0</v>
      </c>
      <c r="H48" s="158">
        <v>0</v>
      </c>
      <c r="I48" s="57">
        <f t="shared" si="160"/>
        <v>0</v>
      </c>
      <c r="J48" s="57">
        <f t="shared" ref="J48:J55" si="192">(I48+G48)/2</f>
        <v>0</v>
      </c>
      <c r="K48" s="158">
        <v>0</v>
      </c>
      <c r="L48" s="57">
        <f>(K48/GY48)*100</f>
        <v>0</v>
      </c>
      <c r="M48" s="158">
        <v>3</v>
      </c>
      <c r="N48" s="57">
        <f>(M48/GY48)*100</f>
        <v>0.87209302325581395</v>
      </c>
      <c r="O48" s="158">
        <v>2</v>
      </c>
      <c r="P48" s="57">
        <f t="shared" si="161"/>
        <v>0.8</v>
      </c>
      <c r="Q48" s="57">
        <f>(N48+P48)/2</f>
        <v>0.836046511627907</v>
      </c>
      <c r="R48" s="158">
        <v>0</v>
      </c>
      <c r="S48" s="57">
        <f>(R48/GY48)*100</f>
        <v>0</v>
      </c>
      <c r="T48" s="158">
        <v>0</v>
      </c>
      <c r="U48" s="57">
        <f t="shared" si="162"/>
        <v>0</v>
      </c>
      <c r="V48" s="57">
        <f>(U48+S48+L48)/2</f>
        <v>0</v>
      </c>
      <c r="W48" s="158">
        <v>0</v>
      </c>
      <c r="X48" s="57">
        <f>(W48/GY48)*100</f>
        <v>0</v>
      </c>
      <c r="Y48" s="158">
        <v>0</v>
      </c>
      <c r="Z48" s="57">
        <f>(Y48/GZ48)*100</f>
        <v>0</v>
      </c>
      <c r="AA48" s="158">
        <v>0</v>
      </c>
      <c r="AB48" s="57">
        <f>(AA48/GY48)*100</f>
        <v>0</v>
      </c>
      <c r="AC48" s="158">
        <v>0</v>
      </c>
      <c r="AD48" s="57">
        <f>(AC48/GY48)*100</f>
        <v>0</v>
      </c>
      <c r="AE48" s="158">
        <v>0</v>
      </c>
      <c r="AF48" s="57">
        <f t="shared" si="163"/>
        <v>0</v>
      </c>
      <c r="AG48" s="158">
        <f t="shared" ref="AG48:AG55" si="193">(AF48+AD48)/2</f>
        <v>0</v>
      </c>
      <c r="AH48" s="158">
        <v>12</v>
      </c>
      <c r="AI48" s="57">
        <f>(AH48/GY48)*100</f>
        <v>3.4883720930232558</v>
      </c>
      <c r="AJ48" s="40">
        <v>43</v>
      </c>
      <c r="AK48" s="57">
        <f>(AJ48/GY48)*100</f>
        <v>12.5</v>
      </c>
      <c r="AL48" s="35">
        <v>0</v>
      </c>
      <c r="AM48" s="57">
        <f>(AL48/GY48)*100</f>
        <v>0</v>
      </c>
      <c r="AN48" s="35">
        <v>0</v>
      </c>
      <c r="AO48" s="57">
        <f t="shared" si="164"/>
        <v>0</v>
      </c>
      <c r="AP48" s="57">
        <f>(AO48+AM48)/2</f>
        <v>0</v>
      </c>
      <c r="AQ48" s="158">
        <v>0</v>
      </c>
      <c r="AR48" s="57">
        <f>(AQ48/GY48)*100</f>
        <v>0</v>
      </c>
      <c r="AS48" s="158">
        <v>1</v>
      </c>
      <c r="AT48" s="57">
        <f>(AS48/GY48)*100</f>
        <v>0.29069767441860467</v>
      </c>
      <c r="AU48" s="158">
        <f>SUM(Y48,AH48,AS48)</f>
        <v>13</v>
      </c>
      <c r="AV48" s="57">
        <f>(AU48/GY48)*100</f>
        <v>3.7790697674418601</v>
      </c>
      <c r="AW48" s="158">
        <v>11</v>
      </c>
      <c r="AX48" s="57">
        <f t="shared" si="165"/>
        <v>4.3999999999999995</v>
      </c>
      <c r="AY48" s="57">
        <f t="shared" ref="AY48:AY55" si="194">(AX48+AV48)/2</f>
        <v>4.0895348837209298</v>
      </c>
      <c r="AZ48" s="158">
        <f>SUM(AQ48,AJ48,AA48)</f>
        <v>43</v>
      </c>
      <c r="BA48" s="57">
        <f>(AZ48/GY48)*100</f>
        <v>12.5</v>
      </c>
      <c r="BB48" s="158">
        <v>23</v>
      </c>
      <c r="BC48" s="57">
        <f t="shared" si="166"/>
        <v>9.1999999999999993</v>
      </c>
      <c r="BD48" s="57">
        <f>(BC48+BA48)/2</f>
        <v>10.85</v>
      </c>
      <c r="BE48" s="158">
        <v>0</v>
      </c>
      <c r="BF48" s="57">
        <f>(BE48/GY48)*100</f>
        <v>0</v>
      </c>
      <c r="BG48" s="158">
        <v>1</v>
      </c>
      <c r="BH48" s="57">
        <f t="shared" si="167"/>
        <v>0.4</v>
      </c>
      <c r="BI48" s="57">
        <f>(BH48+BF48)/2</f>
        <v>0.2</v>
      </c>
      <c r="BJ48" s="158">
        <v>3</v>
      </c>
      <c r="BK48" s="57">
        <f>(BJ48/GY48)*100</f>
        <v>0.87209302325581395</v>
      </c>
      <c r="BL48" s="158">
        <v>1</v>
      </c>
      <c r="BM48" s="57">
        <f t="shared" si="168"/>
        <v>0.4</v>
      </c>
      <c r="BN48" s="57">
        <f>(BM48+BK48)/2</f>
        <v>0.63604651162790704</v>
      </c>
      <c r="BO48" s="158">
        <v>0</v>
      </c>
      <c r="BP48" s="57">
        <f>(BO48/GY48)*100</f>
        <v>0</v>
      </c>
      <c r="BQ48" s="158">
        <v>3</v>
      </c>
      <c r="BR48" s="57">
        <f>(BQ48/GY48)*100</f>
        <v>0.87209302325581395</v>
      </c>
      <c r="BS48" s="40">
        <v>0</v>
      </c>
      <c r="BT48" s="57">
        <f>(BS48/GY48)*100</f>
        <v>0</v>
      </c>
      <c r="BU48" s="158">
        <v>0</v>
      </c>
      <c r="BV48" s="57">
        <f t="shared" si="169"/>
        <v>0</v>
      </c>
      <c r="BW48" s="57">
        <f>(BV48+BT48)/2</f>
        <v>0</v>
      </c>
      <c r="BX48" s="158">
        <v>0</v>
      </c>
      <c r="BY48" s="57">
        <f>(BX48/GY48)*100</f>
        <v>0</v>
      </c>
      <c r="BZ48" s="158">
        <v>0</v>
      </c>
      <c r="CA48" s="60">
        <f>(BZ48/GY48)*100</f>
        <v>0</v>
      </c>
      <c r="CB48" s="158">
        <v>0</v>
      </c>
      <c r="CC48" s="60">
        <f t="shared" si="170"/>
        <v>0</v>
      </c>
      <c r="CD48" s="60">
        <f>(CC48+CA48)/2</f>
        <v>0</v>
      </c>
      <c r="CE48" s="158">
        <v>0</v>
      </c>
      <c r="CF48" s="57">
        <f>(CE48/GY48)*100</f>
        <v>0</v>
      </c>
      <c r="CG48" s="158">
        <f>SUM(CE48,BZ48,BX48,BO48,BQ48)</f>
        <v>3</v>
      </c>
      <c r="CH48" s="57">
        <f>(CG48/GY48)*100</f>
        <v>0.87209302325581395</v>
      </c>
      <c r="CI48" s="158">
        <v>25</v>
      </c>
      <c r="CJ48" s="57">
        <f>(CI48/GY48)*100</f>
        <v>7.2674418604651168</v>
      </c>
      <c r="CK48" s="158">
        <v>7</v>
      </c>
      <c r="CL48" s="57">
        <f t="shared" si="171"/>
        <v>2.8000000000000003</v>
      </c>
      <c r="CM48" s="57">
        <f>(CL48+CJ48)/2</f>
        <v>5.0337209302325583</v>
      </c>
      <c r="CN48" s="158">
        <v>23</v>
      </c>
      <c r="CO48" s="57">
        <f>(CN48/GY48)*100</f>
        <v>6.6860465116279064</v>
      </c>
      <c r="CP48" s="158">
        <v>45</v>
      </c>
      <c r="CQ48" s="57">
        <f>(CP48/GY48)*100</f>
        <v>13.08139534883721</v>
      </c>
      <c r="CR48" s="35">
        <v>0</v>
      </c>
      <c r="CS48" s="57">
        <f>(CR48/GY48)*100</f>
        <v>0</v>
      </c>
      <c r="CT48" s="35">
        <v>0</v>
      </c>
      <c r="CU48" s="57">
        <f t="shared" si="172"/>
        <v>0</v>
      </c>
      <c r="CV48" s="57">
        <f t="shared" ref="CV48:CV55" si="195">(CU48+CS48)/2</f>
        <v>0</v>
      </c>
      <c r="CW48" s="158">
        <v>10</v>
      </c>
      <c r="CX48" s="57">
        <f>(CW48/GY48)*100</f>
        <v>2.9069767441860463</v>
      </c>
      <c r="CY48" s="158">
        <v>5</v>
      </c>
      <c r="CZ48" s="57">
        <f t="shared" si="173"/>
        <v>2</v>
      </c>
      <c r="DA48" s="57">
        <f t="shared" ref="DA48:DA55" si="196">(CZ48+CX48)/2</f>
        <v>2.4534883720930232</v>
      </c>
      <c r="DB48" s="35">
        <v>0</v>
      </c>
      <c r="DC48" s="57">
        <f>(DB48/GY48)*100</f>
        <v>0</v>
      </c>
      <c r="DD48" s="35">
        <v>0</v>
      </c>
      <c r="DE48" s="57">
        <f t="shared" si="174"/>
        <v>0</v>
      </c>
      <c r="DF48" s="57">
        <f>(DE48+DC48)/2</f>
        <v>0</v>
      </c>
      <c r="DG48" s="158">
        <v>17</v>
      </c>
      <c r="DH48" s="57">
        <f>(DG48/GY48)*100</f>
        <v>4.941860465116279</v>
      </c>
      <c r="DI48" s="158">
        <v>14</v>
      </c>
      <c r="DJ48" s="57">
        <f t="shared" si="175"/>
        <v>5.6000000000000005</v>
      </c>
      <c r="DK48" s="57">
        <f t="shared" ref="DK48:DK55" si="197">(DJ48+DH48)/2</f>
        <v>5.2709302325581397</v>
      </c>
      <c r="DL48" s="158">
        <v>0</v>
      </c>
      <c r="DM48" s="57">
        <f>(DL48/GY48)*100</f>
        <v>0</v>
      </c>
      <c r="DN48" s="158">
        <v>54</v>
      </c>
      <c r="DO48" s="57">
        <f>(DN48/GY48)*100</f>
        <v>15.697674418604651</v>
      </c>
      <c r="DP48" s="158">
        <v>47</v>
      </c>
      <c r="DQ48" s="57">
        <f t="shared" si="176"/>
        <v>18.8</v>
      </c>
      <c r="DR48" s="57">
        <f t="shared" ref="DR48:DR55" si="198">(DQ48+DO48)/2</f>
        <v>17.248837209302327</v>
      </c>
      <c r="DS48" s="40">
        <v>100</v>
      </c>
      <c r="DT48" s="57">
        <f>(DS48/GY48)*100</f>
        <v>29.069767441860467</v>
      </c>
      <c r="DU48" s="158">
        <v>73</v>
      </c>
      <c r="DV48" s="57">
        <f t="shared" si="177"/>
        <v>29.2</v>
      </c>
      <c r="DW48" s="57">
        <f t="shared" ref="DW48:DW55" si="199">(DV48+DT48)/2</f>
        <v>29.134883720930233</v>
      </c>
      <c r="DX48" s="158">
        <v>0</v>
      </c>
      <c r="DY48" s="57">
        <f>(DX48/GY48)*100</f>
        <v>0</v>
      </c>
      <c r="DZ48" s="45">
        <v>0</v>
      </c>
      <c r="EA48" s="57">
        <f>(DZ48/GY48)*100</f>
        <v>0</v>
      </c>
      <c r="EB48" s="45">
        <v>0</v>
      </c>
      <c r="EC48" s="57">
        <f t="shared" si="178"/>
        <v>0</v>
      </c>
      <c r="ED48" s="57">
        <f t="shared" ref="ED48:ED55" si="200">(EC48+EA48)/2</f>
        <v>0</v>
      </c>
      <c r="EE48" s="158">
        <v>2</v>
      </c>
      <c r="EF48" s="57">
        <f>(EE48/GY48)*100</f>
        <v>0.58139534883720934</v>
      </c>
      <c r="EG48" s="158">
        <v>0</v>
      </c>
      <c r="EH48" s="57">
        <f>(EG48/GY48)*100</f>
        <v>0</v>
      </c>
      <c r="EI48" s="158">
        <v>0</v>
      </c>
      <c r="EJ48" s="57">
        <f t="shared" si="179"/>
        <v>0</v>
      </c>
      <c r="EK48" s="57">
        <f>(EJ48+EH48)/2</f>
        <v>0</v>
      </c>
      <c r="EL48" s="158">
        <v>0</v>
      </c>
      <c r="EM48" s="57">
        <f>(EL48/GY48)*100</f>
        <v>0</v>
      </c>
      <c r="EN48" s="158">
        <v>18</v>
      </c>
      <c r="EO48" s="57">
        <f>(EN48/GY48)*100</f>
        <v>5.2325581395348841</v>
      </c>
      <c r="EP48" s="158">
        <v>35</v>
      </c>
      <c r="EQ48" s="57">
        <f t="shared" si="180"/>
        <v>14.000000000000002</v>
      </c>
      <c r="ER48" s="57">
        <f t="shared" ref="ER48:ER55" si="201">(EQ48+EO48)/2</f>
        <v>9.6162790697674438</v>
      </c>
      <c r="ES48" s="158">
        <v>4</v>
      </c>
      <c r="ET48" s="57">
        <f>(ES48/GY48)*100</f>
        <v>1.1627906976744187</v>
      </c>
      <c r="EU48" s="158">
        <v>4</v>
      </c>
      <c r="EV48" s="57">
        <f>(EU48/GY48)*100</f>
        <v>1.1627906976744187</v>
      </c>
      <c r="EW48" s="158">
        <v>8</v>
      </c>
      <c r="EX48" s="62">
        <f t="shared" si="181"/>
        <v>3.2</v>
      </c>
      <c r="EY48" s="62">
        <f t="shared" ref="EY48:EY55" si="202">(EX48+CO48)/2</f>
        <v>4.9430232558139533</v>
      </c>
      <c r="EZ48" s="158">
        <v>18</v>
      </c>
      <c r="FA48" s="57">
        <f t="shared" si="182"/>
        <v>7.1999999999999993</v>
      </c>
      <c r="FB48" s="158">
        <f>SUM(ES48,EN48,EL48,EE48,DX48,DS48,DL48,DG48,CW48,CP48,CI48,DN48)</f>
        <v>275</v>
      </c>
      <c r="FC48" s="57">
        <f>(FB48/GY48)*100</f>
        <v>79.941860465116278</v>
      </c>
      <c r="FD48" s="158">
        <v>199</v>
      </c>
      <c r="FE48" s="57">
        <f t="shared" si="183"/>
        <v>79.600000000000009</v>
      </c>
      <c r="FF48" s="57">
        <f t="shared" ref="FF48:FF55" si="203">(FE48+FC48)/2</f>
        <v>79.770930232558143</v>
      </c>
      <c r="FG48" s="158">
        <v>0</v>
      </c>
      <c r="FH48" s="57">
        <f>(FG48/GY48)*100</f>
        <v>0</v>
      </c>
      <c r="FI48" s="35">
        <v>0</v>
      </c>
      <c r="FJ48" s="57">
        <f t="shared" si="184"/>
        <v>0</v>
      </c>
      <c r="FK48" s="57">
        <f t="shared" ref="FK48:FK55" si="204">(FJ48+FH48)/2</f>
        <v>0</v>
      </c>
      <c r="FL48" s="35">
        <v>0</v>
      </c>
      <c r="FM48" s="57">
        <f>(FL48/GY48)*100</f>
        <v>0</v>
      </c>
      <c r="FN48" s="35">
        <v>0</v>
      </c>
      <c r="FO48" s="57">
        <f t="shared" si="185"/>
        <v>0</v>
      </c>
      <c r="FP48" s="57">
        <f>(FO48+FM48)/2</f>
        <v>0</v>
      </c>
      <c r="FQ48" s="35">
        <v>0</v>
      </c>
      <c r="FR48" s="57">
        <f>(FQ48/GY48)*100</f>
        <v>0</v>
      </c>
      <c r="FS48" s="158">
        <v>0</v>
      </c>
      <c r="FT48" s="57">
        <f t="shared" si="186"/>
        <v>0</v>
      </c>
      <c r="FU48" s="57">
        <f>(FT48+FR48)/2</f>
        <v>0</v>
      </c>
      <c r="FV48" s="35">
        <v>0</v>
      </c>
      <c r="FW48" s="57">
        <f>(FV48/GY48)*100</f>
        <v>0</v>
      </c>
      <c r="FX48" s="35">
        <v>0</v>
      </c>
      <c r="FY48" s="57">
        <f t="shared" si="187"/>
        <v>0</v>
      </c>
      <c r="FZ48" s="57">
        <f t="shared" ref="FZ48:FZ55" si="205">(FY48+FW48)/2</f>
        <v>0</v>
      </c>
      <c r="GA48" s="158">
        <v>4</v>
      </c>
      <c r="GB48" s="57">
        <f>(GA48/GY48)*100</f>
        <v>1.1627906976744187</v>
      </c>
      <c r="GC48" s="158">
        <v>12</v>
      </c>
      <c r="GD48" s="57">
        <f t="shared" si="188"/>
        <v>4.8</v>
      </c>
      <c r="GE48" s="57">
        <f t="shared" ref="GE48:GE55" si="206">(GD48+GB48)/2</f>
        <v>2.9813953488372094</v>
      </c>
      <c r="GF48" s="158">
        <v>0</v>
      </c>
      <c r="GG48" s="57">
        <f>(GF48/GY48)*100</f>
        <v>0</v>
      </c>
      <c r="GH48" s="158">
        <v>0</v>
      </c>
      <c r="GI48" s="57">
        <f>(GH48/GY48)*100</f>
        <v>0</v>
      </c>
      <c r="GJ48" s="158">
        <v>0</v>
      </c>
      <c r="GK48" s="57">
        <f t="shared" si="189"/>
        <v>0</v>
      </c>
      <c r="GL48" s="57">
        <f t="shared" ref="GL48:GL55" si="207">(GK48+GI48)/2</f>
        <v>0</v>
      </c>
      <c r="GM48" s="158">
        <v>0</v>
      </c>
      <c r="GN48" s="57">
        <f>(GM48/GY48)*100</f>
        <v>0</v>
      </c>
      <c r="GO48" s="158">
        <v>0</v>
      </c>
      <c r="GP48" s="57">
        <f>(GO48/GY48)*100</f>
        <v>0</v>
      </c>
      <c r="GQ48" s="158">
        <v>1</v>
      </c>
      <c r="GR48" s="57">
        <f t="shared" si="157"/>
        <v>0.4</v>
      </c>
      <c r="GS48" s="57">
        <f t="shared" ref="GS48:GS55" si="208">(GR48+GP48)/2</f>
        <v>0.2</v>
      </c>
      <c r="GT48" s="158">
        <f>SUM(GO48,GH48,GM48,GF48)</f>
        <v>0</v>
      </c>
      <c r="GU48" s="57">
        <f>(GT48/GY48)*100</f>
        <v>0</v>
      </c>
      <c r="GV48" s="158">
        <f t="shared" si="190"/>
        <v>1</v>
      </c>
      <c r="GW48" s="57">
        <f t="shared" si="191"/>
        <v>0.4</v>
      </c>
      <c r="GX48" s="57">
        <f t="shared" ref="GX48:GX55" si="209">(GW48+GU48)/2</f>
        <v>0.2</v>
      </c>
      <c r="GY48" s="158">
        <v>344</v>
      </c>
      <c r="GZ48" s="158">
        <v>250</v>
      </c>
    </row>
    <row r="49" spans="1:208" s="12" customFormat="1" ht="16.05" customHeight="1" x14ac:dyDescent="0.3">
      <c r="A49" s="43" t="s">
        <v>213</v>
      </c>
      <c r="B49" s="94" t="s">
        <v>181</v>
      </c>
      <c r="C49" s="42" t="s">
        <v>42</v>
      </c>
      <c r="D49" s="76">
        <v>-6</v>
      </c>
      <c r="E49" s="43">
        <v>29</v>
      </c>
      <c r="F49" s="158">
        <v>0</v>
      </c>
      <c r="G49" s="57">
        <f>(F49/GY49)*100</f>
        <v>0</v>
      </c>
      <c r="H49" s="158">
        <v>0</v>
      </c>
      <c r="I49" s="57">
        <f t="shared" si="160"/>
        <v>0</v>
      </c>
      <c r="J49" s="57">
        <f t="shared" si="192"/>
        <v>0</v>
      </c>
      <c r="K49" s="158">
        <v>0</v>
      </c>
      <c r="L49" s="57">
        <f>(K49/GY49)*100</f>
        <v>0</v>
      </c>
      <c r="M49" s="158">
        <v>3</v>
      </c>
      <c r="N49" s="57">
        <f>(M49/GY49)*100</f>
        <v>0.95238095238095244</v>
      </c>
      <c r="O49" s="158">
        <v>3</v>
      </c>
      <c r="P49" s="57">
        <f t="shared" si="161"/>
        <v>1.2</v>
      </c>
      <c r="Q49" s="57">
        <f>(N49+P49)/2</f>
        <v>1.0761904761904761</v>
      </c>
      <c r="R49" s="158">
        <v>0</v>
      </c>
      <c r="S49" s="57">
        <f>(R49/GY49)*100</f>
        <v>0</v>
      </c>
      <c r="T49" s="158">
        <v>0</v>
      </c>
      <c r="U49" s="57">
        <f t="shared" si="162"/>
        <v>0</v>
      </c>
      <c r="V49" s="57">
        <f>(U49+S49+L49)/2</f>
        <v>0</v>
      </c>
      <c r="W49" s="158">
        <v>0</v>
      </c>
      <c r="X49" s="57">
        <f>(W49/GY49)*100</f>
        <v>0</v>
      </c>
      <c r="Y49" s="158">
        <v>4</v>
      </c>
      <c r="Z49" s="57">
        <f>(Y49/GZ49)*100</f>
        <v>1.6</v>
      </c>
      <c r="AA49" s="158">
        <v>1</v>
      </c>
      <c r="AB49" s="57">
        <f>(AA49/GY49)*100</f>
        <v>0.31746031746031744</v>
      </c>
      <c r="AC49" s="158">
        <v>0</v>
      </c>
      <c r="AD49" s="57">
        <f>(AC49/GY49)*100</f>
        <v>0</v>
      </c>
      <c r="AE49" s="158">
        <v>0</v>
      </c>
      <c r="AF49" s="57">
        <f t="shared" si="163"/>
        <v>0</v>
      </c>
      <c r="AG49" s="158">
        <f t="shared" si="193"/>
        <v>0</v>
      </c>
      <c r="AH49" s="158">
        <v>20</v>
      </c>
      <c r="AI49" s="57">
        <f>(AH49/GY49)*100</f>
        <v>6.3492063492063489</v>
      </c>
      <c r="AJ49" s="40">
        <v>6</v>
      </c>
      <c r="AK49" s="57">
        <f>(AJ49/GY49)*100</f>
        <v>1.9047619047619049</v>
      </c>
      <c r="AL49" s="35">
        <v>0</v>
      </c>
      <c r="AM49" s="57">
        <f>(AL49/GY49)*100</f>
        <v>0</v>
      </c>
      <c r="AN49" s="35">
        <v>0</v>
      </c>
      <c r="AO49" s="57">
        <f t="shared" si="164"/>
        <v>0</v>
      </c>
      <c r="AP49" s="57">
        <f>(AO49+AM49)/2</f>
        <v>0</v>
      </c>
      <c r="AQ49" s="158">
        <v>0</v>
      </c>
      <c r="AR49" s="57">
        <f>(AQ49/GY49)*100</f>
        <v>0</v>
      </c>
      <c r="AS49" s="158">
        <v>0</v>
      </c>
      <c r="AT49" s="57">
        <f>(AS49/GY49)*100</f>
        <v>0</v>
      </c>
      <c r="AU49" s="158">
        <f>SUM(Y49,AH49,AS49)</f>
        <v>24</v>
      </c>
      <c r="AV49" s="57">
        <f>(AU49/GY49)*100</f>
        <v>7.6190476190476195</v>
      </c>
      <c r="AW49" s="158">
        <v>12</v>
      </c>
      <c r="AX49" s="57">
        <f t="shared" si="165"/>
        <v>4.8</v>
      </c>
      <c r="AY49" s="57">
        <f t="shared" si="194"/>
        <v>6.2095238095238097</v>
      </c>
      <c r="AZ49" s="158">
        <f>SUM(AQ49,AJ49,AA49)</f>
        <v>7</v>
      </c>
      <c r="BA49" s="57">
        <f>(AZ49/GY49)*100</f>
        <v>2.2222222222222223</v>
      </c>
      <c r="BB49" s="158">
        <v>14</v>
      </c>
      <c r="BC49" s="57">
        <f t="shared" si="166"/>
        <v>5.6000000000000005</v>
      </c>
      <c r="BD49" s="57">
        <f>(BC49+BA49)/2</f>
        <v>3.9111111111111114</v>
      </c>
      <c r="BE49" s="158">
        <v>3</v>
      </c>
      <c r="BF49" s="57">
        <f>(BE49/GY49)*100</f>
        <v>0.95238095238095244</v>
      </c>
      <c r="BG49" s="158">
        <v>2</v>
      </c>
      <c r="BH49" s="57">
        <f t="shared" si="167"/>
        <v>0.8</v>
      </c>
      <c r="BI49" s="57">
        <f>(BH49+BF49)/2</f>
        <v>0.87619047619047619</v>
      </c>
      <c r="BJ49" s="158">
        <v>0</v>
      </c>
      <c r="BK49" s="57">
        <f>(BJ49/GY49)*100</f>
        <v>0</v>
      </c>
      <c r="BL49" s="158">
        <v>2</v>
      </c>
      <c r="BM49" s="57">
        <f t="shared" si="168"/>
        <v>0.8</v>
      </c>
      <c r="BN49" s="57">
        <f>(BM49+BK49)/2</f>
        <v>0.4</v>
      </c>
      <c r="BO49" s="158">
        <v>0</v>
      </c>
      <c r="BP49" s="57">
        <f>(BO49/GY49)*100</f>
        <v>0</v>
      </c>
      <c r="BQ49" s="158">
        <v>2</v>
      </c>
      <c r="BR49" s="57">
        <f>(BQ49/GY49)*100</f>
        <v>0.63492063492063489</v>
      </c>
      <c r="BS49" s="40">
        <v>0</v>
      </c>
      <c r="BT49" s="57">
        <f>(BS49/GY49)*100</f>
        <v>0</v>
      </c>
      <c r="BU49" s="158">
        <v>0</v>
      </c>
      <c r="BV49" s="57">
        <f t="shared" si="169"/>
        <v>0</v>
      </c>
      <c r="BW49" s="57">
        <f>(BV49+BT49)/2</f>
        <v>0</v>
      </c>
      <c r="BX49" s="158">
        <v>0</v>
      </c>
      <c r="BY49" s="57">
        <f>(BX49/GY49)*100</f>
        <v>0</v>
      </c>
      <c r="BZ49" s="158">
        <v>0</v>
      </c>
      <c r="CA49" s="60">
        <f>(BZ49/GY49)*100</f>
        <v>0</v>
      </c>
      <c r="CB49" s="158">
        <v>0</v>
      </c>
      <c r="CC49" s="60">
        <f t="shared" si="170"/>
        <v>0</v>
      </c>
      <c r="CD49" s="60">
        <f>(CC49+CA49)/2</f>
        <v>0</v>
      </c>
      <c r="CE49" s="158">
        <v>0</v>
      </c>
      <c r="CF49" s="57">
        <f>(CE49/GY49)*100</f>
        <v>0</v>
      </c>
      <c r="CG49" s="158">
        <f>SUM(CE49,BZ49,BX49,BO49,BQ49)</f>
        <v>2</v>
      </c>
      <c r="CH49" s="57">
        <f>(CG49/GY49)*100</f>
        <v>0.63492063492063489</v>
      </c>
      <c r="CI49" s="158">
        <v>31</v>
      </c>
      <c r="CJ49" s="57">
        <f>(CI49/GY49)*100</f>
        <v>9.8412698412698418</v>
      </c>
      <c r="CK49" s="158">
        <v>6</v>
      </c>
      <c r="CL49" s="57">
        <f t="shared" si="171"/>
        <v>2.4</v>
      </c>
      <c r="CM49" s="57">
        <f>(CL49+CJ49)/2</f>
        <v>6.1206349206349211</v>
      </c>
      <c r="CN49" s="158">
        <v>20</v>
      </c>
      <c r="CO49" s="57">
        <f>(CN49/GY49)*100</f>
        <v>6.3492063492063489</v>
      </c>
      <c r="CP49" s="158">
        <v>23</v>
      </c>
      <c r="CQ49" s="57">
        <f>(CP49/GY49)*100</f>
        <v>7.3015873015873023</v>
      </c>
      <c r="CR49" s="35">
        <v>0</v>
      </c>
      <c r="CS49" s="57">
        <f>(CR49/GY49)*100</f>
        <v>0</v>
      </c>
      <c r="CT49" s="35">
        <v>0</v>
      </c>
      <c r="CU49" s="57">
        <f t="shared" si="172"/>
        <v>0</v>
      </c>
      <c r="CV49" s="57">
        <f t="shared" si="195"/>
        <v>0</v>
      </c>
      <c r="CW49" s="158">
        <v>8</v>
      </c>
      <c r="CX49" s="57">
        <f>(CW49/GY49)*100</f>
        <v>2.5396825396825395</v>
      </c>
      <c r="CY49" s="158">
        <v>9</v>
      </c>
      <c r="CZ49" s="57">
        <f t="shared" si="173"/>
        <v>3.5999999999999996</v>
      </c>
      <c r="DA49" s="57">
        <f t="shared" si="196"/>
        <v>3.0698412698412696</v>
      </c>
      <c r="DB49" s="35">
        <v>0</v>
      </c>
      <c r="DC49" s="57">
        <f>(DB49/GY49)*100</f>
        <v>0</v>
      </c>
      <c r="DD49" s="35">
        <v>0</v>
      </c>
      <c r="DE49" s="57">
        <f t="shared" si="174"/>
        <v>0</v>
      </c>
      <c r="DF49" s="57">
        <f>(DE49+DC49)/2</f>
        <v>0</v>
      </c>
      <c r="DG49" s="158">
        <v>10</v>
      </c>
      <c r="DH49" s="57">
        <f>(DG49/GY49)*100</f>
        <v>3.1746031746031744</v>
      </c>
      <c r="DI49" s="158">
        <v>11</v>
      </c>
      <c r="DJ49" s="57">
        <f t="shared" si="175"/>
        <v>4.3999999999999995</v>
      </c>
      <c r="DK49" s="57">
        <f t="shared" si="197"/>
        <v>3.7873015873015872</v>
      </c>
      <c r="DL49" s="158">
        <v>0</v>
      </c>
      <c r="DM49" s="57">
        <f>(DL49/GY49)*100</f>
        <v>0</v>
      </c>
      <c r="DN49" s="158">
        <v>59</v>
      </c>
      <c r="DO49" s="57">
        <f>(DN49/GY49)*100</f>
        <v>18.730158730158731</v>
      </c>
      <c r="DP49" s="158">
        <v>29</v>
      </c>
      <c r="DQ49" s="57">
        <f t="shared" si="176"/>
        <v>11.600000000000001</v>
      </c>
      <c r="DR49" s="57">
        <f t="shared" si="198"/>
        <v>15.165079365079366</v>
      </c>
      <c r="DS49" s="40">
        <v>91</v>
      </c>
      <c r="DT49" s="57">
        <f>(DS49/GY49)*100</f>
        <v>28.888888888888886</v>
      </c>
      <c r="DU49" s="158">
        <v>77</v>
      </c>
      <c r="DV49" s="57">
        <f t="shared" si="177"/>
        <v>30.8</v>
      </c>
      <c r="DW49" s="57">
        <f t="shared" si="199"/>
        <v>29.844444444444441</v>
      </c>
      <c r="DX49" s="158">
        <v>0</v>
      </c>
      <c r="DY49" s="57">
        <f>(DX49/GY49)*100</f>
        <v>0</v>
      </c>
      <c r="DZ49" s="45">
        <v>0</v>
      </c>
      <c r="EA49" s="57">
        <f>(DZ49/GY49)*100</f>
        <v>0</v>
      </c>
      <c r="EB49" s="45">
        <v>0</v>
      </c>
      <c r="EC49" s="57">
        <f t="shared" si="178"/>
        <v>0</v>
      </c>
      <c r="ED49" s="57">
        <f t="shared" si="200"/>
        <v>0</v>
      </c>
      <c r="EE49" s="158">
        <v>5</v>
      </c>
      <c r="EF49" s="57">
        <f>(EE49/GY49)*100</f>
        <v>1.5873015873015872</v>
      </c>
      <c r="EG49" s="158">
        <v>0</v>
      </c>
      <c r="EH49" s="57">
        <f>(EG49/GY49)*100</f>
        <v>0</v>
      </c>
      <c r="EI49" s="158">
        <v>0</v>
      </c>
      <c r="EJ49" s="57">
        <f t="shared" si="179"/>
        <v>0</v>
      </c>
      <c r="EK49" s="57">
        <f>(EJ49+EH49)/2</f>
        <v>0</v>
      </c>
      <c r="EL49" s="158">
        <v>0</v>
      </c>
      <c r="EM49" s="57">
        <f>(EL49/GY49)*100</f>
        <v>0</v>
      </c>
      <c r="EN49" s="158">
        <v>17</v>
      </c>
      <c r="EO49" s="57">
        <f>(EN49/GY49)*100</f>
        <v>5.3968253968253972</v>
      </c>
      <c r="EP49" s="158">
        <v>37</v>
      </c>
      <c r="EQ49" s="57">
        <f t="shared" si="180"/>
        <v>14.799999999999999</v>
      </c>
      <c r="ER49" s="57">
        <f t="shared" si="201"/>
        <v>10.098412698412698</v>
      </c>
      <c r="ES49" s="158">
        <v>9</v>
      </c>
      <c r="ET49" s="57">
        <f>(ES49/GY49)*100</f>
        <v>2.8571428571428572</v>
      </c>
      <c r="EU49" s="158">
        <v>6</v>
      </c>
      <c r="EV49" s="57">
        <f>(EU49/GY49)*100</f>
        <v>1.9047619047619049</v>
      </c>
      <c r="EW49" s="158">
        <v>4</v>
      </c>
      <c r="EX49" s="62">
        <f t="shared" si="181"/>
        <v>1.6</v>
      </c>
      <c r="EY49" s="62">
        <f t="shared" si="202"/>
        <v>3.9746031746031747</v>
      </c>
      <c r="EZ49" s="158">
        <v>31</v>
      </c>
      <c r="FA49" s="57">
        <f t="shared" si="182"/>
        <v>12.4</v>
      </c>
      <c r="FB49" s="158">
        <f>SUM(ES49,EN49,EL49,EE49,DX49,DS49,DL49,DG49,CW49,CP49,CI49,DN49)</f>
        <v>253</v>
      </c>
      <c r="FC49" s="57">
        <f>(FB49/GY49)*100</f>
        <v>80.317460317460316</v>
      </c>
      <c r="FD49" s="158">
        <v>200</v>
      </c>
      <c r="FE49" s="57">
        <f t="shared" si="183"/>
        <v>80</v>
      </c>
      <c r="FF49" s="57">
        <f t="shared" si="203"/>
        <v>80.158730158730151</v>
      </c>
      <c r="FG49" s="158">
        <v>0</v>
      </c>
      <c r="FH49" s="57">
        <f>(FG49/GY49)*100</f>
        <v>0</v>
      </c>
      <c r="FI49" s="35">
        <v>0</v>
      </c>
      <c r="FJ49" s="57">
        <f t="shared" si="184"/>
        <v>0</v>
      </c>
      <c r="FK49" s="57">
        <f t="shared" si="204"/>
        <v>0</v>
      </c>
      <c r="FL49" s="35">
        <v>0</v>
      </c>
      <c r="FM49" s="57">
        <f>(FL49/GY49)*100</f>
        <v>0</v>
      </c>
      <c r="FN49" s="35">
        <v>0</v>
      </c>
      <c r="FO49" s="57">
        <f t="shared" si="185"/>
        <v>0</v>
      </c>
      <c r="FP49" s="57">
        <f>(FO49+FM49)/2</f>
        <v>0</v>
      </c>
      <c r="FQ49" s="35">
        <v>0</v>
      </c>
      <c r="FR49" s="57">
        <f>(FQ49/GY49)*100</f>
        <v>0</v>
      </c>
      <c r="FS49" s="158">
        <v>0</v>
      </c>
      <c r="FT49" s="57">
        <f t="shared" si="186"/>
        <v>0</v>
      </c>
      <c r="FU49" s="57">
        <f>(FT49+FR49)/2</f>
        <v>0</v>
      </c>
      <c r="FV49" s="35">
        <v>0</v>
      </c>
      <c r="FW49" s="57">
        <f>(FV49/GY49)*100</f>
        <v>0</v>
      </c>
      <c r="FX49" s="35">
        <v>0</v>
      </c>
      <c r="FY49" s="57">
        <f t="shared" si="187"/>
        <v>0</v>
      </c>
      <c r="FZ49" s="57">
        <f t="shared" si="205"/>
        <v>0</v>
      </c>
      <c r="GA49" s="158">
        <v>22</v>
      </c>
      <c r="GB49" s="57">
        <f>(GA49/GY49)*100</f>
        <v>6.9841269841269842</v>
      </c>
      <c r="GC49" s="158">
        <v>16</v>
      </c>
      <c r="GD49" s="57">
        <f t="shared" si="188"/>
        <v>6.4</v>
      </c>
      <c r="GE49" s="57">
        <f t="shared" si="206"/>
        <v>6.6920634920634923</v>
      </c>
      <c r="GF49" s="158">
        <v>0</v>
      </c>
      <c r="GG49" s="57">
        <f>(GF49/GY49)*100</f>
        <v>0</v>
      </c>
      <c r="GH49" s="158">
        <v>0</v>
      </c>
      <c r="GI49" s="57">
        <f>(GH49/GY49)*100</f>
        <v>0</v>
      </c>
      <c r="GJ49" s="158">
        <v>0</v>
      </c>
      <c r="GK49" s="57">
        <f t="shared" si="189"/>
        <v>0</v>
      </c>
      <c r="GL49" s="57">
        <f t="shared" si="207"/>
        <v>0</v>
      </c>
      <c r="GM49" s="158">
        <v>0</v>
      </c>
      <c r="GN49" s="57">
        <f>(GM49/GY49)*100</f>
        <v>0</v>
      </c>
      <c r="GO49" s="158">
        <v>1</v>
      </c>
      <c r="GP49" s="57">
        <f>(GO49/GY49)*100</f>
        <v>0.31746031746031744</v>
      </c>
      <c r="GQ49" s="158">
        <v>1</v>
      </c>
      <c r="GR49" s="57">
        <f t="shared" si="157"/>
        <v>0.4</v>
      </c>
      <c r="GS49" s="57">
        <f t="shared" si="208"/>
        <v>0.35873015873015873</v>
      </c>
      <c r="GT49" s="158">
        <f>SUM(GO49,GH49,GM49,GF49)</f>
        <v>1</v>
      </c>
      <c r="GU49" s="57">
        <f>(GT49/GY49)*100</f>
        <v>0.31746031746031744</v>
      </c>
      <c r="GV49" s="158">
        <f t="shared" si="190"/>
        <v>1</v>
      </c>
      <c r="GW49" s="57">
        <f t="shared" si="191"/>
        <v>0.4</v>
      </c>
      <c r="GX49" s="57">
        <f t="shared" si="209"/>
        <v>0.35873015873015873</v>
      </c>
      <c r="GY49" s="158">
        <v>315</v>
      </c>
      <c r="GZ49" s="158">
        <v>250</v>
      </c>
    </row>
    <row r="50" spans="1:208" s="12" customFormat="1" ht="16.05" customHeight="1" x14ac:dyDescent="0.3">
      <c r="A50" s="43" t="s">
        <v>199</v>
      </c>
      <c r="B50" s="94" t="s">
        <v>181</v>
      </c>
      <c r="C50" s="42" t="s">
        <v>43</v>
      </c>
      <c r="D50" s="76">
        <v>-6.59</v>
      </c>
      <c r="E50" s="43">
        <v>24</v>
      </c>
      <c r="F50" s="40" t="s">
        <v>87</v>
      </c>
      <c r="G50" s="40" t="s">
        <v>87</v>
      </c>
      <c r="H50" s="158">
        <v>0</v>
      </c>
      <c r="I50" s="57">
        <f t="shared" si="160"/>
        <v>0</v>
      </c>
      <c r="J50" s="40" t="s">
        <v>87</v>
      </c>
      <c r="K50" s="40" t="s">
        <v>87</v>
      </c>
      <c r="L50" s="40" t="s">
        <v>87</v>
      </c>
      <c r="M50" s="40" t="s">
        <v>87</v>
      </c>
      <c r="N50" s="40" t="s">
        <v>87</v>
      </c>
      <c r="O50" s="158">
        <v>4</v>
      </c>
      <c r="P50" s="57">
        <f t="shared" si="161"/>
        <v>1.6</v>
      </c>
      <c r="Q50" s="40" t="s">
        <v>87</v>
      </c>
      <c r="R50" s="40" t="s">
        <v>87</v>
      </c>
      <c r="S50" s="40" t="s">
        <v>87</v>
      </c>
      <c r="T50" s="158">
        <v>1</v>
      </c>
      <c r="U50" s="57">
        <f t="shared" si="162"/>
        <v>0.4</v>
      </c>
      <c r="V50" s="40" t="s">
        <v>87</v>
      </c>
      <c r="W50" s="40" t="s">
        <v>87</v>
      </c>
      <c r="X50" s="40" t="s">
        <v>87</v>
      </c>
      <c r="Y50" s="40" t="s">
        <v>87</v>
      </c>
      <c r="Z50" s="40" t="s">
        <v>87</v>
      </c>
      <c r="AA50" s="40" t="s">
        <v>87</v>
      </c>
      <c r="AB50" s="58" t="s">
        <v>87</v>
      </c>
      <c r="AC50" s="40" t="s">
        <v>87</v>
      </c>
      <c r="AD50" s="40" t="s">
        <v>87</v>
      </c>
      <c r="AE50" s="158">
        <v>0</v>
      </c>
      <c r="AF50" s="57">
        <f t="shared" si="163"/>
        <v>0</v>
      </c>
      <c r="AG50" s="40" t="s">
        <v>87</v>
      </c>
      <c r="AH50" s="40" t="s">
        <v>87</v>
      </c>
      <c r="AI50" s="58" t="s">
        <v>87</v>
      </c>
      <c r="AJ50" s="40" t="s">
        <v>87</v>
      </c>
      <c r="AK50" s="40" t="s">
        <v>87</v>
      </c>
      <c r="AL50" s="40" t="s">
        <v>87</v>
      </c>
      <c r="AM50" s="40" t="s">
        <v>87</v>
      </c>
      <c r="AN50" s="35">
        <v>0</v>
      </c>
      <c r="AO50" s="57">
        <f t="shared" si="164"/>
        <v>0</v>
      </c>
      <c r="AP50" s="58" t="s">
        <v>87</v>
      </c>
      <c r="AQ50" s="40" t="s">
        <v>87</v>
      </c>
      <c r="AR50" s="40" t="s">
        <v>87</v>
      </c>
      <c r="AS50" s="40" t="s">
        <v>87</v>
      </c>
      <c r="AT50" s="40" t="s">
        <v>87</v>
      </c>
      <c r="AU50" s="40" t="s">
        <v>87</v>
      </c>
      <c r="AV50" s="58" t="s">
        <v>87</v>
      </c>
      <c r="AW50" s="158">
        <v>12</v>
      </c>
      <c r="AX50" s="57">
        <f t="shared" si="165"/>
        <v>4.8</v>
      </c>
      <c r="AY50" s="58" t="s">
        <v>87</v>
      </c>
      <c r="AZ50" s="40" t="s">
        <v>87</v>
      </c>
      <c r="BA50" s="58" t="s">
        <v>87</v>
      </c>
      <c r="BB50" s="158">
        <v>22</v>
      </c>
      <c r="BC50" s="57">
        <f t="shared" si="166"/>
        <v>8.7999999999999989</v>
      </c>
      <c r="BD50" s="58" t="s">
        <v>87</v>
      </c>
      <c r="BE50" s="40" t="s">
        <v>87</v>
      </c>
      <c r="BF50" s="40" t="s">
        <v>87</v>
      </c>
      <c r="BG50" s="158">
        <v>2</v>
      </c>
      <c r="BH50" s="57">
        <f t="shared" si="167"/>
        <v>0.8</v>
      </c>
      <c r="BI50" s="40" t="s">
        <v>87</v>
      </c>
      <c r="BJ50" s="40" t="s">
        <v>87</v>
      </c>
      <c r="BK50" s="40" t="s">
        <v>87</v>
      </c>
      <c r="BL50" s="158">
        <v>0</v>
      </c>
      <c r="BM50" s="57">
        <f t="shared" si="168"/>
        <v>0</v>
      </c>
      <c r="BN50" s="40" t="s">
        <v>87</v>
      </c>
      <c r="BO50" s="40" t="s">
        <v>87</v>
      </c>
      <c r="BP50" s="58" t="s">
        <v>87</v>
      </c>
      <c r="BQ50" s="40" t="s">
        <v>87</v>
      </c>
      <c r="BR50" s="40" t="s">
        <v>87</v>
      </c>
      <c r="BS50" s="40" t="s">
        <v>87</v>
      </c>
      <c r="BT50" s="40" t="s">
        <v>87</v>
      </c>
      <c r="BU50" s="158">
        <v>0</v>
      </c>
      <c r="BV50" s="57">
        <f t="shared" si="169"/>
        <v>0</v>
      </c>
      <c r="BW50" s="40" t="s">
        <v>87</v>
      </c>
      <c r="BX50" s="40" t="s">
        <v>87</v>
      </c>
      <c r="BY50" s="40" t="s">
        <v>87</v>
      </c>
      <c r="BZ50" s="40" t="s">
        <v>87</v>
      </c>
      <c r="CA50" s="40" t="s">
        <v>87</v>
      </c>
      <c r="CB50" s="158">
        <v>0</v>
      </c>
      <c r="CC50" s="60">
        <f t="shared" si="170"/>
        <v>0</v>
      </c>
      <c r="CD50" s="40" t="s">
        <v>87</v>
      </c>
      <c r="CE50" s="40" t="s">
        <v>87</v>
      </c>
      <c r="CF50" s="40" t="s">
        <v>87</v>
      </c>
      <c r="CG50" s="40" t="s">
        <v>87</v>
      </c>
      <c r="CH50" s="40" t="s">
        <v>87</v>
      </c>
      <c r="CI50" s="40" t="s">
        <v>87</v>
      </c>
      <c r="CJ50" s="40" t="s">
        <v>87</v>
      </c>
      <c r="CK50" s="158">
        <v>3</v>
      </c>
      <c r="CL50" s="57">
        <f t="shared" si="171"/>
        <v>1.2</v>
      </c>
      <c r="CM50" s="40" t="s">
        <v>87</v>
      </c>
      <c r="CN50" s="40" t="s">
        <v>87</v>
      </c>
      <c r="CO50" s="40" t="s">
        <v>87</v>
      </c>
      <c r="CP50" s="40" t="s">
        <v>87</v>
      </c>
      <c r="CQ50" s="40" t="s">
        <v>87</v>
      </c>
      <c r="CR50" s="40" t="s">
        <v>87</v>
      </c>
      <c r="CS50" s="58" t="s">
        <v>87</v>
      </c>
      <c r="CT50" s="35">
        <v>0</v>
      </c>
      <c r="CU50" s="57">
        <f t="shared" si="172"/>
        <v>0</v>
      </c>
      <c r="CV50" s="58" t="s">
        <v>87</v>
      </c>
      <c r="CW50" s="40" t="s">
        <v>87</v>
      </c>
      <c r="CX50" s="58" t="s">
        <v>87</v>
      </c>
      <c r="CY50" s="158">
        <v>3</v>
      </c>
      <c r="CZ50" s="57">
        <f t="shared" si="173"/>
        <v>1.2</v>
      </c>
      <c r="DA50" s="58" t="s">
        <v>87</v>
      </c>
      <c r="DB50" s="40" t="s">
        <v>87</v>
      </c>
      <c r="DC50" s="40" t="s">
        <v>87</v>
      </c>
      <c r="DD50" s="35">
        <v>0</v>
      </c>
      <c r="DE50" s="57">
        <f t="shared" si="174"/>
        <v>0</v>
      </c>
      <c r="DF50" s="40" t="s">
        <v>87</v>
      </c>
      <c r="DG50" s="40" t="s">
        <v>87</v>
      </c>
      <c r="DH50" s="58" t="s">
        <v>87</v>
      </c>
      <c r="DI50" s="158">
        <v>6</v>
      </c>
      <c r="DJ50" s="57">
        <f t="shared" si="175"/>
        <v>2.4</v>
      </c>
      <c r="DK50" s="58" t="s">
        <v>87</v>
      </c>
      <c r="DL50" s="40" t="s">
        <v>87</v>
      </c>
      <c r="DM50" s="40" t="s">
        <v>87</v>
      </c>
      <c r="DN50" s="40" t="s">
        <v>87</v>
      </c>
      <c r="DO50" s="58" t="s">
        <v>87</v>
      </c>
      <c r="DP50" s="158">
        <v>49</v>
      </c>
      <c r="DQ50" s="57">
        <f t="shared" si="176"/>
        <v>19.600000000000001</v>
      </c>
      <c r="DR50" s="58" t="s">
        <v>87</v>
      </c>
      <c r="DS50" s="40" t="s">
        <v>87</v>
      </c>
      <c r="DT50" s="58" t="s">
        <v>87</v>
      </c>
      <c r="DU50" s="158">
        <v>61</v>
      </c>
      <c r="DV50" s="57">
        <f t="shared" si="177"/>
        <v>24.4</v>
      </c>
      <c r="DW50" s="58" t="s">
        <v>87</v>
      </c>
      <c r="DX50" s="40" t="s">
        <v>87</v>
      </c>
      <c r="DY50" s="58" t="s">
        <v>87</v>
      </c>
      <c r="DZ50" s="40" t="s">
        <v>87</v>
      </c>
      <c r="EA50" s="58" t="s">
        <v>87</v>
      </c>
      <c r="EB50" s="45">
        <v>0</v>
      </c>
      <c r="EC50" s="57">
        <f t="shared" si="178"/>
        <v>0</v>
      </c>
      <c r="ED50" s="58" t="s">
        <v>87</v>
      </c>
      <c r="EE50" s="40" t="s">
        <v>87</v>
      </c>
      <c r="EF50" s="58" t="s">
        <v>87</v>
      </c>
      <c r="EG50" s="40" t="s">
        <v>87</v>
      </c>
      <c r="EH50" s="58" t="s">
        <v>87</v>
      </c>
      <c r="EI50" s="158">
        <v>0</v>
      </c>
      <c r="EJ50" s="57">
        <f t="shared" si="179"/>
        <v>0</v>
      </c>
      <c r="EK50" s="58" t="s">
        <v>87</v>
      </c>
      <c r="EL50" s="40" t="s">
        <v>87</v>
      </c>
      <c r="EM50" s="58" t="s">
        <v>87</v>
      </c>
      <c r="EN50" s="40" t="s">
        <v>87</v>
      </c>
      <c r="EO50" s="58" t="s">
        <v>87</v>
      </c>
      <c r="EP50" s="158">
        <v>32</v>
      </c>
      <c r="EQ50" s="57">
        <f t="shared" si="180"/>
        <v>12.8</v>
      </c>
      <c r="ER50" s="58" t="s">
        <v>87</v>
      </c>
      <c r="ES50" s="158" t="s">
        <v>87</v>
      </c>
      <c r="ET50" s="57" t="s">
        <v>87</v>
      </c>
      <c r="EU50" s="158" t="s">
        <v>87</v>
      </c>
      <c r="EV50" s="57" t="s">
        <v>87</v>
      </c>
      <c r="EW50" s="158">
        <v>5</v>
      </c>
      <c r="EX50" s="62">
        <f t="shared" si="181"/>
        <v>2</v>
      </c>
      <c r="EY50" s="57" t="s">
        <v>87</v>
      </c>
      <c r="EZ50" s="158">
        <v>42</v>
      </c>
      <c r="FA50" s="57">
        <f t="shared" si="182"/>
        <v>16.8</v>
      </c>
      <c r="FB50" s="158" t="s">
        <v>87</v>
      </c>
      <c r="FC50" s="158" t="s">
        <v>87</v>
      </c>
      <c r="FD50" s="158">
        <v>196</v>
      </c>
      <c r="FE50" s="57">
        <f t="shared" si="183"/>
        <v>78.400000000000006</v>
      </c>
      <c r="FF50" s="158" t="s">
        <v>87</v>
      </c>
      <c r="FG50" s="158" t="s">
        <v>87</v>
      </c>
      <c r="FH50" s="57" t="s">
        <v>87</v>
      </c>
      <c r="FI50" s="35">
        <v>0</v>
      </c>
      <c r="FJ50" s="57">
        <f t="shared" si="184"/>
        <v>0</v>
      </c>
      <c r="FK50" s="57" t="s">
        <v>87</v>
      </c>
      <c r="FL50" s="158" t="s">
        <v>87</v>
      </c>
      <c r="FM50" s="158" t="s">
        <v>87</v>
      </c>
      <c r="FN50" s="35">
        <v>0</v>
      </c>
      <c r="FO50" s="57">
        <f t="shared" si="185"/>
        <v>0</v>
      </c>
      <c r="FP50" s="158" t="s">
        <v>87</v>
      </c>
      <c r="FQ50" s="158" t="s">
        <v>87</v>
      </c>
      <c r="FR50" s="57" t="s">
        <v>87</v>
      </c>
      <c r="FS50" s="35">
        <v>0</v>
      </c>
      <c r="FT50" s="57">
        <f t="shared" si="186"/>
        <v>0</v>
      </c>
      <c r="FU50" s="57" t="s">
        <v>87</v>
      </c>
      <c r="FV50" s="158" t="s">
        <v>87</v>
      </c>
      <c r="FW50" s="57" t="s">
        <v>87</v>
      </c>
      <c r="FX50" s="35">
        <v>0</v>
      </c>
      <c r="FY50" s="57">
        <f t="shared" si="187"/>
        <v>0</v>
      </c>
      <c r="FZ50" s="57" t="s">
        <v>87</v>
      </c>
      <c r="GA50" s="158" t="s">
        <v>87</v>
      </c>
      <c r="GB50" s="57" t="s">
        <v>87</v>
      </c>
      <c r="GC50" s="158">
        <v>13</v>
      </c>
      <c r="GD50" s="57">
        <f t="shared" si="188"/>
        <v>5.2</v>
      </c>
      <c r="GE50" s="57" t="s">
        <v>87</v>
      </c>
      <c r="GF50" s="158" t="s">
        <v>87</v>
      </c>
      <c r="GG50" s="57" t="s">
        <v>87</v>
      </c>
      <c r="GH50" s="158" t="s">
        <v>87</v>
      </c>
      <c r="GI50" s="57" t="s">
        <v>87</v>
      </c>
      <c r="GJ50" s="158">
        <v>0</v>
      </c>
      <c r="GK50" s="57">
        <f t="shared" si="189"/>
        <v>0</v>
      </c>
      <c r="GL50" s="57" t="s">
        <v>87</v>
      </c>
      <c r="GM50" s="158" t="s">
        <v>87</v>
      </c>
      <c r="GN50" s="57" t="s">
        <v>87</v>
      </c>
      <c r="GO50" s="158" t="s">
        <v>87</v>
      </c>
      <c r="GP50" s="57" t="s">
        <v>87</v>
      </c>
      <c r="GQ50" s="158">
        <v>0</v>
      </c>
      <c r="GR50" s="57">
        <f t="shared" si="157"/>
        <v>0</v>
      </c>
      <c r="GS50" s="57" t="s">
        <v>87</v>
      </c>
      <c r="GT50" s="158" t="s">
        <v>87</v>
      </c>
      <c r="GU50" s="57" t="s">
        <v>87</v>
      </c>
      <c r="GV50" s="158">
        <f t="shared" si="190"/>
        <v>0</v>
      </c>
      <c r="GW50" s="57">
        <f t="shared" si="191"/>
        <v>0</v>
      </c>
      <c r="GX50" s="57" t="s">
        <v>87</v>
      </c>
      <c r="GY50" s="158" t="s">
        <v>87</v>
      </c>
      <c r="GZ50" s="158">
        <v>250</v>
      </c>
    </row>
    <row r="51" spans="1:208" s="12" customFormat="1" ht="16.05" customHeight="1" x14ac:dyDescent="0.3">
      <c r="A51" s="43" t="s">
        <v>198</v>
      </c>
      <c r="B51" s="94" t="s">
        <v>181</v>
      </c>
      <c r="C51" s="42" t="s">
        <v>44</v>
      </c>
      <c r="D51" s="76">
        <v>-9.8800000000000008</v>
      </c>
      <c r="E51" s="43">
        <v>32</v>
      </c>
      <c r="F51" s="40" t="s">
        <v>87</v>
      </c>
      <c r="G51" s="40" t="s">
        <v>87</v>
      </c>
      <c r="H51" s="158">
        <v>0</v>
      </c>
      <c r="I51" s="57">
        <f t="shared" si="160"/>
        <v>0</v>
      </c>
      <c r="J51" s="40" t="s">
        <v>87</v>
      </c>
      <c r="K51" s="40" t="s">
        <v>87</v>
      </c>
      <c r="L51" s="40" t="s">
        <v>87</v>
      </c>
      <c r="M51" s="40" t="s">
        <v>87</v>
      </c>
      <c r="N51" s="40" t="s">
        <v>87</v>
      </c>
      <c r="O51" s="158">
        <v>1</v>
      </c>
      <c r="P51" s="57">
        <f t="shared" si="161"/>
        <v>0.96153846153846156</v>
      </c>
      <c r="Q51" s="40" t="s">
        <v>87</v>
      </c>
      <c r="R51" s="40" t="s">
        <v>87</v>
      </c>
      <c r="S51" s="40" t="s">
        <v>87</v>
      </c>
      <c r="T51" s="158">
        <v>1</v>
      </c>
      <c r="U51" s="57">
        <f t="shared" si="162"/>
        <v>0.96153846153846156</v>
      </c>
      <c r="V51" s="40" t="s">
        <v>87</v>
      </c>
      <c r="W51" s="40" t="s">
        <v>87</v>
      </c>
      <c r="X51" s="40" t="s">
        <v>87</v>
      </c>
      <c r="Y51" s="40" t="s">
        <v>87</v>
      </c>
      <c r="Z51" s="40" t="s">
        <v>87</v>
      </c>
      <c r="AA51" s="40" t="s">
        <v>87</v>
      </c>
      <c r="AB51" s="58" t="s">
        <v>87</v>
      </c>
      <c r="AC51" s="40" t="s">
        <v>87</v>
      </c>
      <c r="AD51" s="40" t="s">
        <v>87</v>
      </c>
      <c r="AE51" s="158">
        <v>0</v>
      </c>
      <c r="AF51" s="57">
        <f t="shared" si="163"/>
        <v>0</v>
      </c>
      <c r="AG51" s="40" t="s">
        <v>87</v>
      </c>
      <c r="AH51" s="40" t="s">
        <v>87</v>
      </c>
      <c r="AI51" s="58" t="s">
        <v>87</v>
      </c>
      <c r="AJ51" s="40" t="s">
        <v>87</v>
      </c>
      <c r="AK51" s="40" t="s">
        <v>87</v>
      </c>
      <c r="AL51" s="40" t="s">
        <v>87</v>
      </c>
      <c r="AM51" s="40" t="s">
        <v>87</v>
      </c>
      <c r="AN51" s="35">
        <v>0</v>
      </c>
      <c r="AO51" s="57">
        <f t="shared" si="164"/>
        <v>0</v>
      </c>
      <c r="AP51" s="58" t="s">
        <v>87</v>
      </c>
      <c r="AQ51" s="40" t="s">
        <v>87</v>
      </c>
      <c r="AR51" s="40" t="s">
        <v>87</v>
      </c>
      <c r="AS51" s="40" t="s">
        <v>87</v>
      </c>
      <c r="AT51" s="40" t="s">
        <v>87</v>
      </c>
      <c r="AU51" s="40" t="s">
        <v>87</v>
      </c>
      <c r="AV51" s="58" t="s">
        <v>87</v>
      </c>
      <c r="AW51" s="158">
        <v>8</v>
      </c>
      <c r="AX51" s="57">
        <f t="shared" si="165"/>
        <v>7.6923076923076925</v>
      </c>
      <c r="AY51" s="58" t="s">
        <v>87</v>
      </c>
      <c r="AZ51" s="40" t="s">
        <v>87</v>
      </c>
      <c r="BA51" s="58" t="s">
        <v>87</v>
      </c>
      <c r="BB51" s="158">
        <v>13</v>
      </c>
      <c r="BC51" s="57">
        <f t="shared" si="166"/>
        <v>12.5</v>
      </c>
      <c r="BD51" s="58" t="s">
        <v>87</v>
      </c>
      <c r="BE51" s="40" t="s">
        <v>87</v>
      </c>
      <c r="BF51" s="40" t="s">
        <v>87</v>
      </c>
      <c r="BG51" s="158">
        <v>1</v>
      </c>
      <c r="BH51" s="57">
        <f t="shared" si="167"/>
        <v>0.96153846153846156</v>
      </c>
      <c r="BI51" s="40" t="s">
        <v>87</v>
      </c>
      <c r="BJ51" s="40" t="s">
        <v>87</v>
      </c>
      <c r="BK51" s="40" t="s">
        <v>87</v>
      </c>
      <c r="BL51" s="158">
        <v>0</v>
      </c>
      <c r="BM51" s="57">
        <f t="shared" si="168"/>
        <v>0</v>
      </c>
      <c r="BN51" s="40" t="s">
        <v>87</v>
      </c>
      <c r="BO51" s="40" t="s">
        <v>87</v>
      </c>
      <c r="BP51" s="58" t="s">
        <v>87</v>
      </c>
      <c r="BQ51" s="40" t="s">
        <v>87</v>
      </c>
      <c r="BR51" s="40" t="s">
        <v>87</v>
      </c>
      <c r="BS51" s="40" t="s">
        <v>87</v>
      </c>
      <c r="BT51" s="40" t="s">
        <v>87</v>
      </c>
      <c r="BU51" s="158">
        <v>0</v>
      </c>
      <c r="BV51" s="57">
        <f t="shared" si="169"/>
        <v>0</v>
      </c>
      <c r="BW51" s="40" t="s">
        <v>87</v>
      </c>
      <c r="BX51" s="40" t="s">
        <v>87</v>
      </c>
      <c r="BY51" s="40" t="s">
        <v>87</v>
      </c>
      <c r="BZ51" s="40" t="s">
        <v>87</v>
      </c>
      <c r="CA51" s="40" t="s">
        <v>87</v>
      </c>
      <c r="CB51" s="158">
        <v>0</v>
      </c>
      <c r="CC51" s="60">
        <f t="shared" si="170"/>
        <v>0</v>
      </c>
      <c r="CD51" s="40" t="s">
        <v>87</v>
      </c>
      <c r="CE51" s="40" t="s">
        <v>87</v>
      </c>
      <c r="CF51" s="40" t="s">
        <v>87</v>
      </c>
      <c r="CG51" s="40" t="s">
        <v>87</v>
      </c>
      <c r="CH51" s="40" t="s">
        <v>87</v>
      </c>
      <c r="CI51" s="40" t="s">
        <v>87</v>
      </c>
      <c r="CJ51" s="40" t="s">
        <v>87</v>
      </c>
      <c r="CK51" s="158">
        <v>3</v>
      </c>
      <c r="CL51" s="57">
        <f t="shared" si="171"/>
        <v>2.8846153846153846</v>
      </c>
      <c r="CM51" s="40" t="s">
        <v>87</v>
      </c>
      <c r="CN51" s="40" t="s">
        <v>87</v>
      </c>
      <c r="CO51" s="40" t="s">
        <v>87</v>
      </c>
      <c r="CP51" s="40" t="s">
        <v>87</v>
      </c>
      <c r="CQ51" s="40" t="s">
        <v>87</v>
      </c>
      <c r="CR51" s="40" t="s">
        <v>87</v>
      </c>
      <c r="CS51" s="58" t="s">
        <v>87</v>
      </c>
      <c r="CT51" s="35">
        <v>0</v>
      </c>
      <c r="CU51" s="57">
        <f t="shared" si="172"/>
        <v>0</v>
      </c>
      <c r="CV51" s="58" t="s">
        <v>87</v>
      </c>
      <c r="CW51" s="40" t="s">
        <v>87</v>
      </c>
      <c r="CX51" s="58" t="s">
        <v>87</v>
      </c>
      <c r="CY51" s="158">
        <v>0</v>
      </c>
      <c r="CZ51" s="57">
        <f t="shared" si="173"/>
        <v>0</v>
      </c>
      <c r="DA51" s="58" t="s">
        <v>87</v>
      </c>
      <c r="DB51" s="40" t="s">
        <v>87</v>
      </c>
      <c r="DC51" s="40" t="s">
        <v>87</v>
      </c>
      <c r="DD51" s="35">
        <v>0</v>
      </c>
      <c r="DE51" s="57">
        <f t="shared" si="174"/>
        <v>0</v>
      </c>
      <c r="DF51" s="40" t="s">
        <v>87</v>
      </c>
      <c r="DG51" s="40" t="s">
        <v>87</v>
      </c>
      <c r="DH51" s="58" t="s">
        <v>87</v>
      </c>
      <c r="DI51" s="158">
        <v>3</v>
      </c>
      <c r="DJ51" s="57">
        <f t="shared" si="175"/>
        <v>2.8846153846153846</v>
      </c>
      <c r="DK51" s="58" t="s">
        <v>87</v>
      </c>
      <c r="DL51" s="40" t="s">
        <v>87</v>
      </c>
      <c r="DM51" s="40" t="s">
        <v>87</v>
      </c>
      <c r="DN51" s="40" t="s">
        <v>87</v>
      </c>
      <c r="DO51" s="58" t="s">
        <v>87</v>
      </c>
      <c r="DP51" s="158">
        <v>10</v>
      </c>
      <c r="DQ51" s="57">
        <f t="shared" si="176"/>
        <v>9.6153846153846168</v>
      </c>
      <c r="DR51" s="58" t="s">
        <v>87</v>
      </c>
      <c r="DS51" s="40" t="s">
        <v>87</v>
      </c>
      <c r="DT51" s="58" t="s">
        <v>87</v>
      </c>
      <c r="DU51" s="158">
        <v>27</v>
      </c>
      <c r="DV51" s="57">
        <f t="shared" si="177"/>
        <v>25.961538461538463</v>
      </c>
      <c r="DW51" s="58" t="s">
        <v>87</v>
      </c>
      <c r="DX51" s="40" t="s">
        <v>87</v>
      </c>
      <c r="DY51" s="58" t="s">
        <v>87</v>
      </c>
      <c r="DZ51" s="40" t="s">
        <v>87</v>
      </c>
      <c r="EA51" s="58" t="s">
        <v>87</v>
      </c>
      <c r="EB51" s="45">
        <v>0</v>
      </c>
      <c r="EC51" s="57">
        <f t="shared" si="178"/>
        <v>0</v>
      </c>
      <c r="ED51" s="58" t="s">
        <v>87</v>
      </c>
      <c r="EE51" s="40" t="s">
        <v>87</v>
      </c>
      <c r="EF51" s="58" t="s">
        <v>87</v>
      </c>
      <c r="EG51" s="40" t="s">
        <v>87</v>
      </c>
      <c r="EH51" s="58" t="s">
        <v>87</v>
      </c>
      <c r="EI51" s="158">
        <v>0</v>
      </c>
      <c r="EJ51" s="57">
        <f t="shared" si="179"/>
        <v>0</v>
      </c>
      <c r="EK51" s="58" t="s">
        <v>87</v>
      </c>
      <c r="EL51" s="40" t="s">
        <v>87</v>
      </c>
      <c r="EM51" s="58" t="s">
        <v>87</v>
      </c>
      <c r="EN51" s="40" t="s">
        <v>87</v>
      </c>
      <c r="EO51" s="58" t="s">
        <v>87</v>
      </c>
      <c r="EP51" s="158">
        <v>12</v>
      </c>
      <c r="EQ51" s="57">
        <f t="shared" si="180"/>
        <v>11.538461538461538</v>
      </c>
      <c r="ER51" s="58" t="s">
        <v>87</v>
      </c>
      <c r="ES51" s="158" t="s">
        <v>87</v>
      </c>
      <c r="ET51" s="57" t="s">
        <v>87</v>
      </c>
      <c r="EU51" s="158" t="s">
        <v>87</v>
      </c>
      <c r="EV51" s="57" t="s">
        <v>87</v>
      </c>
      <c r="EW51" s="158">
        <v>1</v>
      </c>
      <c r="EX51" s="62">
        <f t="shared" si="181"/>
        <v>0.96153846153846156</v>
      </c>
      <c r="EY51" s="57" t="s">
        <v>87</v>
      </c>
      <c r="EZ51" s="158">
        <v>10</v>
      </c>
      <c r="FA51" s="57">
        <f t="shared" si="182"/>
        <v>9.6153846153846168</v>
      </c>
      <c r="FB51" s="158" t="s">
        <v>87</v>
      </c>
      <c r="FC51" s="158" t="s">
        <v>87</v>
      </c>
      <c r="FD51" s="158">
        <v>65</v>
      </c>
      <c r="FE51" s="57">
        <f t="shared" si="183"/>
        <v>62.5</v>
      </c>
      <c r="FF51" s="158" t="s">
        <v>87</v>
      </c>
      <c r="FG51" s="158" t="s">
        <v>87</v>
      </c>
      <c r="FH51" s="57" t="s">
        <v>87</v>
      </c>
      <c r="FI51" s="35">
        <v>0</v>
      </c>
      <c r="FJ51" s="57">
        <f t="shared" si="184"/>
        <v>0</v>
      </c>
      <c r="FK51" s="57" t="s">
        <v>87</v>
      </c>
      <c r="FL51" s="158" t="s">
        <v>87</v>
      </c>
      <c r="FM51" s="158" t="s">
        <v>87</v>
      </c>
      <c r="FN51" s="35">
        <v>0</v>
      </c>
      <c r="FO51" s="57">
        <f t="shared" si="185"/>
        <v>0</v>
      </c>
      <c r="FP51" s="158" t="s">
        <v>87</v>
      </c>
      <c r="FQ51" s="158" t="s">
        <v>87</v>
      </c>
      <c r="FR51" s="57" t="s">
        <v>87</v>
      </c>
      <c r="FS51" s="35">
        <v>0</v>
      </c>
      <c r="FT51" s="57">
        <f t="shared" si="186"/>
        <v>0</v>
      </c>
      <c r="FU51" s="57" t="s">
        <v>87</v>
      </c>
      <c r="FV51" s="158" t="s">
        <v>87</v>
      </c>
      <c r="FW51" s="57" t="s">
        <v>87</v>
      </c>
      <c r="FX51" s="35">
        <v>0</v>
      </c>
      <c r="FY51" s="57">
        <f t="shared" si="187"/>
        <v>0</v>
      </c>
      <c r="FZ51" s="57" t="s">
        <v>87</v>
      </c>
      <c r="GA51" s="158" t="s">
        <v>87</v>
      </c>
      <c r="GB51" s="57" t="s">
        <v>87</v>
      </c>
      <c r="GC51" s="158">
        <v>15</v>
      </c>
      <c r="GD51" s="57">
        <f t="shared" si="188"/>
        <v>14.423076923076922</v>
      </c>
      <c r="GE51" s="57" t="s">
        <v>87</v>
      </c>
      <c r="GF51" s="158" t="s">
        <v>87</v>
      </c>
      <c r="GG51" s="57" t="s">
        <v>87</v>
      </c>
      <c r="GH51" s="158" t="s">
        <v>87</v>
      </c>
      <c r="GI51" s="57" t="s">
        <v>87</v>
      </c>
      <c r="GJ51" s="158">
        <v>0</v>
      </c>
      <c r="GK51" s="57">
        <f t="shared" si="189"/>
        <v>0</v>
      </c>
      <c r="GL51" s="57" t="s">
        <v>87</v>
      </c>
      <c r="GM51" s="158" t="s">
        <v>87</v>
      </c>
      <c r="GN51" s="57" t="s">
        <v>87</v>
      </c>
      <c r="GO51" s="158" t="s">
        <v>87</v>
      </c>
      <c r="GP51" s="57" t="s">
        <v>87</v>
      </c>
      <c r="GQ51" s="158">
        <v>0</v>
      </c>
      <c r="GR51" s="57">
        <f t="shared" si="157"/>
        <v>0</v>
      </c>
      <c r="GS51" s="57" t="s">
        <v>87</v>
      </c>
      <c r="GT51" s="158" t="s">
        <v>87</v>
      </c>
      <c r="GU51" s="57" t="s">
        <v>87</v>
      </c>
      <c r="GV51" s="158">
        <f t="shared" si="190"/>
        <v>0</v>
      </c>
      <c r="GW51" s="57">
        <f t="shared" si="191"/>
        <v>0</v>
      </c>
      <c r="GX51" s="57" t="s">
        <v>87</v>
      </c>
      <c r="GY51" s="158" t="s">
        <v>87</v>
      </c>
      <c r="GZ51" s="158">
        <v>104</v>
      </c>
    </row>
    <row r="52" spans="1:208" s="12" customFormat="1" ht="16.05" customHeight="1" x14ac:dyDescent="0.3">
      <c r="A52" s="43" t="s">
        <v>235</v>
      </c>
      <c r="B52" s="94" t="s">
        <v>181</v>
      </c>
      <c r="C52" s="42" t="s">
        <v>45</v>
      </c>
      <c r="D52" s="76">
        <v>-10.86</v>
      </c>
      <c r="E52" s="43">
        <v>33</v>
      </c>
      <c r="F52" s="158">
        <v>0</v>
      </c>
      <c r="G52" s="57">
        <f>(F52/GY52)*100</f>
        <v>0</v>
      </c>
      <c r="H52" s="158">
        <v>0</v>
      </c>
      <c r="I52" s="57">
        <f t="shared" si="160"/>
        <v>0</v>
      </c>
      <c r="J52" s="57">
        <f t="shared" si="192"/>
        <v>0</v>
      </c>
      <c r="K52" s="158">
        <v>0</v>
      </c>
      <c r="L52" s="57">
        <f>(K52/GY52)*100</f>
        <v>0</v>
      </c>
      <c r="M52" s="40">
        <v>4</v>
      </c>
      <c r="N52" s="57">
        <f>(M52/GY52)*100</f>
        <v>1.1904761904761905</v>
      </c>
      <c r="O52" s="158">
        <v>3</v>
      </c>
      <c r="P52" s="57">
        <f t="shared" si="161"/>
        <v>1.2</v>
      </c>
      <c r="Q52" s="57">
        <f>(N52+P52)/2</f>
        <v>1.1952380952380952</v>
      </c>
      <c r="R52" s="158">
        <v>0</v>
      </c>
      <c r="S52" s="57">
        <f>(R52/GY52)*100</f>
        <v>0</v>
      </c>
      <c r="T52" s="158">
        <v>1</v>
      </c>
      <c r="U52" s="57">
        <f t="shared" si="162"/>
        <v>0.4</v>
      </c>
      <c r="V52" s="57">
        <f>(U52+S52+L52)/2</f>
        <v>0.2</v>
      </c>
      <c r="W52" s="158">
        <v>0</v>
      </c>
      <c r="X52" s="57">
        <f>(W52/GY52)*100</f>
        <v>0</v>
      </c>
      <c r="Y52" s="158">
        <v>1</v>
      </c>
      <c r="Z52" s="57">
        <f>(Y52/GZ52)*100</f>
        <v>0.4</v>
      </c>
      <c r="AA52" s="158">
        <v>0</v>
      </c>
      <c r="AB52" s="57">
        <f>(AA52/GY52)*100</f>
        <v>0</v>
      </c>
      <c r="AC52" s="158">
        <v>0</v>
      </c>
      <c r="AD52" s="57">
        <f>(AC52/GY52)*100</f>
        <v>0</v>
      </c>
      <c r="AE52" s="158">
        <v>1</v>
      </c>
      <c r="AF52" s="57">
        <f t="shared" si="163"/>
        <v>0.4</v>
      </c>
      <c r="AG52" s="158">
        <f t="shared" si="193"/>
        <v>0.2</v>
      </c>
      <c r="AH52" s="158">
        <v>4</v>
      </c>
      <c r="AI52" s="57">
        <f>(AH52/GY52)*100</f>
        <v>1.1904761904761905</v>
      </c>
      <c r="AJ52" s="158">
        <v>11</v>
      </c>
      <c r="AK52" s="57">
        <f>(AJ52/GY52)*100</f>
        <v>3.2738095238095242</v>
      </c>
      <c r="AL52" s="35">
        <v>0</v>
      </c>
      <c r="AM52" s="57">
        <f>(AL52/GY52)*100</f>
        <v>0</v>
      </c>
      <c r="AN52" s="35">
        <v>0</v>
      </c>
      <c r="AO52" s="57">
        <f t="shared" si="164"/>
        <v>0</v>
      </c>
      <c r="AP52" s="57">
        <f>(AO52+AM52)/2</f>
        <v>0</v>
      </c>
      <c r="AQ52" s="158">
        <v>0</v>
      </c>
      <c r="AR52" s="57">
        <f>(AQ52/GY52)*100</f>
        <v>0</v>
      </c>
      <c r="AS52" s="158">
        <v>0</v>
      </c>
      <c r="AT52" s="57">
        <f>(AS52/GY52)*100</f>
        <v>0</v>
      </c>
      <c r="AU52" s="158">
        <f>SUM(Y52,AH52,AS52)</f>
        <v>5</v>
      </c>
      <c r="AV52" s="57">
        <f>(AU52/GY52)*100</f>
        <v>1.4880952380952379</v>
      </c>
      <c r="AW52" s="158">
        <v>10</v>
      </c>
      <c r="AX52" s="57">
        <f t="shared" si="165"/>
        <v>4</v>
      </c>
      <c r="AY52" s="57">
        <f t="shared" si="194"/>
        <v>2.7440476190476191</v>
      </c>
      <c r="AZ52" s="158">
        <f>SUM(AQ52,AJ52,AA52)</f>
        <v>11</v>
      </c>
      <c r="BA52" s="57">
        <f>(AZ52/GY52)*100</f>
        <v>3.2738095238095242</v>
      </c>
      <c r="BB52" s="158">
        <v>13</v>
      </c>
      <c r="BC52" s="57">
        <f t="shared" si="166"/>
        <v>5.2</v>
      </c>
      <c r="BD52" s="57">
        <f>(BC52+BA52)/2</f>
        <v>4.2369047619047624</v>
      </c>
      <c r="BE52" s="158">
        <v>0</v>
      </c>
      <c r="BF52" s="57">
        <f>(BE52/GY52)*100</f>
        <v>0</v>
      </c>
      <c r="BG52" s="158">
        <v>1</v>
      </c>
      <c r="BH52" s="57">
        <f t="shared" si="167"/>
        <v>0.4</v>
      </c>
      <c r="BI52" s="57">
        <f>(BH52+BF52)/2</f>
        <v>0.2</v>
      </c>
      <c r="BJ52" s="158">
        <v>0</v>
      </c>
      <c r="BK52" s="57">
        <f>(BJ52/GY52)*100</f>
        <v>0</v>
      </c>
      <c r="BL52" s="158">
        <v>0</v>
      </c>
      <c r="BM52" s="57">
        <f t="shared" si="168"/>
        <v>0</v>
      </c>
      <c r="BN52" s="57">
        <f>(BM52+BK52)/2</f>
        <v>0</v>
      </c>
      <c r="BO52" s="158">
        <v>0</v>
      </c>
      <c r="BP52" s="57">
        <f>(BO52/GY52)*100</f>
        <v>0</v>
      </c>
      <c r="BQ52" s="158">
        <v>0</v>
      </c>
      <c r="BR52" s="57">
        <f>(BQ52/GY52)*100</f>
        <v>0</v>
      </c>
      <c r="BS52" s="158">
        <v>0</v>
      </c>
      <c r="BT52" s="57">
        <f>(BS52/GY52)*100</f>
        <v>0</v>
      </c>
      <c r="BU52" s="158">
        <v>0</v>
      </c>
      <c r="BV52" s="57">
        <f t="shared" si="169"/>
        <v>0</v>
      </c>
      <c r="BW52" s="57">
        <f>(BV52+BT52)/2</f>
        <v>0</v>
      </c>
      <c r="BX52" s="158">
        <v>0</v>
      </c>
      <c r="BY52" s="57">
        <f>(BX52/GY52)*100</f>
        <v>0</v>
      </c>
      <c r="BZ52" s="158">
        <v>0</v>
      </c>
      <c r="CA52" s="60">
        <f>(BZ52/GY52)*100</f>
        <v>0</v>
      </c>
      <c r="CB52" s="158">
        <v>0</v>
      </c>
      <c r="CC52" s="60">
        <f t="shared" si="170"/>
        <v>0</v>
      </c>
      <c r="CD52" s="60">
        <f>(CC52+CA52)/2</f>
        <v>0</v>
      </c>
      <c r="CE52" s="158">
        <v>0</v>
      </c>
      <c r="CF52" s="57">
        <f>(CE52/GY52)*100</f>
        <v>0</v>
      </c>
      <c r="CG52" s="158">
        <f>SUM(CE52,BZ52,BX52,BO52,BQ52)</f>
        <v>0</v>
      </c>
      <c r="CH52" s="57">
        <f>(CG52/GY52)*100</f>
        <v>0</v>
      </c>
      <c r="CI52" s="158">
        <v>7</v>
      </c>
      <c r="CJ52" s="57">
        <f>(CI52/GY52)*100</f>
        <v>2.083333333333333</v>
      </c>
      <c r="CK52" s="158">
        <v>2</v>
      </c>
      <c r="CL52" s="57">
        <f t="shared" si="171"/>
        <v>0.8</v>
      </c>
      <c r="CM52" s="57">
        <f>(CL52+CJ52)/2</f>
        <v>1.4416666666666664</v>
      </c>
      <c r="CN52" s="158">
        <v>1</v>
      </c>
      <c r="CO52" s="57">
        <f>(CN52/GY52)*100</f>
        <v>0.29761904761904762</v>
      </c>
      <c r="CP52" s="158">
        <v>1</v>
      </c>
      <c r="CQ52" s="57">
        <f>(CP52/GY52)*100</f>
        <v>0.29761904761904762</v>
      </c>
      <c r="CR52" s="158">
        <v>0</v>
      </c>
      <c r="CS52" s="57">
        <f>(CR52/GY52)*100</f>
        <v>0</v>
      </c>
      <c r="CT52" s="158">
        <v>0</v>
      </c>
      <c r="CU52" s="57">
        <f t="shared" si="172"/>
        <v>0</v>
      </c>
      <c r="CV52" s="57">
        <f t="shared" si="195"/>
        <v>0</v>
      </c>
      <c r="CW52" s="158">
        <v>20</v>
      </c>
      <c r="CX52" s="57">
        <f>(CW52/GY52)*100</f>
        <v>5.9523809523809517</v>
      </c>
      <c r="CY52" s="158">
        <v>4</v>
      </c>
      <c r="CZ52" s="57">
        <f t="shared" si="173"/>
        <v>1.6</v>
      </c>
      <c r="DA52" s="57">
        <f t="shared" si="196"/>
        <v>3.7761904761904761</v>
      </c>
      <c r="DB52" s="158">
        <v>0</v>
      </c>
      <c r="DC52" s="57">
        <f>(DB52/GY52)*100</f>
        <v>0</v>
      </c>
      <c r="DD52" s="158">
        <v>0</v>
      </c>
      <c r="DE52" s="57">
        <f t="shared" si="174"/>
        <v>0</v>
      </c>
      <c r="DF52" s="57">
        <f>(DE52+DC52)/2</f>
        <v>0</v>
      </c>
      <c r="DG52" s="158">
        <v>1</v>
      </c>
      <c r="DH52" s="57">
        <f>(DG52/GY52)*100</f>
        <v>0.29761904761904762</v>
      </c>
      <c r="DI52" s="158">
        <v>9</v>
      </c>
      <c r="DJ52" s="57">
        <f t="shared" si="175"/>
        <v>3.5999999999999996</v>
      </c>
      <c r="DK52" s="57">
        <f t="shared" si="197"/>
        <v>1.9488095238095235</v>
      </c>
      <c r="DL52" s="158">
        <v>0</v>
      </c>
      <c r="DM52" s="57">
        <f>(DL52/GY52)*100</f>
        <v>0</v>
      </c>
      <c r="DN52" s="158">
        <v>50</v>
      </c>
      <c r="DO52" s="57">
        <f>(DN52/GY52)*100</f>
        <v>14.880952380952381</v>
      </c>
      <c r="DP52" s="158">
        <v>43</v>
      </c>
      <c r="DQ52" s="57">
        <f t="shared" si="176"/>
        <v>17.2</v>
      </c>
      <c r="DR52" s="57">
        <f t="shared" si="198"/>
        <v>16.040476190476191</v>
      </c>
      <c r="DS52" s="158">
        <v>103</v>
      </c>
      <c r="DT52" s="57">
        <f>(DS52/GY52)*100</f>
        <v>30.654761904761905</v>
      </c>
      <c r="DU52" s="158">
        <v>61</v>
      </c>
      <c r="DV52" s="57">
        <f t="shared" si="177"/>
        <v>24.4</v>
      </c>
      <c r="DW52" s="57">
        <f t="shared" si="199"/>
        <v>27.527380952380952</v>
      </c>
      <c r="DX52" s="158">
        <v>8</v>
      </c>
      <c r="DY52" s="57">
        <f>(DX52/GY52)*100</f>
        <v>2.3809523809523809</v>
      </c>
      <c r="DZ52" s="158">
        <v>0</v>
      </c>
      <c r="EA52" s="57">
        <f>(DZ52/GY52)*100</f>
        <v>0</v>
      </c>
      <c r="EB52" s="158">
        <v>0</v>
      </c>
      <c r="EC52" s="57">
        <f t="shared" si="178"/>
        <v>0</v>
      </c>
      <c r="ED52" s="57">
        <f t="shared" si="200"/>
        <v>0</v>
      </c>
      <c r="EE52" s="158">
        <v>8</v>
      </c>
      <c r="EF52" s="57">
        <f>(EE52/GY52)*100</f>
        <v>2.3809523809523809</v>
      </c>
      <c r="EG52" s="158">
        <v>0</v>
      </c>
      <c r="EH52" s="57">
        <f>(EG52/GY52)*100</f>
        <v>0</v>
      </c>
      <c r="EI52" s="158">
        <v>0</v>
      </c>
      <c r="EJ52" s="57">
        <f t="shared" si="179"/>
        <v>0</v>
      </c>
      <c r="EK52" s="57">
        <f>(EJ52+EH52)/2</f>
        <v>0</v>
      </c>
      <c r="EL52" s="158">
        <v>0</v>
      </c>
      <c r="EM52" s="57">
        <f>(EL52/GY52)*100</f>
        <v>0</v>
      </c>
      <c r="EN52" s="158">
        <v>17</v>
      </c>
      <c r="EO52" s="57">
        <f>(EN52/GY52)*100</f>
        <v>5.0595238095238093</v>
      </c>
      <c r="EP52" s="158">
        <v>11</v>
      </c>
      <c r="EQ52" s="57">
        <f t="shared" si="180"/>
        <v>4.3999999999999995</v>
      </c>
      <c r="ER52" s="57">
        <f t="shared" si="201"/>
        <v>4.7297619047619044</v>
      </c>
      <c r="ES52" s="158">
        <v>6</v>
      </c>
      <c r="ET52" s="57">
        <f>(ES52/GY52)*100</f>
        <v>1.7857142857142856</v>
      </c>
      <c r="EU52" s="158">
        <v>0</v>
      </c>
      <c r="EV52" s="57">
        <f>(EU52/GY52)*100</f>
        <v>0</v>
      </c>
      <c r="EW52" s="158">
        <v>0</v>
      </c>
      <c r="EX52" s="62">
        <f t="shared" si="181"/>
        <v>0</v>
      </c>
      <c r="EY52" s="62">
        <f t="shared" si="202"/>
        <v>0.14880952380952381</v>
      </c>
      <c r="EZ52" s="158">
        <v>20</v>
      </c>
      <c r="FA52" s="57">
        <f t="shared" si="182"/>
        <v>8</v>
      </c>
      <c r="FB52" s="158">
        <f>SUM(ES52,EN52,EL52,EE52,DX52,DS52,DL52,DG52,CW52,CP52,CI52,DN52)</f>
        <v>221</v>
      </c>
      <c r="FC52" s="57">
        <f>(FB52/GY52)*100</f>
        <v>65.773809523809518</v>
      </c>
      <c r="FD52" s="158">
        <v>150</v>
      </c>
      <c r="FE52" s="57">
        <f t="shared" si="183"/>
        <v>60</v>
      </c>
      <c r="FF52" s="57">
        <f t="shared" si="203"/>
        <v>62.886904761904759</v>
      </c>
      <c r="FG52" s="158">
        <v>0</v>
      </c>
      <c r="FH52" s="57">
        <f>(FG52/GY52)*100</f>
        <v>0</v>
      </c>
      <c r="FI52" s="35">
        <v>0</v>
      </c>
      <c r="FJ52" s="57">
        <f t="shared" si="184"/>
        <v>0</v>
      </c>
      <c r="FK52" s="57">
        <f t="shared" si="204"/>
        <v>0</v>
      </c>
      <c r="FL52" s="35">
        <v>0</v>
      </c>
      <c r="FM52" s="57">
        <f>(FL52/GY52)*100</f>
        <v>0</v>
      </c>
      <c r="FN52" s="35">
        <v>0</v>
      </c>
      <c r="FO52" s="57">
        <f t="shared" si="185"/>
        <v>0</v>
      </c>
      <c r="FP52" s="57">
        <f>(FO52+FM52)/2</f>
        <v>0</v>
      </c>
      <c r="FQ52" s="35">
        <v>0</v>
      </c>
      <c r="FR52" s="57">
        <f>(FQ52/GY52)*100</f>
        <v>0</v>
      </c>
      <c r="FS52" s="158">
        <v>0</v>
      </c>
      <c r="FT52" s="57">
        <f t="shared" si="186"/>
        <v>0</v>
      </c>
      <c r="FU52" s="57">
        <f>(FT52+FR52)/2</f>
        <v>0</v>
      </c>
      <c r="FV52" s="35">
        <v>0</v>
      </c>
      <c r="FW52" s="57">
        <f>(FV52/GY52)*100</f>
        <v>0</v>
      </c>
      <c r="FX52" s="35">
        <v>0</v>
      </c>
      <c r="FY52" s="57">
        <f t="shared" si="187"/>
        <v>0</v>
      </c>
      <c r="FZ52" s="57">
        <f t="shared" si="205"/>
        <v>0</v>
      </c>
      <c r="GA52" s="158">
        <v>94</v>
      </c>
      <c r="GB52" s="57">
        <f>(GA52/GY52)*100</f>
        <v>27.976190476190478</v>
      </c>
      <c r="GC52" s="158">
        <v>66</v>
      </c>
      <c r="GD52" s="57">
        <f t="shared" si="188"/>
        <v>26.400000000000002</v>
      </c>
      <c r="GE52" s="57">
        <f t="shared" si="206"/>
        <v>27.18809523809524</v>
      </c>
      <c r="GF52" s="158">
        <v>0</v>
      </c>
      <c r="GG52" s="57">
        <f>(GF52/GY52)*100</f>
        <v>0</v>
      </c>
      <c r="GH52" s="158">
        <v>0</v>
      </c>
      <c r="GI52" s="57">
        <f>(GH52/GY52)*100</f>
        <v>0</v>
      </c>
      <c r="GJ52" s="158">
        <v>0</v>
      </c>
      <c r="GK52" s="57">
        <f t="shared" si="189"/>
        <v>0</v>
      </c>
      <c r="GL52" s="57">
        <f t="shared" si="207"/>
        <v>0</v>
      </c>
      <c r="GM52" s="158">
        <v>0</v>
      </c>
      <c r="GN52" s="57">
        <f>(GM52/GY52)*100</f>
        <v>0</v>
      </c>
      <c r="GO52" s="158">
        <v>1</v>
      </c>
      <c r="GP52" s="57">
        <f>(GO52/GY52)*100</f>
        <v>0.29761904761904762</v>
      </c>
      <c r="GQ52" s="158">
        <v>6</v>
      </c>
      <c r="GR52" s="57">
        <f t="shared" si="157"/>
        <v>2.4</v>
      </c>
      <c r="GS52" s="57">
        <f t="shared" si="208"/>
        <v>1.3488095238095237</v>
      </c>
      <c r="GT52" s="158">
        <f>SUM(GO52,GH52,GM52,GF52)</f>
        <v>1</v>
      </c>
      <c r="GU52" s="57">
        <f>(GT52/GY52)*100</f>
        <v>0.29761904761904762</v>
      </c>
      <c r="GV52" s="158">
        <f t="shared" si="190"/>
        <v>6</v>
      </c>
      <c r="GW52" s="57">
        <f t="shared" si="191"/>
        <v>2.4</v>
      </c>
      <c r="GX52" s="57">
        <f t="shared" si="209"/>
        <v>1.3488095238095237</v>
      </c>
      <c r="GY52" s="158">
        <v>336</v>
      </c>
      <c r="GZ52" s="158">
        <v>250</v>
      </c>
    </row>
    <row r="53" spans="1:208" s="12" customFormat="1" ht="16.05" customHeight="1" x14ac:dyDescent="0.3">
      <c r="A53" s="43" t="s">
        <v>197</v>
      </c>
      <c r="B53" s="94" t="s">
        <v>181</v>
      </c>
      <c r="C53" s="42" t="s">
        <v>46</v>
      </c>
      <c r="D53" s="76">
        <v>-14.4</v>
      </c>
      <c r="E53" s="163" t="s">
        <v>157</v>
      </c>
      <c r="F53" s="40" t="s">
        <v>87</v>
      </c>
      <c r="G53" s="40" t="s">
        <v>87</v>
      </c>
      <c r="H53" s="158">
        <v>0</v>
      </c>
      <c r="I53" s="57">
        <f t="shared" si="160"/>
        <v>0</v>
      </c>
      <c r="J53" s="40" t="s">
        <v>87</v>
      </c>
      <c r="K53" s="40" t="s">
        <v>87</v>
      </c>
      <c r="L53" s="40" t="s">
        <v>87</v>
      </c>
      <c r="M53" s="40" t="s">
        <v>87</v>
      </c>
      <c r="N53" s="40" t="s">
        <v>87</v>
      </c>
      <c r="O53" s="158">
        <v>0</v>
      </c>
      <c r="P53" s="57">
        <f t="shared" si="161"/>
        <v>0</v>
      </c>
      <c r="Q53" s="40" t="s">
        <v>87</v>
      </c>
      <c r="R53" s="40" t="s">
        <v>87</v>
      </c>
      <c r="S53" s="40" t="s">
        <v>87</v>
      </c>
      <c r="T53" s="158">
        <v>0</v>
      </c>
      <c r="U53" s="57">
        <f t="shared" si="162"/>
        <v>0</v>
      </c>
      <c r="V53" s="40" t="s">
        <v>87</v>
      </c>
      <c r="W53" s="40" t="s">
        <v>87</v>
      </c>
      <c r="X53" s="40" t="s">
        <v>87</v>
      </c>
      <c r="Y53" s="40" t="s">
        <v>87</v>
      </c>
      <c r="Z53" s="40" t="s">
        <v>87</v>
      </c>
      <c r="AA53" s="40" t="s">
        <v>87</v>
      </c>
      <c r="AB53" s="58" t="s">
        <v>87</v>
      </c>
      <c r="AC53" s="40" t="s">
        <v>87</v>
      </c>
      <c r="AD53" s="40" t="s">
        <v>87</v>
      </c>
      <c r="AE53" s="158">
        <v>0</v>
      </c>
      <c r="AF53" s="57">
        <f t="shared" si="163"/>
        <v>0</v>
      </c>
      <c r="AG53" s="40" t="s">
        <v>87</v>
      </c>
      <c r="AH53" s="40" t="s">
        <v>87</v>
      </c>
      <c r="AI53" s="58" t="s">
        <v>87</v>
      </c>
      <c r="AJ53" s="40" t="s">
        <v>87</v>
      </c>
      <c r="AK53" s="40" t="s">
        <v>87</v>
      </c>
      <c r="AL53" s="40" t="s">
        <v>87</v>
      </c>
      <c r="AM53" s="40" t="s">
        <v>87</v>
      </c>
      <c r="AN53" s="35">
        <v>0</v>
      </c>
      <c r="AO53" s="57">
        <f t="shared" si="164"/>
        <v>0</v>
      </c>
      <c r="AP53" s="58" t="s">
        <v>87</v>
      </c>
      <c r="AQ53" s="40" t="s">
        <v>87</v>
      </c>
      <c r="AR53" s="40" t="s">
        <v>87</v>
      </c>
      <c r="AS53" s="40" t="s">
        <v>87</v>
      </c>
      <c r="AT53" s="40" t="s">
        <v>87</v>
      </c>
      <c r="AU53" s="40" t="s">
        <v>87</v>
      </c>
      <c r="AV53" s="58" t="s">
        <v>87</v>
      </c>
      <c r="AW53" s="158">
        <v>0</v>
      </c>
      <c r="AX53" s="57">
        <f t="shared" si="165"/>
        <v>0</v>
      </c>
      <c r="AY53" s="58" t="s">
        <v>87</v>
      </c>
      <c r="AZ53" s="40" t="s">
        <v>87</v>
      </c>
      <c r="BA53" s="58" t="s">
        <v>87</v>
      </c>
      <c r="BB53" s="158">
        <v>2</v>
      </c>
      <c r="BC53" s="57">
        <f t="shared" si="166"/>
        <v>2.6315789473684208</v>
      </c>
      <c r="BD53" s="58" t="s">
        <v>87</v>
      </c>
      <c r="BE53" s="40" t="s">
        <v>87</v>
      </c>
      <c r="BF53" s="40" t="s">
        <v>87</v>
      </c>
      <c r="BG53" s="158">
        <v>0</v>
      </c>
      <c r="BH53" s="57">
        <f t="shared" si="167"/>
        <v>0</v>
      </c>
      <c r="BI53" s="40" t="s">
        <v>87</v>
      </c>
      <c r="BJ53" s="40" t="s">
        <v>87</v>
      </c>
      <c r="BK53" s="40" t="s">
        <v>87</v>
      </c>
      <c r="BL53" s="158">
        <v>0</v>
      </c>
      <c r="BM53" s="57">
        <f t="shared" si="168"/>
        <v>0</v>
      </c>
      <c r="BN53" s="40" t="s">
        <v>87</v>
      </c>
      <c r="BO53" s="40" t="s">
        <v>87</v>
      </c>
      <c r="BP53" s="58" t="s">
        <v>87</v>
      </c>
      <c r="BQ53" s="40" t="s">
        <v>87</v>
      </c>
      <c r="BR53" s="40" t="s">
        <v>87</v>
      </c>
      <c r="BS53" s="40" t="s">
        <v>87</v>
      </c>
      <c r="BT53" s="40" t="s">
        <v>87</v>
      </c>
      <c r="BU53" s="158">
        <v>0</v>
      </c>
      <c r="BV53" s="57">
        <f t="shared" si="169"/>
        <v>0</v>
      </c>
      <c r="BW53" s="40" t="s">
        <v>87</v>
      </c>
      <c r="BX53" s="40" t="s">
        <v>87</v>
      </c>
      <c r="BY53" s="40" t="s">
        <v>87</v>
      </c>
      <c r="BZ53" s="40" t="s">
        <v>87</v>
      </c>
      <c r="CA53" s="40" t="s">
        <v>87</v>
      </c>
      <c r="CB53" s="158">
        <v>0</v>
      </c>
      <c r="CC53" s="60">
        <f t="shared" si="170"/>
        <v>0</v>
      </c>
      <c r="CD53" s="40" t="s">
        <v>87</v>
      </c>
      <c r="CE53" s="40" t="s">
        <v>87</v>
      </c>
      <c r="CF53" s="40" t="s">
        <v>87</v>
      </c>
      <c r="CG53" s="40" t="s">
        <v>87</v>
      </c>
      <c r="CH53" s="40" t="s">
        <v>87</v>
      </c>
      <c r="CI53" s="40" t="s">
        <v>87</v>
      </c>
      <c r="CJ53" s="40" t="s">
        <v>87</v>
      </c>
      <c r="CK53" s="158">
        <v>3</v>
      </c>
      <c r="CL53" s="57">
        <f t="shared" si="171"/>
        <v>3.9473684210526314</v>
      </c>
      <c r="CM53" s="40" t="s">
        <v>87</v>
      </c>
      <c r="CN53" s="40" t="s">
        <v>87</v>
      </c>
      <c r="CO53" s="40" t="s">
        <v>87</v>
      </c>
      <c r="CP53" s="40" t="s">
        <v>87</v>
      </c>
      <c r="CQ53" s="40" t="s">
        <v>87</v>
      </c>
      <c r="CR53" s="40" t="s">
        <v>87</v>
      </c>
      <c r="CS53" s="58" t="s">
        <v>87</v>
      </c>
      <c r="CT53" s="158">
        <v>0</v>
      </c>
      <c r="CU53" s="57">
        <f t="shared" si="172"/>
        <v>0</v>
      </c>
      <c r="CV53" s="58" t="s">
        <v>87</v>
      </c>
      <c r="CW53" s="40" t="s">
        <v>87</v>
      </c>
      <c r="CX53" s="58" t="s">
        <v>87</v>
      </c>
      <c r="CY53" s="158">
        <v>3</v>
      </c>
      <c r="CZ53" s="57">
        <f t="shared" si="173"/>
        <v>3.9473684210526314</v>
      </c>
      <c r="DA53" s="58" t="s">
        <v>87</v>
      </c>
      <c r="DB53" s="40" t="s">
        <v>87</v>
      </c>
      <c r="DC53" s="40" t="s">
        <v>87</v>
      </c>
      <c r="DD53" s="158">
        <v>0</v>
      </c>
      <c r="DE53" s="57">
        <f t="shared" si="174"/>
        <v>0</v>
      </c>
      <c r="DF53" s="40" t="s">
        <v>87</v>
      </c>
      <c r="DG53" s="40" t="s">
        <v>87</v>
      </c>
      <c r="DH53" s="58" t="s">
        <v>87</v>
      </c>
      <c r="DI53" s="158">
        <v>8</v>
      </c>
      <c r="DJ53" s="57">
        <f t="shared" si="175"/>
        <v>10.526315789473683</v>
      </c>
      <c r="DK53" s="58" t="s">
        <v>87</v>
      </c>
      <c r="DL53" s="40" t="s">
        <v>87</v>
      </c>
      <c r="DM53" s="40" t="s">
        <v>87</v>
      </c>
      <c r="DN53" s="40" t="s">
        <v>87</v>
      </c>
      <c r="DO53" s="58" t="s">
        <v>87</v>
      </c>
      <c r="DP53" s="158">
        <v>12</v>
      </c>
      <c r="DQ53" s="57">
        <f t="shared" si="176"/>
        <v>15.789473684210526</v>
      </c>
      <c r="DR53" s="58" t="s">
        <v>87</v>
      </c>
      <c r="DS53" s="40" t="s">
        <v>87</v>
      </c>
      <c r="DT53" s="58" t="s">
        <v>87</v>
      </c>
      <c r="DU53" s="158">
        <v>29</v>
      </c>
      <c r="DV53" s="57">
        <f t="shared" si="177"/>
        <v>38.15789473684211</v>
      </c>
      <c r="DW53" s="58" t="s">
        <v>87</v>
      </c>
      <c r="DX53" s="40" t="s">
        <v>87</v>
      </c>
      <c r="DY53" s="58" t="s">
        <v>87</v>
      </c>
      <c r="DZ53" s="40" t="s">
        <v>87</v>
      </c>
      <c r="EA53" s="58" t="s">
        <v>87</v>
      </c>
      <c r="EB53" s="158">
        <v>0</v>
      </c>
      <c r="EC53" s="57">
        <f t="shared" si="178"/>
        <v>0</v>
      </c>
      <c r="ED53" s="58" t="s">
        <v>87</v>
      </c>
      <c r="EE53" s="40" t="s">
        <v>87</v>
      </c>
      <c r="EF53" s="58" t="s">
        <v>87</v>
      </c>
      <c r="EG53" s="40" t="s">
        <v>87</v>
      </c>
      <c r="EH53" s="58" t="s">
        <v>87</v>
      </c>
      <c r="EI53" s="158">
        <v>0</v>
      </c>
      <c r="EJ53" s="57">
        <f t="shared" si="179"/>
        <v>0</v>
      </c>
      <c r="EK53" s="58" t="s">
        <v>87</v>
      </c>
      <c r="EL53" s="40" t="s">
        <v>87</v>
      </c>
      <c r="EM53" s="58" t="s">
        <v>87</v>
      </c>
      <c r="EN53" s="40" t="s">
        <v>87</v>
      </c>
      <c r="EO53" s="58" t="s">
        <v>87</v>
      </c>
      <c r="EP53" s="158">
        <v>2</v>
      </c>
      <c r="EQ53" s="57">
        <f t="shared" si="180"/>
        <v>2.6315789473684208</v>
      </c>
      <c r="ER53" s="58" t="s">
        <v>87</v>
      </c>
      <c r="ES53" s="158" t="s">
        <v>87</v>
      </c>
      <c r="ET53" s="158" t="s">
        <v>87</v>
      </c>
      <c r="EU53" s="158" t="s">
        <v>87</v>
      </c>
      <c r="EV53" s="57" t="s">
        <v>87</v>
      </c>
      <c r="EW53" s="158">
        <v>0</v>
      </c>
      <c r="EX53" s="62">
        <f t="shared" si="181"/>
        <v>0</v>
      </c>
      <c r="EY53" s="57" t="s">
        <v>87</v>
      </c>
      <c r="EZ53" s="158">
        <v>14</v>
      </c>
      <c r="FA53" s="57">
        <f t="shared" si="182"/>
        <v>18.421052631578945</v>
      </c>
      <c r="FB53" s="158" t="s">
        <v>87</v>
      </c>
      <c r="FC53" s="158" t="s">
        <v>87</v>
      </c>
      <c r="FD53" s="158">
        <v>71</v>
      </c>
      <c r="FE53" s="57">
        <f t="shared" si="183"/>
        <v>93.421052631578945</v>
      </c>
      <c r="FF53" s="158" t="s">
        <v>87</v>
      </c>
      <c r="FG53" s="158" t="s">
        <v>87</v>
      </c>
      <c r="FH53" s="57" t="s">
        <v>87</v>
      </c>
      <c r="FI53" s="35">
        <v>0</v>
      </c>
      <c r="FJ53" s="57">
        <f t="shared" si="184"/>
        <v>0</v>
      </c>
      <c r="FK53" s="57" t="s">
        <v>87</v>
      </c>
      <c r="FL53" s="158" t="s">
        <v>87</v>
      </c>
      <c r="FM53" s="158" t="s">
        <v>87</v>
      </c>
      <c r="FN53" s="158">
        <v>0</v>
      </c>
      <c r="FO53" s="57">
        <f t="shared" si="185"/>
        <v>0</v>
      </c>
      <c r="FP53" s="158" t="s">
        <v>87</v>
      </c>
      <c r="FQ53" s="158" t="s">
        <v>87</v>
      </c>
      <c r="FR53" s="57" t="s">
        <v>87</v>
      </c>
      <c r="FS53" s="35">
        <v>0</v>
      </c>
      <c r="FT53" s="57">
        <f t="shared" si="186"/>
        <v>0</v>
      </c>
      <c r="FU53" s="57" t="s">
        <v>87</v>
      </c>
      <c r="FV53" s="158" t="s">
        <v>87</v>
      </c>
      <c r="FW53" s="57" t="s">
        <v>87</v>
      </c>
      <c r="FX53" s="158">
        <v>0</v>
      </c>
      <c r="FY53" s="57">
        <f t="shared" si="187"/>
        <v>0</v>
      </c>
      <c r="FZ53" s="57" t="s">
        <v>87</v>
      </c>
      <c r="GA53" s="158" t="s">
        <v>87</v>
      </c>
      <c r="GB53" s="57" t="s">
        <v>87</v>
      </c>
      <c r="GC53" s="158">
        <v>3</v>
      </c>
      <c r="GD53" s="57">
        <f t="shared" si="188"/>
        <v>3.9473684210526314</v>
      </c>
      <c r="GE53" s="57" t="s">
        <v>87</v>
      </c>
      <c r="GF53" s="158" t="s">
        <v>87</v>
      </c>
      <c r="GG53" s="57" t="s">
        <v>87</v>
      </c>
      <c r="GH53" s="158" t="s">
        <v>87</v>
      </c>
      <c r="GI53" s="57" t="s">
        <v>87</v>
      </c>
      <c r="GJ53" s="158">
        <v>0</v>
      </c>
      <c r="GK53" s="57">
        <f t="shared" si="189"/>
        <v>0</v>
      </c>
      <c r="GL53" s="57" t="s">
        <v>87</v>
      </c>
      <c r="GM53" s="158" t="s">
        <v>87</v>
      </c>
      <c r="GN53" s="57" t="s">
        <v>87</v>
      </c>
      <c r="GO53" s="158" t="s">
        <v>87</v>
      </c>
      <c r="GP53" s="57" t="s">
        <v>87</v>
      </c>
      <c r="GQ53" s="158">
        <v>0</v>
      </c>
      <c r="GR53" s="57">
        <f t="shared" si="157"/>
        <v>0</v>
      </c>
      <c r="GS53" s="57" t="s">
        <v>87</v>
      </c>
      <c r="GT53" s="158" t="s">
        <v>87</v>
      </c>
      <c r="GU53" s="57" t="s">
        <v>87</v>
      </c>
      <c r="GV53" s="158">
        <f t="shared" si="190"/>
        <v>0</v>
      </c>
      <c r="GW53" s="57">
        <f t="shared" si="191"/>
        <v>0</v>
      </c>
      <c r="GX53" s="57" t="s">
        <v>87</v>
      </c>
      <c r="GY53" s="158" t="s">
        <v>87</v>
      </c>
      <c r="GZ53" s="158">
        <v>76</v>
      </c>
    </row>
    <row r="54" spans="1:208" s="12" customFormat="1" ht="16.05" customHeight="1" x14ac:dyDescent="0.3">
      <c r="A54" s="43" t="s">
        <v>196</v>
      </c>
      <c r="B54" s="94" t="s">
        <v>181</v>
      </c>
      <c r="C54" s="42" t="s">
        <v>47</v>
      </c>
      <c r="D54" s="76">
        <v>-15.56</v>
      </c>
      <c r="E54" s="43">
        <v>33</v>
      </c>
      <c r="F54" s="40" t="s">
        <v>87</v>
      </c>
      <c r="G54" s="40" t="s">
        <v>87</v>
      </c>
      <c r="H54" s="158">
        <v>0</v>
      </c>
      <c r="I54" s="57">
        <f t="shared" si="160"/>
        <v>0</v>
      </c>
      <c r="J54" s="40" t="s">
        <v>87</v>
      </c>
      <c r="K54" s="40" t="s">
        <v>87</v>
      </c>
      <c r="L54" s="40" t="s">
        <v>87</v>
      </c>
      <c r="M54" s="40" t="s">
        <v>87</v>
      </c>
      <c r="N54" s="40" t="s">
        <v>87</v>
      </c>
      <c r="O54" s="158">
        <v>2</v>
      </c>
      <c r="P54" s="57">
        <f t="shared" si="161"/>
        <v>0.8</v>
      </c>
      <c r="Q54" s="40" t="s">
        <v>87</v>
      </c>
      <c r="R54" s="40" t="s">
        <v>87</v>
      </c>
      <c r="S54" s="40" t="s">
        <v>87</v>
      </c>
      <c r="T54" s="158">
        <v>0</v>
      </c>
      <c r="U54" s="57">
        <f t="shared" si="162"/>
        <v>0</v>
      </c>
      <c r="V54" s="40" t="s">
        <v>87</v>
      </c>
      <c r="W54" s="40" t="s">
        <v>87</v>
      </c>
      <c r="X54" s="40" t="s">
        <v>87</v>
      </c>
      <c r="Y54" s="40" t="s">
        <v>87</v>
      </c>
      <c r="Z54" s="40" t="s">
        <v>87</v>
      </c>
      <c r="AA54" s="40" t="s">
        <v>87</v>
      </c>
      <c r="AB54" s="58" t="s">
        <v>87</v>
      </c>
      <c r="AC54" s="40" t="s">
        <v>87</v>
      </c>
      <c r="AD54" s="40" t="s">
        <v>87</v>
      </c>
      <c r="AE54" s="158">
        <v>0</v>
      </c>
      <c r="AF54" s="57">
        <f t="shared" si="163"/>
        <v>0</v>
      </c>
      <c r="AG54" s="40" t="s">
        <v>87</v>
      </c>
      <c r="AH54" s="40" t="s">
        <v>87</v>
      </c>
      <c r="AI54" s="58" t="s">
        <v>87</v>
      </c>
      <c r="AJ54" s="40" t="s">
        <v>87</v>
      </c>
      <c r="AK54" s="40" t="s">
        <v>87</v>
      </c>
      <c r="AL54" s="40" t="s">
        <v>87</v>
      </c>
      <c r="AM54" s="40" t="s">
        <v>87</v>
      </c>
      <c r="AN54" s="35">
        <v>0</v>
      </c>
      <c r="AO54" s="57">
        <f t="shared" si="164"/>
        <v>0</v>
      </c>
      <c r="AP54" s="58" t="s">
        <v>87</v>
      </c>
      <c r="AQ54" s="40" t="s">
        <v>87</v>
      </c>
      <c r="AR54" s="40" t="s">
        <v>87</v>
      </c>
      <c r="AS54" s="40" t="s">
        <v>87</v>
      </c>
      <c r="AT54" s="40" t="s">
        <v>87</v>
      </c>
      <c r="AU54" s="40" t="s">
        <v>87</v>
      </c>
      <c r="AV54" s="58" t="s">
        <v>87</v>
      </c>
      <c r="AW54" s="158">
        <v>17</v>
      </c>
      <c r="AX54" s="57">
        <f t="shared" si="165"/>
        <v>6.8000000000000007</v>
      </c>
      <c r="AY54" s="58" t="s">
        <v>87</v>
      </c>
      <c r="AZ54" s="40" t="s">
        <v>87</v>
      </c>
      <c r="BA54" s="58" t="s">
        <v>87</v>
      </c>
      <c r="BB54" s="158">
        <v>23</v>
      </c>
      <c r="BC54" s="57">
        <f t="shared" si="166"/>
        <v>9.1999999999999993</v>
      </c>
      <c r="BD54" s="58" t="s">
        <v>87</v>
      </c>
      <c r="BE54" s="40" t="s">
        <v>87</v>
      </c>
      <c r="BF54" s="40" t="s">
        <v>87</v>
      </c>
      <c r="BG54" s="158">
        <v>0</v>
      </c>
      <c r="BH54" s="57">
        <f t="shared" si="167"/>
        <v>0</v>
      </c>
      <c r="BI54" s="40" t="s">
        <v>87</v>
      </c>
      <c r="BJ54" s="40" t="s">
        <v>87</v>
      </c>
      <c r="BK54" s="40" t="s">
        <v>87</v>
      </c>
      <c r="BL54" s="158">
        <v>0</v>
      </c>
      <c r="BM54" s="57">
        <f t="shared" si="168"/>
        <v>0</v>
      </c>
      <c r="BN54" s="40" t="s">
        <v>87</v>
      </c>
      <c r="BO54" s="40" t="s">
        <v>87</v>
      </c>
      <c r="BP54" s="58" t="s">
        <v>87</v>
      </c>
      <c r="BQ54" s="40" t="s">
        <v>87</v>
      </c>
      <c r="BR54" s="40" t="s">
        <v>87</v>
      </c>
      <c r="BS54" s="40" t="s">
        <v>87</v>
      </c>
      <c r="BT54" s="40" t="s">
        <v>87</v>
      </c>
      <c r="BU54" s="158">
        <v>0</v>
      </c>
      <c r="BV54" s="57">
        <f t="shared" si="169"/>
        <v>0</v>
      </c>
      <c r="BW54" s="40" t="s">
        <v>87</v>
      </c>
      <c r="BX54" s="40" t="s">
        <v>87</v>
      </c>
      <c r="BY54" s="40" t="s">
        <v>87</v>
      </c>
      <c r="BZ54" s="40" t="s">
        <v>87</v>
      </c>
      <c r="CA54" s="40" t="s">
        <v>87</v>
      </c>
      <c r="CB54" s="158">
        <v>0</v>
      </c>
      <c r="CC54" s="60">
        <f t="shared" si="170"/>
        <v>0</v>
      </c>
      <c r="CD54" s="40" t="s">
        <v>87</v>
      </c>
      <c r="CE54" s="40" t="s">
        <v>87</v>
      </c>
      <c r="CF54" s="40" t="s">
        <v>87</v>
      </c>
      <c r="CG54" s="40" t="s">
        <v>87</v>
      </c>
      <c r="CH54" s="40" t="s">
        <v>87</v>
      </c>
      <c r="CI54" s="40" t="s">
        <v>87</v>
      </c>
      <c r="CJ54" s="40" t="s">
        <v>87</v>
      </c>
      <c r="CK54" s="158">
        <v>3</v>
      </c>
      <c r="CL54" s="57">
        <f t="shared" si="171"/>
        <v>1.2</v>
      </c>
      <c r="CM54" s="40" t="s">
        <v>87</v>
      </c>
      <c r="CN54" s="40" t="s">
        <v>87</v>
      </c>
      <c r="CO54" s="40" t="s">
        <v>87</v>
      </c>
      <c r="CP54" s="40" t="s">
        <v>87</v>
      </c>
      <c r="CQ54" s="40" t="s">
        <v>87</v>
      </c>
      <c r="CR54" s="40" t="s">
        <v>87</v>
      </c>
      <c r="CS54" s="58" t="s">
        <v>87</v>
      </c>
      <c r="CT54" s="158">
        <v>0</v>
      </c>
      <c r="CU54" s="57">
        <f t="shared" si="172"/>
        <v>0</v>
      </c>
      <c r="CV54" s="58" t="s">
        <v>87</v>
      </c>
      <c r="CW54" s="40" t="s">
        <v>87</v>
      </c>
      <c r="CX54" s="58" t="s">
        <v>87</v>
      </c>
      <c r="CY54" s="158">
        <v>3</v>
      </c>
      <c r="CZ54" s="57">
        <f t="shared" si="173"/>
        <v>1.2</v>
      </c>
      <c r="DA54" s="58" t="s">
        <v>87</v>
      </c>
      <c r="DB54" s="40" t="s">
        <v>87</v>
      </c>
      <c r="DC54" s="40" t="s">
        <v>87</v>
      </c>
      <c r="DD54" s="158">
        <v>0</v>
      </c>
      <c r="DE54" s="57">
        <f t="shared" si="174"/>
        <v>0</v>
      </c>
      <c r="DF54" s="40" t="s">
        <v>87</v>
      </c>
      <c r="DG54" s="40" t="s">
        <v>87</v>
      </c>
      <c r="DH54" s="58" t="s">
        <v>87</v>
      </c>
      <c r="DI54" s="158">
        <v>7</v>
      </c>
      <c r="DJ54" s="57">
        <f t="shared" si="175"/>
        <v>2.8000000000000003</v>
      </c>
      <c r="DK54" s="58" t="s">
        <v>87</v>
      </c>
      <c r="DL54" s="40" t="s">
        <v>87</v>
      </c>
      <c r="DM54" s="40" t="s">
        <v>87</v>
      </c>
      <c r="DN54" s="40" t="s">
        <v>87</v>
      </c>
      <c r="DO54" s="58" t="s">
        <v>87</v>
      </c>
      <c r="DP54" s="158">
        <v>37</v>
      </c>
      <c r="DQ54" s="57">
        <f t="shared" si="176"/>
        <v>14.799999999999999</v>
      </c>
      <c r="DR54" s="58" t="s">
        <v>87</v>
      </c>
      <c r="DS54" s="40" t="s">
        <v>87</v>
      </c>
      <c r="DT54" s="58" t="s">
        <v>87</v>
      </c>
      <c r="DU54" s="158">
        <v>97</v>
      </c>
      <c r="DV54" s="57">
        <f t="shared" si="177"/>
        <v>38.800000000000004</v>
      </c>
      <c r="DW54" s="58" t="s">
        <v>87</v>
      </c>
      <c r="DX54" s="40" t="s">
        <v>87</v>
      </c>
      <c r="DY54" s="58" t="s">
        <v>87</v>
      </c>
      <c r="DZ54" s="40" t="s">
        <v>87</v>
      </c>
      <c r="EA54" s="58" t="s">
        <v>87</v>
      </c>
      <c r="EB54" s="158">
        <v>0</v>
      </c>
      <c r="EC54" s="57">
        <f t="shared" si="178"/>
        <v>0</v>
      </c>
      <c r="ED54" s="58" t="s">
        <v>87</v>
      </c>
      <c r="EE54" s="40" t="s">
        <v>87</v>
      </c>
      <c r="EF54" s="58" t="s">
        <v>87</v>
      </c>
      <c r="EG54" s="40" t="s">
        <v>87</v>
      </c>
      <c r="EH54" s="58" t="s">
        <v>87</v>
      </c>
      <c r="EI54" s="158">
        <v>0</v>
      </c>
      <c r="EJ54" s="57">
        <f t="shared" si="179"/>
        <v>0</v>
      </c>
      <c r="EK54" s="58" t="s">
        <v>87</v>
      </c>
      <c r="EL54" s="40" t="s">
        <v>87</v>
      </c>
      <c r="EM54" s="58" t="s">
        <v>87</v>
      </c>
      <c r="EN54" s="40" t="s">
        <v>87</v>
      </c>
      <c r="EO54" s="58" t="s">
        <v>87</v>
      </c>
      <c r="EP54" s="158">
        <v>10</v>
      </c>
      <c r="EQ54" s="57">
        <f t="shared" si="180"/>
        <v>4</v>
      </c>
      <c r="ER54" s="58" t="s">
        <v>87</v>
      </c>
      <c r="ES54" s="158" t="s">
        <v>87</v>
      </c>
      <c r="ET54" s="158" t="s">
        <v>87</v>
      </c>
      <c r="EU54" s="158" t="s">
        <v>87</v>
      </c>
      <c r="EV54" s="57" t="s">
        <v>87</v>
      </c>
      <c r="EW54" s="158">
        <v>4</v>
      </c>
      <c r="EX54" s="62">
        <f t="shared" si="181"/>
        <v>1.6</v>
      </c>
      <c r="EY54" s="57" t="s">
        <v>87</v>
      </c>
      <c r="EZ54" s="158">
        <v>32</v>
      </c>
      <c r="FA54" s="57">
        <f t="shared" si="182"/>
        <v>12.8</v>
      </c>
      <c r="FB54" s="158" t="s">
        <v>87</v>
      </c>
      <c r="FC54" s="158" t="s">
        <v>87</v>
      </c>
      <c r="FD54" s="158">
        <v>189</v>
      </c>
      <c r="FE54" s="57">
        <f t="shared" si="183"/>
        <v>75.599999999999994</v>
      </c>
      <c r="FF54" s="158" t="s">
        <v>87</v>
      </c>
      <c r="FG54" s="158" t="s">
        <v>87</v>
      </c>
      <c r="FH54" s="57" t="s">
        <v>87</v>
      </c>
      <c r="FI54" s="35">
        <v>0</v>
      </c>
      <c r="FJ54" s="57">
        <f t="shared" si="184"/>
        <v>0</v>
      </c>
      <c r="FK54" s="57" t="s">
        <v>87</v>
      </c>
      <c r="FL54" s="158" t="s">
        <v>87</v>
      </c>
      <c r="FM54" s="158" t="s">
        <v>87</v>
      </c>
      <c r="FN54" s="158">
        <v>0</v>
      </c>
      <c r="FO54" s="57">
        <f t="shared" si="185"/>
        <v>0</v>
      </c>
      <c r="FP54" s="158" t="s">
        <v>87</v>
      </c>
      <c r="FQ54" s="158" t="s">
        <v>87</v>
      </c>
      <c r="FR54" s="57" t="s">
        <v>87</v>
      </c>
      <c r="FS54" s="35">
        <v>0</v>
      </c>
      <c r="FT54" s="57">
        <f t="shared" si="186"/>
        <v>0</v>
      </c>
      <c r="FU54" s="57" t="s">
        <v>87</v>
      </c>
      <c r="FV54" s="158" t="s">
        <v>87</v>
      </c>
      <c r="FW54" s="57" t="s">
        <v>87</v>
      </c>
      <c r="FX54" s="158">
        <v>0</v>
      </c>
      <c r="FY54" s="57">
        <f t="shared" si="187"/>
        <v>0</v>
      </c>
      <c r="FZ54" s="57" t="s">
        <v>87</v>
      </c>
      <c r="GA54" s="158" t="s">
        <v>87</v>
      </c>
      <c r="GB54" s="57" t="s">
        <v>87</v>
      </c>
      <c r="GC54" s="158">
        <v>13</v>
      </c>
      <c r="GD54" s="57">
        <f t="shared" si="188"/>
        <v>5.2</v>
      </c>
      <c r="GE54" s="57" t="s">
        <v>87</v>
      </c>
      <c r="GF54" s="158" t="s">
        <v>87</v>
      </c>
      <c r="GG54" s="57" t="s">
        <v>87</v>
      </c>
      <c r="GH54" s="158" t="s">
        <v>87</v>
      </c>
      <c r="GI54" s="57" t="s">
        <v>87</v>
      </c>
      <c r="GJ54" s="158">
        <v>1</v>
      </c>
      <c r="GK54" s="57">
        <f t="shared" si="189"/>
        <v>0.4</v>
      </c>
      <c r="GL54" s="57" t="s">
        <v>87</v>
      </c>
      <c r="GM54" s="158" t="s">
        <v>87</v>
      </c>
      <c r="GN54" s="57" t="s">
        <v>87</v>
      </c>
      <c r="GO54" s="158" t="s">
        <v>87</v>
      </c>
      <c r="GP54" s="57" t="s">
        <v>87</v>
      </c>
      <c r="GQ54" s="158">
        <v>5</v>
      </c>
      <c r="GR54" s="57">
        <f t="shared" si="157"/>
        <v>2</v>
      </c>
      <c r="GS54" s="57" t="s">
        <v>87</v>
      </c>
      <c r="GT54" s="158" t="s">
        <v>87</v>
      </c>
      <c r="GU54" s="57" t="s">
        <v>87</v>
      </c>
      <c r="GV54" s="158">
        <f t="shared" si="190"/>
        <v>6</v>
      </c>
      <c r="GW54" s="57">
        <f t="shared" si="191"/>
        <v>2.4</v>
      </c>
      <c r="GX54" s="57" t="s">
        <v>87</v>
      </c>
      <c r="GY54" s="158" t="s">
        <v>87</v>
      </c>
      <c r="GZ54" s="158">
        <v>250</v>
      </c>
    </row>
    <row r="55" spans="1:208" s="12" customFormat="1" ht="16.05" customHeight="1" x14ac:dyDescent="0.3">
      <c r="A55" s="43" t="s">
        <v>236</v>
      </c>
      <c r="B55" s="94" t="s">
        <v>181</v>
      </c>
      <c r="C55" s="42" t="s">
        <v>48</v>
      </c>
      <c r="D55" s="76">
        <v>-17.62</v>
      </c>
      <c r="E55" s="43">
        <v>20</v>
      </c>
      <c r="F55" s="158">
        <v>0</v>
      </c>
      <c r="G55" s="57">
        <f>(F55/GY55)*100</f>
        <v>0</v>
      </c>
      <c r="H55" s="158">
        <v>0</v>
      </c>
      <c r="I55" s="57">
        <f t="shared" si="160"/>
        <v>0</v>
      </c>
      <c r="J55" s="57">
        <f t="shared" si="192"/>
        <v>0</v>
      </c>
      <c r="K55" s="158">
        <v>0</v>
      </c>
      <c r="L55" s="57">
        <f>(K55/GY55)*100</f>
        <v>0</v>
      </c>
      <c r="M55" s="158">
        <v>1</v>
      </c>
      <c r="N55" s="57">
        <f>(M55/GY55)*100</f>
        <v>0.29761904761904762</v>
      </c>
      <c r="O55" s="158">
        <v>1</v>
      </c>
      <c r="P55" s="57">
        <f t="shared" si="161"/>
        <v>0.4</v>
      </c>
      <c r="Q55" s="57">
        <f>(N55+P55)/2</f>
        <v>0.34880952380952379</v>
      </c>
      <c r="R55" s="158">
        <v>0</v>
      </c>
      <c r="S55" s="57">
        <f>(R55/GY55)*100</f>
        <v>0</v>
      </c>
      <c r="T55" s="158">
        <v>0</v>
      </c>
      <c r="U55" s="57">
        <f t="shared" si="162"/>
        <v>0</v>
      </c>
      <c r="V55" s="57">
        <f>(U55+S55+L55)/2</f>
        <v>0</v>
      </c>
      <c r="W55" s="158">
        <v>0</v>
      </c>
      <c r="X55" s="57">
        <f>(W55/GY55)*100</f>
        <v>0</v>
      </c>
      <c r="Y55" s="158">
        <v>5</v>
      </c>
      <c r="Z55" s="57">
        <f>(Y55/GZ55)*100</f>
        <v>2</v>
      </c>
      <c r="AA55" s="158">
        <v>19</v>
      </c>
      <c r="AB55" s="57">
        <f>(AA55/GY55)*100</f>
        <v>5.6547619047619051</v>
      </c>
      <c r="AC55" s="158">
        <v>0</v>
      </c>
      <c r="AD55" s="57">
        <f>(AC55/GY55)*100</f>
        <v>0</v>
      </c>
      <c r="AE55" s="158">
        <v>0</v>
      </c>
      <c r="AF55" s="57">
        <f t="shared" si="163"/>
        <v>0</v>
      </c>
      <c r="AG55" s="158">
        <f t="shared" si="193"/>
        <v>0</v>
      </c>
      <c r="AH55" s="158">
        <v>18</v>
      </c>
      <c r="AI55" s="57">
        <f>(AH55/GY55)*100</f>
        <v>5.3571428571428568</v>
      </c>
      <c r="AJ55" s="158">
        <v>38</v>
      </c>
      <c r="AK55" s="57">
        <f>(AJ55/GY55)*100</f>
        <v>11.30952380952381</v>
      </c>
      <c r="AL55" s="158">
        <v>0</v>
      </c>
      <c r="AM55" s="57">
        <f>(AL55/GY55)*100</f>
        <v>0</v>
      </c>
      <c r="AN55" s="35">
        <v>0</v>
      </c>
      <c r="AO55" s="57">
        <f t="shared" si="164"/>
        <v>0</v>
      </c>
      <c r="AP55" s="57">
        <f>(AO55+AM55)/2</f>
        <v>0</v>
      </c>
      <c r="AQ55" s="158">
        <v>0</v>
      </c>
      <c r="AR55" s="57">
        <f>(AQ55/GY55)*100</f>
        <v>0</v>
      </c>
      <c r="AS55" s="158">
        <v>0</v>
      </c>
      <c r="AT55" s="57">
        <f>(AS55/GY55)*100</f>
        <v>0</v>
      </c>
      <c r="AU55" s="158">
        <f>SUM(Y55,AH55,AS55)</f>
        <v>23</v>
      </c>
      <c r="AV55" s="57">
        <f>(AU55/GY55)*100</f>
        <v>6.8452380952380958</v>
      </c>
      <c r="AW55" s="158">
        <v>14</v>
      </c>
      <c r="AX55" s="57">
        <f t="shared" si="165"/>
        <v>5.6000000000000005</v>
      </c>
      <c r="AY55" s="57">
        <f t="shared" si="194"/>
        <v>6.2226190476190482</v>
      </c>
      <c r="AZ55" s="158">
        <f>SUM(AQ55,AJ55,AA55)</f>
        <v>57</v>
      </c>
      <c r="BA55" s="57">
        <f>(AZ55/GY55)*100</f>
        <v>16.964285714285715</v>
      </c>
      <c r="BB55" s="158">
        <v>42</v>
      </c>
      <c r="BC55" s="57">
        <f t="shared" si="166"/>
        <v>16.8</v>
      </c>
      <c r="BD55" s="57">
        <f>(BC55+BA55)/2</f>
        <v>16.88214285714286</v>
      </c>
      <c r="BE55" s="158">
        <v>1</v>
      </c>
      <c r="BF55" s="57">
        <f>(BE55/GY55)*100</f>
        <v>0.29761904761904762</v>
      </c>
      <c r="BG55" s="158">
        <v>0</v>
      </c>
      <c r="BH55" s="57">
        <f t="shared" si="167"/>
        <v>0</v>
      </c>
      <c r="BI55" s="57">
        <f>(BH55+BF55)/2</f>
        <v>0.14880952380952381</v>
      </c>
      <c r="BJ55" s="158">
        <v>0</v>
      </c>
      <c r="BK55" s="57">
        <f>(BJ55/GY55)*100</f>
        <v>0</v>
      </c>
      <c r="BL55" s="158">
        <v>1</v>
      </c>
      <c r="BM55" s="57">
        <f t="shared" si="168"/>
        <v>0.4</v>
      </c>
      <c r="BN55" s="57">
        <f>(BM55+BK55)/2</f>
        <v>0.2</v>
      </c>
      <c r="BO55" s="158">
        <v>0</v>
      </c>
      <c r="BP55" s="57">
        <f>(BO55/GY55)*100</f>
        <v>0</v>
      </c>
      <c r="BQ55" s="158">
        <v>0</v>
      </c>
      <c r="BR55" s="57">
        <f>(BQ55/GY55)*100</f>
        <v>0</v>
      </c>
      <c r="BS55" s="158">
        <v>1</v>
      </c>
      <c r="BT55" s="57">
        <f>(BS55/GY55)*100</f>
        <v>0.29761904761904762</v>
      </c>
      <c r="BU55" s="158">
        <v>0</v>
      </c>
      <c r="BV55" s="57">
        <f t="shared" si="169"/>
        <v>0</v>
      </c>
      <c r="BW55" s="57">
        <f>(BV55+BT55)/2</f>
        <v>0.14880952380952381</v>
      </c>
      <c r="BX55" s="158">
        <v>2</v>
      </c>
      <c r="BY55" s="57">
        <f>(BX55/GY55)*100</f>
        <v>0.59523809523809523</v>
      </c>
      <c r="BZ55" s="158">
        <v>0</v>
      </c>
      <c r="CA55" s="60">
        <f>(BZ55/GY55)*100</f>
        <v>0</v>
      </c>
      <c r="CB55" s="158">
        <v>0</v>
      </c>
      <c r="CC55" s="60">
        <f t="shared" si="170"/>
        <v>0</v>
      </c>
      <c r="CD55" s="60">
        <f>(CC55+CA55)/2</f>
        <v>0</v>
      </c>
      <c r="CE55" s="158">
        <v>0</v>
      </c>
      <c r="CF55" s="57">
        <f>(CE55/GY55)*100</f>
        <v>0</v>
      </c>
      <c r="CG55" s="158">
        <f>SUM(CE55,BZ55,BX55,BO55,BQ55)</f>
        <v>2</v>
      </c>
      <c r="CH55" s="57">
        <f>(CG55/GY55)*100</f>
        <v>0.59523809523809523</v>
      </c>
      <c r="CI55" s="158">
        <v>17</v>
      </c>
      <c r="CJ55" s="57">
        <f>(CI55/GY55)*100</f>
        <v>5.0595238095238093</v>
      </c>
      <c r="CK55" s="158">
        <v>3</v>
      </c>
      <c r="CL55" s="57">
        <f t="shared" si="171"/>
        <v>1.2</v>
      </c>
      <c r="CM55" s="57">
        <f>(CL55+CJ55)/2</f>
        <v>3.1297619047619047</v>
      </c>
      <c r="CN55" s="158">
        <v>35</v>
      </c>
      <c r="CO55" s="57">
        <f>(CN55/GY55)*100</f>
        <v>10.416666666666668</v>
      </c>
      <c r="CP55" s="158">
        <v>48</v>
      </c>
      <c r="CQ55" s="57">
        <f>(CP55/GY55)*100</f>
        <v>14.285714285714285</v>
      </c>
      <c r="CR55" s="158">
        <v>0</v>
      </c>
      <c r="CS55" s="57">
        <f>(CR55/GY55)*100</f>
        <v>0</v>
      </c>
      <c r="CT55" s="158">
        <v>0</v>
      </c>
      <c r="CU55" s="57">
        <f t="shared" si="172"/>
        <v>0</v>
      </c>
      <c r="CV55" s="57">
        <f t="shared" si="195"/>
        <v>0</v>
      </c>
      <c r="CW55" s="158">
        <v>4</v>
      </c>
      <c r="CX55" s="57">
        <f>(CW55/GY55)*100</f>
        <v>1.1904761904761905</v>
      </c>
      <c r="CY55" s="158">
        <v>5</v>
      </c>
      <c r="CZ55" s="57">
        <f t="shared" si="173"/>
        <v>2</v>
      </c>
      <c r="DA55" s="57">
        <f t="shared" si="196"/>
        <v>1.5952380952380953</v>
      </c>
      <c r="DB55" s="158">
        <v>0</v>
      </c>
      <c r="DC55" s="57">
        <f>(DB55/GY55)*100</f>
        <v>0</v>
      </c>
      <c r="DD55" s="158">
        <v>0</v>
      </c>
      <c r="DE55" s="57">
        <f t="shared" si="174"/>
        <v>0</v>
      </c>
      <c r="DF55" s="57">
        <f>(DE55+DC55)/2</f>
        <v>0</v>
      </c>
      <c r="DG55" s="158">
        <v>5</v>
      </c>
      <c r="DH55" s="57">
        <f>(DG55/GY55)*100</f>
        <v>1.4880952380952379</v>
      </c>
      <c r="DI55" s="158">
        <v>14</v>
      </c>
      <c r="DJ55" s="57">
        <f t="shared" si="175"/>
        <v>5.6000000000000005</v>
      </c>
      <c r="DK55" s="57">
        <f t="shared" si="197"/>
        <v>3.5440476190476193</v>
      </c>
      <c r="DL55" s="158">
        <v>2</v>
      </c>
      <c r="DM55" s="57">
        <f>(DL55/GY55)*100</f>
        <v>0.59523809523809523</v>
      </c>
      <c r="DN55" s="158">
        <v>62</v>
      </c>
      <c r="DO55" s="57">
        <f>(DN55/GY55)*100</f>
        <v>18.452380952380953</v>
      </c>
      <c r="DP55" s="158">
        <v>27</v>
      </c>
      <c r="DQ55" s="57">
        <f t="shared" si="176"/>
        <v>10.8</v>
      </c>
      <c r="DR55" s="57">
        <f t="shared" si="198"/>
        <v>14.626190476190477</v>
      </c>
      <c r="DS55" s="158">
        <v>88</v>
      </c>
      <c r="DT55" s="57">
        <f>(DS55/GY55)*100</f>
        <v>26.190476190476193</v>
      </c>
      <c r="DU55" s="158">
        <v>77</v>
      </c>
      <c r="DV55" s="57">
        <f t="shared" si="177"/>
        <v>30.8</v>
      </c>
      <c r="DW55" s="57">
        <f t="shared" si="199"/>
        <v>28.495238095238097</v>
      </c>
      <c r="DX55" s="158">
        <v>0</v>
      </c>
      <c r="DY55" s="57">
        <f>(DX55/GY55)*100</f>
        <v>0</v>
      </c>
      <c r="DZ55" s="158">
        <v>0</v>
      </c>
      <c r="EA55" s="57">
        <f>(DZ55/GY55)*100</f>
        <v>0</v>
      </c>
      <c r="EB55" s="158">
        <v>0</v>
      </c>
      <c r="EC55" s="57">
        <f t="shared" si="178"/>
        <v>0</v>
      </c>
      <c r="ED55" s="57">
        <f t="shared" si="200"/>
        <v>0</v>
      </c>
      <c r="EE55" s="158">
        <v>0</v>
      </c>
      <c r="EF55" s="57">
        <f>(EE55/GY55)*100</f>
        <v>0</v>
      </c>
      <c r="EG55" s="158">
        <v>0</v>
      </c>
      <c r="EH55" s="57">
        <f>(EG55/GY55)*100</f>
        <v>0</v>
      </c>
      <c r="EI55" s="158">
        <v>0</v>
      </c>
      <c r="EJ55" s="57">
        <f t="shared" si="179"/>
        <v>0</v>
      </c>
      <c r="EK55" s="57">
        <f>(EJ55+EH55)/2</f>
        <v>0</v>
      </c>
      <c r="EL55" s="158">
        <v>0</v>
      </c>
      <c r="EM55" s="57">
        <f>(EL55/GY55)*100</f>
        <v>0</v>
      </c>
      <c r="EN55" s="158">
        <v>11</v>
      </c>
      <c r="EO55" s="57">
        <f>(EN55/GY55)*100</f>
        <v>3.2738095238095242</v>
      </c>
      <c r="EP55" s="158">
        <v>8</v>
      </c>
      <c r="EQ55" s="57">
        <f t="shared" si="180"/>
        <v>3.2</v>
      </c>
      <c r="ER55" s="57">
        <f t="shared" si="201"/>
        <v>3.2369047619047624</v>
      </c>
      <c r="ES55" s="158">
        <v>3</v>
      </c>
      <c r="ET55" s="57">
        <f>(ES55/GY55)*100</f>
        <v>0.89285714285714279</v>
      </c>
      <c r="EU55" s="158">
        <v>0</v>
      </c>
      <c r="EV55" s="57">
        <f>(EU55/GY55)*100</f>
        <v>0</v>
      </c>
      <c r="EW55" s="158">
        <v>13</v>
      </c>
      <c r="EX55" s="62">
        <f t="shared" si="181"/>
        <v>5.2</v>
      </c>
      <c r="EY55" s="62">
        <f t="shared" si="202"/>
        <v>7.8083333333333336</v>
      </c>
      <c r="EZ55" s="158">
        <v>45</v>
      </c>
      <c r="FA55" s="57">
        <f t="shared" si="182"/>
        <v>18</v>
      </c>
      <c r="FB55" s="158">
        <f>SUM(ES55,EN55,EL55,EE55,DX55,DS55,DL55,DG55,CW55,CP55,CI55,DN55)</f>
        <v>240</v>
      </c>
      <c r="FC55" s="57">
        <f>(FB55/GY55)*100</f>
        <v>71.428571428571431</v>
      </c>
      <c r="FD55" s="158">
        <v>179</v>
      </c>
      <c r="FE55" s="57">
        <f t="shared" si="183"/>
        <v>71.599999999999994</v>
      </c>
      <c r="FF55" s="57">
        <f t="shared" si="203"/>
        <v>71.514285714285705</v>
      </c>
      <c r="FG55" s="158">
        <v>0</v>
      </c>
      <c r="FH55" s="57">
        <f>(FG55/GY55)*100</f>
        <v>0</v>
      </c>
      <c r="FI55" s="35">
        <v>0</v>
      </c>
      <c r="FJ55" s="57">
        <f t="shared" si="184"/>
        <v>0</v>
      </c>
      <c r="FK55" s="57">
        <f t="shared" si="204"/>
        <v>0</v>
      </c>
      <c r="FL55" s="35">
        <v>0</v>
      </c>
      <c r="FM55" s="57">
        <f>(FL55/GY55)*100</f>
        <v>0</v>
      </c>
      <c r="FN55" s="35">
        <v>0</v>
      </c>
      <c r="FO55" s="57">
        <f t="shared" si="185"/>
        <v>0</v>
      </c>
      <c r="FP55" s="57">
        <f>(FO55+FM55)/2</f>
        <v>0</v>
      </c>
      <c r="FQ55" s="35">
        <v>0</v>
      </c>
      <c r="FR55" s="57">
        <f>(FQ55/GY55)*100</f>
        <v>0</v>
      </c>
      <c r="FS55" s="158">
        <v>0</v>
      </c>
      <c r="FT55" s="57">
        <f t="shared" si="186"/>
        <v>0</v>
      </c>
      <c r="FU55" s="57">
        <f>(FT55+FR55)/2</f>
        <v>0</v>
      </c>
      <c r="FV55" s="35">
        <v>0</v>
      </c>
      <c r="FW55" s="57">
        <f>(FV55/GY55)*100</f>
        <v>0</v>
      </c>
      <c r="FX55" s="35">
        <v>0</v>
      </c>
      <c r="FY55" s="57">
        <f t="shared" si="187"/>
        <v>0</v>
      </c>
      <c r="FZ55" s="57">
        <f t="shared" si="205"/>
        <v>0</v>
      </c>
      <c r="GA55" s="158">
        <v>11</v>
      </c>
      <c r="GB55" s="57">
        <f>(GA55/GY55)*100</f>
        <v>3.2738095238095242</v>
      </c>
      <c r="GC55" s="158">
        <v>11</v>
      </c>
      <c r="GD55" s="57">
        <f t="shared" si="188"/>
        <v>4.3999999999999995</v>
      </c>
      <c r="GE55" s="57">
        <f t="shared" si="206"/>
        <v>3.836904761904762</v>
      </c>
      <c r="GF55" s="158">
        <v>0</v>
      </c>
      <c r="GG55" s="57">
        <f>(GF55/GY55)*100</f>
        <v>0</v>
      </c>
      <c r="GH55" s="158">
        <v>0</v>
      </c>
      <c r="GI55" s="57">
        <f>(GH55/GY55)*100</f>
        <v>0</v>
      </c>
      <c r="GJ55" s="158">
        <v>1</v>
      </c>
      <c r="GK55" s="57">
        <f t="shared" si="189"/>
        <v>0.4</v>
      </c>
      <c r="GL55" s="57">
        <f t="shared" si="207"/>
        <v>0.2</v>
      </c>
      <c r="GM55" s="158">
        <v>0</v>
      </c>
      <c r="GN55" s="57">
        <f>(GM55/GY55)*100</f>
        <v>0</v>
      </c>
      <c r="GO55" s="158">
        <v>1</v>
      </c>
      <c r="GP55" s="57">
        <f>(GO55/GY55)*100</f>
        <v>0.29761904761904762</v>
      </c>
      <c r="GQ55" s="158">
        <v>1</v>
      </c>
      <c r="GR55" s="57">
        <f t="shared" si="157"/>
        <v>0.4</v>
      </c>
      <c r="GS55" s="57">
        <f t="shared" si="208"/>
        <v>0.34880952380952379</v>
      </c>
      <c r="GT55" s="158">
        <f>SUM(GO55,GH55,GM55,GF55)</f>
        <v>1</v>
      </c>
      <c r="GU55" s="57">
        <f>(GT55/GY55)*100</f>
        <v>0.29761904761904762</v>
      </c>
      <c r="GV55" s="158">
        <f t="shared" si="190"/>
        <v>2</v>
      </c>
      <c r="GW55" s="57">
        <f t="shared" si="191"/>
        <v>0.8</v>
      </c>
      <c r="GX55" s="57">
        <f t="shared" si="209"/>
        <v>0.54880952380952386</v>
      </c>
      <c r="GY55" s="158">
        <v>336</v>
      </c>
      <c r="GZ55" s="158">
        <v>250</v>
      </c>
    </row>
    <row r="56" spans="1:208" s="12" customFormat="1" ht="16.05" customHeight="1" x14ac:dyDescent="0.3">
      <c r="A56" s="43" t="s">
        <v>195</v>
      </c>
      <c r="B56" s="94" t="s">
        <v>181</v>
      </c>
      <c r="C56" s="42" t="s">
        <v>49</v>
      </c>
      <c r="D56" s="76">
        <v>-35.24</v>
      </c>
      <c r="E56" s="163" t="s">
        <v>157</v>
      </c>
      <c r="F56" s="40" t="s">
        <v>87</v>
      </c>
      <c r="G56" s="40" t="s">
        <v>87</v>
      </c>
      <c r="H56" s="158">
        <v>0</v>
      </c>
      <c r="I56" s="57">
        <f t="shared" si="160"/>
        <v>0</v>
      </c>
      <c r="J56" s="40" t="s">
        <v>87</v>
      </c>
      <c r="K56" s="40" t="s">
        <v>87</v>
      </c>
      <c r="L56" s="40" t="s">
        <v>87</v>
      </c>
      <c r="M56" s="40" t="s">
        <v>87</v>
      </c>
      <c r="N56" s="40" t="s">
        <v>87</v>
      </c>
      <c r="O56" s="158">
        <v>2</v>
      </c>
      <c r="P56" s="57">
        <f t="shared" si="161"/>
        <v>0.8</v>
      </c>
      <c r="Q56" s="40" t="s">
        <v>87</v>
      </c>
      <c r="R56" s="40" t="s">
        <v>87</v>
      </c>
      <c r="S56" s="40" t="s">
        <v>87</v>
      </c>
      <c r="T56" s="158">
        <v>1</v>
      </c>
      <c r="U56" s="57">
        <f t="shared" si="162"/>
        <v>0.4</v>
      </c>
      <c r="V56" s="40" t="s">
        <v>87</v>
      </c>
      <c r="W56" s="40" t="s">
        <v>87</v>
      </c>
      <c r="X56" s="40" t="s">
        <v>87</v>
      </c>
      <c r="Y56" s="40" t="s">
        <v>87</v>
      </c>
      <c r="Z56" s="40" t="s">
        <v>87</v>
      </c>
      <c r="AA56" s="40" t="s">
        <v>87</v>
      </c>
      <c r="AB56" s="58" t="s">
        <v>87</v>
      </c>
      <c r="AC56" s="40" t="s">
        <v>87</v>
      </c>
      <c r="AD56" s="40" t="s">
        <v>87</v>
      </c>
      <c r="AE56" s="158">
        <v>0</v>
      </c>
      <c r="AF56" s="57">
        <f t="shared" si="163"/>
        <v>0</v>
      </c>
      <c r="AG56" s="40" t="s">
        <v>87</v>
      </c>
      <c r="AH56" s="40" t="s">
        <v>87</v>
      </c>
      <c r="AI56" s="58" t="s">
        <v>87</v>
      </c>
      <c r="AJ56" s="40" t="s">
        <v>87</v>
      </c>
      <c r="AK56" s="40" t="s">
        <v>87</v>
      </c>
      <c r="AL56" s="40" t="s">
        <v>87</v>
      </c>
      <c r="AM56" s="40" t="s">
        <v>87</v>
      </c>
      <c r="AN56" s="35">
        <v>0</v>
      </c>
      <c r="AO56" s="57">
        <f t="shared" si="164"/>
        <v>0</v>
      </c>
      <c r="AP56" s="58" t="s">
        <v>87</v>
      </c>
      <c r="AQ56" s="40" t="s">
        <v>87</v>
      </c>
      <c r="AR56" s="40" t="s">
        <v>87</v>
      </c>
      <c r="AS56" s="40" t="s">
        <v>87</v>
      </c>
      <c r="AT56" s="40" t="s">
        <v>87</v>
      </c>
      <c r="AU56" s="40" t="s">
        <v>87</v>
      </c>
      <c r="AV56" s="58" t="s">
        <v>87</v>
      </c>
      <c r="AW56" s="158">
        <v>5</v>
      </c>
      <c r="AX56" s="57">
        <f t="shared" si="165"/>
        <v>2</v>
      </c>
      <c r="AY56" s="58" t="s">
        <v>87</v>
      </c>
      <c r="AZ56" s="40" t="s">
        <v>87</v>
      </c>
      <c r="BA56" s="58" t="s">
        <v>87</v>
      </c>
      <c r="BB56" s="158">
        <v>15</v>
      </c>
      <c r="BC56" s="57">
        <f t="shared" si="166"/>
        <v>6</v>
      </c>
      <c r="BD56" s="58" t="s">
        <v>87</v>
      </c>
      <c r="BE56" s="40" t="s">
        <v>87</v>
      </c>
      <c r="BF56" s="40" t="s">
        <v>87</v>
      </c>
      <c r="BG56" s="158">
        <v>0</v>
      </c>
      <c r="BH56" s="57">
        <f t="shared" si="167"/>
        <v>0</v>
      </c>
      <c r="BI56" s="40" t="s">
        <v>87</v>
      </c>
      <c r="BJ56" s="40" t="s">
        <v>87</v>
      </c>
      <c r="BK56" s="40" t="s">
        <v>87</v>
      </c>
      <c r="BL56" s="158">
        <v>0</v>
      </c>
      <c r="BM56" s="57">
        <f t="shared" si="168"/>
        <v>0</v>
      </c>
      <c r="BN56" s="40" t="s">
        <v>87</v>
      </c>
      <c r="BO56" s="40" t="s">
        <v>87</v>
      </c>
      <c r="BP56" s="58" t="s">
        <v>87</v>
      </c>
      <c r="BQ56" s="40" t="s">
        <v>87</v>
      </c>
      <c r="BR56" s="40" t="s">
        <v>87</v>
      </c>
      <c r="BS56" s="40" t="s">
        <v>87</v>
      </c>
      <c r="BT56" s="40" t="s">
        <v>87</v>
      </c>
      <c r="BU56" s="158">
        <v>0</v>
      </c>
      <c r="BV56" s="57">
        <f t="shared" si="169"/>
        <v>0</v>
      </c>
      <c r="BW56" s="40" t="s">
        <v>87</v>
      </c>
      <c r="BX56" s="40" t="s">
        <v>87</v>
      </c>
      <c r="BY56" s="40" t="s">
        <v>87</v>
      </c>
      <c r="BZ56" s="40" t="s">
        <v>87</v>
      </c>
      <c r="CA56" s="40" t="s">
        <v>87</v>
      </c>
      <c r="CB56" s="158">
        <v>0</v>
      </c>
      <c r="CC56" s="60">
        <f t="shared" si="170"/>
        <v>0</v>
      </c>
      <c r="CD56" s="40" t="s">
        <v>87</v>
      </c>
      <c r="CE56" s="40" t="s">
        <v>87</v>
      </c>
      <c r="CF56" s="40" t="s">
        <v>87</v>
      </c>
      <c r="CG56" s="40" t="s">
        <v>87</v>
      </c>
      <c r="CH56" s="40" t="s">
        <v>87</v>
      </c>
      <c r="CI56" s="40" t="s">
        <v>87</v>
      </c>
      <c r="CJ56" s="40" t="s">
        <v>87</v>
      </c>
      <c r="CK56" s="158">
        <v>2</v>
      </c>
      <c r="CL56" s="57">
        <f t="shared" si="171"/>
        <v>0.8</v>
      </c>
      <c r="CM56" s="40" t="s">
        <v>87</v>
      </c>
      <c r="CN56" s="40" t="s">
        <v>87</v>
      </c>
      <c r="CO56" s="40" t="s">
        <v>87</v>
      </c>
      <c r="CP56" s="40" t="s">
        <v>87</v>
      </c>
      <c r="CQ56" s="40" t="s">
        <v>87</v>
      </c>
      <c r="CR56" s="40" t="s">
        <v>87</v>
      </c>
      <c r="CS56" s="58" t="s">
        <v>87</v>
      </c>
      <c r="CT56" s="158">
        <v>0</v>
      </c>
      <c r="CU56" s="57">
        <f t="shared" si="172"/>
        <v>0</v>
      </c>
      <c r="CV56" s="58" t="s">
        <v>87</v>
      </c>
      <c r="CW56" s="40" t="s">
        <v>87</v>
      </c>
      <c r="CX56" s="58" t="s">
        <v>87</v>
      </c>
      <c r="CY56" s="158">
        <v>8</v>
      </c>
      <c r="CZ56" s="57">
        <f t="shared" si="173"/>
        <v>3.2</v>
      </c>
      <c r="DA56" s="58" t="s">
        <v>87</v>
      </c>
      <c r="DB56" s="40" t="s">
        <v>87</v>
      </c>
      <c r="DC56" s="40" t="s">
        <v>87</v>
      </c>
      <c r="DD56" s="158">
        <v>0</v>
      </c>
      <c r="DE56" s="57">
        <f t="shared" si="174"/>
        <v>0</v>
      </c>
      <c r="DF56" s="40" t="s">
        <v>87</v>
      </c>
      <c r="DG56" s="40" t="s">
        <v>87</v>
      </c>
      <c r="DH56" s="58" t="s">
        <v>87</v>
      </c>
      <c r="DI56" s="158">
        <v>16</v>
      </c>
      <c r="DJ56" s="57">
        <f t="shared" si="175"/>
        <v>6.4</v>
      </c>
      <c r="DK56" s="58" t="s">
        <v>87</v>
      </c>
      <c r="DL56" s="40" t="s">
        <v>87</v>
      </c>
      <c r="DM56" s="40" t="s">
        <v>87</v>
      </c>
      <c r="DN56" s="40" t="s">
        <v>87</v>
      </c>
      <c r="DO56" s="58" t="s">
        <v>87</v>
      </c>
      <c r="DP56" s="158">
        <v>54</v>
      </c>
      <c r="DQ56" s="57">
        <f t="shared" si="176"/>
        <v>21.6</v>
      </c>
      <c r="DR56" s="58" t="s">
        <v>87</v>
      </c>
      <c r="DS56" s="40" t="s">
        <v>87</v>
      </c>
      <c r="DT56" s="58" t="s">
        <v>87</v>
      </c>
      <c r="DU56" s="158">
        <v>92</v>
      </c>
      <c r="DV56" s="57">
        <f t="shared" si="177"/>
        <v>36.799999999999997</v>
      </c>
      <c r="DW56" s="58" t="s">
        <v>87</v>
      </c>
      <c r="DX56" s="40" t="s">
        <v>87</v>
      </c>
      <c r="DY56" s="58" t="s">
        <v>87</v>
      </c>
      <c r="DZ56" s="40" t="s">
        <v>87</v>
      </c>
      <c r="EA56" s="58" t="s">
        <v>87</v>
      </c>
      <c r="EB56" s="158">
        <v>0</v>
      </c>
      <c r="EC56" s="57">
        <f t="shared" si="178"/>
        <v>0</v>
      </c>
      <c r="ED56" s="58" t="s">
        <v>87</v>
      </c>
      <c r="EE56" s="40" t="s">
        <v>87</v>
      </c>
      <c r="EF56" s="58" t="s">
        <v>87</v>
      </c>
      <c r="EG56" s="40" t="s">
        <v>87</v>
      </c>
      <c r="EH56" s="58" t="s">
        <v>87</v>
      </c>
      <c r="EI56" s="158">
        <v>0</v>
      </c>
      <c r="EJ56" s="57">
        <f t="shared" si="179"/>
        <v>0</v>
      </c>
      <c r="EK56" s="58" t="s">
        <v>87</v>
      </c>
      <c r="EL56" s="40" t="s">
        <v>87</v>
      </c>
      <c r="EM56" s="58" t="s">
        <v>87</v>
      </c>
      <c r="EN56" s="40" t="s">
        <v>87</v>
      </c>
      <c r="EO56" s="58" t="s">
        <v>87</v>
      </c>
      <c r="EP56" s="158">
        <v>14</v>
      </c>
      <c r="EQ56" s="57">
        <f t="shared" si="180"/>
        <v>5.6000000000000005</v>
      </c>
      <c r="ER56" s="58" t="s">
        <v>87</v>
      </c>
      <c r="ES56" s="158" t="s">
        <v>87</v>
      </c>
      <c r="ET56" s="158" t="s">
        <v>87</v>
      </c>
      <c r="EU56" s="158" t="s">
        <v>87</v>
      </c>
      <c r="EV56" s="57" t="s">
        <v>87</v>
      </c>
      <c r="EW56" s="158">
        <v>13</v>
      </c>
      <c r="EX56" s="62">
        <f t="shared" si="181"/>
        <v>5.2</v>
      </c>
      <c r="EY56" s="57" t="s">
        <v>87</v>
      </c>
      <c r="EZ56" s="158">
        <v>35</v>
      </c>
      <c r="FA56" s="57">
        <f t="shared" si="182"/>
        <v>14.000000000000002</v>
      </c>
      <c r="FB56" s="158" t="s">
        <v>87</v>
      </c>
      <c r="FC56" s="158" t="s">
        <v>87</v>
      </c>
      <c r="FD56" s="158">
        <v>221</v>
      </c>
      <c r="FE56" s="57">
        <f t="shared" si="183"/>
        <v>88.4</v>
      </c>
      <c r="FF56" s="158" t="s">
        <v>87</v>
      </c>
      <c r="FG56" s="158" t="s">
        <v>87</v>
      </c>
      <c r="FH56" s="57" t="s">
        <v>87</v>
      </c>
      <c r="FI56" s="35">
        <v>0</v>
      </c>
      <c r="FJ56" s="57">
        <f t="shared" si="184"/>
        <v>0</v>
      </c>
      <c r="FK56" s="57" t="s">
        <v>87</v>
      </c>
      <c r="FL56" s="158" t="s">
        <v>87</v>
      </c>
      <c r="FM56" s="158" t="s">
        <v>87</v>
      </c>
      <c r="FN56" s="158">
        <v>0</v>
      </c>
      <c r="FO56" s="57">
        <f t="shared" si="185"/>
        <v>0</v>
      </c>
      <c r="FP56" s="158" t="s">
        <v>87</v>
      </c>
      <c r="FQ56" s="158" t="s">
        <v>87</v>
      </c>
      <c r="FR56" s="57" t="s">
        <v>87</v>
      </c>
      <c r="FS56" s="35">
        <v>0</v>
      </c>
      <c r="FT56" s="57">
        <f t="shared" si="186"/>
        <v>0</v>
      </c>
      <c r="FU56" s="57" t="s">
        <v>87</v>
      </c>
      <c r="FV56" s="158" t="s">
        <v>87</v>
      </c>
      <c r="FW56" s="57" t="s">
        <v>87</v>
      </c>
      <c r="FX56" s="158">
        <v>0</v>
      </c>
      <c r="FY56" s="57">
        <f t="shared" si="187"/>
        <v>0</v>
      </c>
      <c r="FZ56" s="57" t="s">
        <v>87</v>
      </c>
      <c r="GA56" s="158" t="s">
        <v>87</v>
      </c>
      <c r="GB56" s="57" t="s">
        <v>87</v>
      </c>
      <c r="GC56" s="158">
        <v>6</v>
      </c>
      <c r="GD56" s="57">
        <f t="shared" si="188"/>
        <v>2.4</v>
      </c>
      <c r="GE56" s="57" t="s">
        <v>87</v>
      </c>
      <c r="GF56" s="158" t="s">
        <v>87</v>
      </c>
      <c r="GG56" s="57" t="s">
        <v>87</v>
      </c>
      <c r="GH56" s="158" t="s">
        <v>87</v>
      </c>
      <c r="GI56" s="57" t="s">
        <v>87</v>
      </c>
      <c r="GJ56" s="158">
        <v>0</v>
      </c>
      <c r="GK56" s="57">
        <f t="shared" si="189"/>
        <v>0</v>
      </c>
      <c r="GL56" s="57" t="s">
        <v>87</v>
      </c>
      <c r="GM56" s="158" t="s">
        <v>87</v>
      </c>
      <c r="GN56" s="57" t="s">
        <v>87</v>
      </c>
      <c r="GO56" s="158" t="s">
        <v>87</v>
      </c>
      <c r="GP56" s="57" t="s">
        <v>87</v>
      </c>
      <c r="GQ56" s="158">
        <v>0</v>
      </c>
      <c r="GR56" s="57">
        <f t="shared" si="157"/>
        <v>0</v>
      </c>
      <c r="GS56" s="57" t="s">
        <v>87</v>
      </c>
      <c r="GT56" s="158" t="s">
        <v>87</v>
      </c>
      <c r="GU56" s="57" t="s">
        <v>87</v>
      </c>
      <c r="GV56" s="158">
        <f t="shared" si="190"/>
        <v>0</v>
      </c>
      <c r="GW56" s="57">
        <f t="shared" si="191"/>
        <v>0</v>
      </c>
      <c r="GX56" s="57" t="s">
        <v>87</v>
      </c>
      <c r="GY56" s="158" t="s">
        <v>87</v>
      </c>
      <c r="GZ56" s="158">
        <v>250</v>
      </c>
    </row>
    <row r="57" spans="1:208" s="12" customFormat="1" ht="16.05" customHeight="1" x14ac:dyDescent="0.3">
      <c r="A57" s="43" t="s">
        <v>194</v>
      </c>
      <c r="B57" s="94" t="s">
        <v>181</v>
      </c>
      <c r="C57" s="42" t="s">
        <v>50</v>
      </c>
      <c r="D57" s="76">
        <v>-55.29</v>
      </c>
      <c r="E57" s="163" t="s">
        <v>157</v>
      </c>
      <c r="F57" s="40" t="s">
        <v>87</v>
      </c>
      <c r="G57" s="40" t="s">
        <v>87</v>
      </c>
      <c r="H57" s="158">
        <v>0</v>
      </c>
      <c r="I57" s="57">
        <f t="shared" si="160"/>
        <v>0</v>
      </c>
      <c r="J57" s="40" t="s">
        <v>87</v>
      </c>
      <c r="K57" s="40" t="s">
        <v>87</v>
      </c>
      <c r="L57" s="40" t="s">
        <v>87</v>
      </c>
      <c r="M57" s="40" t="s">
        <v>87</v>
      </c>
      <c r="N57" s="40" t="s">
        <v>87</v>
      </c>
      <c r="O57" s="158">
        <v>2</v>
      </c>
      <c r="P57" s="57">
        <f t="shared" si="161"/>
        <v>1.3986013986013985</v>
      </c>
      <c r="Q57" s="40" t="s">
        <v>87</v>
      </c>
      <c r="R57" s="40" t="s">
        <v>87</v>
      </c>
      <c r="S57" s="40" t="s">
        <v>87</v>
      </c>
      <c r="T57" s="158">
        <v>0</v>
      </c>
      <c r="U57" s="57">
        <f t="shared" si="162"/>
        <v>0</v>
      </c>
      <c r="V57" s="40" t="s">
        <v>87</v>
      </c>
      <c r="W57" s="40" t="s">
        <v>87</v>
      </c>
      <c r="X57" s="40" t="s">
        <v>87</v>
      </c>
      <c r="Y57" s="40" t="s">
        <v>87</v>
      </c>
      <c r="Z57" s="40" t="s">
        <v>87</v>
      </c>
      <c r="AA57" s="40" t="s">
        <v>87</v>
      </c>
      <c r="AB57" s="58" t="s">
        <v>87</v>
      </c>
      <c r="AC57" s="40" t="s">
        <v>87</v>
      </c>
      <c r="AD57" s="40" t="s">
        <v>87</v>
      </c>
      <c r="AE57" s="158">
        <v>0</v>
      </c>
      <c r="AF57" s="57">
        <f t="shared" si="163"/>
        <v>0</v>
      </c>
      <c r="AG57" s="40" t="s">
        <v>87</v>
      </c>
      <c r="AH57" s="40" t="s">
        <v>87</v>
      </c>
      <c r="AI57" s="58" t="s">
        <v>87</v>
      </c>
      <c r="AJ57" s="40" t="s">
        <v>87</v>
      </c>
      <c r="AK57" s="40" t="s">
        <v>87</v>
      </c>
      <c r="AL57" s="40" t="s">
        <v>87</v>
      </c>
      <c r="AM57" s="40" t="s">
        <v>87</v>
      </c>
      <c r="AN57" s="35">
        <v>0</v>
      </c>
      <c r="AO57" s="57">
        <f t="shared" si="164"/>
        <v>0</v>
      </c>
      <c r="AP57" s="58" t="s">
        <v>87</v>
      </c>
      <c r="AQ57" s="40" t="s">
        <v>87</v>
      </c>
      <c r="AR57" s="40" t="s">
        <v>87</v>
      </c>
      <c r="AS57" s="40" t="s">
        <v>87</v>
      </c>
      <c r="AT57" s="40" t="s">
        <v>87</v>
      </c>
      <c r="AU57" s="40" t="s">
        <v>87</v>
      </c>
      <c r="AV57" s="58" t="s">
        <v>87</v>
      </c>
      <c r="AW57" s="158">
        <v>5</v>
      </c>
      <c r="AX57" s="57">
        <f t="shared" si="165"/>
        <v>3.4965034965034967</v>
      </c>
      <c r="AY57" s="58" t="s">
        <v>87</v>
      </c>
      <c r="AZ57" s="40" t="s">
        <v>87</v>
      </c>
      <c r="BA57" s="58" t="s">
        <v>87</v>
      </c>
      <c r="BB57" s="158">
        <v>12</v>
      </c>
      <c r="BC57" s="57">
        <f t="shared" si="166"/>
        <v>8.3916083916083917</v>
      </c>
      <c r="BD57" s="58" t="s">
        <v>87</v>
      </c>
      <c r="BE57" s="40" t="s">
        <v>87</v>
      </c>
      <c r="BF57" s="40" t="s">
        <v>87</v>
      </c>
      <c r="BG57" s="158">
        <v>0</v>
      </c>
      <c r="BH57" s="57">
        <f t="shared" si="167"/>
        <v>0</v>
      </c>
      <c r="BI57" s="40" t="s">
        <v>87</v>
      </c>
      <c r="BJ57" s="40" t="s">
        <v>87</v>
      </c>
      <c r="BK57" s="40" t="s">
        <v>87</v>
      </c>
      <c r="BL57" s="158">
        <v>0</v>
      </c>
      <c r="BM57" s="57">
        <f t="shared" si="168"/>
        <v>0</v>
      </c>
      <c r="BN57" s="40" t="s">
        <v>87</v>
      </c>
      <c r="BO57" s="40" t="s">
        <v>87</v>
      </c>
      <c r="BP57" s="58" t="s">
        <v>87</v>
      </c>
      <c r="BQ57" s="40" t="s">
        <v>87</v>
      </c>
      <c r="BR57" s="40" t="s">
        <v>87</v>
      </c>
      <c r="BS57" s="40" t="s">
        <v>87</v>
      </c>
      <c r="BT57" s="40" t="s">
        <v>87</v>
      </c>
      <c r="BU57" s="158">
        <v>0</v>
      </c>
      <c r="BV57" s="57">
        <f t="shared" si="169"/>
        <v>0</v>
      </c>
      <c r="BW57" s="40" t="s">
        <v>87</v>
      </c>
      <c r="BX57" s="40" t="s">
        <v>87</v>
      </c>
      <c r="BY57" s="40" t="s">
        <v>87</v>
      </c>
      <c r="BZ57" s="40" t="s">
        <v>87</v>
      </c>
      <c r="CA57" s="40" t="s">
        <v>87</v>
      </c>
      <c r="CB57" s="158">
        <v>0</v>
      </c>
      <c r="CC57" s="60">
        <f t="shared" si="170"/>
        <v>0</v>
      </c>
      <c r="CD57" s="40" t="s">
        <v>87</v>
      </c>
      <c r="CE57" s="40" t="s">
        <v>87</v>
      </c>
      <c r="CF57" s="40" t="s">
        <v>87</v>
      </c>
      <c r="CG57" s="40" t="s">
        <v>87</v>
      </c>
      <c r="CH57" s="40" t="s">
        <v>87</v>
      </c>
      <c r="CI57" s="40" t="s">
        <v>87</v>
      </c>
      <c r="CJ57" s="40" t="s">
        <v>87</v>
      </c>
      <c r="CK57" s="158">
        <v>3</v>
      </c>
      <c r="CL57" s="57">
        <f t="shared" si="171"/>
        <v>2.0979020979020979</v>
      </c>
      <c r="CM57" s="40" t="s">
        <v>87</v>
      </c>
      <c r="CN57" s="40" t="s">
        <v>87</v>
      </c>
      <c r="CO57" s="40" t="s">
        <v>87</v>
      </c>
      <c r="CP57" s="40" t="s">
        <v>87</v>
      </c>
      <c r="CQ57" s="40" t="s">
        <v>87</v>
      </c>
      <c r="CR57" s="40" t="s">
        <v>87</v>
      </c>
      <c r="CS57" s="58" t="s">
        <v>87</v>
      </c>
      <c r="CT57" s="158">
        <v>0</v>
      </c>
      <c r="CU57" s="57">
        <f t="shared" si="172"/>
        <v>0</v>
      </c>
      <c r="CV57" s="58" t="s">
        <v>87</v>
      </c>
      <c r="CW57" s="40" t="s">
        <v>87</v>
      </c>
      <c r="CX57" s="58" t="s">
        <v>87</v>
      </c>
      <c r="CY57" s="158">
        <v>5</v>
      </c>
      <c r="CZ57" s="57">
        <f t="shared" si="173"/>
        <v>3.4965034965034967</v>
      </c>
      <c r="DA57" s="58" t="s">
        <v>87</v>
      </c>
      <c r="DB57" s="40" t="s">
        <v>87</v>
      </c>
      <c r="DC57" s="40" t="s">
        <v>87</v>
      </c>
      <c r="DD57" s="158">
        <v>0</v>
      </c>
      <c r="DE57" s="57">
        <f t="shared" si="174"/>
        <v>0</v>
      </c>
      <c r="DF57" s="40" t="s">
        <v>87</v>
      </c>
      <c r="DG57" s="40" t="s">
        <v>87</v>
      </c>
      <c r="DH57" s="58" t="s">
        <v>87</v>
      </c>
      <c r="DI57" s="158">
        <v>8</v>
      </c>
      <c r="DJ57" s="57">
        <f t="shared" si="175"/>
        <v>5.5944055944055942</v>
      </c>
      <c r="DK57" s="58" t="s">
        <v>87</v>
      </c>
      <c r="DL57" s="40" t="s">
        <v>87</v>
      </c>
      <c r="DM57" s="40" t="s">
        <v>87</v>
      </c>
      <c r="DN57" s="40" t="s">
        <v>87</v>
      </c>
      <c r="DO57" s="58" t="s">
        <v>87</v>
      </c>
      <c r="DP57" s="158">
        <v>13</v>
      </c>
      <c r="DQ57" s="57">
        <f t="shared" si="176"/>
        <v>9.0909090909090917</v>
      </c>
      <c r="DR57" s="58" t="s">
        <v>87</v>
      </c>
      <c r="DS57" s="40" t="s">
        <v>87</v>
      </c>
      <c r="DT57" s="58" t="s">
        <v>87</v>
      </c>
      <c r="DU57" s="158">
        <v>57</v>
      </c>
      <c r="DV57" s="57">
        <f t="shared" si="177"/>
        <v>39.86013986013986</v>
      </c>
      <c r="DW57" s="58" t="s">
        <v>87</v>
      </c>
      <c r="DX57" s="40" t="s">
        <v>87</v>
      </c>
      <c r="DY57" s="58" t="s">
        <v>87</v>
      </c>
      <c r="DZ57" s="40" t="s">
        <v>87</v>
      </c>
      <c r="EA57" s="58" t="s">
        <v>87</v>
      </c>
      <c r="EB57" s="158">
        <v>0</v>
      </c>
      <c r="EC57" s="57">
        <f t="shared" si="178"/>
        <v>0</v>
      </c>
      <c r="ED57" s="58" t="s">
        <v>87</v>
      </c>
      <c r="EE57" s="40" t="s">
        <v>87</v>
      </c>
      <c r="EF57" s="58" t="s">
        <v>87</v>
      </c>
      <c r="EG57" s="40" t="s">
        <v>87</v>
      </c>
      <c r="EH57" s="58" t="s">
        <v>87</v>
      </c>
      <c r="EI57" s="158">
        <v>0</v>
      </c>
      <c r="EJ57" s="57">
        <f t="shared" si="179"/>
        <v>0</v>
      </c>
      <c r="EK57" s="58" t="s">
        <v>87</v>
      </c>
      <c r="EL57" s="40" t="s">
        <v>87</v>
      </c>
      <c r="EM57" s="58" t="s">
        <v>87</v>
      </c>
      <c r="EN57" s="40" t="s">
        <v>87</v>
      </c>
      <c r="EO57" s="58" t="s">
        <v>87</v>
      </c>
      <c r="EP57" s="158">
        <v>6</v>
      </c>
      <c r="EQ57" s="57">
        <f t="shared" si="180"/>
        <v>4.1958041958041958</v>
      </c>
      <c r="ER57" s="58" t="s">
        <v>87</v>
      </c>
      <c r="ES57" s="158" t="s">
        <v>87</v>
      </c>
      <c r="ET57" s="158" t="s">
        <v>87</v>
      </c>
      <c r="EU57" s="158" t="s">
        <v>87</v>
      </c>
      <c r="EV57" s="57" t="s">
        <v>87</v>
      </c>
      <c r="EW57" s="158">
        <v>8</v>
      </c>
      <c r="EX57" s="62">
        <f t="shared" si="181"/>
        <v>5.5944055944055942</v>
      </c>
      <c r="EY57" s="57" t="s">
        <v>87</v>
      </c>
      <c r="EZ57" s="158">
        <v>22</v>
      </c>
      <c r="FA57" s="57">
        <f t="shared" si="182"/>
        <v>15.384615384615385</v>
      </c>
      <c r="FB57" s="158" t="s">
        <v>87</v>
      </c>
      <c r="FC57" s="158" t="s">
        <v>87</v>
      </c>
      <c r="FD57" s="158">
        <v>114</v>
      </c>
      <c r="FE57" s="57">
        <f t="shared" si="183"/>
        <v>79.72027972027972</v>
      </c>
      <c r="FF57" s="158" t="s">
        <v>87</v>
      </c>
      <c r="FG57" s="158" t="s">
        <v>87</v>
      </c>
      <c r="FH57" s="57" t="s">
        <v>87</v>
      </c>
      <c r="FI57" s="35">
        <v>0</v>
      </c>
      <c r="FJ57" s="57">
        <f t="shared" si="184"/>
        <v>0</v>
      </c>
      <c r="FK57" s="57" t="s">
        <v>87</v>
      </c>
      <c r="FL57" s="158" t="s">
        <v>87</v>
      </c>
      <c r="FM57" s="158" t="s">
        <v>87</v>
      </c>
      <c r="FN57" s="158">
        <v>0</v>
      </c>
      <c r="FO57" s="57">
        <f t="shared" si="185"/>
        <v>0</v>
      </c>
      <c r="FP57" s="158" t="s">
        <v>87</v>
      </c>
      <c r="FQ57" s="158" t="s">
        <v>87</v>
      </c>
      <c r="FR57" s="57" t="s">
        <v>87</v>
      </c>
      <c r="FS57" s="35">
        <v>0</v>
      </c>
      <c r="FT57" s="57">
        <f t="shared" si="186"/>
        <v>0</v>
      </c>
      <c r="FU57" s="57" t="s">
        <v>87</v>
      </c>
      <c r="FV57" s="158" t="s">
        <v>87</v>
      </c>
      <c r="FW57" s="57" t="s">
        <v>87</v>
      </c>
      <c r="FX57" s="158">
        <v>0</v>
      </c>
      <c r="FY57" s="57">
        <f t="shared" si="187"/>
        <v>0</v>
      </c>
      <c r="FZ57" s="57" t="s">
        <v>87</v>
      </c>
      <c r="GA57" s="158" t="s">
        <v>87</v>
      </c>
      <c r="GB57" s="57" t="s">
        <v>87</v>
      </c>
      <c r="GC57" s="158">
        <v>9</v>
      </c>
      <c r="GD57" s="57">
        <f t="shared" si="188"/>
        <v>6.2937062937062942</v>
      </c>
      <c r="GE57" s="57" t="s">
        <v>87</v>
      </c>
      <c r="GF57" s="158" t="s">
        <v>87</v>
      </c>
      <c r="GG57" s="57" t="s">
        <v>87</v>
      </c>
      <c r="GH57" s="158" t="s">
        <v>87</v>
      </c>
      <c r="GI57" s="57" t="s">
        <v>87</v>
      </c>
      <c r="GJ57" s="158">
        <v>1</v>
      </c>
      <c r="GK57" s="57">
        <f t="shared" si="189"/>
        <v>0.69930069930069927</v>
      </c>
      <c r="GL57" s="57" t="s">
        <v>87</v>
      </c>
      <c r="GM57" s="158" t="s">
        <v>87</v>
      </c>
      <c r="GN57" s="57" t="s">
        <v>87</v>
      </c>
      <c r="GO57" s="158" t="s">
        <v>87</v>
      </c>
      <c r="GP57" s="57" t="s">
        <v>87</v>
      </c>
      <c r="GQ57" s="158">
        <v>0</v>
      </c>
      <c r="GR57" s="57">
        <f t="shared" si="157"/>
        <v>0</v>
      </c>
      <c r="GS57" s="57" t="s">
        <v>87</v>
      </c>
      <c r="GT57" s="158" t="s">
        <v>87</v>
      </c>
      <c r="GU57" s="57" t="s">
        <v>87</v>
      </c>
      <c r="GV57" s="158">
        <f t="shared" si="190"/>
        <v>1</v>
      </c>
      <c r="GW57" s="57">
        <f t="shared" si="191"/>
        <v>0.69930069930069927</v>
      </c>
      <c r="GX57" s="57" t="s">
        <v>87</v>
      </c>
      <c r="GY57" s="158" t="s">
        <v>87</v>
      </c>
      <c r="GZ57" s="158">
        <v>143</v>
      </c>
    </row>
    <row r="58" spans="1:208" s="12" customFormat="1" ht="16.05" customHeight="1" x14ac:dyDescent="0.3">
      <c r="A58" s="43" t="s">
        <v>193</v>
      </c>
      <c r="B58" s="94" t="s">
        <v>181</v>
      </c>
      <c r="C58" s="42" t="s">
        <v>51</v>
      </c>
      <c r="D58" s="76">
        <v>-75.239999999999995</v>
      </c>
      <c r="E58" s="163" t="s">
        <v>157</v>
      </c>
      <c r="F58" s="40" t="s">
        <v>87</v>
      </c>
      <c r="G58" s="40" t="s">
        <v>87</v>
      </c>
      <c r="H58" s="158">
        <v>0</v>
      </c>
      <c r="I58" s="57">
        <f t="shared" si="160"/>
        <v>0</v>
      </c>
      <c r="J58" s="40" t="s">
        <v>87</v>
      </c>
      <c r="K58" s="40" t="s">
        <v>87</v>
      </c>
      <c r="L58" s="40" t="s">
        <v>87</v>
      </c>
      <c r="M58" s="40" t="s">
        <v>87</v>
      </c>
      <c r="N58" s="40" t="s">
        <v>87</v>
      </c>
      <c r="O58" s="158">
        <v>5</v>
      </c>
      <c r="P58" s="57">
        <f t="shared" si="161"/>
        <v>2</v>
      </c>
      <c r="Q58" s="40" t="s">
        <v>87</v>
      </c>
      <c r="R58" s="40" t="s">
        <v>87</v>
      </c>
      <c r="S58" s="40" t="s">
        <v>87</v>
      </c>
      <c r="T58" s="158">
        <v>0</v>
      </c>
      <c r="U58" s="57">
        <f t="shared" si="162"/>
        <v>0</v>
      </c>
      <c r="V58" s="40" t="s">
        <v>87</v>
      </c>
      <c r="W58" s="40" t="s">
        <v>87</v>
      </c>
      <c r="X58" s="40" t="s">
        <v>87</v>
      </c>
      <c r="Y58" s="40" t="s">
        <v>87</v>
      </c>
      <c r="Z58" s="40" t="s">
        <v>87</v>
      </c>
      <c r="AA58" s="40" t="s">
        <v>87</v>
      </c>
      <c r="AB58" s="58" t="s">
        <v>87</v>
      </c>
      <c r="AC58" s="40" t="s">
        <v>87</v>
      </c>
      <c r="AD58" s="40" t="s">
        <v>87</v>
      </c>
      <c r="AE58" s="158">
        <v>0</v>
      </c>
      <c r="AF58" s="57">
        <f t="shared" si="163"/>
        <v>0</v>
      </c>
      <c r="AG58" s="40" t="s">
        <v>87</v>
      </c>
      <c r="AH58" s="40" t="s">
        <v>87</v>
      </c>
      <c r="AI58" s="58" t="s">
        <v>87</v>
      </c>
      <c r="AJ58" s="40" t="s">
        <v>87</v>
      </c>
      <c r="AK58" s="40" t="s">
        <v>87</v>
      </c>
      <c r="AL58" s="40" t="s">
        <v>87</v>
      </c>
      <c r="AM58" s="40" t="s">
        <v>87</v>
      </c>
      <c r="AN58" s="35">
        <v>0</v>
      </c>
      <c r="AO58" s="57">
        <f t="shared" si="164"/>
        <v>0</v>
      </c>
      <c r="AP58" s="58" t="s">
        <v>87</v>
      </c>
      <c r="AQ58" s="40" t="s">
        <v>87</v>
      </c>
      <c r="AR58" s="40" t="s">
        <v>87</v>
      </c>
      <c r="AS58" s="40" t="s">
        <v>87</v>
      </c>
      <c r="AT58" s="40" t="s">
        <v>87</v>
      </c>
      <c r="AU58" s="40" t="s">
        <v>87</v>
      </c>
      <c r="AV58" s="58" t="s">
        <v>87</v>
      </c>
      <c r="AW58" s="158">
        <v>29</v>
      </c>
      <c r="AX58" s="57">
        <f t="shared" si="165"/>
        <v>11.600000000000001</v>
      </c>
      <c r="AY58" s="58" t="s">
        <v>87</v>
      </c>
      <c r="AZ58" s="40" t="s">
        <v>87</v>
      </c>
      <c r="BA58" s="58" t="s">
        <v>87</v>
      </c>
      <c r="BB58" s="158">
        <v>36</v>
      </c>
      <c r="BC58" s="57">
        <f t="shared" si="166"/>
        <v>14.399999999999999</v>
      </c>
      <c r="BD58" s="58" t="s">
        <v>87</v>
      </c>
      <c r="BE58" s="40" t="s">
        <v>87</v>
      </c>
      <c r="BF58" s="40" t="s">
        <v>87</v>
      </c>
      <c r="BG58" s="158">
        <v>0</v>
      </c>
      <c r="BH58" s="57">
        <f t="shared" si="167"/>
        <v>0</v>
      </c>
      <c r="BI58" s="40" t="s">
        <v>87</v>
      </c>
      <c r="BJ58" s="40" t="s">
        <v>87</v>
      </c>
      <c r="BK58" s="40" t="s">
        <v>87</v>
      </c>
      <c r="BL58" s="158">
        <v>0</v>
      </c>
      <c r="BM58" s="57">
        <f t="shared" si="168"/>
        <v>0</v>
      </c>
      <c r="BN58" s="40" t="s">
        <v>87</v>
      </c>
      <c r="BO58" s="40" t="s">
        <v>87</v>
      </c>
      <c r="BP58" s="58" t="s">
        <v>87</v>
      </c>
      <c r="BQ58" s="40" t="s">
        <v>87</v>
      </c>
      <c r="BR58" s="40" t="s">
        <v>87</v>
      </c>
      <c r="BS58" s="40" t="s">
        <v>87</v>
      </c>
      <c r="BT58" s="40" t="s">
        <v>87</v>
      </c>
      <c r="BU58" s="158">
        <v>0</v>
      </c>
      <c r="BV58" s="57">
        <f t="shared" si="169"/>
        <v>0</v>
      </c>
      <c r="BW58" s="40" t="s">
        <v>87</v>
      </c>
      <c r="BX58" s="40" t="s">
        <v>87</v>
      </c>
      <c r="BY58" s="40" t="s">
        <v>87</v>
      </c>
      <c r="BZ58" s="40" t="s">
        <v>87</v>
      </c>
      <c r="CA58" s="40" t="s">
        <v>87</v>
      </c>
      <c r="CB58" s="158">
        <v>0</v>
      </c>
      <c r="CC58" s="60">
        <f t="shared" si="170"/>
        <v>0</v>
      </c>
      <c r="CD58" s="40" t="s">
        <v>87</v>
      </c>
      <c r="CE58" s="40" t="s">
        <v>87</v>
      </c>
      <c r="CF58" s="40" t="s">
        <v>87</v>
      </c>
      <c r="CG58" s="40" t="s">
        <v>87</v>
      </c>
      <c r="CH58" s="40" t="s">
        <v>87</v>
      </c>
      <c r="CI58" s="40" t="s">
        <v>87</v>
      </c>
      <c r="CJ58" s="40" t="s">
        <v>87</v>
      </c>
      <c r="CK58" s="158">
        <v>7</v>
      </c>
      <c r="CL58" s="57">
        <f t="shared" si="171"/>
        <v>2.8000000000000003</v>
      </c>
      <c r="CM58" s="40" t="s">
        <v>87</v>
      </c>
      <c r="CN58" s="40" t="s">
        <v>87</v>
      </c>
      <c r="CO58" s="40" t="s">
        <v>87</v>
      </c>
      <c r="CP58" s="40" t="s">
        <v>87</v>
      </c>
      <c r="CQ58" s="40" t="s">
        <v>87</v>
      </c>
      <c r="CR58" s="40" t="s">
        <v>87</v>
      </c>
      <c r="CS58" s="58" t="s">
        <v>87</v>
      </c>
      <c r="CT58" s="158">
        <v>0</v>
      </c>
      <c r="CU58" s="57">
        <f t="shared" si="172"/>
        <v>0</v>
      </c>
      <c r="CV58" s="58" t="s">
        <v>87</v>
      </c>
      <c r="CW58" s="40" t="s">
        <v>87</v>
      </c>
      <c r="CX58" s="58" t="s">
        <v>87</v>
      </c>
      <c r="CY58" s="158">
        <v>10</v>
      </c>
      <c r="CZ58" s="57">
        <f t="shared" si="173"/>
        <v>4</v>
      </c>
      <c r="DA58" s="58" t="s">
        <v>87</v>
      </c>
      <c r="DB58" s="40" t="s">
        <v>87</v>
      </c>
      <c r="DC58" s="40" t="s">
        <v>87</v>
      </c>
      <c r="DD58" s="158">
        <v>0</v>
      </c>
      <c r="DE58" s="57">
        <f t="shared" si="174"/>
        <v>0</v>
      </c>
      <c r="DF58" s="40" t="s">
        <v>87</v>
      </c>
      <c r="DG58" s="40" t="s">
        <v>87</v>
      </c>
      <c r="DH58" s="58" t="s">
        <v>87</v>
      </c>
      <c r="DI58" s="158">
        <v>10</v>
      </c>
      <c r="DJ58" s="57">
        <f t="shared" si="175"/>
        <v>4</v>
      </c>
      <c r="DK58" s="58" t="s">
        <v>87</v>
      </c>
      <c r="DL58" s="40" t="s">
        <v>87</v>
      </c>
      <c r="DM58" s="40" t="s">
        <v>87</v>
      </c>
      <c r="DN58" s="40" t="s">
        <v>87</v>
      </c>
      <c r="DO58" s="58" t="s">
        <v>87</v>
      </c>
      <c r="DP58" s="158">
        <v>20</v>
      </c>
      <c r="DQ58" s="57">
        <f t="shared" si="176"/>
        <v>8</v>
      </c>
      <c r="DR58" s="58" t="s">
        <v>87</v>
      </c>
      <c r="DS58" s="40" t="s">
        <v>87</v>
      </c>
      <c r="DT58" s="58" t="s">
        <v>87</v>
      </c>
      <c r="DU58" s="158">
        <v>108</v>
      </c>
      <c r="DV58" s="57">
        <f t="shared" si="177"/>
        <v>43.2</v>
      </c>
      <c r="DW58" s="58" t="s">
        <v>87</v>
      </c>
      <c r="DX58" s="40" t="s">
        <v>87</v>
      </c>
      <c r="DY58" s="58" t="s">
        <v>87</v>
      </c>
      <c r="DZ58" s="40" t="s">
        <v>87</v>
      </c>
      <c r="EA58" s="58" t="s">
        <v>87</v>
      </c>
      <c r="EB58" s="158">
        <v>0</v>
      </c>
      <c r="EC58" s="57">
        <f t="shared" si="178"/>
        <v>0</v>
      </c>
      <c r="ED58" s="58" t="s">
        <v>87</v>
      </c>
      <c r="EE58" s="40" t="s">
        <v>87</v>
      </c>
      <c r="EF58" s="58" t="s">
        <v>87</v>
      </c>
      <c r="EG58" s="40" t="s">
        <v>87</v>
      </c>
      <c r="EH58" s="58" t="s">
        <v>87</v>
      </c>
      <c r="EI58" s="158">
        <v>0</v>
      </c>
      <c r="EJ58" s="57">
        <f t="shared" si="179"/>
        <v>0</v>
      </c>
      <c r="EK58" s="58" t="s">
        <v>87</v>
      </c>
      <c r="EL58" s="40" t="s">
        <v>87</v>
      </c>
      <c r="EM58" s="58" t="s">
        <v>87</v>
      </c>
      <c r="EN58" s="40" t="s">
        <v>87</v>
      </c>
      <c r="EO58" s="58" t="s">
        <v>87</v>
      </c>
      <c r="EP58" s="158">
        <v>5</v>
      </c>
      <c r="EQ58" s="57">
        <f t="shared" si="180"/>
        <v>2</v>
      </c>
      <c r="ER58" s="58" t="s">
        <v>87</v>
      </c>
      <c r="ES58" s="158" t="s">
        <v>87</v>
      </c>
      <c r="ET58" s="158" t="s">
        <v>87</v>
      </c>
      <c r="EU58" s="158" t="s">
        <v>87</v>
      </c>
      <c r="EV58" s="57" t="s">
        <v>87</v>
      </c>
      <c r="EW58" s="158">
        <v>5</v>
      </c>
      <c r="EX58" s="62">
        <f t="shared" si="181"/>
        <v>2</v>
      </c>
      <c r="EY58" s="57" t="s">
        <v>87</v>
      </c>
      <c r="EZ58" s="158">
        <v>13</v>
      </c>
      <c r="FA58" s="57">
        <f t="shared" si="182"/>
        <v>5.2</v>
      </c>
      <c r="FB58" s="158" t="s">
        <v>87</v>
      </c>
      <c r="FC58" s="158" t="s">
        <v>87</v>
      </c>
      <c r="FD58" s="158">
        <v>173</v>
      </c>
      <c r="FE58" s="57">
        <f t="shared" si="183"/>
        <v>69.199999999999989</v>
      </c>
      <c r="FF58" s="158" t="s">
        <v>87</v>
      </c>
      <c r="FG58" s="158" t="s">
        <v>87</v>
      </c>
      <c r="FH58" s="57" t="s">
        <v>87</v>
      </c>
      <c r="FI58" s="35">
        <v>0</v>
      </c>
      <c r="FJ58" s="57">
        <f t="shared" si="184"/>
        <v>0</v>
      </c>
      <c r="FK58" s="57" t="s">
        <v>87</v>
      </c>
      <c r="FL58" s="158" t="s">
        <v>87</v>
      </c>
      <c r="FM58" s="158" t="s">
        <v>87</v>
      </c>
      <c r="FN58" s="35">
        <v>0</v>
      </c>
      <c r="FO58" s="57">
        <f t="shared" si="185"/>
        <v>0</v>
      </c>
      <c r="FP58" s="158" t="s">
        <v>87</v>
      </c>
      <c r="FQ58" s="158" t="s">
        <v>87</v>
      </c>
      <c r="FR58" s="57" t="s">
        <v>87</v>
      </c>
      <c r="FS58" s="35">
        <v>0</v>
      </c>
      <c r="FT58" s="57">
        <f t="shared" si="186"/>
        <v>0</v>
      </c>
      <c r="FU58" s="57" t="s">
        <v>87</v>
      </c>
      <c r="FV58" s="158" t="s">
        <v>87</v>
      </c>
      <c r="FW58" s="57" t="s">
        <v>87</v>
      </c>
      <c r="FX58" s="35">
        <v>0</v>
      </c>
      <c r="FY58" s="57">
        <f t="shared" si="187"/>
        <v>0</v>
      </c>
      <c r="FZ58" s="57" t="s">
        <v>87</v>
      </c>
      <c r="GA58" s="158" t="s">
        <v>87</v>
      </c>
      <c r="GB58" s="57" t="s">
        <v>87</v>
      </c>
      <c r="GC58" s="158">
        <v>7</v>
      </c>
      <c r="GD58" s="57">
        <f t="shared" si="188"/>
        <v>2.8000000000000003</v>
      </c>
      <c r="GE58" s="57" t="s">
        <v>87</v>
      </c>
      <c r="GF58" s="158" t="s">
        <v>87</v>
      </c>
      <c r="GG58" s="57" t="s">
        <v>87</v>
      </c>
      <c r="GH58" s="158" t="s">
        <v>87</v>
      </c>
      <c r="GI58" s="57" t="s">
        <v>87</v>
      </c>
      <c r="GJ58" s="158">
        <v>0</v>
      </c>
      <c r="GK58" s="57">
        <f t="shared" si="189"/>
        <v>0</v>
      </c>
      <c r="GL58" s="57" t="s">
        <v>87</v>
      </c>
      <c r="GM58" s="158" t="s">
        <v>87</v>
      </c>
      <c r="GN58" s="57" t="s">
        <v>87</v>
      </c>
      <c r="GO58" s="158" t="s">
        <v>87</v>
      </c>
      <c r="GP58" s="57" t="s">
        <v>87</v>
      </c>
      <c r="GQ58" s="158">
        <v>0</v>
      </c>
      <c r="GR58" s="57">
        <f t="shared" si="157"/>
        <v>0</v>
      </c>
      <c r="GS58" s="57" t="s">
        <v>87</v>
      </c>
      <c r="GT58" s="158" t="s">
        <v>87</v>
      </c>
      <c r="GU58" s="57" t="s">
        <v>87</v>
      </c>
      <c r="GV58" s="158">
        <f t="shared" si="190"/>
        <v>0</v>
      </c>
      <c r="GW58" s="57">
        <f t="shared" si="191"/>
        <v>0</v>
      </c>
      <c r="GX58" s="57" t="s">
        <v>87</v>
      </c>
      <c r="GY58" s="158" t="s">
        <v>87</v>
      </c>
      <c r="GZ58" s="158">
        <v>250</v>
      </c>
    </row>
    <row r="59" spans="1:208" s="12" customFormat="1" ht="16.05" customHeight="1" x14ac:dyDescent="0.3">
      <c r="A59" s="95" t="s">
        <v>192</v>
      </c>
      <c r="B59" s="96" t="s">
        <v>181</v>
      </c>
      <c r="C59" s="82" t="s">
        <v>52</v>
      </c>
      <c r="D59" s="83">
        <v>-95.14</v>
      </c>
      <c r="E59" s="84" t="s">
        <v>157</v>
      </c>
      <c r="F59" s="85" t="s">
        <v>87</v>
      </c>
      <c r="G59" s="85" t="s">
        <v>87</v>
      </c>
      <c r="H59" s="88">
        <v>0</v>
      </c>
      <c r="I59" s="137">
        <f t="shared" si="160"/>
        <v>0</v>
      </c>
      <c r="J59" s="85" t="s">
        <v>87</v>
      </c>
      <c r="K59" s="85" t="s">
        <v>87</v>
      </c>
      <c r="L59" s="85" t="s">
        <v>87</v>
      </c>
      <c r="M59" s="85" t="s">
        <v>87</v>
      </c>
      <c r="N59" s="85" t="s">
        <v>87</v>
      </c>
      <c r="O59" s="88">
        <v>2</v>
      </c>
      <c r="P59" s="137">
        <f t="shared" si="161"/>
        <v>0.8</v>
      </c>
      <c r="Q59" s="85" t="s">
        <v>87</v>
      </c>
      <c r="R59" s="85" t="s">
        <v>87</v>
      </c>
      <c r="S59" s="85" t="s">
        <v>87</v>
      </c>
      <c r="T59" s="88">
        <v>0</v>
      </c>
      <c r="U59" s="137">
        <f t="shared" si="162"/>
        <v>0</v>
      </c>
      <c r="V59" s="85" t="s">
        <v>87</v>
      </c>
      <c r="W59" s="85" t="s">
        <v>87</v>
      </c>
      <c r="X59" s="85" t="s">
        <v>87</v>
      </c>
      <c r="Y59" s="85" t="s">
        <v>87</v>
      </c>
      <c r="Z59" s="85" t="s">
        <v>87</v>
      </c>
      <c r="AA59" s="85" t="s">
        <v>87</v>
      </c>
      <c r="AB59" s="138" t="s">
        <v>87</v>
      </c>
      <c r="AC59" s="85" t="s">
        <v>87</v>
      </c>
      <c r="AD59" s="85" t="s">
        <v>87</v>
      </c>
      <c r="AE59" s="88">
        <v>0</v>
      </c>
      <c r="AF59" s="137">
        <f t="shared" si="163"/>
        <v>0</v>
      </c>
      <c r="AG59" s="85" t="s">
        <v>87</v>
      </c>
      <c r="AH59" s="85" t="s">
        <v>87</v>
      </c>
      <c r="AI59" s="138" t="s">
        <v>87</v>
      </c>
      <c r="AJ59" s="85" t="s">
        <v>87</v>
      </c>
      <c r="AK59" s="85" t="s">
        <v>87</v>
      </c>
      <c r="AL59" s="85" t="s">
        <v>87</v>
      </c>
      <c r="AM59" s="85" t="s">
        <v>87</v>
      </c>
      <c r="AN59" s="161">
        <v>0</v>
      </c>
      <c r="AO59" s="137">
        <f t="shared" si="164"/>
        <v>0</v>
      </c>
      <c r="AP59" s="138" t="s">
        <v>87</v>
      </c>
      <c r="AQ59" s="85" t="s">
        <v>87</v>
      </c>
      <c r="AR59" s="85" t="s">
        <v>87</v>
      </c>
      <c r="AS59" s="85" t="s">
        <v>87</v>
      </c>
      <c r="AT59" s="85" t="s">
        <v>87</v>
      </c>
      <c r="AU59" s="85" t="s">
        <v>87</v>
      </c>
      <c r="AV59" s="138" t="s">
        <v>87</v>
      </c>
      <c r="AW59" s="88">
        <v>23</v>
      </c>
      <c r="AX59" s="137">
        <f t="shared" si="165"/>
        <v>9.1999999999999993</v>
      </c>
      <c r="AY59" s="138" t="s">
        <v>87</v>
      </c>
      <c r="AZ59" s="85" t="s">
        <v>87</v>
      </c>
      <c r="BA59" s="138" t="s">
        <v>87</v>
      </c>
      <c r="BB59" s="88">
        <v>6</v>
      </c>
      <c r="BC59" s="137">
        <f t="shared" si="166"/>
        <v>2.4</v>
      </c>
      <c r="BD59" s="138" t="s">
        <v>87</v>
      </c>
      <c r="BE59" s="85" t="s">
        <v>87</v>
      </c>
      <c r="BF59" s="85" t="s">
        <v>87</v>
      </c>
      <c r="BG59" s="88">
        <v>0</v>
      </c>
      <c r="BH59" s="137">
        <f t="shared" si="167"/>
        <v>0</v>
      </c>
      <c r="BI59" s="85" t="s">
        <v>87</v>
      </c>
      <c r="BJ59" s="85" t="s">
        <v>87</v>
      </c>
      <c r="BK59" s="85" t="s">
        <v>87</v>
      </c>
      <c r="BL59" s="88">
        <v>0</v>
      </c>
      <c r="BM59" s="137">
        <f t="shared" si="168"/>
        <v>0</v>
      </c>
      <c r="BN59" s="85" t="s">
        <v>87</v>
      </c>
      <c r="BO59" s="85" t="s">
        <v>87</v>
      </c>
      <c r="BP59" s="138" t="s">
        <v>87</v>
      </c>
      <c r="BQ59" s="85" t="s">
        <v>87</v>
      </c>
      <c r="BR59" s="85" t="s">
        <v>87</v>
      </c>
      <c r="BS59" s="85" t="s">
        <v>87</v>
      </c>
      <c r="BT59" s="85" t="s">
        <v>87</v>
      </c>
      <c r="BU59" s="88">
        <v>0</v>
      </c>
      <c r="BV59" s="137">
        <f t="shared" si="169"/>
        <v>0</v>
      </c>
      <c r="BW59" s="85" t="s">
        <v>87</v>
      </c>
      <c r="BX59" s="85" t="s">
        <v>87</v>
      </c>
      <c r="BY59" s="85" t="s">
        <v>87</v>
      </c>
      <c r="BZ59" s="85" t="s">
        <v>87</v>
      </c>
      <c r="CA59" s="85" t="s">
        <v>87</v>
      </c>
      <c r="CB59" s="88">
        <v>0</v>
      </c>
      <c r="CC59" s="139">
        <f t="shared" si="170"/>
        <v>0</v>
      </c>
      <c r="CD59" s="85" t="s">
        <v>87</v>
      </c>
      <c r="CE59" s="85" t="s">
        <v>87</v>
      </c>
      <c r="CF59" s="85" t="s">
        <v>87</v>
      </c>
      <c r="CG59" s="85" t="s">
        <v>87</v>
      </c>
      <c r="CH59" s="85" t="s">
        <v>87</v>
      </c>
      <c r="CI59" s="85" t="s">
        <v>87</v>
      </c>
      <c r="CJ59" s="85" t="s">
        <v>87</v>
      </c>
      <c r="CK59" s="88">
        <v>1</v>
      </c>
      <c r="CL59" s="137">
        <f t="shared" si="171"/>
        <v>0.4</v>
      </c>
      <c r="CM59" s="85" t="s">
        <v>87</v>
      </c>
      <c r="CN59" s="85" t="s">
        <v>87</v>
      </c>
      <c r="CO59" s="85" t="s">
        <v>87</v>
      </c>
      <c r="CP59" s="85" t="s">
        <v>87</v>
      </c>
      <c r="CQ59" s="85" t="s">
        <v>87</v>
      </c>
      <c r="CR59" s="85" t="s">
        <v>87</v>
      </c>
      <c r="CS59" s="138" t="s">
        <v>87</v>
      </c>
      <c r="CT59" s="88">
        <v>0</v>
      </c>
      <c r="CU59" s="137">
        <f t="shared" si="172"/>
        <v>0</v>
      </c>
      <c r="CV59" s="138" t="s">
        <v>87</v>
      </c>
      <c r="CW59" s="85" t="s">
        <v>87</v>
      </c>
      <c r="CX59" s="138" t="s">
        <v>87</v>
      </c>
      <c r="CY59" s="88">
        <v>20</v>
      </c>
      <c r="CZ59" s="137">
        <f t="shared" si="173"/>
        <v>8</v>
      </c>
      <c r="DA59" s="138" t="s">
        <v>87</v>
      </c>
      <c r="DB59" s="85" t="s">
        <v>87</v>
      </c>
      <c r="DC59" s="85" t="s">
        <v>87</v>
      </c>
      <c r="DD59" s="88">
        <v>0</v>
      </c>
      <c r="DE59" s="137">
        <f t="shared" si="174"/>
        <v>0</v>
      </c>
      <c r="DF59" s="85" t="s">
        <v>87</v>
      </c>
      <c r="DG59" s="85" t="s">
        <v>87</v>
      </c>
      <c r="DH59" s="138" t="s">
        <v>87</v>
      </c>
      <c r="DI59" s="88">
        <v>11</v>
      </c>
      <c r="DJ59" s="137">
        <f t="shared" si="175"/>
        <v>4.3999999999999995</v>
      </c>
      <c r="DK59" s="138" t="s">
        <v>87</v>
      </c>
      <c r="DL59" s="85" t="s">
        <v>87</v>
      </c>
      <c r="DM59" s="85" t="s">
        <v>87</v>
      </c>
      <c r="DN59" s="85" t="s">
        <v>87</v>
      </c>
      <c r="DO59" s="138" t="s">
        <v>87</v>
      </c>
      <c r="DP59" s="88">
        <v>31</v>
      </c>
      <c r="DQ59" s="137">
        <f t="shared" si="176"/>
        <v>12.4</v>
      </c>
      <c r="DR59" s="138" t="s">
        <v>87</v>
      </c>
      <c r="DS59" s="85" t="s">
        <v>87</v>
      </c>
      <c r="DT59" s="138" t="s">
        <v>87</v>
      </c>
      <c r="DU59" s="88">
        <v>112</v>
      </c>
      <c r="DV59" s="137">
        <f t="shared" si="177"/>
        <v>44.800000000000004</v>
      </c>
      <c r="DW59" s="138" t="s">
        <v>87</v>
      </c>
      <c r="DX59" s="85" t="s">
        <v>87</v>
      </c>
      <c r="DY59" s="138" t="s">
        <v>87</v>
      </c>
      <c r="DZ59" s="85" t="s">
        <v>87</v>
      </c>
      <c r="EA59" s="138" t="s">
        <v>87</v>
      </c>
      <c r="EB59" s="88">
        <v>0</v>
      </c>
      <c r="EC59" s="137">
        <f t="shared" si="178"/>
        <v>0</v>
      </c>
      <c r="ED59" s="138" t="s">
        <v>87</v>
      </c>
      <c r="EE59" s="85" t="s">
        <v>87</v>
      </c>
      <c r="EF59" s="138" t="s">
        <v>87</v>
      </c>
      <c r="EG59" s="85" t="s">
        <v>87</v>
      </c>
      <c r="EH59" s="138" t="s">
        <v>87</v>
      </c>
      <c r="EI59" s="88">
        <v>0</v>
      </c>
      <c r="EJ59" s="137">
        <f t="shared" si="179"/>
        <v>0</v>
      </c>
      <c r="EK59" s="138" t="s">
        <v>87</v>
      </c>
      <c r="EL59" s="85" t="s">
        <v>87</v>
      </c>
      <c r="EM59" s="138" t="s">
        <v>87</v>
      </c>
      <c r="EN59" s="85" t="s">
        <v>87</v>
      </c>
      <c r="EO59" s="138" t="s">
        <v>87</v>
      </c>
      <c r="EP59" s="88">
        <v>14</v>
      </c>
      <c r="EQ59" s="137">
        <f t="shared" si="180"/>
        <v>5.6000000000000005</v>
      </c>
      <c r="ER59" s="138" t="s">
        <v>87</v>
      </c>
      <c r="ES59" s="88" t="s">
        <v>87</v>
      </c>
      <c r="ET59" s="88" t="s">
        <v>87</v>
      </c>
      <c r="EU59" s="88" t="s">
        <v>87</v>
      </c>
      <c r="EV59" s="137" t="s">
        <v>87</v>
      </c>
      <c r="EW59" s="88">
        <v>7</v>
      </c>
      <c r="EX59" s="140">
        <f t="shared" si="181"/>
        <v>2.8000000000000003</v>
      </c>
      <c r="EY59" s="137" t="s">
        <v>87</v>
      </c>
      <c r="EZ59" s="88">
        <v>15</v>
      </c>
      <c r="FA59" s="137">
        <f t="shared" si="182"/>
        <v>6</v>
      </c>
      <c r="FB59" s="88" t="s">
        <v>87</v>
      </c>
      <c r="FC59" s="88" t="s">
        <v>87</v>
      </c>
      <c r="FD59" s="88">
        <v>204</v>
      </c>
      <c r="FE59" s="137">
        <f t="shared" si="183"/>
        <v>81.599999999999994</v>
      </c>
      <c r="FF59" s="88" t="s">
        <v>87</v>
      </c>
      <c r="FG59" s="88" t="s">
        <v>87</v>
      </c>
      <c r="FH59" s="137" t="s">
        <v>87</v>
      </c>
      <c r="FI59" s="161">
        <v>0</v>
      </c>
      <c r="FJ59" s="137">
        <f t="shared" si="184"/>
        <v>0</v>
      </c>
      <c r="FK59" s="137" t="s">
        <v>87</v>
      </c>
      <c r="FL59" s="88" t="s">
        <v>87</v>
      </c>
      <c r="FM59" s="88" t="s">
        <v>87</v>
      </c>
      <c r="FN59" s="161">
        <v>0</v>
      </c>
      <c r="FO59" s="137">
        <f t="shared" si="185"/>
        <v>0</v>
      </c>
      <c r="FP59" s="88" t="s">
        <v>87</v>
      </c>
      <c r="FQ59" s="88" t="s">
        <v>87</v>
      </c>
      <c r="FR59" s="137" t="s">
        <v>87</v>
      </c>
      <c r="FS59" s="161">
        <v>0</v>
      </c>
      <c r="FT59" s="137">
        <f t="shared" si="186"/>
        <v>0</v>
      </c>
      <c r="FU59" s="137" t="s">
        <v>87</v>
      </c>
      <c r="FV59" s="88" t="s">
        <v>87</v>
      </c>
      <c r="FW59" s="137" t="s">
        <v>87</v>
      </c>
      <c r="FX59" s="161">
        <v>0</v>
      </c>
      <c r="FY59" s="137">
        <f t="shared" si="187"/>
        <v>0</v>
      </c>
      <c r="FZ59" s="137" t="s">
        <v>87</v>
      </c>
      <c r="GA59" s="88" t="s">
        <v>87</v>
      </c>
      <c r="GB59" s="137" t="s">
        <v>87</v>
      </c>
      <c r="GC59" s="88">
        <v>13</v>
      </c>
      <c r="GD59" s="137">
        <f t="shared" si="188"/>
        <v>5.2</v>
      </c>
      <c r="GE59" s="137" t="s">
        <v>87</v>
      </c>
      <c r="GF59" s="88" t="s">
        <v>87</v>
      </c>
      <c r="GG59" s="137" t="s">
        <v>87</v>
      </c>
      <c r="GH59" s="88" t="s">
        <v>87</v>
      </c>
      <c r="GI59" s="137" t="s">
        <v>87</v>
      </c>
      <c r="GJ59" s="88">
        <v>0</v>
      </c>
      <c r="GK59" s="137">
        <f t="shared" si="189"/>
        <v>0</v>
      </c>
      <c r="GL59" s="137" t="s">
        <v>87</v>
      </c>
      <c r="GM59" s="88" t="s">
        <v>87</v>
      </c>
      <c r="GN59" s="137" t="s">
        <v>87</v>
      </c>
      <c r="GO59" s="88" t="s">
        <v>87</v>
      </c>
      <c r="GP59" s="137" t="s">
        <v>87</v>
      </c>
      <c r="GQ59" s="88">
        <v>2</v>
      </c>
      <c r="GR59" s="137">
        <f t="shared" si="157"/>
        <v>0.8</v>
      </c>
      <c r="GS59" s="137" t="s">
        <v>87</v>
      </c>
      <c r="GT59" s="88" t="s">
        <v>87</v>
      </c>
      <c r="GU59" s="137" t="s">
        <v>87</v>
      </c>
      <c r="GV59" s="88">
        <f t="shared" si="190"/>
        <v>2</v>
      </c>
      <c r="GW59" s="137">
        <f t="shared" si="191"/>
        <v>0.8</v>
      </c>
      <c r="GX59" s="137" t="s">
        <v>87</v>
      </c>
      <c r="GY59" s="88" t="s">
        <v>87</v>
      </c>
      <c r="GZ59" s="88">
        <v>250</v>
      </c>
    </row>
    <row r="60" spans="1:208" s="7" customFormat="1" x14ac:dyDescent="0.3">
      <c r="A60" s="98" t="s">
        <v>183</v>
      </c>
      <c r="B60" s="115"/>
      <c r="F60" s="20"/>
      <c r="G60" s="20"/>
      <c r="H60" s="20"/>
      <c r="I60" s="20"/>
      <c r="J60" s="20"/>
      <c r="K60" s="20"/>
      <c r="L60" s="20"/>
      <c r="M60" s="20"/>
      <c r="N60" s="57"/>
      <c r="O60" s="20"/>
      <c r="P60" s="20"/>
      <c r="Q60" s="20"/>
      <c r="Y60" s="20"/>
      <c r="Z60" s="20"/>
      <c r="AA60" s="20"/>
      <c r="AB60" s="20"/>
      <c r="AC60" s="20"/>
      <c r="AD60" s="20"/>
      <c r="AH60" s="20"/>
      <c r="AI60" s="20"/>
      <c r="AN60" s="20"/>
      <c r="AO60" s="20"/>
      <c r="AP60" s="20"/>
      <c r="AU60" s="20"/>
      <c r="AV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CB60" s="20"/>
      <c r="CC60" s="20"/>
      <c r="CD60" s="20"/>
      <c r="CE60" s="20"/>
      <c r="CF60" s="20"/>
      <c r="CG60" s="20"/>
      <c r="CH60" s="20"/>
      <c r="CI60" s="20"/>
      <c r="CJ60" s="20"/>
      <c r="CK60" s="24"/>
      <c r="CL60" s="24"/>
      <c r="CM60" s="24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U60" s="20"/>
      <c r="DV60" s="20"/>
      <c r="DW60" s="20"/>
      <c r="DX60" s="56"/>
      <c r="DY60" s="56"/>
      <c r="DZ60" s="99"/>
      <c r="EA60" s="99"/>
      <c r="EB60" s="99"/>
      <c r="EC60" s="99"/>
      <c r="ED60" s="99"/>
      <c r="EE60" s="99"/>
      <c r="EF60" s="99"/>
      <c r="EG60" s="20"/>
      <c r="EH60" s="20"/>
      <c r="EI60" s="20"/>
      <c r="EJ60" s="20"/>
      <c r="EK60" s="20"/>
      <c r="EL60" s="99"/>
      <c r="EM60" s="99"/>
      <c r="EN60" s="56"/>
      <c r="EO60" s="56"/>
      <c r="EP60" s="56"/>
      <c r="EQ60" s="56"/>
      <c r="ER60" s="56"/>
      <c r="ES60" s="20"/>
      <c r="ET60" s="20"/>
      <c r="EU60" s="20"/>
      <c r="EV60" s="20"/>
      <c r="EZ60" s="20"/>
      <c r="FA60" s="20"/>
      <c r="FB60" s="20"/>
      <c r="FC60" s="20"/>
      <c r="FD60" s="20"/>
      <c r="FE60" s="20"/>
      <c r="FF60" s="20"/>
      <c r="FG60" s="14"/>
      <c r="FH60" s="14"/>
      <c r="FI60" s="20"/>
      <c r="FJ60" s="20"/>
      <c r="FK60" s="20"/>
      <c r="FL60" s="20"/>
      <c r="FM60" s="20"/>
      <c r="FN60" s="158"/>
      <c r="FO60" s="158"/>
      <c r="FP60" s="158"/>
      <c r="FQ60" s="158"/>
      <c r="FR60" s="158"/>
      <c r="FS60" s="20"/>
      <c r="FT60" s="20"/>
      <c r="FU60" s="20"/>
      <c r="FV60" s="158"/>
      <c r="FW60" s="158"/>
      <c r="FX60" s="158"/>
      <c r="FY60" s="158"/>
      <c r="FZ60" s="158"/>
      <c r="GA60" s="20"/>
      <c r="GB60" s="20"/>
      <c r="GC60" s="136"/>
      <c r="GD60" s="136"/>
      <c r="GE60" s="136"/>
      <c r="GF60" s="136"/>
      <c r="GG60" s="136"/>
      <c r="GH60" s="20"/>
      <c r="GI60" s="20"/>
      <c r="GJ60" s="20"/>
      <c r="GK60" s="20"/>
      <c r="GL60" s="20"/>
      <c r="GM60" s="20"/>
      <c r="GN60" s="20"/>
      <c r="GU60" s="136"/>
      <c r="GW60" s="189" t="s">
        <v>88</v>
      </c>
      <c r="GX60" s="189"/>
      <c r="GY60" s="158">
        <f>SUM(GY55,GY52,GY49,GY48,GY45,GY42,GY36,GY34,GY29:GY30,GY26,GY23,GY10:GY19,GY7:GY8)</f>
        <v>10961</v>
      </c>
      <c r="GZ60" s="158">
        <f>SUM(GZ7:GZ59)</f>
        <v>11824</v>
      </c>
    </row>
    <row r="61" spans="1:208" s="7" customFormat="1" x14ac:dyDescent="0.3">
      <c r="A61" s="99" t="s">
        <v>184</v>
      </c>
      <c r="B61" s="169"/>
      <c r="D61" s="166"/>
      <c r="E61" s="166"/>
      <c r="F61" s="20"/>
      <c r="G61" s="20"/>
      <c r="H61" s="20"/>
      <c r="I61" s="20"/>
      <c r="J61" s="20"/>
      <c r="K61" s="20"/>
      <c r="L61" s="20"/>
      <c r="M61" s="20"/>
      <c r="N61" s="57"/>
      <c r="O61" s="20"/>
      <c r="P61" s="20"/>
      <c r="Q61" s="20"/>
      <c r="Y61" s="20"/>
      <c r="Z61" s="20"/>
      <c r="AA61" s="20"/>
      <c r="AB61" s="20"/>
      <c r="AC61" s="20"/>
      <c r="AD61" s="20"/>
      <c r="AH61" s="20"/>
      <c r="AI61" s="20"/>
      <c r="AN61" s="20"/>
      <c r="AO61" s="20"/>
      <c r="AP61" s="20"/>
      <c r="AS61" s="20"/>
      <c r="AT61" s="20"/>
      <c r="AU61" s="20"/>
      <c r="AV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X61" s="18"/>
      <c r="BY61" s="18"/>
      <c r="CB61" s="20"/>
      <c r="CC61" s="20"/>
      <c r="CD61" s="20"/>
      <c r="CE61" s="20"/>
      <c r="CF61" s="20"/>
      <c r="CG61" s="20"/>
      <c r="CH61" s="20"/>
      <c r="CI61" s="20"/>
      <c r="CJ61" s="20"/>
      <c r="CK61" s="21"/>
      <c r="CL61" s="21"/>
      <c r="CM61" s="21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U61" s="20"/>
      <c r="DV61" s="20"/>
      <c r="DW61" s="20"/>
      <c r="DX61" s="56"/>
      <c r="DY61" s="56"/>
      <c r="DZ61" s="97"/>
      <c r="EA61" s="97"/>
      <c r="EB61" s="97"/>
      <c r="EC61" s="97"/>
      <c r="ED61" s="97"/>
      <c r="EE61" s="97"/>
      <c r="EF61" s="97"/>
      <c r="EG61" s="20"/>
      <c r="EH61" s="20"/>
      <c r="EI61" s="20"/>
      <c r="EJ61" s="20"/>
      <c r="EK61" s="20"/>
      <c r="EL61" s="97"/>
      <c r="EM61" s="97"/>
      <c r="EN61" s="56"/>
      <c r="EO61" s="56"/>
      <c r="EP61" s="56"/>
      <c r="EQ61" s="56"/>
      <c r="ER61" s="56"/>
      <c r="ES61" s="20"/>
      <c r="ET61" s="20"/>
      <c r="EU61" s="20"/>
      <c r="EV61" s="20"/>
      <c r="EZ61" s="20"/>
      <c r="FA61" s="20"/>
      <c r="FB61" s="20"/>
      <c r="FC61" s="20"/>
      <c r="FD61" s="20"/>
      <c r="FE61" s="20"/>
      <c r="FF61" s="20"/>
      <c r="FG61" s="14"/>
      <c r="FH61" s="14"/>
      <c r="FI61" s="20"/>
      <c r="FJ61" s="20"/>
      <c r="FK61" s="20"/>
      <c r="FL61" s="20"/>
      <c r="FM61" s="20"/>
      <c r="FN61" s="35"/>
      <c r="FO61" s="35"/>
      <c r="FP61" s="35"/>
      <c r="FQ61" s="35"/>
      <c r="FR61" s="35"/>
      <c r="FS61" s="20"/>
      <c r="FT61" s="20"/>
      <c r="FU61" s="20"/>
      <c r="FV61" s="35"/>
      <c r="FW61" s="35"/>
      <c r="FX61" s="35"/>
      <c r="FY61" s="35"/>
      <c r="FZ61" s="35"/>
      <c r="GA61" s="20"/>
      <c r="GB61" s="20"/>
      <c r="GC61" s="17"/>
      <c r="GD61" s="17"/>
      <c r="GE61" s="17"/>
      <c r="GF61" s="17"/>
      <c r="GG61" s="17"/>
      <c r="GH61" s="20"/>
      <c r="GI61" s="20"/>
      <c r="GJ61" s="20"/>
      <c r="GK61" s="20"/>
      <c r="GL61" s="20"/>
      <c r="GM61" s="20"/>
      <c r="GN61" s="20"/>
      <c r="GT61" s="20"/>
      <c r="GU61" s="20"/>
      <c r="GV61" s="20"/>
      <c r="GW61" s="20"/>
      <c r="GX61" s="20"/>
      <c r="GY61" s="39"/>
      <c r="GZ61" s="39"/>
    </row>
    <row r="62" spans="1:208" x14ac:dyDescent="0.3">
      <c r="A62" s="100" t="s">
        <v>472</v>
      </c>
      <c r="B62" s="167"/>
      <c r="C62" s="167"/>
      <c r="D62" s="167"/>
      <c r="E62" s="168"/>
      <c r="F62" s="103"/>
      <c r="G62" s="103"/>
      <c r="H62" s="103"/>
      <c r="I62" s="103"/>
      <c r="J62" s="103"/>
      <c r="K62" s="77"/>
      <c r="L62" s="77"/>
      <c r="M62" s="77"/>
      <c r="N62" s="77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77"/>
      <c r="AB62" s="77"/>
      <c r="AC62" s="77"/>
      <c r="AD62" s="77"/>
      <c r="AE62" s="105"/>
      <c r="AF62" s="105"/>
      <c r="AG62" s="105"/>
      <c r="AH62" s="77"/>
      <c r="AI62" s="77"/>
      <c r="AJ62" s="105"/>
      <c r="AK62" s="105"/>
      <c r="AL62" s="105"/>
      <c r="AM62" s="105"/>
      <c r="AN62" s="77"/>
      <c r="AO62" s="77"/>
      <c r="AP62" s="77"/>
      <c r="AQ62" s="105"/>
      <c r="AR62" s="105"/>
      <c r="AS62" s="105"/>
      <c r="AT62" s="105"/>
      <c r="AU62" s="77"/>
      <c r="AV62" s="77"/>
      <c r="AW62" s="105"/>
      <c r="AX62" s="105"/>
      <c r="AY62" s="105"/>
      <c r="AZ62" s="77"/>
      <c r="BA62" s="77"/>
      <c r="BB62" s="105"/>
      <c r="BC62" s="105"/>
      <c r="BD62" s="105"/>
      <c r="BE62" s="105"/>
      <c r="BF62" s="105"/>
      <c r="BG62" s="105"/>
      <c r="BH62" s="105"/>
      <c r="BI62" s="105"/>
      <c r="BJ62" s="77"/>
      <c r="BK62" s="77"/>
      <c r="BL62" s="105"/>
      <c r="BM62" s="105"/>
      <c r="BN62" s="105"/>
      <c r="BO62" s="77"/>
      <c r="BP62" s="77"/>
      <c r="BQ62" s="88"/>
      <c r="BR62" s="88"/>
      <c r="BS62" s="105"/>
      <c r="BT62" s="105"/>
      <c r="BU62" s="105"/>
      <c r="BV62" s="105"/>
      <c r="BW62" s="105"/>
      <c r="BX62" s="106"/>
      <c r="BY62" s="106"/>
      <c r="BZ62" s="105"/>
      <c r="CA62" s="105"/>
      <c r="CB62" s="105"/>
      <c r="CC62" s="105"/>
      <c r="CD62" s="105"/>
      <c r="CE62" s="77"/>
      <c r="CF62" s="77"/>
      <c r="CG62" s="77"/>
      <c r="CH62" s="77"/>
      <c r="CI62" s="105"/>
      <c r="CJ62" s="105"/>
      <c r="CK62" s="107"/>
      <c r="CL62" s="107"/>
      <c r="CM62" s="107"/>
      <c r="CN62" s="105"/>
      <c r="CO62" s="105"/>
      <c r="CP62" s="77"/>
      <c r="CQ62" s="77"/>
      <c r="CR62" s="108"/>
      <c r="CS62" s="108"/>
      <c r="CT62" s="108"/>
      <c r="CU62" s="108"/>
      <c r="CV62" s="108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77"/>
      <c r="DM62" s="77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12"/>
      <c r="DY62" s="112"/>
      <c r="DZ62" s="113"/>
      <c r="EA62" s="113"/>
      <c r="EB62" s="113"/>
      <c r="EC62" s="113"/>
      <c r="ED62" s="113"/>
      <c r="EE62" s="112"/>
      <c r="EF62" s="112"/>
      <c r="EG62" s="77"/>
      <c r="EH62" s="77"/>
      <c r="EI62" s="105"/>
      <c r="EJ62" s="105"/>
      <c r="EK62" s="105"/>
      <c r="EL62" s="112"/>
      <c r="EM62" s="112"/>
      <c r="EN62" s="112"/>
      <c r="EO62" s="112"/>
      <c r="EP62" s="112"/>
      <c r="EQ62" s="112"/>
      <c r="ER62" s="112"/>
      <c r="ES62" s="105"/>
      <c r="ET62" s="105"/>
      <c r="EU62" s="77"/>
      <c r="EV62" s="77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9"/>
      <c r="FH62" s="109"/>
      <c r="FI62" s="77"/>
      <c r="FJ62" s="77"/>
      <c r="FK62" s="77"/>
      <c r="FL62" s="77"/>
      <c r="FM62" s="77"/>
      <c r="FN62" s="88"/>
      <c r="FO62" s="88"/>
      <c r="FP62" s="88"/>
      <c r="FQ62" s="88"/>
      <c r="FR62" s="88"/>
      <c r="FS62" s="77"/>
      <c r="FT62" s="77"/>
      <c r="FU62" s="77"/>
      <c r="FV62" s="88"/>
      <c r="FW62" s="88"/>
      <c r="FX62" s="88"/>
      <c r="FY62" s="88"/>
      <c r="FZ62" s="88"/>
      <c r="GA62" s="105"/>
      <c r="GB62" s="105"/>
      <c r="GC62" s="110"/>
      <c r="GD62" s="110"/>
      <c r="GE62" s="110"/>
      <c r="GF62" s="110"/>
      <c r="GG62" s="110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77"/>
      <c r="GU62" s="77"/>
      <c r="GV62" s="105"/>
      <c r="GW62" s="105"/>
      <c r="GX62" s="105"/>
      <c r="GY62" s="77"/>
      <c r="GZ62" s="105"/>
    </row>
    <row r="63" spans="1:208" ht="15.6" x14ac:dyDescent="0.3">
      <c r="A63" s="36"/>
      <c r="B63" s="36"/>
      <c r="C63" s="36"/>
      <c r="D63" s="36"/>
      <c r="E63" s="78"/>
      <c r="F63" s="117"/>
      <c r="G63" s="117"/>
      <c r="H63" s="18"/>
      <c r="I63" s="18"/>
      <c r="J63" s="18"/>
      <c r="K63" s="55"/>
      <c r="L63" s="20"/>
      <c r="M63" s="20"/>
      <c r="N63" s="20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20"/>
      <c r="AB63" s="20"/>
      <c r="AC63" s="20"/>
      <c r="AD63" s="20"/>
      <c r="AE63" s="7"/>
      <c r="AF63" s="7"/>
      <c r="AG63" s="7"/>
      <c r="AH63" s="20"/>
      <c r="AI63" s="20"/>
      <c r="AJ63" s="7"/>
      <c r="AK63" s="7"/>
      <c r="AL63" s="7"/>
      <c r="AM63" s="7"/>
      <c r="AN63" s="20"/>
      <c r="AO63" s="20"/>
      <c r="AP63" s="20"/>
      <c r="AQ63" s="7"/>
      <c r="AR63" s="7"/>
      <c r="AS63" s="20"/>
      <c r="AT63" s="20"/>
      <c r="AU63" s="20"/>
      <c r="AV63" s="20"/>
      <c r="AW63" s="7"/>
      <c r="AX63" s="7"/>
      <c r="AY63" s="7"/>
      <c r="AZ63" s="20"/>
      <c r="BA63" s="20"/>
      <c r="BB63" s="7"/>
      <c r="BC63" s="7"/>
      <c r="BD63" s="7"/>
      <c r="BE63" s="7"/>
      <c r="BF63" s="7"/>
      <c r="BG63" s="7"/>
      <c r="BH63" s="7"/>
      <c r="BI63" s="7"/>
      <c r="BJ63" s="20"/>
      <c r="BK63" s="20"/>
      <c r="BL63" s="7"/>
      <c r="BM63" s="7"/>
      <c r="BN63" s="7"/>
      <c r="BO63" s="20"/>
      <c r="BP63" s="20"/>
      <c r="BQ63" s="27"/>
      <c r="BR63" s="27"/>
      <c r="BS63" s="7"/>
      <c r="BT63" s="7"/>
      <c r="BU63" s="7"/>
      <c r="BV63" s="7"/>
      <c r="BW63" s="7"/>
      <c r="BX63" s="18"/>
      <c r="BY63" s="18"/>
      <c r="BZ63" s="7"/>
      <c r="CA63" s="7"/>
      <c r="CB63" s="7"/>
      <c r="CC63" s="7"/>
      <c r="CD63" s="7"/>
      <c r="CE63" s="20"/>
      <c r="CF63" s="20"/>
      <c r="CG63" s="20"/>
      <c r="CH63" s="20"/>
      <c r="CI63" s="24"/>
      <c r="CJ63" s="24"/>
      <c r="CK63" s="21"/>
      <c r="CL63" s="21"/>
      <c r="CM63" s="21"/>
      <c r="CN63" s="7"/>
      <c r="CO63" s="7"/>
      <c r="CP63" s="20"/>
      <c r="CQ63" s="20"/>
      <c r="CR63" s="7"/>
      <c r="CS63" s="7"/>
      <c r="CT63" s="7"/>
      <c r="CU63" s="7"/>
      <c r="CV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20"/>
      <c r="DM63" s="20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24"/>
      <c r="DY63" s="24"/>
      <c r="DZ63" s="38"/>
      <c r="EA63" s="38"/>
      <c r="EB63" s="38"/>
      <c r="EC63" s="38"/>
      <c r="ED63" s="38"/>
      <c r="EE63" s="38"/>
      <c r="EF63" s="38"/>
      <c r="EG63" s="20"/>
      <c r="EH63" s="20"/>
      <c r="EI63" s="7"/>
      <c r="EJ63" s="7"/>
      <c r="EK63" s="7"/>
      <c r="EL63" s="16"/>
      <c r="EM63" s="16"/>
      <c r="EN63" s="7"/>
      <c r="EO63" s="7"/>
      <c r="EP63" s="7"/>
      <c r="EQ63" s="7"/>
      <c r="ER63" s="7"/>
      <c r="ES63" s="7"/>
      <c r="ET63" s="7"/>
      <c r="EU63" s="20"/>
      <c r="EV63" s="20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14"/>
      <c r="FH63" s="14"/>
      <c r="FI63" s="20"/>
      <c r="FJ63" s="20"/>
      <c r="FK63" s="20"/>
      <c r="FL63" s="20"/>
      <c r="FM63" s="20"/>
      <c r="FN63" s="35"/>
      <c r="FO63" s="35"/>
      <c r="FP63" s="35"/>
      <c r="FQ63" s="35"/>
      <c r="FR63" s="35"/>
      <c r="FS63" s="20"/>
      <c r="FT63" s="20"/>
      <c r="FU63" s="20"/>
      <c r="FV63" s="35"/>
      <c r="FW63" s="35"/>
      <c r="FX63" s="35"/>
      <c r="FY63" s="35"/>
      <c r="FZ63" s="35"/>
      <c r="GA63" s="7"/>
      <c r="GB63" s="7"/>
      <c r="GC63" s="17"/>
      <c r="GD63" s="17"/>
      <c r="GE63" s="17"/>
      <c r="GF63" s="17"/>
      <c r="GG63" s="1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20"/>
      <c r="GU63" s="20"/>
      <c r="GV63" s="7"/>
      <c r="GW63" s="7"/>
      <c r="GX63" s="7"/>
      <c r="GY63" s="20"/>
      <c r="GZ63" s="7"/>
    </row>
    <row r="64" spans="1:208" ht="14.4" customHeight="1" x14ac:dyDescent="0.3">
      <c r="A64" s="36"/>
      <c r="B64" s="36"/>
      <c r="C64" s="36"/>
      <c r="D64" s="36"/>
      <c r="E64" s="78"/>
      <c r="F64" s="117"/>
      <c r="G64" s="117"/>
      <c r="H64" s="18"/>
      <c r="I64" s="18"/>
      <c r="J64" s="18"/>
      <c r="K64" s="20"/>
      <c r="L64" s="20"/>
      <c r="M64" s="20"/>
      <c r="N64" s="20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20"/>
      <c r="AB64" s="20"/>
      <c r="AC64" s="20"/>
      <c r="AD64" s="20"/>
      <c r="AE64" s="7"/>
      <c r="AF64" s="7"/>
      <c r="AG64" s="7"/>
      <c r="AH64" s="20"/>
      <c r="AI64" s="20"/>
      <c r="AJ64" s="7"/>
      <c r="AK64" s="7"/>
      <c r="AL64" s="7"/>
      <c r="AM64" s="7"/>
      <c r="AN64" s="20"/>
      <c r="AO64" s="20"/>
      <c r="AP64" s="20"/>
      <c r="AQ64" s="7"/>
      <c r="AR64" s="7"/>
      <c r="AS64" s="20"/>
      <c r="AT64" s="20"/>
      <c r="AU64" s="20"/>
      <c r="AV64" s="20"/>
      <c r="AW64" s="7"/>
      <c r="AX64" s="7"/>
      <c r="AY64" s="7"/>
      <c r="AZ64" s="20"/>
      <c r="BA64" s="20"/>
      <c r="BB64" s="7"/>
      <c r="BC64" s="7"/>
      <c r="BD64" s="7"/>
      <c r="BE64" s="7"/>
      <c r="BF64" s="7"/>
      <c r="BG64" s="7"/>
      <c r="BH64" s="7"/>
      <c r="BI64" s="7"/>
      <c r="BJ64" s="20"/>
      <c r="BK64" s="20"/>
      <c r="BL64" s="7"/>
      <c r="BM64" s="7"/>
      <c r="BN64" s="7"/>
      <c r="BO64" s="20"/>
      <c r="BP64" s="20"/>
      <c r="BQ64" s="20"/>
      <c r="BR64" s="20"/>
      <c r="BS64" s="7"/>
      <c r="BT64" s="7"/>
      <c r="BU64" s="7"/>
      <c r="BV64" s="7"/>
      <c r="BW64" s="7"/>
      <c r="BX64" s="18"/>
      <c r="BY64" s="18"/>
      <c r="BZ64" s="7"/>
      <c r="CA64" s="7"/>
      <c r="CB64" s="7"/>
      <c r="CC64" s="7"/>
      <c r="CD64" s="7"/>
      <c r="CE64" s="20"/>
      <c r="CF64" s="20"/>
      <c r="CG64" s="20"/>
      <c r="CH64" s="20"/>
      <c r="CI64" s="21"/>
      <c r="CJ64" s="21"/>
      <c r="CK64" s="21"/>
      <c r="CL64" s="21"/>
      <c r="CM64" s="21"/>
      <c r="CN64" s="7"/>
      <c r="CO64" s="7"/>
      <c r="CP64" s="20"/>
      <c r="CQ64" s="20"/>
      <c r="CR64" s="7"/>
      <c r="CS64" s="7"/>
      <c r="CT64" s="7"/>
      <c r="CU64" s="7"/>
      <c r="CV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20"/>
      <c r="DM64" s="20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24"/>
      <c r="DY64" s="24"/>
      <c r="DZ64" s="7"/>
      <c r="EA64" s="7"/>
      <c r="EB64" s="7"/>
      <c r="EC64" s="7"/>
      <c r="ED64" s="7"/>
      <c r="EE64" s="21"/>
      <c r="EF64" s="21"/>
      <c r="EG64" s="20"/>
      <c r="EH64" s="20"/>
      <c r="EI64" s="7"/>
      <c r="EJ64" s="7"/>
      <c r="EK64" s="7"/>
      <c r="EL64" s="18"/>
      <c r="EM64" s="18"/>
      <c r="EN64" s="18"/>
      <c r="EO64" s="18"/>
      <c r="EP64" s="18"/>
      <c r="EQ64" s="18"/>
      <c r="ER64" s="18"/>
      <c r="ES64" s="18"/>
      <c r="ET64" s="18"/>
      <c r="EU64" s="20"/>
      <c r="EV64" s="20"/>
      <c r="EW64" s="7"/>
      <c r="EX64" s="7"/>
      <c r="EY64" s="7"/>
      <c r="EZ64" s="18"/>
      <c r="FA64" s="18"/>
      <c r="FB64" s="18"/>
      <c r="FC64" s="18"/>
      <c r="FD64" s="18"/>
      <c r="FE64" s="18"/>
      <c r="FF64" s="18"/>
      <c r="FG64" s="14"/>
      <c r="FH64" s="14"/>
      <c r="FI64" s="20"/>
      <c r="FJ64" s="20"/>
      <c r="FK64" s="20"/>
      <c r="FL64" s="20"/>
      <c r="FM64" s="20"/>
      <c r="FN64" s="35"/>
      <c r="FO64" s="35"/>
      <c r="FP64" s="35"/>
      <c r="FQ64" s="35"/>
      <c r="FR64" s="35"/>
      <c r="FS64" s="20"/>
      <c r="FT64" s="20"/>
      <c r="FU64" s="20"/>
      <c r="FV64" s="35"/>
      <c r="FW64" s="35"/>
      <c r="FX64" s="35"/>
      <c r="FY64" s="35"/>
      <c r="FZ64" s="35"/>
      <c r="GA64" s="17"/>
      <c r="GB64" s="17"/>
      <c r="GC64" s="17"/>
      <c r="GD64" s="17"/>
      <c r="GE64" s="17"/>
      <c r="GF64" s="17"/>
      <c r="GG64" s="1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20"/>
      <c r="GU64" s="20"/>
      <c r="GV64" s="7"/>
      <c r="GW64" s="7"/>
      <c r="GX64" s="7"/>
      <c r="GY64" s="20"/>
      <c r="GZ64" s="7"/>
    </row>
    <row r="65" spans="1:208" ht="14.4" customHeight="1" x14ac:dyDescent="0.3">
      <c r="A65" s="37"/>
      <c r="B65" s="37"/>
      <c r="C65" s="37"/>
      <c r="D65" s="37"/>
      <c r="E65" s="79"/>
      <c r="F65" s="20"/>
      <c r="G65" s="20"/>
      <c r="H65" s="18"/>
      <c r="I65" s="18"/>
      <c r="J65" s="18"/>
      <c r="K65" s="20"/>
      <c r="L65" s="20"/>
      <c r="M65" s="20"/>
      <c r="N65" s="20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20"/>
      <c r="AB65" s="20"/>
      <c r="AC65" s="20"/>
      <c r="AD65" s="20"/>
      <c r="AE65" s="7"/>
      <c r="AF65" s="7"/>
      <c r="AG65" s="7"/>
      <c r="AH65" s="20"/>
      <c r="AI65" s="20"/>
      <c r="AJ65" s="7"/>
      <c r="AK65" s="7"/>
      <c r="AL65" s="20"/>
      <c r="AM65" s="20"/>
      <c r="AN65" s="20"/>
      <c r="AO65" s="20"/>
      <c r="AP65" s="20"/>
      <c r="AQ65" s="7"/>
      <c r="AR65" s="7"/>
      <c r="AS65" s="20"/>
      <c r="AT65" s="20"/>
      <c r="AU65" s="20"/>
      <c r="AV65" s="20"/>
      <c r="AW65" s="7"/>
      <c r="AX65" s="7"/>
      <c r="AY65" s="7"/>
      <c r="AZ65" s="20"/>
      <c r="BA65" s="20"/>
      <c r="BB65" s="7"/>
      <c r="BC65" s="7"/>
      <c r="BD65" s="7"/>
      <c r="BE65" s="7"/>
      <c r="BF65" s="7"/>
      <c r="BG65" s="7"/>
      <c r="BH65" s="7"/>
      <c r="BI65" s="7"/>
      <c r="BJ65" s="20"/>
      <c r="BK65" s="20"/>
      <c r="BL65" s="7"/>
      <c r="BM65" s="7"/>
      <c r="BN65" s="7"/>
      <c r="BO65" s="20"/>
      <c r="BP65" s="20"/>
      <c r="BQ65" s="20"/>
      <c r="BR65" s="20"/>
      <c r="BS65" s="7"/>
      <c r="BT65" s="7"/>
      <c r="BU65" s="7"/>
      <c r="BV65" s="7"/>
      <c r="BW65" s="7"/>
      <c r="BX65" s="18"/>
      <c r="BY65" s="18"/>
      <c r="BZ65" s="7"/>
      <c r="CA65" s="7"/>
      <c r="CB65" s="7"/>
      <c r="CC65" s="7"/>
      <c r="CD65" s="7"/>
      <c r="CE65" s="20"/>
      <c r="CF65" s="20"/>
      <c r="CG65" s="20"/>
      <c r="CH65" s="20"/>
      <c r="CI65" s="21"/>
      <c r="CJ65" s="21"/>
      <c r="CK65" s="21"/>
      <c r="CL65" s="21"/>
      <c r="CM65" s="21"/>
      <c r="CN65" s="7"/>
      <c r="CO65" s="7"/>
      <c r="CP65" s="20"/>
      <c r="CQ65" s="20"/>
      <c r="CR65" s="7"/>
      <c r="CS65" s="7"/>
      <c r="CT65" s="7"/>
      <c r="CU65" s="7"/>
      <c r="CV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20"/>
      <c r="DM65" s="20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24"/>
      <c r="DY65" s="24"/>
      <c r="DZ65" s="7"/>
      <c r="EA65" s="7"/>
      <c r="EB65" s="7"/>
      <c r="EC65" s="7"/>
      <c r="ED65" s="7"/>
      <c r="EE65" s="21"/>
      <c r="EF65" s="21"/>
      <c r="EG65" s="20"/>
      <c r="EH65" s="20"/>
      <c r="EI65" s="7"/>
      <c r="EJ65" s="7"/>
      <c r="EK65" s="7"/>
      <c r="EL65" s="18"/>
      <c r="EM65" s="18"/>
      <c r="EN65" s="18"/>
      <c r="EO65" s="18"/>
      <c r="EP65" s="18"/>
      <c r="EQ65" s="18"/>
      <c r="ER65" s="18"/>
      <c r="ES65" s="18"/>
      <c r="ET65" s="18"/>
      <c r="EU65" s="20"/>
      <c r="EV65" s="20"/>
      <c r="EW65" s="7"/>
      <c r="EX65" s="7"/>
      <c r="EY65" s="7"/>
      <c r="EZ65" s="18"/>
      <c r="FA65" s="18"/>
      <c r="FB65" s="18"/>
      <c r="FC65" s="18"/>
      <c r="FD65" s="18"/>
      <c r="FE65" s="18"/>
      <c r="FF65" s="18"/>
      <c r="FG65" s="14"/>
      <c r="FH65" s="14"/>
      <c r="FI65" s="20"/>
      <c r="FJ65" s="20"/>
      <c r="FK65" s="20"/>
      <c r="FL65" s="20"/>
      <c r="FM65" s="20"/>
      <c r="FN65" s="35"/>
      <c r="FO65" s="35"/>
      <c r="FP65" s="35"/>
      <c r="FQ65" s="35"/>
      <c r="FR65" s="35"/>
      <c r="FS65" s="20"/>
      <c r="FT65" s="20"/>
      <c r="FU65" s="20"/>
      <c r="FV65" s="35"/>
      <c r="FW65" s="35"/>
      <c r="FX65" s="35"/>
      <c r="FY65" s="35"/>
      <c r="FZ65" s="35"/>
      <c r="GA65" s="17"/>
      <c r="GB65" s="17"/>
      <c r="GC65" s="17"/>
      <c r="GD65" s="17"/>
      <c r="GE65" s="17"/>
      <c r="GF65" s="17"/>
      <c r="GG65" s="1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20"/>
      <c r="GU65" s="20"/>
      <c r="GV65" s="7"/>
      <c r="GW65" s="7"/>
      <c r="GX65" s="7"/>
      <c r="GY65" s="20"/>
      <c r="GZ65" s="7"/>
    </row>
    <row r="66" spans="1:208" ht="14.4" customHeight="1" x14ac:dyDescent="0.3">
      <c r="A66" s="36"/>
      <c r="B66" s="36"/>
      <c r="C66" s="36"/>
      <c r="D66" s="36"/>
      <c r="E66" s="78"/>
      <c r="F66" s="20"/>
      <c r="G66" s="20"/>
      <c r="H66" s="18"/>
      <c r="I66" s="18"/>
      <c r="J66" s="18"/>
      <c r="K66" s="20"/>
      <c r="L66" s="20"/>
      <c r="M66" s="20"/>
      <c r="N66" s="20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20"/>
      <c r="AB66" s="20"/>
      <c r="AC66" s="20"/>
      <c r="AD66" s="20"/>
      <c r="AE66" s="7"/>
      <c r="AF66" s="7"/>
      <c r="AG66" s="7"/>
      <c r="AH66" s="20"/>
      <c r="AI66" s="20"/>
      <c r="AJ66" s="7"/>
      <c r="AK66" s="7"/>
      <c r="AL66" s="20"/>
      <c r="AM66" s="20"/>
      <c r="AN66" s="20"/>
      <c r="AO66" s="20"/>
      <c r="AP66" s="20"/>
      <c r="AQ66" s="7"/>
      <c r="AR66" s="7"/>
      <c r="AS66" s="20"/>
      <c r="AT66" s="20"/>
      <c r="AU66" s="20"/>
      <c r="AV66" s="20"/>
      <c r="AW66" s="7"/>
      <c r="AX66" s="7"/>
      <c r="AY66" s="7"/>
      <c r="AZ66" s="20"/>
      <c r="BA66" s="20"/>
      <c r="BB66" s="7"/>
      <c r="BC66" s="7"/>
      <c r="BD66" s="7"/>
      <c r="BE66" s="7"/>
      <c r="BF66" s="7"/>
      <c r="BG66" s="7"/>
      <c r="BH66" s="7"/>
      <c r="BI66" s="7"/>
      <c r="BJ66" s="20"/>
      <c r="BK66" s="20"/>
      <c r="BL66" s="7"/>
      <c r="BM66" s="7"/>
      <c r="BN66" s="7"/>
      <c r="BO66" s="20"/>
      <c r="BP66" s="20"/>
      <c r="BQ66" s="20"/>
      <c r="BR66" s="20"/>
      <c r="BS66" s="7"/>
      <c r="BT66" s="7"/>
      <c r="BU66" s="7"/>
      <c r="BV66" s="7"/>
      <c r="BW66" s="7"/>
      <c r="BX66" s="18"/>
      <c r="BY66" s="18"/>
      <c r="BZ66" s="7"/>
      <c r="CA66" s="7"/>
      <c r="CB66" s="7"/>
      <c r="CC66" s="7"/>
      <c r="CD66" s="7"/>
      <c r="CE66" s="20"/>
      <c r="CF66" s="20"/>
      <c r="CG66" s="20"/>
      <c r="CH66" s="20"/>
      <c r="CI66" s="21"/>
      <c r="CJ66" s="21"/>
      <c r="CK66" s="21"/>
      <c r="CL66" s="21"/>
      <c r="CM66" s="21"/>
      <c r="CN66" s="7"/>
      <c r="CO66" s="7"/>
      <c r="CP66" s="20"/>
      <c r="CQ66" s="20"/>
      <c r="CR66" s="7"/>
      <c r="CS66" s="7"/>
      <c r="CT66" s="7"/>
      <c r="CU66" s="7"/>
      <c r="CV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20"/>
      <c r="DM66" s="20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24"/>
      <c r="DY66" s="24"/>
      <c r="DZ66" s="7"/>
      <c r="EA66" s="7"/>
      <c r="EB66" s="7"/>
      <c r="EC66" s="7"/>
      <c r="ED66" s="7"/>
      <c r="EE66" s="21"/>
      <c r="EF66" s="21"/>
      <c r="EG66" s="20"/>
      <c r="EH66" s="20"/>
      <c r="EI66" s="7"/>
      <c r="EJ66" s="7"/>
      <c r="EK66" s="7"/>
      <c r="EL66" s="18"/>
      <c r="EM66" s="18"/>
      <c r="EN66" s="18"/>
      <c r="EO66" s="18"/>
      <c r="EP66" s="18"/>
      <c r="EQ66" s="18"/>
      <c r="ER66" s="18"/>
      <c r="ES66" s="18"/>
      <c r="ET66" s="18"/>
      <c r="EU66" s="20"/>
      <c r="EV66" s="20"/>
      <c r="EW66" s="7"/>
      <c r="EX66" s="7"/>
      <c r="EY66" s="7"/>
      <c r="EZ66" s="18"/>
      <c r="FA66" s="18"/>
      <c r="FB66" s="18"/>
      <c r="FC66" s="18"/>
      <c r="FD66" s="18"/>
      <c r="FE66" s="18"/>
      <c r="FF66" s="18"/>
      <c r="FG66" s="14"/>
      <c r="FH66" s="14"/>
      <c r="FI66" s="20"/>
      <c r="FJ66" s="20"/>
      <c r="FK66" s="20"/>
      <c r="FL66" s="20"/>
      <c r="FM66" s="20"/>
      <c r="FN66" s="35"/>
      <c r="FO66" s="35"/>
      <c r="FP66" s="35"/>
      <c r="FQ66" s="35"/>
      <c r="FR66" s="35"/>
      <c r="FS66" s="20"/>
      <c r="FT66" s="20"/>
      <c r="FU66" s="20"/>
      <c r="FV66" s="35"/>
      <c r="FW66" s="35"/>
      <c r="FX66" s="35"/>
      <c r="FY66" s="35"/>
      <c r="FZ66" s="35"/>
      <c r="GA66" s="17"/>
      <c r="GB66" s="17"/>
      <c r="GC66" s="17"/>
      <c r="GD66" s="17"/>
      <c r="GE66" s="17"/>
      <c r="GF66" s="17"/>
      <c r="GG66" s="1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20"/>
      <c r="GU66" s="20"/>
      <c r="GV66" s="7"/>
      <c r="GW66" s="7"/>
      <c r="GX66" s="7"/>
      <c r="GY66" s="20"/>
      <c r="GZ66" s="7"/>
    </row>
    <row r="67" spans="1:208" ht="14.4" customHeight="1" x14ac:dyDescent="0.3">
      <c r="A67" s="7"/>
      <c r="B67" s="7"/>
      <c r="C67" s="7"/>
      <c r="D67" s="7"/>
      <c r="E67" s="7"/>
      <c r="F67" s="20"/>
      <c r="G67" s="20"/>
      <c r="H67" s="18"/>
      <c r="I67" s="18"/>
      <c r="J67" s="18"/>
      <c r="K67" s="20"/>
      <c r="L67" s="20"/>
      <c r="M67" s="20"/>
      <c r="N67" s="20"/>
      <c r="O67" s="20"/>
      <c r="P67" s="20"/>
      <c r="Q67" s="20"/>
      <c r="R67" s="7"/>
      <c r="S67" s="7"/>
      <c r="T67" s="7"/>
      <c r="U67" s="7"/>
      <c r="V67" s="7"/>
      <c r="W67" s="18"/>
      <c r="X67" s="18"/>
      <c r="Y67" s="20"/>
      <c r="Z67" s="20"/>
      <c r="AA67" s="20"/>
      <c r="AB67" s="20"/>
      <c r="AC67" s="7"/>
      <c r="AD67" s="7"/>
      <c r="AE67" s="7"/>
      <c r="AF67" s="7"/>
      <c r="AG67" s="7"/>
      <c r="AH67" s="20"/>
      <c r="AI67" s="20"/>
      <c r="AJ67" s="7"/>
      <c r="AK67" s="7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7"/>
      <c r="AX67" s="7"/>
      <c r="AY67" s="7"/>
      <c r="AZ67" s="20"/>
      <c r="BA67" s="20"/>
      <c r="BB67" s="7"/>
      <c r="BC67" s="7"/>
      <c r="BD67" s="7"/>
      <c r="BE67" s="7"/>
      <c r="BF67" s="7"/>
      <c r="BG67" s="7"/>
      <c r="BH67" s="7"/>
      <c r="BI67" s="7"/>
      <c r="BJ67" s="20"/>
      <c r="BK67" s="20"/>
      <c r="BL67" s="7"/>
      <c r="BM67" s="7"/>
      <c r="BN67" s="7"/>
      <c r="BO67" s="20"/>
      <c r="BP67" s="20"/>
      <c r="BQ67" s="20"/>
      <c r="BR67" s="20"/>
      <c r="BS67" s="7"/>
      <c r="BT67" s="7"/>
      <c r="BU67" s="7"/>
      <c r="BV67" s="7"/>
      <c r="BW67" s="7"/>
      <c r="BX67" s="18"/>
      <c r="BY67" s="18"/>
      <c r="BZ67" s="7"/>
      <c r="CA67" s="7"/>
      <c r="CB67" s="7"/>
      <c r="CC67" s="7"/>
      <c r="CD67" s="7"/>
      <c r="CE67" s="20"/>
      <c r="CF67" s="20"/>
      <c r="CG67" s="20"/>
      <c r="CH67" s="20"/>
      <c r="CI67" s="21"/>
      <c r="CJ67" s="21"/>
      <c r="CK67" s="21"/>
      <c r="CL67" s="21"/>
      <c r="CM67" s="21"/>
      <c r="CN67" s="7"/>
      <c r="CO67" s="7"/>
      <c r="CP67" s="20"/>
      <c r="CQ67" s="20"/>
      <c r="CR67" s="7"/>
      <c r="CS67" s="7"/>
      <c r="CT67" s="7"/>
      <c r="CU67" s="7"/>
      <c r="CV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20"/>
      <c r="DM67" s="20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24"/>
      <c r="DY67" s="24"/>
      <c r="DZ67" s="7"/>
      <c r="EA67" s="7"/>
      <c r="EB67" s="7"/>
      <c r="EC67" s="7"/>
      <c r="ED67" s="7"/>
      <c r="EE67" s="21"/>
      <c r="EF67" s="21"/>
      <c r="EG67" s="20"/>
      <c r="EH67" s="20"/>
      <c r="EI67" s="7"/>
      <c r="EJ67" s="7"/>
      <c r="EK67" s="7"/>
      <c r="EL67" s="18"/>
      <c r="EM67" s="18"/>
      <c r="EN67" s="18"/>
      <c r="EO67" s="18"/>
      <c r="EP67" s="18"/>
      <c r="EQ67" s="18"/>
      <c r="ER67" s="18"/>
      <c r="ES67" s="18"/>
      <c r="ET67" s="18"/>
      <c r="EU67" s="20"/>
      <c r="EV67" s="20"/>
      <c r="EW67" s="7"/>
      <c r="EX67" s="7"/>
      <c r="EY67" s="7"/>
      <c r="EZ67" s="18"/>
      <c r="FA67" s="18"/>
      <c r="FB67" s="18"/>
      <c r="FC67" s="18"/>
      <c r="FD67" s="18"/>
      <c r="FE67" s="18"/>
      <c r="FF67" s="18"/>
      <c r="FG67" s="35"/>
      <c r="FH67" s="35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17"/>
      <c r="GB67" s="17"/>
      <c r="GC67" s="17"/>
      <c r="GD67" s="17"/>
      <c r="GE67" s="17"/>
      <c r="GF67" s="17"/>
      <c r="GG67" s="1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20"/>
      <c r="GU67" s="20"/>
      <c r="GV67" s="7"/>
      <c r="GW67" s="7"/>
      <c r="GX67" s="7"/>
      <c r="GY67" s="20"/>
      <c r="GZ67" s="7"/>
    </row>
    <row r="68" spans="1:208" ht="14.4" customHeight="1" x14ac:dyDescent="0.3">
      <c r="A68" s="7"/>
      <c r="B68" s="7"/>
      <c r="C68" s="7"/>
      <c r="D68" s="7"/>
      <c r="E68" s="7"/>
      <c r="F68" s="20"/>
      <c r="G68" s="20"/>
      <c r="H68" s="18"/>
      <c r="I68" s="18"/>
      <c r="J68" s="18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"/>
      <c r="AD68" s="7"/>
      <c r="AE68" s="20"/>
      <c r="AF68" s="20"/>
      <c r="AG68" s="20"/>
      <c r="AH68" s="20"/>
      <c r="AI68" s="20"/>
      <c r="AJ68" s="7"/>
      <c r="AK68" s="7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7"/>
      <c r="AX68" s="7"/>
      <c r="AY68" s="7"/>
      <c r="AZ68" s="20"/>
      <c r="BA68" s="20"/>
      <c r="BB68" s="7"/>
      <c r="BC68" s="7"/>
      <c r="BD68" s="7"/>
      <c r="BE68" s="7"/>
      <c r="BF68" s="7"/>
      <c r="BG68" s="7"/>
      <c r="BH68" s="7"/>
      <c r="BI68" s="7"/>
      <c r="BJ68" s="20"/>
      <c r="BK68" s="20"/>
      <c r="BL68" s="7"/>
      <c r="BM68" s="7"/>
      <c r="BN68" s="7"/>
      <c r="BO68" s="20"/>
      <c r="BP68" s="20"/>
      <c r="BQ68" s="20"/>
      <c r="BR68" s="20"/>
      <c r="BS68" s="7"/>
      <c r="BT68" s="7"/>
      <c r="BU68" s="7"/>
      <c r="BV68" s="7"/>
      <c r="BW68" s="7"/>
      <c r="BX68" s="18"/>
      <c r="BY68" s="18"/>
      <c r="BZ68" s="7"/>
      <c r="CA68" s="7"/>
      <c r="CB68" s="7"/>
      <c r="CC68" s="7"/>
      <c r="CD68" s="7"/>
      <c r="CE68" s="20"/>
      <c r="CF68" s="20"/>
      <c r="CG68" s="20"/>
      <c r="CH68" s="20"/>
      <c r="CI68" s="21"/>
      <c r="CJ68" s="21"/>
      <c r="CK68" s="21"/>
      <c r="CL68" s="21"/>
      <c r="CM68" s="21"/>
      <c r="CN68" s="7"/>
      <c r="CO68" s="7"/>
      <c r="CP68" s="20"/>
      <c r="CQ68" s="20"/>
      <c r="CR68" s="7"/>
      <c r="CS68" s="7"/>
      <c r="CT68" s="7"/>
      <c r="CU68" s="7"/>
      <c r="CV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20"/>
      <c r="DM68" s="20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24"/>
      <c r="DY68" s="24"/>
      <c r="DZ68" s="7"/>
      <c r="EA68" s="7"/>
      <c r="EB68" s="7"/>
      <c r="EC68" s="7"/>
      <c r="ED68" s="7"/>
      <c r="EE68" s="21"/>
      <c r="EF68" s="21"/>
      <c r="EG68" s="20"/>
      <c r="EH68" s="20"/>
      <c r="EI68" s="7"/>
      <c r="EJ68" s="7"/>
      <c r="EK68" s="7"/>
      <c r="EL68" s="18"/>
      <c r="EM68" s="18"/>
      <c r="EN68" s="18"/>
      <c r="EO68" s="18"/>
      <c r="EP68" s="18"/>
      <c r="EQ68" s="18"/>
      <c r="ER68" s="18"/>
      <c r="ES68" s="18"/>
      <c r="ET68" s="18"/>
      <c r="EU68" s="20"/>
      <c r="EV68" s="20"/>
      <c r="EW68" s="7"/>
      <c r="EX68" s="7"/>
      <c r="EY68" s="7"/>
      <c r="EZ68" s="18"/>
      <c r="FA68" s="18"/>
      <c r="FB68" s="18"/>
      <c r="FC68" s="18"/>
      <c r="FD68" s="18"/>
      <c r="FE68" s="18"/>
      <c r="FF68" s="18"/>
      <c r="FG68" s="35"/>
      <c r="FH68" s="35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17"/>
      <c r="GB68" s="17"/>
      <c r="GC68" s="17"/>
      <c r="GD68" s="17"/>
      <c r="GE68" s="17"/>
      <c r="GF68" s="17"/>
      <c r="GG68" s="1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20"/>
      <c r="GU68" s="20"/>
      <c r="GV68" s="7"/>
      <c r="GW68" s="7"/>
      <c r="GX68" s="7"/>
      <c r="GY68" s="20"/>
      <c r="GZ68" s="7"/>
    </row>
    <row r="69" spans="1:208" ht="14.4" customHeight="1" x14ac:dyDescent="0.3">
      <c r="A69" s="7"/>
      <c r="B69" s="7"/>
      <c r="C69" s="7"/>
      <c r="D69" s="7"/>
      <c r="E69" s="7"/>
      <c r="F69" s="134"/>
      <c r="G69" s="134"/>
      <c r="H69" s="18"/>
      <c r="I69" s="18"/>
      <c r="J69" s="18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"/>
      <c r="AD69" s="7"/>
      <c r="AE69" s="20"/>
      <c r="AF69" s="20"/>
      <c r="AG69" s="20"/>
      <c r="AH69" s="20"/>
      <c r="AI69" s="20"/>
      <c r="AJ69" s="7"/>
      <c r="AK69" s="7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7"/>
      <c r="AX69" s="7"/>
      <c r="AY69" s="7"/>
      <c r="AZ69" s="20"/>
      <c r="BA69" s="20"/>
      <c r="BB69" s="7"/>
      <c r="BC69" s="7"/>
      <c r="BD69" s="7"/>
      <c r="BE69" s="7"/>
      <c r="BF69" s="7"/>
      <c r="BG69" s="7"/>
      <c r="BH69" s="7"/>
      <c r="BI69" s="7"/>
      <c r="BJ69" s="20"/>
      <c r="BK69" s="20"/>
      <c r="BL69" s="7"/>
      <c r="BM69" s="7"/>
      <c r="BN69" s="7"/>
      <c r="BO69" s="20"/>
      <c r="BP69" s="20"/>
      <c r="BQ69" s="20"/>
      <c r="BR69" s="20"/>
      <c r="BS69" s="7"/>
      <c r="BT69" s="7"/>
      <c r="BU69" s="7"/>
      <c r="BV69" s="7"/>
      <c r="BW69" s="7"/>
      <c r="BX69" s="18"/>
      <c r="BY69" s="18"/>
      <c r="BZ69" s="7"/>
      <c r="CA69" s="7"/>
      <c r="CB69" s="7"/>
      <c r="CC69" s="7"/>
      <c r="CD69" s="7"/>
      <c r="CE69" s="20"/>
      <c r="CF69" s="20"/>
      <c r="CG69" s="20"/>
      <c r="CH69" s="20"/>
      <c r="CI69" s="21"/>
      <c r="CJ69" s="21"/>
      <c r="CK69" s="21"/>
      <c r="CL69" s="21"/>
      <c r="CM69" s="21"/>
      <c r="CN69" s="7"/>
      <c r="CO69" s="7"/>
      <c r="CP69" s="20"/>
      <c r="CQ69" s="20"/>
      <c r="CR69" s="7"/>
      <c r="CS69" s="7"/>
      <c r="CT69" s="7"/>
      <c r="CU69" s="7"/>
      <c r="CV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20"/>
      <c r="DM69" s="20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24"/>
      <c r="DY69" s="24"/>
      <c r="DZ69" s="7"/>
      <c r="EA69" s="7"/>
      <c r="EB69" s="7"/>
      <c r="EC69" s="7"/>
      <c r="ED69" s="7"/>
      <c r="EE69" s="21"/>
      <c r="EF69" s="21"/>
      <c r="EG69" s="20"/>
      <c r="EH69" s="20"/>
      <c r="EI69" s="7"/>
      <c r="EJ69" s="7"/>
      <c r="EK69" s="7"/>
      <c r="EL69" s="18"/>
      <c r="EM69" s="18"/>
      <c r="EN69" s="18"/>
      <c r="EO69" s="18"/>
      <c r="EP69" s="18"/>
      <c r="EQ69" s="18"/>
      <c r="ER69" s="18"/>
      <c r="ES69" s="18"/>
      <c r="ET69" s="18"/>
      <c r="EU69" s="20"/>
      <c r="EV69" s="20"/>
      <c r="EW69" s="7"/>
      <c r="EX69" s="7"/>
      <c r="EY69" s="7"/>
      <c r="EZ69" s="18"/>
      <c r="FA69" s="18"/>
      <c r="FB69" s="18"/>
      <c r="FC69" s="18"/>
      <c r="FD69" s="18"/>
      <c r="FE69" s="18"/>
      <c r="FF69" s="18"/>
      <c r="FG69" s="35"/>
      <c r="FH69" s="35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17"/>
      <c r="GB69" s="17"/>
      <c r="GC69" s="17"/>
      <c r="GD69" s="17"/>
      <c r="GE69" s="17"/>
      <c r="GF69" s="17"/>
      <c r="GG69" s="1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20"/>
      <c r="GU69" s="20"/>
      <c r="GV69" s="7"/>
      <c r="GW69" s="7"/>
      <c r="GX69" s="7"/>
      <c r="GY69" s="20"/>
      <c r="GZ69" s="7"/>
    </row>
    <row r="70" spans="1:208" ht="14.4" customHeight="1" x14ac:dyDescent="0.3">
      <c r="A70" s="115"/>
      <c r="B70" s="115"/>
      <c r="C70" s="7"/>
      <c r="D70" s="7"/>
      <c r="E70" s="7"/>
      <c r="F70" s="135"/>
      <c r="G70" s="135"/>
      <c r="H70" s="135"/>
      <c r="I70" s="135"/>
      <c r="J70" s="13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18"/>
      <c r="BY70" s="18"/>
      <c r="BZ70" s="7"/>
      <c r="CA70" s="7"/>
      <c r="CB70" s="7"/>
      <c r="CC70" s="7"/>
      <c r="CD70" s="7"/>
      <c r="CE70" s="7"/>
      <c r="CF70" s="7"/>
      <c r="CG70" s="20"/>
      <c r="CH70" s="20"/>
      <c r="CI70" s="21"/>
      <c r="CJ70" s="21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24"/>
      <c r="DY70" s="24"/>
      <c r="DZ70" s="7"/>
      <c r="EA70" s="7"/>
      <c r="EB70" s="7"/>
      <c r="EC70" s="7"/>
      <c r="ED70" s="7"/>
      <c r="EE70" s="21"/>
      <c r="EF70" s="21"/>
      <c r="EG70" s="7"/>
      <c r="EH70" s="7"/>
      <c r="EI70" s="7"/>
      <c r="EJ70" s="7"/>
      <c r="EK70" s="7"/>
      <c r="EL70" s="18"/>
      <c r="EM70" s="18"/>
      <c r="EN70" s="18"/>
      <c r="EO70" s="18"/>
      <c r="EP70" s="18"/>
      <c r="EQ70" s="18"/>
      <c r="ER70" s="18"/>
      <c r="ES70" s="18"/>
      <c r="ET70" s="18"/>
      <c r="EU70" s="7"/>
      <c r="EV70" s="7"/>
      <c r="EW70" s="7"/>
      <c r="EX70" s="7"/>
      <c r="EY70" s="7"/>
      <c r="EZ70" s="18"/>
      <c r="FA70" s="18"/>
      <c r="FB70" s="18"/>
      <c r="FC70" s="18"/>
      <c r="FD70" s="18"/>
      <c r="FE70" s="18"/>
      <c r="FF70" s="18"/>
      <c r="FG70" s="35"/>
      <c r="FH70" s="35"/>
      <c r="FI70" s="7"/>
      <c r="FJ70" s="7"/>
      <c r="FK70" s="7"/>
      <c r="FL70" s="7"/>
      <c r="FM70" s="7"/>
      <c r="FN70" s="20"/>
      <c r="FO70" s="20"/>
      <c r="FP70" s="20"/>
      <c r="FQ70" s="20"/>
      <c r="FR70" s="20"/>
      <c r="FS70" s="7"/>
      <c r="FT70" s="7"/>
      <c r="FU70" s="7"/>
      <c r="FV70" s="20"/>
      <c r="FW70" s="20"/>
      <c r="FX70" s="20"/>
      <c r="FY70" s="20"/>
      <c r="FZ70" s="20"/>
      <c r="GA70" s="17"/>
      <c r="GB70" s="1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</row>
    <row r="71" spans="1:208" ht="15.6" x14ac:dyDescent="0.3">
      <c r="A71" s="214"/>
      <c r="B71" s="214"/>
      <c r="C71" s="214"/>
      <c r="D71" s="16"/>
      <c r="E71" s="16"/>
      <c r="F71" s="18"/>
      <c r="G71" s="18"/>
      <c r="H71" s="18"/>
      <c r="I71" s="18"/>
      <c r="J71" s="1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136"/>
      <c r="BP71" s="136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21"/>
      <c r="CJ71" s="21"/>
      <c r="CK71" s="7"/>
      <c r="CL71" s="7"/>
      <c r="CM71" s="7"/>
      <c r="CN71" s="7"/>
      <c r="CO71" s="7"/>
      <c r="CP71" s="9"/>
      <c r="CQ71" s="9"/>
      <c r="CR71" s="7"/>
      <c r="CS71" s="7"/>
      <c r="CT71" s="7"/>
      <c r="CU71" s="7"/>
      <c r="CV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24"/>
      <c r="DY71" s="24"/>
      <c r="DZ71" s="7"/>
      <c r="EA71" s="7"/>
      <c r="EB71" s="7"/>
      <c r="EC71" s="7"/>
      <c r="ED71" s="7"/>
      <c r="EE71" s="21"/>
      <c r="EF71" s="21"/>
      <c r="EG71" s="7"/>
      <c r="EH71" s="7"/>
      <c r="EI71" s="7"/>
      <c r="EJ71" s="7"/>
      <c r="EK71" s="7"/>
      <c r="EL71" s="18"/>
      <c r="EM71" s="18"/>
      <c r="EN71" s="18"/>
      <c r="EO71" s="18"/>
      <c r="EP71" s="18"/>
      <c r="EQ71" s="18"/>
      <c r="ER71" s="18"/>
      <c r="ES71" s="18"/>
      <c r="ET71" s="18"/>
      <c r="EU71" s="7"/>
      <c r="EV71" s="7"/>
      <c r="EW71" s="7"/>
      <c r="EX71" s="7"/>
      <c r="EY71" s="7"/>
      <c r="EZ71" s="18"/>
      <c r="FA71" s="18"/>
      <c r="FB71" s="18"/>
      <c r="FC71" s="18"/>
      <c r="FD71" s="18"/>
      <c r="FE71" s="18"/>
      <c r="FF71" s="18"/>
      <c r="FG71" s="35"/>
      <c r="FH71" s="35"/>
      <c r="FI71" s="7"/>
      <c r="FJ71" s="7"/>
      <c r="FK71" s="7"/>
      <c r="FL71" s="7"/>
      <c r="FM71" s="7"/>
      <c r="FN71" s="20"/>
      <c r="FO71" s="20"/>
      <c r="FP71" s="20"/>
      <c r="FQ71" s="20"/>
      <c r="FR71" s="20"/>
      <c r="FS71" s="7"/>
      <c r="FT71" s="7"/>
      <c r="FU71" s="7"/>
      <c r="FV71" s="20"/>
      <c r="FW71" s="20"/>
      <c r="FX71" s="20"/>
      <c r="FY71" s="20"/>
      <c r="FZ71" s="20"/>
      <c r="GA71" s="17"/>
      <c r="GB71" s="1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</row>
    <row r="72" spans="1:208" x14ac:dyDescent="0.3">
      <c r="A72" s="135"/>
      <c r="B72" s="135"/>
      <c r="C72" s="135"/>
      <c r="D72" s="135"/>
      <c r="E72" s="135"/>
      <c r="F72" s="18"/>
      <c r="G72" s="18"/>
      <c r="H72" s="18"/>
      <c r="I72" s="18"/>
      <c r="J72" s="18"/>
      <c r="K72" s="135"/>
      <c r="L72" s="135"/>
      <c r="M72" s="135"/>
      <c r="N72" s="135"/>
      <c r="O72" s="135"/>
      <c r="P72" s="135"/>
      <c r="Q72" s="135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17"/>
      <c r="BP72" s="1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21"/>
      <c r="CJ72" s="21"/>
      <c r="CK72" s="7"/>
      <c r="CL72" s="7"/>
      <c r="CM72" s="7"/>
      <c r="CN72" s="7"/>
      <c r="CO72" s="7"/>
      <c r="CP72" s="9"/>
      <c r="CQ72" s="9"/>
      <c r="CR72" s="7"/>
      <c r="CS72" s="7"/>
      <c r="CT72" s="7"/>
      <c r="CU72" s="7"/>
      <c r="CV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24"/>
      <c r="DY72" s="24"/>
      <c r="DZ72" s="7"/>
      <c r="EA72" s="7"/>
      <c r="EB72" s="7"/>
      <c r="EC72" s="7"/>
      <c r="ED72" s="7"/>
      <c r="EE72" s="21"/>
      <c r="EF72" s="21"/>
      <c r="EG72" s="7"/>
      <c r="EH72" s="7"/>
      <c r="EI72" s="7"/>
      <c r="EJ72" s="7"/>
      <c r="EK72" s="7"/>
      <c r="EL72" s="18"/>
      <c r="EM72" s="18"/>
      <c r="EN72" s="18"/>
      <c r="EO72" s="18"/>
      <c r="EP72" s="18"/>
      <c r="EQ72" s="18"/>
      <c r="ER72" s="18"/>
      <c r="ES72" s="18"/>
      <c r="ET72" s="18"/>
      <c r="EU72" s="7"/>
      <c r="EV72" s="7"/>
      <c r="EW72" s="7"/>
      <c r="EX72" s="7"/>
      <c r="EY72" s="7"/>
      <c r="EZ72" s="18"/>
      <c r="FA72" s="18"/>
      <c r="FB72" s="18"/>
      <c r="FC72" s="18"/>
      <c r="FD72" s="18"/>
      <c r="FE72" s="18"/>
      <c r="FF72" s="18"/>
      <c r="FG72" s="35"/>
      <c r="FH72" s="35"/>
      <c r="FI72" s="7"/>
      <c r="FJ72" s="7"/>
      <c r="FK72" s="7"/>
      <c r="FL72" s="7"/>
      <c r="FM72" s="7"/>
      <c r="FN72" s="20"/>
      <c r="FO72" s="20"/>
      <c r="FP72" s="20"/>
      <c r="FQ72" s="20"/>
      <c r="FR72" s="20"/>
      <c r="FS72" s="7"/>
      <c r="FT72" s="7"/>
      <c r="FU72" s="7"/>
      <c r="FV72" s="20"/>
      <c r="FW72" s="20"/>
      <c r="FX72" s="20"/>
      <c r="FY72" s="20"/>
      <c r="FZ72" s="20"/>
      <c r="GA72" s="17"/>
      <c r="GB72" s="1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</row>
    <row r="73" spans="1:208" x14ac:dyDescent="0.3">
      <c r="A73" s="26"/>
      <c r="B73" s="26"/>
      <c r="C73" s="26"/>
      <c r="D73" s="26"/>
      <c r="E73" s="26"/>
      <c r="K73" s="26"/>
      <c r="L73" s="26"/>
      <c r="M73" s="26"/>
      <c r="N73" s="26"/>
      <c r="O73" s="26"/>
      <c r="P73" s="26"/>
      <c r="Q73" s="26"/>
      <c r="W73" s="1"/>
      <c r="X73" s="1"/>
      <c r="AQ73" s="7"/>
      <c r="AR73" s="7"/>
      <c r="BO73" s="10"/>
      <c r="BP73" s="10"/>
      <c r="CG73" s="1"/>
      <c r="CH73" s="1"/>
      <c r="CI73" s="22"/>
      <c r="CJ73" s="22"/>
      <c r="CP73" s="3"/>
      <c r="CQ73" s="3"/>
      <c r="CR73" s="1"/>
      <c r="CS73" s="1"/>
      <c r="CT73" s="1"/>
      <c r="CU73" s="1"/>
      <c r="CV73" s="1"/>
      <c r="CW73" s="1"/>
      <c r="CX73" s="1"/>
      <c r="DB73" s="1"/>
      <c r="DC73" s="1"/>
      <c r="DD73" s="1"/>
      <c r="DE73" s="1"/>
      <c r="DF73" s="1"/>
      <c r="DX73" s="25"/>
      <c r="DY73" s="25"/>
      <c r="DZ73" s="1"/>
      <c r="EA73" s="1"/>
      <c r="EB73" s="1"/>
      <c r="EC73" s="1"/>
      <c r="ED73" s="1"/>
      <c r="EE73" s="22"/>
      <c r="EF73" s="22"/>
      <c r="EL73" s="2"/>
      <c r="EM73" s="2"/>
      <c r="EN73" s="2"/>
      <c r="EO73" s="2"/>
      <c r="EP73" s="2"/>
      <c r="EQ73" s="2"/>
      <c r="ER73" s="2"/>
      <c r="ES73" s="2"/>
      <c r="ET73" s="2"/>
      <c r="EZ73" s="2"/>
      <c r="FA73" s="2"/>
      <c r="FB73" s="2"/>
      <c r="FC73" s="2"/>
      <c r="FD73" s="2"/>
      <c r="FE73" s="2"/>
      <c r="FF73" s="2"/>
      <c r="FG73" s="35"/>
      <c r="FH73" s="35"/>
      <c r="FI73" s="1"/>
      <c r="FJ73" s="1"/>
      <c r="FK73" s="1"/>
      <c r="FL73" s="1"/>
      <c r="FM73" s="1"/>
      <c r="FN73" s="28"/>
      <c r="FO73" s="28"/>
      <c r="FP73" s="28"/>
      <c r="FQ73" s="28"/>
      <c r="FR73" s="28"/>
      <c r="FS73" s="1"/>
      <c r="FT73" s="1"/>
      <c r="FU73" s="1"/>
      <c r="FV73" s="28"/>
      <c r="FW73" s="28"/>
      <c r="FX73" s="28"/>
      <c r="FY73" s="28"/>
      <c r="FZ73" s="28"/>
      <c r="GA73" s="10"/>
      <c r="GB73" s="10"/>
      <c r="GH73" s="1"/>
      <c r="GI73" s="1"/>
      <c r="GJ73" s="1"/>
      <c r="GK73" s="1"/>
      <c r="GL73" s="1"/>
      <c r="GM73" s="1"/>
      <c r="GN73" s="1"/>
      <c r="GT73" s="1"/>
      <c r="GU73" s="1"/>
      <c r="GV73" s="1"/>
      <c r="GW73" s="1"/>
      <c r="GX73" s="1"/>
      <c r="GY73" s="1"/>
    </row>
    <row r="74" spans="1:208" x14ac:dyDescent="0.3">
      <c r="A74" s="26"/>
      <c r="B74" s="26"/>
      <c r="C74" s="26"/>
      <c r="D74" s="26"/>
      <c r="E74" s="26"/>
      <c r="W74" s="1"/>
      <c r="X74" s="1"/>
      <c r="AQ74" s="7"/>
      <c r="AR74" s="7"/>
      <c r="BO74" s="10"/>
      <c r="BP74" s="10"/>
      <c r="CG74" s="1"/>
      <c r="CH74" s="1"/>
      <c r="CI74" s="22"/>
      <c r="CJ74" s="22"/>
      <c r="CP74" s="3"/>
      <c r="CQ74" s="3"/>
      <c r="CR74" s="1"/>
      <c r="CS74" s="1"/>
      <c r="CT74" s="1"/>
      <c r="CU74" s="1"/>
      <c r="CV74" s="1"/>
      <c r="CW74" s="1"/>
      <c r="CX74" s="1"/>
      <c r="DB74" s="1"/>
      <c r="DC74" s="1"/>
      <c r="DD74" s="1"/>
      <c r="DE74" s="1"/>
      <c r="DF74" s="1"/>
      <c r="DX74" s="25"/>
      <c r="DY74" s="25"/>
      <c r="DZ74" s="1"/>
      <c r="EA74" s="1"/>
      <c r="EB74" s="1"/>
      <c r="EC74" s="1"/>
      <c r="ED74" s="1"/>
      <c r="EE74" s="22"/>
      <c r="EF74" s="22"/>
      <c r="EL74" s="2"/>
      <c r="EM74" s="2"/>
      <c r="EN74" s="2"/>
      <c r="EO74" s="2"/>
      <c r="EP74" s="2"/>
      <c r="EQ74" s="2"/>
      <c r="ER74" s="2"/>
      <c r="ES74" s="2"/>
      <c r="ET74" s="2"/>
      <c r="EZ74" s="2"/>
      <c r="FA74" s="2"/>
      <c r="FB74" s="2"/>
      <c r="FC74" s="2"/>
      <c r="FD74" s="2"/>
      <c r="FE74" s="2"/>
      <c r="FF74" s="2"/>
      <c r="FG74" s="35"/>
      <c r="FH74" s="35"/>
      <c r="FI74" s="1"/>
      <c r="FJ74" s="1"/>
      <c r="FK74" s="1"/>
      <c r="FL74" s="1"/>
      <c r="FM74" s="1"/>
      <c r="FN74" s="28"/>
      <c r="FO74" s="28"/>
      <c r="FP74" s="28"/>
      <c r="FQ74" s="28"/>
      <c r="FR74" s="28"/>
      <c r="FS74" s="1"/>
      <c r="FT74" s="1"/>
      <c r="FU74" s="1"/>
      <c r="FV74" s="28"/>
      <c r="FW74" s="28"/>
      <c r="FX74" s="28"/>
      <c r="FY74" s="28"/>
      <c r="FZ74" s="28"/>
      <c r="GA74" s="10"/>
      <c r="GB74" s="10"/>
      <c r="GH74" s="1"/>
      <c r="GI74" s="1"/>
      <c r="GJ74" s="1"/>
      <c r="GK74" s="1"/>
      <c r="GL74" s="1"/>
      <c r="GM74" s="1"/>
      <c r="GN74" s="1"/>
      <c r="GT74" s="1"/>
      <c r="GU74" s="1"/>
      <c r="GV74" s="1"/>
      <c r="GW74" s="1"/>
      <c r="GX74" s="1"/>
      <c r="GY74" s="1"/>
    </row>
    <row r="75" spans="1:208" x14ac:dyDescent="0.3">
      <c r="A75" s="26"/>
      <c r="B75" s="26"/>
      <c r="C75" s="26"/>
      <c r="D75" s="26"/>
      <c r="E75" s="26"/>
      <c r="W75" s="1"/>
      <c r="X75" s="1"/>
      <c r="AQ75" s="7"/>
      <c r="AR75" s="7"/>
      <c r="BO75" s="10"/>
      <c r="BP75" s="10"/>
      <c r="CG75" s="1"/>
      <c r="CH75" s="1"/>
      <c r="CI75" s="22"/>
      <c r="CJ75" s="22"/>
      <c r="CP75" s="3"/>
      <c r="CQ75" s="3"/>
      <c r="CR75" s="1"/>
      <c r="CS75" s="1"/>
      <c r="CT75" s="1"/>
      <c r="CU75" s="1"/>
      <c r="CV75" s="1"/>
      <c r="CW75" s="1"/>
      <c r="CX75" s="1"/>
      <c r="DB75" s="1"/>
      <c r="DC75" s="1"/>
      <c r="DD75" s="1"/>
      <c r="DE75" s="1"/>
      <c r="DF75" s="1"/>
      <c r="DX75" s="25"/>
      <c r="DY75" s="25"/>
      <c r="DZ75" s="1"/>
      <c r="EA75" s="1"/>
      <c r="EB75" s="1"/>
      <c r="EC75" s="1"/>
      <c r="ED75" s="1"/>
      <c r="EE75" s="22"/>
      <c r="EF75" s="22"/>
      <c r="EL75" s="2"/>
      <c r="EM75" s="2"/>
      <c r="EN75" s="2"/>
      <c r="EO75" s="2"/>
      <c r="EP75" s="2"/>
      <c r="EQ75" s="2"/>
      <c r="ER75" s="2"/>
      <c r="ES75" s="2"/>
      <c r="ET75" s="2"/>
      <c r="EZ75" s="2"/>
      <c r="FA75" s="2"/>
      <c r="FB75" s="2"/>
      <c r="FC75" s="2"/>
      <c r="FD75" s="2"/>
      <c r="FE75" s="2"/>
      <c r="FF75" s="2"/>
      <c r="FG75" s="20"/>
      <c r="FH75" s="20"/>
      <c r="FI75" s="1"/>
      <c r="FJ75" s="1"/>
      <c r="FK75" s="1"/>
      <c r="FL75" s="1"/>
      <c r="FM75" s="1"/>
      <c r="FN75" s="28"/>
      <c r="FO75" s="28"/>
      <c r="FP75" s="28"/>
      <c r="FQ75" s="28"/>
      <c r="FR75" s="28"/>
      <c r="FS75" s="1"/>
      <c r="FT75" s="1"/>
      <c r="FU75" s="1"/>
      <c r="FV75" s="28"/>
      <c r="FW75" s="28"/>
      <c r="FX75" s="28"/>
      <c r="FY75" s="28"/>
      <c r="FZ75" s="28"/>
      <c r="GA75" s="10"/>
      <c r="GB75" s="10"/>
      <c r="GH75" s="1"/>
      <c r="GI75" s="1"/>
      <c r="GJ75" s="1"/>
      <c r="GK75" s="1"/>
      <c r="GL75" s="1"/>
      <c r="GM75" s="1"/>
      <c r="GN75" s="1"/>
      <c r="GT75" s="1"/>
      <c r="GU75" s="1"/>
      <c r="GV75" s="1"/>
      <c r="GW75" s="1"/>
      <c r="GX75" s="1"/>
      <c r="GY75" s="1"/>
    </row>
    <row r="76" spans="1:208" x14ac:dyDescent="0.3">
      <c r="A76" s="26"/>
      <c r="B76" s="26"/>
      <c r="C76" s="26"/>
      <c r="D76" s="26"/>
      <c r="E76" s="26"/>
      <c r="W76" s="1"/>
      <c r="X76" s="1"/>
      <c r="AQ76" s="7"/>
      <c r="AR76" s="7"/>
      <c r="BO76" s="10"/>
      <c r="BP76" s="10"/>
      <c r="CG76" s="1"/>
      <c r="CH76" s="1"/>
      <c r="CI76" s="22"/>
      <c r="CJ76" s="22"/>
      <c r="CP76" s="3"/>
      <c r="CQ76" s="3"/>
      <c r="CR76" s="1"/>
      <c r="CS76" s="1"/>
      <c r="CT76" s="1"/>
      <c r="CU76" s="1"/>
      <c r="CV76" s="1"/>
      <c r="CW76" s="1"/>
      <c r="CX76" s="1"/>
      <c r="DB76" s="1"/>
      <c r="DC76" s="1"/>
      <c r="DD76" s="1"/>
      <c r="DE76" s="1"/>
      <c r="DF76" s="1"/>
      <c r="DX76" s="25"/>
      <c r="DY76" s="25"/>
      <c r="DZ76" s="1"/>
      <c r="EA76" s="1"/>
      <c r="EB76" s="1"/>
      <c r="EC76" s="1"/>
      <c r="ED76" s="1"/>
      <c r="EE76" s="22"/>
      <c r="EF76" s="22"/>
      <c r="EL76" s="2"/>
      <c r="EM76" s="2"/>
      <c r="EN76" s="2"/>
      <c r="EO76" s="2"/>
      <c r="EP76" s="2"/>
      <c r="EQ76" s="2"/>
      <c r="ER76" s="2"/>
      <c r="ES76" s="2"/>
      <c r="ET76" s="2"/>
      <c r="EZ76" s="2"/>
      <c r="FA76" s="2"/>
      <c r="FB76" s="2"/>
      <c r="FC76" s="2"/>
      <c r="FD76" s="2"/>
      <c r="FE76" s="2"/>
      <c r="FF76" s="2"/>
      <c r="FG76" s="20"/>
      <c r="FH76" s="20"/>
      <c r="FI76" s="1"/>
      <c r="FJ76" s="1"/>
      <c r="FK76" s="1"/>
      <c r="FL76" s="1"/>
      <c r="FM76" s="1"/>
      <c r="FN76" s="28"/>
      <c r="FO76" s="28"/>
      <c r="FP76" s="28"/>
      <c r="FQ76" s="28"/>
      <c r="FR76" s="28"/>
      <c r="FS76" s="1"/>
      <c r="FT76" s="1"/>
      <c r="FU76" s="1"/>
      <c r="FV76" s="28"/>
      <c r="FW76" s="28"/>
      <c r="FX76" s="28"/>
      <c r="FY76" s="28"/>
      <c r="FZ76" s="28"/>
      <c r="GA76" s="10"/>
      <c r="GB76" s="10"/>
      <c r="GH76" s="1"/>
      <c r="GI76" s="1"/>
      <c r="GJ76" s="1"/>
      <c r="GK76" s="1"/>
      <c r="GL76" s="1"/>
      <c r="GM76" s="1"/>
      <c r="GN76" s="1"/>
      <c r="GT76" s="1"/>
      <c r="GU76" s="1"/>
      <c r="GV76" s="1"/>
      <c r="GW76" s="1"/>
      <c r="GX76" s="1"/>
      <c r="GY76" s="1"/>
    </row>
    <row r="77" spans="1:208" x14ac:dyDescent="0.3">
      <c r="A77" s="26"/>
      <c r="B77" s="26"/>
      <c r="C77" s="26"/>
      <c r="D77" s="26"/>
      <c r="E77" s="26"/>
      <c r="W77" s="1"/>
      <c r="X77" s="1"/>
      <c r="AQ77" s="7"/>
      <c r="AR77" s="7"/>
      <c r="BO77" s="10"/>
      <c r="BP77" s="10"/>
      <c r="CG77" s="1"/>
      <c r="CH77" s="1"/>
      <c r="CI77" s="22"/>
      <c r="CJ77" s="22"/>
      <c r="CP77" s="3"/>
      <c r="CQ77" s="3"/>
      <c r="CR77" s="1"/>
      <c r="CS77" s="1"/>
      <c r="CT77" s="1"/>
      <c r="CU77" s="1"/>
      <c r="CV77" s="1"/>
      <c r="CW77" s="1"/>
      <c r="CX77" s="1"/>
      <c r="DB77" s="1"/>
      <c r="DC77" s="1"/>
      <c r="DD77" s="1"/>
      <c r="DE77" s="1"/>
      <c r="DF77" s="1"/>
      <c r="DX77" s="25"/>
      <c r="DY77" s="25"/>
      <c r="DZ77" s="1"/>
      <c r="EA77" s="1"/>
      <c r="EB77" s="1"/>
      <c r="EC77" s="1"/>
      <c r="ED77" s="1"/>
      <c r="EE77" s="22"/>
      <c r="EF77" s="22"/>
      <c r="EL77" s="2"/>
      <c r="EM77" s="2"/>
      <c r="EN77" s="2"/>
      <c r="EO77" s="2"/>
      <c r="EP77" s="2"/>
      <c r="EQ77" s="2"/>
      <c r="ER77" s="2"/>
      <c r="ES77" s="2"/>
      <c r="ET77" s="2"/>
      <c r="EZ77" s="2"/>
      <c r="FA77" s="2"/>
      <c r="FB77" s="2"/>
      <c r="FC77" s="2"/>
      <c r="FD77" s="2"/>
      <c r="FE77" s="2"/>
      <c r="FF77" s="2"/>
      <c r="FG77" s="28"/>
      <c r="FH77" s="28"/>
      <c r="FI77" s="1"/>
      <c r="FJ77" s="1"/>
      <c r="FK77" s="1"/>
      <c r="FL77" s="1"/>
      <c r="FM77" s="1"/>
      <c r="FN77" s="28"/>
      <c r="FO77" s="28"/>
      <c r="FP77" s="28"/>
      <c r="FQ77" s="28"/>
      <c r="FR77" s="28"/>
      <c r="FS77" s="1"/>
      <c r="FT77" s="1"/>
      <c r="FU77" s="1"/>
      <c r="FV77" s="28"/>
      <c r="FW77" s="28"/>
      <c r="FX77" s="28"/>
      <c r="FY77" s="28"/>
      <c r="FZ77" s="28"/>
      <c r="GA77" s="10"/>
      <c r="GB77" s="10"/>
      <c r="GH77" s="1"/>
      <c r="GI77" s="1"/>
      <c r="GJ77" s="1"/>
      <c r="GK77" s="1"/>
      <c r="GL77" s="1"/>
      <c r="GM77" s="1"/>
      <c r="GN77" s="1"/>
      <c r="GT77" s="1"/>
      <c r="GU77" s="1"/>
      <c r="GV77" s="1"/>
      <c r="GW77" s="1"/>
      <c r="GX77" s="1"/>
      <c r="GY77" s="1"/>
    </row>
    <row r="78" spans="1:208" x14ac:dyDescent="0.3">
      <c r="A78" s="26"/>
      <c r="B78" s="26"/>
      <c r="C78" s="26"/>
      <c r="D78" s="26"/>
      <c r="E78" s="26"/>
      <c r="W78" s="1"/>
      <c r="X78" s="1"/>
      <c r="AQ78" s="7"/>
      <c r="AR78" s="7"/>
      <c r="BO78" s="10"/>
      <c r="BP78" s="10"/>
      <c r="CG78" s="1"/>
      <c r="CH78" s="1"/>
      <c r="CP78" s="3"/>
      <c r="CQ78" s="3"/>
      <c r="FG78" s="28"/>
      <c r="FH78" s="28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T78" s="1"/>
      <c r="GU78" s="1"/>
      <c r="GY78" s="1"/>
    </row>
    <row r="79" spans="1:208" x14ac:dyDescent="0.3">
      <c r="A79" s="26"/>
      <c r="B79" s="26"/>
      <c r="C79" s="26"/>
      <c r="D79" s="26"/>
      <c r="E79" s="26"/>
      <c r="W79" s="1"/>
      <c r="X79" s="1"/>
      <c r="AQ79" s="7"/>
      <c r="AR79" s="7"/>
      <c r="BO79" s="10"/>
      <c r="BP79" s="10"/>
      <c r="CG79" s="1"/>
      <c r="CH79" s="1"/>
      <c r="CP79" s="3"/>
      <c r="CQ79" s="3"/>
      <c r="FG79" s="28"/>
      <c r="FH79" s="28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T79" s="1"/>
      <c r="GU79" s="1"/>
      <c r="GY79" s="1"/>
    </row>
    <row r="80" spans="1:208" x14ac:dyDescent="0.3">
      <c r="A80" s="26"/>
      <c r="B80" s="26"/>
      <c r="C80" s="26"/>
      <c r="D80" s="26"/>
      <c r="E80" s="26"/>
      <c r="W80" s="1"/>
      <c r="X80" s="1"/>
      <c r="AQ80" s="7"/>
      <c r="AR80" s="7"/>
      <c r="BO80" s="10"/>
      <c r="BP80" s="10"/>
      <c r="CG80" s="1"/>
      <c r="CH80" s="1"/>
      <c r="CP80" s="3"/>
      <c r="CQ80" s="3"/>
      <c r="FG80" s="28"/>
      <c r="FH80" s="28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T80" s="1"/>
      <c r="GU80" s="1"/>
      <c r="GY80" s="1"/>
    </row>
    <row r="81" spans="1:207" x14ac:dyDescent="0.3">
      <c r="A81" s="26"/>
      <c r="B81" s="26"/>
      <c r="C81" s="26"/>
      <c r="D81" s="26"/>
      <c r="E81" s="26"/>
      <c r="W81" s="1"/>
      <c r="X81" s="1"/>
      <c r="AQ81" s="7"/>
      <c r="AR81" s="7"/>
      <c r="BO81" s="10"/>
      <c r="BP81" s="10"/>
      <c r="CG81" s="1"/>
      <c r="CH81" s="1"/>
      <c r="CP81" s="3"/>
      <c r="CQ81" s="3"/>
      <c r="FG81" s="28"/>
      <c r="FH81" s="28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T81" s="1"/>
      <c r="GU81" s="1"/>
      <c r="GY81" s="1"/>
    </row>
    <row r="82" spans="1:207" x14ac:dyDescent="0.3">
      <c r="A82" s="26"/>
      <c r="B82" s="26"/>
      <c r="C82" s="26"/>
      <c r="D82" s="26"/>
      <c r="E82" s="26"/>
      <c r="W82" s="1"/>
      <c r="X82" s="1"/>
      <c r="AQ82" s="7"/>
      <c r="AR82" s="7"/>
      <c r="BO82" s="10"/>
      <c r="BP82" s="10"/>
      <c r="CG82" s="1"/>
      <c r="CH82" s="1"/>
      <c r="CP82" s="3"/>
      <c r="CQ82" s="3"/>
      <c r="FG82" s="28"/>
      <c r="FH82" s="28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T82" s="1"/>
      <c r="GU82" s="1"/>
      <c r="GY82" s="1"/>
    </row>
    <row r="83" spans="1:207" x14ac:dyDescent="0.3">
      <c r="A83" s="26"/>
      <c r="B83" s="26"/>
      <c r="W83" s="1"/>
      <c r="X83" s="1"/>
      <c r="AQ83" s="7"/>
      <c r="AR83" s="7"/>
      <c r="BO83" s="10"/>
      <c r="BP83" s="10"/>
      <c r="CG83" s="1"/>
      <c r="CH83" s="1"/>
      <c r="CP83" s="3"/>
      <c r="CQ83" s="3"/>
      <c r="FG83" s="28"/>
      <c r="FH83" s="28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T83" s="1"/>
      <c r="GU83" s="1"/>
      <c r="GY83" s="1"/>
    </row>
    <row r="84" spans="1:207" x14ac:dyDescent="0.3">
      <c r="A84" s="26"/>
      <c r="B84" s="26"/>
      <c r="W84" s="1"/>
      <c r="X84" s="1"/>
      <c r="AQ84" s="7"/>
      <c r="AR84" s="7"/>
      <c r="BO84" s="10"/>
      <c r="BP84" s="10"/>
      <c r="CG84" s="1"/>
      <c r="CH84" s="1"/>
      <c r="CP84" s="3"/>
      <c r="CQ84" s="3"/>
      <c r="FG84" s="28"/>
      <c r="FH84" s="28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T84" s="1"/>
      <c r="GU84" s="1"/>
      <c r="GY84" s="1"/>
    </row>
    <row r="85" spans="1:207" x14ac:dyDescent="0.3">
      <c r="A85" s="26"/>
      <c r="B85" s="26"/>
      <c r="W85" s="1"/>
      <c r="X85" s="1"/>
      <c r="AQ85" s="7"/>
      <c r="AR85" s="7"/>
      <c r="BO85" s="10"/>
      <c r="BP85" s="10"/>
      <c r="CG85" s="1"/>
      <c r="CH85" s="1"/>
      <c r="CP85" s="3"/>
      <c r="CQ85" s="3"/>
      <c r="FG85" s="28"/>
      <c r="FH85" s="28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T85" s="1"/>
      <c r="GU85" s="1"/>
      <c r="GY85" s="1"/>
    </row>
    <row r="86" spans="1:207" x14ac:dyDescent="0.3">
      <c r="FG86" s="1"/>
      <c r="FH86" s="1"/>
      <c r="FN86" s="1"/>
      <c r="FO86" s="1"/>
      <c r="FP86" s="1"/>
      <c r="FQ86" s="1"/>
      <c r="FR86" s="1"/>
      <c r="FV86" s="1"/>
      <c r="FW86" s="1"/>
      <c r="FX86" s="1"/>
      <c r="FY86" s="1"/>
      <c r="FZ86" s="1"/>
    </row>
    <row r="87" spans="1:207" x14ac:dyDescent="0.3">
      <c r="FG87" s="1"/>
      <c r="FH87" s="1"/>
      <c r="FN87" s="1"/>
      <c r="FO87" s="1"/>
      <c r="FP87" s="1"/>
      <c r="FQ87" s="1"/>
      <c r="FR87" s="1"/>
      <c r="FV87" s="1"/>
      <c r="FW87" s="1"/>
      <c r="FX87" s="1"/>
      <c r="FY87" s="1"/>
      <c r="FZ87" s="1"/>
    </row>
    <row r="88" spans="1:207" x14ac:dyDescent="0.3">
      <c r="FG88" s="1"/>
      <c r="FH88" s="1"/>
      <c r="FN88" s="1"/>
      <c r="FO88" s="1"/>
      <c r="FP88" s="1"/>
      <c r="FQ88" s="1"/>
      <c r="FR88" s="1"/>
      <c r="FV88" s="1"/>
      <c r="FW88" s="1"/>
      <c r="FX88" s="1"/>
      <c r="FY88" s="1"/>
      <c r="FZ88" s="1"/>
    </row>
    <row r="89" spans="1:207" x14ac:dyDescent="0.3">
      <c r="FG89" s="1"/>
      <c r="FH89" s="1"/>
      <c r="FN89" s="1"/>
      <c r="FO89" s="1"/>
      <c r="FP89" s="1"/>
      <c r="FQ89" s="1"/>
      <c r="FR89" s="1"/>
      <c r="FV89" s="1"/>
      <c r="FW89" s="1"/>
      <c r="FX89" s="1"/>
      <c r="FY89" s="1"/>
      <c r="FZ89" s="1"/>
    </row>
    <row r="90" spans="1:207" x14ac:dyDescent="0.3">
      <c r="FG90" s="1"/>
      <c r="FH90" s="1"/>
      <c r="FN90" s="1"/>
      <c r="FO90" s="1"/>
      <c r="FP90" s="1"/>
      <c r="FQ90" s="1"/>
      <c r="FR90" s="1"/>
      <c r="FV90" s="1"/>
      <c r="FW90" s="1"/>
      <c r="FX90" s="1"/>
      <c r="FY90" s="1"/>
      <c r="FZ90" s="1"/>
    </row>
    <row r="91" spans="1:207" x14ac:dyDescent="0.3">
      <c r="FG91" s="1"/>
      <c r="FH91" s="1"/>
      <c r="FN91" s="1"/>
      <c r="FO91" s="1"/>
      <c r="FP91" s="1"/>
      <c r="FQ91" s="1"/>
      <c r="FR91" s="1"/>
      <c r="FV91" s="1"/>
      <c r="FW91" s="1"/>
      <c r="FX91" s="1"/>
      <c r="FY91" s="1"/>
      <c r="FZ91" s="1"/>
    </row>
    <row r="92" spans="1:207" x14ac:dyDescent="0.3">
      <c r="FG92" s="1"/>
      <c r="FH92" s="1"/>
      <c r="FN92" s="1"/>
      <c r="FO92" s="1"/>
      <c r="FP92" s="1"/>
      <c r="FQ92" s="1"/>
      <c r="FR92" s="1"/>
      <c r="FV92" s="1"/>
      <c r="FW92" s="1"/>
      <c r="FX92" s="1"/>
      <c r="FY92" s="1"/>
      <c r="FZ92" s="1"/>
    </row>
    <row r="93" spans="1:207" x14ac:dyDescent="0.3">
      <c r="FG93" s="1"/>
      <c r="FH93" s="1"/>
      <c r="FN93" s="1"/>
      <c r="FO93" s="1"/>
      <c r="FP93" s="1"/>
      <c r="FQ93" s="1"/>
      <c r="FR93" s="1"/>
      <c r="FV93" s="1"/>
      <c r="FW93" s="1"/>
      <c r="FX93" s="1"/>
      <c r="FY93" s="1"/>
      <c r="FZ93" s="1"/>
    </row>
    <row r="94" spans="1:207" x14ac:dyDescent="0.3">
      <c r="FG94" s="1"/>
      <c r="FH94" s="1"/>
    </row>
    <row r="95" spans="1:207" x14ac:dyDescent="0.3">
      <c r="FG95" s="1"/>
      <c r="FH95" s="1"/>
    </row>
    <row r="96" spans="1:207" x14ac:dyDescent="0.3">
      <c r="FG96" s="1"/>
      <c r="FH96" s="1"/>
    </row>
    <row r="97" spans="163:164" x14ac:dyDescent="0.3">
      <c r="FG97" s="1"/>
      <c r="FH97" s="1"/>
    </row>
    <row r="98" spans="163:164" x14ac:dyDescent="0.3">
      <c r="FG98" s="1"/>
      <c r="FH98" s="1"/>
    </row>
    <row r="99" spans="163:164" x14ac:dyDescent="0.3">
      <c r="FG99" s="1"/>
      <c r="FH99" s="1"/>
    </row>
    <row r="100" spans="163:164" x14ac:dyDescent="0.3">
      <c r="FG100" s="1"/>
      <c r="FH100" s="1"/>
    </row>
    <row r="101" spans="163:164" x14ac:dyDescent="0.3">
      <c r="FG101" s="1"/>
      <c r="FH101" s="1"/>
    </row>
  </sheetData>
  <mergeCells count="226">
    <mergeCell ref="A1:GZ1"/>
    <mergeCell ref="E2:E6"/>
    <mergeCell ref="D2:D6"/>
    <mergeCell ref="C2:C6"/>
    <mergeCell ref="A2:A6"/>
    <mergeCell ref="A46:GZ46"/>
    <mergeCell ref="B2:B6"/>
    <mergeCell ref="GY2:GY6"/>
    <mergeCell ref="GZ2:GZ6"/>
    <mergeCell ref="K3:K6"/>
    <mergeCell ref="L3:L6"/>
    <mergeCell ref="M3:M6"/>
    <mergeCell ref="N3:N6"/>
    <mergeCell ref="O3:O6"/>
    <mergeCell ref="P3:P6"/>
    <mergeCell ref="R3:R6"/>
    <mergeCell ref="S3:S6"/>
    <mergeCell ref="T3:T6"/>
    <mergeCell ref="U3:U6"/>
    <mergeCell ref="W3:W6"/>
    <mergeCell ref="GT3:GT6"/>
    <mergeCell ref="GU3:GU6"/>
    <mergeCell ref="GV3:GV6"/>
    <mergeCell ref="GW3:GW6"/>
    <mergeCell ref="GJ3:GJ6"/>
    <mergeCell ref="GK3:GK6"/>
    <mergeCell ref="GH3:GH6"/>
    <mergeCell ref="GI3:GI6"/>
    <mergeCell ref="GF3:GG4"/>
    <mergeCell ref="BE5:BE6"/>
    <mergeCell ref="BM5:BM6"/>
    <mergeCell ref="BO5:BO6"/>
    <mergeCell ref="BP5:BP6"/>
    <mergeCell ref="BQ5:BQ6"/>
    <mergeCell ref="BR5:BR6"/>
    <mergeCell ref="BS5:BS6"/>
    <mergeCell ref="BF5:BF6"/>
    <mergeCell ref="BG5:BG6"/>
    <mergeCell ref="BH5:BH6"/>
    <mergeCell ref="BJ5:BJ6"/>
    <mergeCell ref="BK5:BK6"/>
    <mergeCell ref="BL5:BL6"/>
    <mergeCell ref="BT5:BT6"/>
    <mergeCell ref="BU5:BU6"/>
    <mergeCell ref="BV5:BV6"/>
    <mergeCell ref="BX5:BX6"/>
    <mergeCell ref="BY5:BY6"/>
    <mergeCell ref="BZ5:BZ6"/>
    <mergeCell ref="Y5:Y6"/>
    <mergeCell ref="Z5:Z6"/>
    <mergeCell ref="AA5:AA6"/>
    <mergeCell ref="AB5:AB6"/>
    <mergeCell ref="AC5:AC6"/>
    <mergeCell ref="AD5:AD6"/>
    <mergeCell ref="AE5:AE6"/>
    <mergeCell ref="AF5:AF6"/>
    <mergeCell ref="AH5:AH6"/>
    <mergeCell ref="AI5:AI6"/>
    <mergeCell ref="AJ5:AJ6"/>
    <mergeCell ref="AK5:AK6"/>
    <mergeCell ref="AL5:AL6"/>
    <mergeCell ref="AM5:AM6"/>
    <mergeCell ref="AN5:AN6"/>
    <mergeCell ref="BC4:BC6"/>
    <mergeCell ref="AW4:AW6"/>
    <mergeCell ref="AX4:AX6"/>
    <mergeCell ref="AZ4:AZ6"/>
    <mergeCell ref="AV4:AV6"/>
    <mergeCell ref="CH5:CH6"/>
    <mergeCell ref="CI5:CI6"/>
    <mergeCell ref="CJ5:CJ6"/>
    <mergeCell ref="CK5:CK6"/>
    <mergeCell ref="CL5:CL6"/>
    <mergeCell ref="CN5:CN6"/>
    <mergeCell ref="CA5:CA6"/>
    <mergeCell ref="CB5:CB6"/>
    <mergeCell ref="CC5:CC6"/>
    <mergeCell ref="CE5:CE6"/>
    <mergeCell ref="CF5:CF6"/>
    <mergeCell ref="CG5:CG6"/>
    <mergeCell ref="CU5:CU6"/>
    <mergeCell ref="CW5:CW6"/>
    <mergeCell ref="CX5:CX6"/>
    <mergeCell ref="CY5:CY6"/>
    <mergeCell ref="CZ5:CZ6"/>
    <mergeCell ref="DB5:DB6"/>
    <mergeCell ref="CO5:CO6"/>
    <mergeCell ref="CP5:CP6"/>
    <mergeCell ref="CQ5:CQ6"/>
    <mergeCell ref="CR5:CR6"/>
    <mergeCell ref="CS5:CS6"/>
    <mergeCell ref="CT5:CT6"/>
    <mergeCell ref="DJ5:DJ6"/>
    <mergeCell ref="DL5:DL6"/>
    <mergeCell ref="DM5:DM6"/>
    <mergeCell ref="DN5:DN6"/>
    <mergeCell ref="DO5:DO6"/>
    <mergeCell ref="DP5:DP6"/>
    <mergeCell ref="DC5:DC6"/>
    <mergeCell ref="DD5:DD6"/>
    <mergeCell ref="DE5:DE6"/>
    <mergeCell ref="DG5:DG6"/>
    <mergeCell ref="DH5:DH6"/>
    <mergeCell ref="DI5:DI6"/>
    <mergeCell ref="DY5:DY6"/>
    <mergeCell ref="DZ5:DZ6"/>
    <mergeCell ref="EA5:EA6"/>
    <mergeCell ref="EB5:EB6"/>
    <mergeCell ref="EC5:EC6"/>
    <mergeCell ref="EE5:EE6"/>
    <mergeCell ref="ED5:ED6"/>
    <mergeCell ref="DQ5:DQ6"/>
    <mergeCell ref="DS5:DS6"/>
    <mergeCell ref="DT5:DT6"/>
    <mergeCell ref="DU5:DU6"/>
    <mergeCell ref="DV5:DV6"/>
    <mergeCell ref="DX5:DX6"/>
    <mergeCell ref="DR5:DR6"/>
    <mergeCell ref="DW5:DW6"/>
    <mergeCell ref="EM5:EM6"/>
    <mergeCell ref="EN5:EN6"/>
    <mergeCell ref="EO5:EO6"/>
    <mergeCell ref="EP5:EP6"/>
    <mergeCell ref="EQ5:EQ6"/>
    <mergeCell ref="ES5:ES6"/>
    <mergeCell ref="ER5:ER6"/>
    <mergeCell ref="EF5:EF6"/>
    <mergeCell ref="EG5:EG6"/>
    <mergeCell ref="EH5:EH6"/>
    <mergeCell ref="EI5:EI6"/>
    <mergeCell ref="EJ5:EJ6"/>
    <mergeCell ref="EL5:EL6"/>
    <mergeCell ref="EK5:EK6"/>
    <mergeCell ref="FC5:FC6"/>
    <mergeCell ref="FD5:FD6"/>
    <mergeCell ref="FE5:FE6"/>
    <mergeCell ref="FG5:FG6"/>
    <mergeCell ref="FF5:FF6"/>
    <mergeCell ref="ET5:ET6"/>
    <mergeCell ref="EU5:EU6"/>
    <mergeCell ref="EV5:EV6"/>
    <mergeCell ref="EW5:EW6"/>
    <mergeCell ref="EX5:EX6"/>
    <mergeCell ref="EZ5:EZ6"/>
    <mergeCell ref="EY5:EY6"/>
    <mergeCell ref="GG5:GG6"/>
    <mergeCell ref="AP5:AP6"/>
    <mergeCell ref="DA5:DA6"/>
    <mergeCell ref="DF5:DF6"/>
    <mergeCell ref="DK5:DK6"/>
    <mergeCell ref="FW5:FW6"/>
    <mergeCell ref="FX5:FX6"/>
    <mergeCell ref="FY5:FY6"/>
    <mergeCell ref="GA5:GA6"/>
    <mergeCell ref="GB5:GB6"/>
    <mergeCell ref="GC5:GC6"/>
    <mergeCell ref="FZ5:FZ6"/>
    <mergeCell ref="FO5:FO6"/>
    <mergeCell ref="FU5:FU6"/>
    <mergeCell ref="FH5:FH6"/>
    <mergeCell ref="FI5:FI6"/>
    <mergeCell ref="FJ5:FJ6"/>
    <mergeCell ref="FV5:FV6"/>
    <mergeCell ref="FL5:FL6"/>
    <mergeCell ref="FM5:FM6"/>
    <mergeCell ref="FN5:FN6"/>
    <mergeCell ref="FK5:FK6"/>
    <mergeCell ref="FA5:FA6"/>
    <mergeCell ref="FB5:FB6"/>
    <mergeCell ref="A71:C71"/>
    <mergeCell ref="J2:J6"/>
    <mergeCell ref="Q3:Q6"/>
    <mergeCell ref="V3:V6"/>
    <mergeCell ref="AG5:AG6"/>
    <mergeCell ref="Y3:BD3"/>
    <mergeCell ref="AY4:AY6"/>
    <mergeCell ref="BD4:BD6"/>
    <mergeCell ref="AO5:AO6"/>
    <mergeCell ref="AQ5:AQ6"/>
    <mergeCell ref="AR5:AR6"/>
    <mergeCell ref="AS5:AS6"/>
    <mergeCell ref="AT5:AT6"/>
    <mergeCell ref="X3:X6"/>
    <mergeCell ref="F2:F6"/>
    <mergeCell ref="G2:G6"/>
    <mergeCell ref="H2:H6"/>
    <mergeCell ref="I2:I6"/>
    <mergeCell ref="BA4:BA6"/>
    <mergeCell ref="BB4:BB6"/>
    <mergeCell ref="Y4:AB4"/>
    <mergeCell ref="AC4:AK4"/>
    <mergeCell ref="AL4:AT4"/>
    <mergeCell ref="AU4:AU6"/>
    <mergeCell ref="FG4:GE4"/>
    <mergeCell ref="GE5:GE6"/>
    <mergeCell ref="GX3:GX6"/>
    <mergeCell ref="GF2:GX2"/>
    <mergeCell ref="K2:BN2"/>
    <mergeCell ref="BO2:GE2"/>
    <mergeCell ref="CI3:GE3"/>
    <mergeCell ref="BO3:CH4"/>
    <mergeCell ref="BE3:BN4"/>
    <mergeCell ref="BI5:BI6"/>
    <mergeCell ref="BN5:BN6"/>
    <mergeCell ref="BW5:BW6"/>
    <mergeCell ref="CD5:CD6"/>
    <mergeCell ref="CV5:CV6"/>
    <mergeCell ref="CM5:CM6"/>
    <mergeCell ref="CI4:FF4"/>
    <mergeCell ref="FQ5:FQ6"/>
    <mergeCell ref="FR5:FR6"/>
    <mergeCell ref="FS5:FS6"/>
    <mergeCell ref="FT5:FT6"/>
    <mergeCell ref="FP5:FP6"/>
    <mergeCell ref="GD5:GD6"/>
    <mergeCell ref="GM3:GS4"/>
    <mergeCell ref="GF5:GF6"/>
    <mergeCell ref="GL3:GL6"/>
    <mergeCell ref="GM5:GM6"/>
    <mergeCell ref="GN5:GN6"/>
    <mergeCell ref="GO5:GO6"/>
    <mergeCell ref="GP5:GP6"/>
    <mergeCell ref="GQ5:GQ6"/>
    <mergeCell ref="GR5:GR6"/>
    <mergeCell ref="GS5:GS6"/>
    <mergeCell ref="GW60:GX60"/>
  </mergeCells>
  <conditionalFormatting sqref="FF39:FF41">
    <cfRule type="uniqu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topLeftCell="A4" zoomScale="85" zoomScaleNormal="85" workbookViewId="0">
      <selection activeCell="R17" sqref="R17"/>
    </sheetView>
  </sheetViews>
  <sheetFormatPr defaultColWidth="8.88671875" defaultRowHeight="14.4" x14ac:dyDescent="0.3"/>
  <cols>
    <col min="1" max="1" width="11.6640625" style="1" customWidth="1"/>
    <col min="2" max="2" width="13.44140625" style="1" customWidth="1"/>
    <col min="3" max="3" width="8.21875" style="1" customWidth="1"/>
    <col min="4" max="4" width="8.77734375" style="1" customWidth="1"/>
    <col min="5" max="5" width="9.5546875" style="1" customWidth="1"/>
    <col min="6" max="6" width="4.44140625" style="2" customWidth="1"/>
    <col min="7" max="10" width="4.44140625" style="1" customWidth="1"/>
    <col min="11" max="11" width="5.5546875" style="1" customWidth="1"/>
    <col min="12" max="14" width="4.44140625" style="1" customWidth="1"/>
    <col min="15" max="16" width="5.21875" style="1" customWidth="1"/>
    <col min="17" max="17" width="4.5546875" style="1" customWidth="1"/>
    <col min="18" max="18" width="4.5546875" style="25" customWidth="1"/>
    <col min="19" max="19" width="4.5546875" style="7" customWidth="1"/>
    <col min="20" max="20" width="5.5546875" style="2" customWidth="1"/>
    <col min="21" max="24" width="4.5546875" style="1" customWidth="1"/>
    <col min="25" max="25" width="5.21875" style="1" customWidth="1"/>
    <col min="26" max="26" width="4.5546875" style="1" customWidth="1"/>
    <col min="27" max="27" width="5.5546875" style="10" customWidth="1"/>
    <col min="28" max="29" width="4.5546875" style="1" customWidth="1"/>
    <col min="30" max="30" width="4.5546875" style="10" customWidth="1"/>
    <col min="31" max="31" width="5.5546875" style="22" customWidth="1"/>
    <col min="32" max="33" width="5.5546875" style="2" customWidth="1"/>
    <col min="34" max="35" width="4.5546875" style="2" customWidth="1"/>
    <col min="36" max="36" width="4.5546875" style="1" customWidth="1"/>
    <col min="37" max="37" width="9.88671875" style="1" customWidth="1"/>
    <col min="38" max="39" width="5" style="2" customWidth="1"/>
    <col min="40" max="40" width="5" style="1" customWidth="1"/>
    <col min="41" max="42" width="5" style="22" customWidth="1"/>
    <col min="43" max="43" width="4.44140625" style="22" customWidth="1"/>
    <col min="44" max="44" width="5" style="3" customWidth="1"/>
    <col min="45" max="45" width="20.88671875" customWidth="1"/>
    <col min="46" max="16384" width="8.88671875" style="1"/>
  </cols>
  <sheetData>
    <row r="1" spans="1:45" ht="15" thickBot="1" x14ac:dyDescent="0.35">
      <c r="A1" s="193" t="s">
        <v>465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</row>
    <row r="2" spans="1:45" ht="14.4" customHeight="1" thickTop="1" x14ac:dyDescent="0.3">
      <c r="A2" s="185" t="s">
        <v>57</v>
      </c>
      <c r="B2" s="185" t="s">
        <v>175</v>
      </c>
      <c r="C2" s="185" t="s">
        <v>56</v>
      </c>
      <c r="D2" s="185" t="s">
        <v>174</v>
      </c>
      <c r="E2" s="185" t="s">
        <v>161</v>
      </c>
      <c r="F2" s="175" t="s">
        <v>53</v>
      </c>
      <c r="G2" s="213" t="s">
        <v>59</v>
      </c>
      <c r="H2" s="213"/>
      <c r="I2" s="213"/>
      <c r="J2" s="213"/>
      <c r="K2" s="213"/>
      <c r="L2" s="213"/>
      <c r="M2" s="213"/>
      <c r="N2" s="213"/>
      <c r="O2" s="213" t="s">
        <v>66</v>
      </c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07" t="s">
        <v>80</v>
      </c>
      <c r="AL2" s="207"/>
      <c r="AM2" s="207"/>
      <c r="AN2" s="207"/>
      <c r="AO2" s="207"/>
      <c r="AP2" s="207"/>
      <c r="AQ2" s="175" t="s">
        <v>438</v>
      </c>
      <c r="AR2" s="175" t="s">
        <v>158</v>
      </c>
      <c r="AS2" s="176" t="s">
        <v>286</v>
      </c>
    </row>
    <row r="3" spans="1:45" ht="14.4" customHeight="1" x14ac:dyDescent="0.3">
      <c r="A3" s="186"/>
      <c r="B3" s="186"/>
      <c r="C3" s="186"/>
      <c r="D3" s="186"/>
      <c r="E3" s="186"/>
      <c r="F3" s="172"/>
      <c r="G3" s="172" t="s">
        <v>60</v>
      </c>
      <c r="H3" s="172" t="s">
        <v>152</v>
      </c>
      <c r="I3" s="196" t="s">
        <v>61</v>
      </c>
      <c r="J3" s="196"/>
      <c r="K3" s="196"/>
      <c r="L3" s="196"/>
      <c r="M3" s="179" t="s">
        <v>86</v>
      </c>
      <c r="N3" s="179"/>
      <c r="O3" s="183" t="s">
        <v>67</v>
      </c>
      <c r="P3" s="183"/>
      <c r="Q3" s="174" t="s">
        <v>70</v>
      </c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218" t="s">
        <v>54</v>
      </c>
      <c r="AL3" s="172" t="s">
        <v>58</v>
      </c>
      <c r="AM3" s="220" t="s">
        <v>171</v>
      </c>
      <c r="AN3" s="220"/>
      <c r="AO3" s="172" t="s">
        <v>55</v>
      </c>
      <c r="AP3" s="172" t="s">
        <v>135</v>
      </c>
      <c r="AQ3" s="172"/>
      <c r="AR3" s="172"/>
      <c r="AS3" s="177"/>
    </row>
    <row r="4" spans="1:45" ht="14.4" customHeight="1" x14ac:dyDescent="0.3">
      <c r="A4" s="186"/>
      <c r="B4" s="186"/>
      <c r="C4" s="186"/>
      <c r="D4" s="186"/>
      <c r="E4" s="186"/>
      <c r="F4" s="172"/>
      <c r="G4" s="172"/>
      <c r="H4" s="172"/>
      <c r="I4" s="184"/>
      <c r="J4" s="184"/>
      <c r="K4" s="184"/>
      <c r="L4" s="184"/>
      <c r="M4" s="180"/>
      <c r="N4" s="180"/>
      <c r="O4" s="184"/>
      <c r="P4" s="184"/>
      <c r="Q4" s="174" t="s">
        <v>79</v>
      </c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 t="s">
        <v>69</v>
      </c>
      <c r="AF4" s="174"/>
      <c r="AG4" s="174"/>
      <c r="AH4" s="174"/>
      <c r="AI4" s="174"/>
      <c r="AJ4" s="174"/>
      <c r="AK4" s="219"/>
      <c r="AL4" s="172"/>
      <c r="AM4" s="221"/>
      <c r="AN4" s="221"/>
      <c r="AO4" s="172"/>
      <c r="AP4" s="172"/>
      <c r="AQ4" s="172"/>
      <c r="AR4" s="172"/>
      <c r="AS4" s="177"/>
    </row>
    <row r="5" spans="1:45" ht="14.4" customHeight="1" x14ac:dyDescent="0.3">
      <c r="A5" s="186"/>
      <c r="B5" s="186"/>
      <c r="C5" s="186"/>
      <c r="D5" s="186"/>
      <c r="E5" s="186"/>
      <c r="F5" s="172"/>
      <c r="G5" s="172"/>
      <c r="H5" s="172"/>
      <c r="I5" s="172" t="s">
        <v>429</v>
      </c>
      <c r="J5" s="172" t="s">
        <v>85</v>
      </c>
      <c r="K5" s="172" t="s">
        <v>430</v>
      </c>
      <c r="L5" s="172" t="s">
        <v>84</v>
      </c>
      <c r="M5" s="172" t="s">
        <v>65</v>
      </c>
      <c r="N5" s="172" t="s">
        <v>62</v>
      </c>
      <c r="O5" s="172" t="s">
        <v>431</v>
      </c>
      <c r="P5" s="172" t="s">
        <v>69</v>
      </c>
      <c r="Q5" s="172" t="s">
        <v>74</v>
      </c>
      <c r="R5" s="172" t="s">
        <v>446</v>
      </c>
      <c r="S5" s="172" t="s">
        <v>73</v>
      </c>
      <c r="T5" s="172" t="s">
        <v>432</v>
      </c>
      <c r="U5" s="172" t="s">
        <v>81</v>
      </c>
      <c r="V5" s="172" t="s">
        <v>72</v>
      </c>
      <c r="W5" s="172" t="s">
        <v>68</v>
      </c>
      <c r="X5" s="172" t="s">
        <v>71</v>
      </c>
      <c r="Y5" s="181" t="s">
        <v>433</v>
      </c>
      <c r="Z5" s="172" t="s">
        <v>434</v>
      </c>
      <c r="AA5" s="172" t="s">
        <v>474</v>
      </c>
      <c r="AB5" s="172" t="s">
        <v>435</v>
      </c>
      <c r="AC5" s="172" t="s">
        <v>78</v>
      </c>
      <c r="AD5" s="172" t="s">
        <v>83</v>
      </c>
      <c r="AE5" s="172" t="s">
        <v>453</v>
      </c>
      <c r="AF5" s="172" t="s">
        <v>455</v>
      </c>
      <c r="AG5" s="172" t="s">
        <v>457</v>
      </c>
      <c r="AH5" s="172" t="s">
        <v>459</v>
      </c>
      <c r="AI5" s="172" t="s">
        <v>77</v>
      </c>
      <c r="AJ5" s="172" t="s">
        <v>82</v>
      </c>
      <c r="AK5" s="181" t="s">
        <v>436</v>
      </c>
      <c r="AL5" s="172"/>
      <c r="AM5" s="181" t="s">
        <v>437</v>
      </c>
      <c r="AN5" s="172" t="s">
        <v>172</v>
      </c>
      <c r="AO5" s="172"/>
      <c r="AP5" s="172"/>
      <c r="AQ5" s="172"/>
      <c r="AR5" s="172"/>
      <c r="AS5" s="177"/>
    </row>
    <row r="6" spans="1:45" ht="82.2" customHeight="1" x14ac:dyDescent="0.3">
      <c r="A6" s="186"/>
      <c r="B6" s="186"/>
      <c r="C6" s="186"/>
      <c r="D6" s="186"/>
      <c r="E6" s="186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81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81"/>
      <c r="AL6" s="172"/>
      <c r="AM6" s="181"/>
      <c r="AN6" s="172"/>
      <c r="AO6" s="172"/>
      <c r="AP6" s="172"/>
      <c r="AQ6" s="172"/>
      <c r="AR6" s="172"/>
      <c r="AS6" s="177"/>
    </row>
    <row r="7" spans="1:45" ht="82.05" customHeight="1" x14ac:dyDescent="0.3">
      <c r="A7" s="187"/>
      <c r="B7" s="187"/>
      <c r="C7" s="187"/>
      <c r="D7" s="187"/>
      <c r="E7" s="187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82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82"/>
      <c r="AL7" s="173"/>
      <c r="AM7" s="182"/>
      <c r="AN7" s="173"/>
      <c r="AO7" s="173"/>
      <c r="AP7" s="173"/>
      <c r="AQ7" s="173"/>
      <c r="AR7" s="173"/>
      <c r="AS7" s="178"/>
    </row>
    <row r="8" spans="1:45" ht="16.05" customHeight="1" x14ac:dyDescent="0.3">
      <c r="A8" s="142">
        <v>348.19</v>
      </c>
      <c r="B8" s="94" t="s">
        <v>178</v>
      </c>
      <c r="C8" s="163" t="s">
        <v>114</v>
      </c>
      <c r="D8" s="143">
        <v>126.99000000000001</v>
      </c>
      <c r="E8" s="143">
        <v>24</v>
      </c>
      <c r="F8" s="158">
        <v>12</v>
      </c>
      <c r="G8" s="158">
        <v>3</v>
      </c>
      <c r="H8" s="158">
        <v>0</v>
      </c>
      <c r="I8" s="158">
        <v>0</v>
      </c>
      <c r="J8" s="158">
        <v>32</v>
      </c>
      <c r="K8" s="158">
        <v>20</v>
      </c>
      <c r="L8" s="158">
        <v>50</v>
      </c>
      <c r="M8" s="158">
        <v>1</v>
      </c>
      <c r="N8" s="158">
        <v>0</v>
      </c>
      <c r="O8" s="158">
        <v>1</v>
      </c>
      <c r="P8" s="35">
        <v>0</v>
      </c>
      <c r="Q8" s="158">
        <v>0</v>
      </c>
      <c r="R8" s="158">
        <v>2</v>
      </c>
      <c r="S8" s="158">
        <v>15</v>
      </c>
      <c r="T8" s="158">
        <v>3</v>
      </c>
      <c r="U8" s="158">
        <v>1</v>
      </c>
      <c r="V8" s="158">
        <v>19</v>
      </c>
      <c r="W8" s="158">
        <v>42</v>
      </c>
      <c r="X8" s="158">
        <v>6</v>
      </c>
      <c r="Y8" s="158">
        <v>0</v>
      </c>
      <c r="Z8" s="158">
        <v>1</v>
      </c>
      <c r="AA8" s="158">
        <v>0</v>
      </c>
      <c r="AB8" s="158">
        <v>0</v>
      </c>
      <c r="AC8" s="158">
        <v>4</v>
      </c>
      <c r="AD8" s="158">
        <f t="shared" ref="AD8:AD27" si="0">(SUM(Q8:AC8))-Y8</f>
        <v>93</v>
      </c>
      <c r="AE8" s="158">
        <v>1</v>
      </c>
      <c r="AF8" s="158">
        <v>2</v>
      </c>
      <c r="AG8" s="158">
        <v>3</v>
      </c>
      <c r="AH8" s="158">
        <v>0</v>
      </c>
      <c r="AI8" s="158">
        <f>AJ8-(SUM(AE8:AH8,Y8))</f>
        <v>22</v>
      </c>
      <c r="AJ8" s="158">
        <v>28</v>
      </c>
      <c r="AK8" s="158">
        <v>0</v>
      </c>
      <c r="AL8" s="158">
        <v>0</v>
      </c>
      <c r="AM8" s="158">
        <v>3</v>
      </c>
      <c r="AN8" s="158">
        <v>27</v>
      </c>
      <c r="AO8" s="158">
        <v>0</v>
      </c>
      <c r="AP8" s="158">
        <f>SUM(AK8:AO8)</f>
        <v>30</v>
      </c>
      <c r="AQ8" s="141">
        <v>17</v>
      </c>
      <c r="AR8" s="158">
        <f>SUM(F8:H8,J8,L8,M8:N8,O8:P8,AD8,AJ8:AO8)</f>
        <v>250</v>
      </c>
      <c r="AS8" s="81" t="s">
        <v>162</v>
      </c>
    </row>
    <row r="9" spans="1:45" ht="16.05" customHeight="1" x14ac:dyDescent="0.3">
      <c r="A9" s="143">
        <v>401.3</v>
      </c>
      <c r="B9" s="94" t="s">
        <v>179</v>
      </c>
      <c r="C9" s="163" t="s">
        <v>113</v>
      </c>
      <c r="D9" s="143">
        <v>73.88</v>
      </c>
      <c r="E9" s="143">
        <v>25</v>
      </c>
      <c r="F9" s="158">
        <v>2</v>
      </c>
      <c r="G9" s="158">
        <v>1</v>
      </c>
      <c r="H9" s="158">
        <v>0</v>
      </c>
      <c r="I9" s="158">
        <v>2</v>
      </c>
      <c r="J9" s="158">
        <v>60</v>
      </c>
      <c r="K9" s="158">
        <v>0</v>
      </c>
      <c r="L9" s="158">
        <v>12</v>
      </c>
      <c r="M9" s="158">
        <v>1</v>
      </c>
      <c r="N9" s="158">
        <v>2</v>
      </c>
      <c r="O9" s="158">
        <v>3</v>
      </c>
      <c r="P9" s="35">
        <v>0</v>
      </c>
      <c r="Q9" s="158">
        <v>1</v>
      </c>
      <c r="R9" s="158">
        <v>0</v>
      </c>
      <c r="S9" s="44">
        <v>16</v>
      </c>
      <c r="T9" s="158">
        <v>1</v>
      </c>
      <c r="U9" s="158">
        <v>3</v>
      </c>
      <c r="V9" s="158">
        <v>33</v>
      </c>
      <c r="W9" s="158">
        <v>45</v>
      </c>
      <c r="X9" s="158">
        <v>3</v>
      </c>
      <c r="Y9" s="158">
        <v>0</v>
      </c>
      <c r="Z9" s="158">
        <v>2</v>
      </c>
      <c r="AA9" s="158">
        <v>0</v>
      </c>
      <c r="AB9" s="158">
        <v>0</v>
      </c>
      <c r="AC9" s="158">
        <v>8</v>
      </c>
      <c r="AD9" s="158">
        <f t="shared" si="0"/>
        <v>112</v>
      </c>
      <c r="AE9" s="158">
        <v>2</v>
      </c>
      <c r="AF9" s="158">
        <v>1</v>
      </c>
      <c r="AG9" s="35">
        <v>1</v>
      </c>
      <c r="AH9" s="65">
        <v>0</v>
      </c>
      <c r="AI9" s="158">
        <f>AJ9-(SUM(AE9:AH9,Y9))</f>
        <v>16</v>
      </c>
      <c r="AJ9" s="158">
        <v>20</v>
      </c>
      <c r="AK9" s="158">
        <v>0</v>
      </c>
      <c r="AL9" s="158">
        <v>0</v>
      </c>
      <c r="AM9" s="158">
        <v>3</v>
      </c>
      <c r="AN9" s="158">
        <v>34</v>
      </c>
      <c r="AO9" s="158">
        <v>0</v>
      </c>
      <c r="AP9" s="158">
        <f>SUM(AK9:AO9)</f>
        <v>37</v>
      </c>
      <c r="AQ9" s="141">
        <v>23</v>
      </c>
      <c r="AR9" s="158">
        <f>SUM(F9:H9,J9,L9,M9:N9,O9:P9,AD9,AJ9:AO9)</f>
        <v>250</v>
      </c>
      <c r="AS9" s="81" t="s">
        <v>163</v>
      </c>
    </row>
    <row r="10" spans="1:45" ht="16.05" customHeight="1" x14ac:dyDescent="0.3">
      <c r="A10" s="143">
        <v>410.61</v>
      </c>
      <c r="B10" s="94" t="s">
        <v>179</v>
      </c>
      <c r="C10" s="163" t="s">
        <v>112</v>
      </c>
      <c r="D10" s="143">
        <v>64.569999999999993</v>
      </c>
      <c r="E10" s="143">
        <v>25</v>
      </c>
      <c r="F10" s="158">
        <v>1</v>
      </c>
      <c r="G10" s="158">
        <v>0</v>
      </c>
      <c r="H10" s="158">
        <v>0</v>
      </c>
      <c r="I10" s="158">
        <v>2</v>
      </c>
      <c r="J10" s="158">
        <v>58</v>
      </c>
      <c r="K10" s="35">
        <v>0</v>
      </c>
      <c r="L10" s="158">
        <v>19</v>
      </c>
      <c r="M10" s="158">
        <v>2</v>
      </c>
      <c r="N10" s="158">
        <v>2</v>
      </c>
      <c r="O10" s="158">
        <v>1</v>
      </c>
      <c r="P10" s="35">
        <v>0</v>
      </c>
      <c r="Q10" s="158">
        <v>1</v>
      </c>
      <c r="R10" s="35">
        <v>0</v>
      </c>
      <c r="S10" s="44">
        <v>14</v>
      </c>
      <c r="T10" s="35">
        <v>1</v>
      </c>
      <c r="U10" s="158">
        <v>2</v>
      </c>
      <c r="V10" s="158">
        <v>11</v>
      </c>
      <c r="W10" s="158">
        <v>46</v>
      </c>
      <c r="X10" s="158">
        <v>14</v>
      </c>
      <c r="Y10" s="158">
        <v>0</v>
      </c>
      <c r="Z10" s="158">
        <v>3</v>
      </c>
      <c r="AA10" s="45">
        <v>0</v>
      </c>
      <c r="AB10" s="158">
        <v>0</v>
      </c>
      <c r="AC10" s="158">
        <v>10</v>
      </c>
      <c r="AD10" s="158">
        <f t="shared" si="0"/>
        <v>102</v>
      </c>
      <c r="AE10" s="35">
        <v>0</v>
      </c>
      <c r="AF10" s="158">
        <v>2</v>
      </c>
      <c r="AG10" s="35">
        <v>0</v>
      </c>
      <c r="AH10" s="65">
        <v>0</v>
      </c>
      <c r="AI10" s="158">
        <f>AJ10-(SUM(AE10:AH10,Y10))</f>
        <v>28</v>
      </c>
      <c r="AJ10" s="158">
        <v>30</v>
      </c>
      <c r="AK10" s="158">
        <v>0</v>
      </c>
      <c r="AL10" s="158">
        <v>0</v>
      </c>
      <c r="AM10" s="158">
        <v>3</v>
      </c>
      <c r="AN10" s="158">
        <v>32</v>
      </c>
      <c r="AO10" s="158">
        <v>0</v>
      </c>
      <c r="AP10" s="158">
        <f>SUM(AK10:AO10)</f>
        <v>35</v>
      </c>
      <c r="AQ10" s="141">
        <v>144</v>
      </c>
      <c r="AR10" s="158">
        <f>SUM(F10:H10,J10,L10,M10:N10,O10:P10,AD10,AJ10:AO10)</f>
        <v>250</v>
      </c>
      <c r="AS10" s="81" t="s">
        <v>164</v>
      </c>
    </row>
    <row r="11" spans="1:45" ht="16.05" customHeight="1" x14ac:dyDescent="0.3">
      <c r="A11" s="143">
        <v>427.1</v>
      </c>
      <c r="B11" s="94" t="s">
        <v>179</v>
      </c>
      <c r="C11" s="163" t="s">
        <v>111</v>
      </c>
      <c r="D11" s="143">
        <v>48.079999999999984</v>
      </c>
      <c r="E11" s="143">
        <v>25</v>
      </c>
      <c r="F11" s="158">
        <v>3</v>
      </c>
      <c r="G11" s="158">
        <v>4</v>
      </c>
      <c r="H11" s="158">
        <v>4</v>
      </c>
      <c r="I11" s="158">
        <v>0</v>
      </c>
      <c r="J11" s="158">
        <v>8</v>
      </c>
      <c r="K11" s="158">
        <v>0</v>
      </c>
      <c r="L11" s="158">
        <v>3</v>
      </c>
      <c r="M11" s="158">
        <v>1</v>
      </c>
      <c r="N11" s="158">
        <v>0</v>
      </c>
      <c r="O11" s="158">
        <v>0</v>
      </c>
      <c r="P11" s="35">
        <v>0</v>
      </c>
      <c r="Q11" s="158">
        <v>3</v>
      </c>
      <c r="R11" s="158">
        <v>0</v>
      </c>
      <c r="S11" s="44">
        <v>15</v>
      </c>
      <c r="T11" s="158">
        <v>1</v>
      </c>
      <c r="U11" s="158">
        <v>3</v>
      </c>
      <c r="V11" s="158">
        <v>29</v>
      </c>
      <c r="W11" s="158">
        <v>45</v>
      </c>
      <c r="X11" s="158">
        <v>7</v>
      </c>
      <c r="Y11" s="158">
        <v>0</v>
      </c>
      <c r="Z11" s="158">
        <v>0</v>
      </c>
      <c r="AA11" s="158">
        <v>0</v>
      </c>
      <c r="AB11" s="158">
        <v>0</v>
      </c>
      <c r="AC11" s="158">
        <v>12</v>
      </c>
      <c r="AD11" s="158">
        <f t="shared" si="0"/>
        <v>115</v>
      </c>
      <c r="AE11" s="158">
        <v>0</v>
      </c>
      <c r="AF11" s="158">
        <v>12</v>
      </c>
      <c r="AG11" s="158">
        <v>0</v>
      </c>
      <c r="AH11" s="65">
        <v>2</v>
      </c>
      <c r="AI11" s="158">
        <f>AJ11-(SUM(AE11:AH11,Y11))</f>
        <v>62</v>
      </c>
      <c r="AJ11" s="158">
        <v>76</v>
      </c>
      <c r="AK11" s="158">
        <v>0</v>
      </c>
      <c r="AL11" s="158">
        <v>0</v>
      </c>
      <c r="AM11" s="158">
        <v>1</v>
      </c>
      <c r="AN11" s="158">
        <v>35</v>
      </c>
      <c r="AO11" s="158">
        <v>0</v>
      </c>
      <c r="AP11" s="158">
        <f>SUM(AK11:AO11)</f>
        <v>36</v>
      </c>
      <c r="AQ11" s="141">
        <v>44</v>
      </c>
      <c r="AR11" s="158">
        <f>SUM(F11:H11,J11,L11,M11:N11,O11:P11,AD11,AJ11:AO11)</f>
        <v>250</v>
      </c>
      <c r="AS11" s="81" t="s">
        <v>165</v>
      </c>
    </row>
    <row r="12" spans="1:45" ht="16.05" customHeight="1" x14ac:dyDescent="0.3">
      <c r="A12" s="154" t="s">
        <v>439</v>
      </c>
      <c r="B12" s="132" t="s">
        <v>180</v>
      </c>
      <c r="C12" s="163" t="s">
        <v>110</v>
      </c>
      <c r="D12" s="143">
        <v>43.019999999999982</v>
      </c>
      <c r="E12" s="143">
        <v>25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35"/>
      <c r="Q12" s="158"/>
      <c r="R12" s="158"/>
      <c r="S12" s="44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41"/>
      <c r="AR12" s="158"/>
      <c r="AS12" s="81" t="s">
        <v>163</v>
      </c>
    </row>
    <row r="13" spans="1:45" s="12" customFormat="1" ht="16.05" customHeight="1" x14ac:dyDescent="0.3">
      <c r="A13" s="154">
        <v>438.48</v>
      </c>
      <c r="B13" s="132" t="s">
        <v>180</v>
      </c>
      <c r="C13" s="163" t="s">
        <v>109</v>
      </c>
      <c r="D13" s="143">
        <v>36.699999999999989</v>
      </c>
      <c r="E13" s="143">
        <v>25</v>
      </c>
      <c r="F13" s="158">
        <v>6</v>
      </c>
      <c r="G13" s="158">
        <v>2</v>
      </c>
      <c r="H13" s="158">
        <v>0</v>
      </c>
      <c r="I13" s="158">
        <v>1</v>
      </c>
      <c r="J13" s="158">
        <v>45</v>
      </c>
      <c r="K13" s="158">
        <v>0</v>
      </c>
      <c r="L13" s="158">
        <v>8</v>
      </c>
      <c r="M13" s="158">
        <v>0</v>
      </c>
      <c r="N13" s="158">
        <v>0</v>
      </c>
      <c r="O13" s="158">
        <v>2</v>
      </c>
      <c r="P13" s="35">
        <v>0</v>
      </c>
      <c r="Q13" s="158">
        <v>1</v>
      </c>
      <c r="R13" s="158">
        <v>0</v>
      </c>
      <c r="S13" s="44">
        <v>27</v>
      </c>
      <c r="T13" s="158">
        <v>3</v>
      </c>
      <c r="U13" s="158">
        <v>2</v>
      </c>
      <c r="V13" s="158">
        <v>36</v>
      </c>
      <c r="W13" s="158">
        <v>46</v>
      </c>
      <c r="X13" s="158">
        <v>9</v>
      </c>
      <c r="Y13" s="158">
        <v>0</v>
      </c>
      <c r="Z13" s="158">
        <v>3</v>
      </c>
      <c r="AA13" s="158">
        <v>0</v>
      </c>
      <c r="AB13" s="158">
        <v>0</v>
      </c>
      <c r="AC13" s="158">
        <v>12</v>
      </c>
      <c r="AD13" s="158">
        <f t="shared" si="0"/>
        <v>139</v>
      </c>
      <c r="AE13" s="158">
        <v>0</v>
      </c>
      <c r="AF13" s="158">
        <v>0</v>
      </c>
      <c r="AG13" s="158">
        <v>0</v>
      </c>
      <c r="AH13" s="158">
        <v>0</v>
      </c>
      <c r="AI13" s="158">
        <f>AJ13-(SUM(AE13:AH13,Y13))</f>
        <v>5</v>
      </c>
      <c r="AJ13" s="158">
        <v>5</v>
      </c>
      <c r="AK13" s="158">
        <v>0</v>
      </c>
      <c r="AL13" s="158">
        <v>0</v>
      </c>
      <c r="AM13" s="158">
        <v>7</v>
      </c>
      <c r="AN13" s="158">
        <v>36</v>
      </c>
      <c r="AO13" s="158">
        <v>0</v>
      </c>
      <c r="AP13" s="158">
        <f>SUM(AK13:AO13)</f>
        <v>43</v>
      </c>
      <c r="AQ13" s="141">
        <v>8</v>
      </c>
      <c r="AR13" s="158">
        <f>SUM(F13:H13,J13,L13,M13:N13,O13:P13,AD13,AJ13:AO13)</f>
        <v>250</v>
      </c>
      <c r="AS13" s="81" t="s">
        <v>165</v>
      </c>
    </row>
    <row r="14" spans="1:45" ht="16.05" customHeight="1" x14ac:dyDescent="0.3">
      <c r="A14" s="154" t="s">
        <v>440</v>
      </c>
      <c r="B14" s="132" t="s">
        <v>180</v>
      </c>
      <c r="C14" s="163" t="s">
        <v>108</v>
      </c>
      <c r="D14" s="143">
        <v>29.560000000000002</v>
      </c>
      <c r="E14" s="143">
        <v>25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35"/>
      <c r="Q14" s="158"/>
      <c r="R14" s="158"/>
      <c r="S14" s="44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41"/>
      <c r="AR14" s="158"/>
      <c r="AS14" s="81" t="s">
        <v>163</v>
      </c>
    </row>
    <row r="15" spans="1:45" ht="16.05" customHeight="1" x14ac:dyDescent="0.3">
      <c r="A15" s="154" t="s">
        <v>441</v>
      </c>
      <c r="B15" s="132" t="s">
        <v>180</v>
      </c>
      <c r="C15" s="163" t="s">
        <v>107</v>
      </c>
      <c r="D15" s="143">
        <v>25.920000000000016</v>
      </c>
      <c r="E15" s="143">
        <v>25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35"/>
      <c r="Q15" s="158"/>
      <c r="R15" s="35"/>
      <c r="S15" s="44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41"/>
      <c r="AR15" s="158"/>
      <c r="AS15" s="81" t="s">
        <v>163</v>
      </c>
    </row>
    <row r="16" spans="1:45" ht="16.05" customHeight="1" x14ac:dyDescent="0.3">
      <c r="A16" s="154">
        <v>452.08</v>
      </c>
      <c r="B16" s="132" t="s">
        <v>180</v>
      </c>
      <c r="C16" s="163" t="s">
        <v>106</v>
      </c>
      <c r="D16" s="143">
        <v>23.100000000000023</v>
      </c>
      <c r="E16" s="143">
        <v>25</v>
      </c>
      <c r="F16" s="158">
        <v>2</v>
      </c>
      <c r="G16" s="158">
        <v>3</v>
      </c>
      <c r="H16" s="158">
        <v>0</v>
      </c>
      <c r="I16" s="158">
        <v>0</v>
      </c>
      <c r="J16" s="158">
        <v>23</v>
      </c>
      <c r="K16" s="158">
        <v>0</v>
      </c>
      <c r="L16" s="158">
        <v>6</v>
      </c>
      <c r="M16" s="158">
        <v>0</v>
      </c>
      <c r="N16" s="158">
        <v>1</v>
      </c>
      <c r="O16" s="158">
        <v>3</v>
      </c>
      <c r="P16" s="35">
        <v>0</v>
      </c>
      <c r="Q16" s="158">
        <v>2</v>
      </c>
      <c r="R16" s="35">
        <v>0</v>
      </c>
      <c r="S16" s="44">
        <v>3</v>
      </c>
      <c r="T16" s="158">
        <v>2</v>
      </c>
      <c r="U16" s="158">
        <v>1</v>
      </c>
      <c r="V16" s="158">
        <v>11</v>
      </c>
      <c r="W16" s="158">
        <v>15</v>
      </c>
      <c r="X16" s="158">
        <v>4</v>
      </c>
      <c r="Y16" s="158">
        <v>0</v>
      </c>
      <c r="Z16" s="158">
        <v>0</v>
      </c>
      <c r="AA16" s="158">
        <v>0</v>
      </c>
      <c r="AB16" s="158">
        <v>0</v>
      </c>
      <c r="AC16" s="158">
        <v>3</v>
      </c>
      <c r="AD16" s="158">
        <f t="shared" si="0"/>
        <v>41</v>
      </c>
      <c r="AE16" s="158">
        <v>0</v>
      </c>
      <c r="AF16" s="158">
        <v>0</v>
      </c>
      <c r="AG16" s="158">
        <v>0</v>
      </c>
      <c r="AH16" s="35">
        <v>0</v>
      </c>
      <c r="AI16" s="158">
        <f>AJ16-(SUM(AE16:AH16,Y16))</f>
        <v>3</v>
      </c>
      <c r="AJ16" s="158">
        <v>3</v>
      </c>
      <c r="AK16" s="158">
        <v>0</v>
      </c>
      <c r="AL16" s="158">
        <v>0</v>
      </c>
      <c r="AM16" s="158">
        <v>0</v>
      </c>
      <c r="AN16" s="158">
        <v>14</v>
      </c>
      <c r="AO16" s="158">
        <v>1</v>
      </c>
      <c r="AP16" s="158">
        <f>SUM(AK16:AO16)</f>
        <v>15</v>
      </c>
      <c r="AQ16" s="141">
        <v>12</v>
      </c>
      <c r="AR16" s="158">
        <f>SUM(F16:H16,J16,L16,M16:N16,O16:P16,AD16,AJ16:AO16)</f>
        <v>97</v>
      </c>
      <c r="AS16" s="81" t="s">
        <v>163</v>
      </c>
    </row>
    <row r="17" spans="1:45" ht="16.05" customHeight="1" x14ac:dyDescent="0.3">
      <c r="A17" s="154">
        <v>454.1</v>
      </c>
      <c r="B17" s="132" t="s">
        <v>180</v>
      </c>
      <c r="C17" s="163" t="s">
        <v>105</v>
      </c>
      <c r="D17" s="143">
        <v>21.079999999999984</v>
      </c>
      <c r="E17" s="143">
        <v>25</v>
      </c>
      <c r="F17" s="158">
        <v>0</v>
      </c>
      <c r="G17" s="158">
        <v>5</v>
      </c>
      <c r="H17" s="158">
        <v>0</v>
      </c>
      <c r="I17" s="158">
        <v>0</v>
      </c>
      <c r="J17" s="158">
        <v>12</v>
      </c>
      <c r="K17" s="158">
        <v>0</v>
      </c>
      <c r="L17" s="158">
        <v>7</v>
      </c>
      <c r="M17" s="158">
        <v>1</v>
      </c>
      <c r="N17" s="158">
        <v>0</v>
      </c>
      <c r="O17" s="158">
        <v>1</v>
      </c>
      <c r="P17" s="35">
        <v>0</v>
      </c>
      <c r="Q17" s="158">
        <v>2</v>
      </c>
      <c r="R17" s="35">
        <v>0</v>
      </c>
      <c r="S17" s="44">
        <v>6</v>
      </c>
      <c r="T17" s="158">
        <v>3</v>
      </c>
      <c r="U17" s="158">
        <v>0</v>
      </c>
      <c r="V17" s="158">
        <v>20</v>
      </c>
      <c r="W17" s="158">
        <v>57</v>
      </c>
      <c r="X17" s="158">
        <v>9</v>
      </c>
      <c r="Y17" s="158">
        <v>0</v>
      </c>
      <c r="Z17" s="158">
        <v>3</v>
      </c>
      <c r="AA17" s="158">
        <v>1</v>
      </c>
      <c r="AB17" s="158">
        <v>0</v>
      </c>
      <c r="AC17" s="158">
        <v>14</v>
      </c>
      <c r="AD17" s="158">
        <f t="shared" si="0"/>
        <v>115</v>
      </c>
      <c r="AE17" s="158">
        <v>0</v>
      </c>
      <c r="AF17" s="158">
        <v>0</v>
      </c>
      <c r="AG17" s="158">
        <v>0</v>
      </c>
      <c r="AH17" s="158">
        <v>0</v>
      </c>
      <c r="AI17" s="158">
        <f>AJ17-(SUM(AE17:AH17,Y17))</f>
        <v>6</v>
      </c>
      <c r="AJ17" s="158">
        <v>6</v>
      </c>
      <c r="AK17" s="158">
        <v>0</v>
      </c>
      <c r="AL17" s="158">
        <v>0</v>
      </c>
      <c r="AM17" s="158">
        <v>2</v>
      </c>
      <c r="AN17" s="158">
        <v>38</v>
      </c>
      <c r="AO17" s="158">
        <v>10</v>
      </c>
      <c r="AP17" s="158">
        <f>SUM(AK17:AO17)</f>
        <v>50</v>
      </c>
      <c r="AQ17" s="141">
        <v>354</v>
      </c>
      <c r="AR17" s="158">
        <f>SUM(F17:H17,J17,L17,M17:N17,O17:P17,AD17,AJ17:AO17)</f>
        <v>197</v>
      </c>
      <c r="AS17" s="81" t="s">
        <v>163</v>
      </c>
    </row>
    <row r="18" spans="1:45" ht="16.05" customHeight="1" x14ac:dyDescent="0.3">
      <c r="A18" s="154" t="s">
        <v>442</v>
      </c>
      <c r="B18" s="132" t="s">
        <v>180</v>
      </c>
      <c r="C18" s="163" t="s">
        <v>104</v>
      </c>
      <c r="D18" s="143">
        <v>13.430000000000007</v>
      </c>
      <c r="E18" s="143">
        <v>25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35"/>
      <c r="Q18" s="158"/>
      <c r="R18" s="35"/>
      <c r="S18" s="44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35"/>
      <c r="AF18" s="158"/>
      <c r="AG18" s="158"/>
      <c r="AH18" s="35"/>
      <c r="AI18" s="158"/>
      <c r="AJ18" s="158"/>
      <c r="AK18" s="158"/>
      <c r="AL18" s="158"/>
      <c r="AM18" s="158"/>
      <c r="AN18" s="158"/>
      <c r="AO18" s="158"/>
      <c r="AP18" s="158"/>
      <c r="AQ18" s="141"/>
      <c r="AR18" s="158"/>
      <c r="AS18" s="81" t="s">
        <v>164</v>
      </c>
    </row>
    <row r="19" spans="1:45" ht="16.05" customHeight="1" x14ac:dyDescent="0.3">
      <c r="A19" s="143">
        <v>462</v>
      </c>
      <c r="B19" s="132" t="s">
        <v>180</v>
      </c>
      <c r="C19" s="163" t="s">
        <v>103</v>
      </c>
      <c r="D19" s="143">
        <v>13.180000000000007</v>
      </c>
      <c r="E19" s="143">
        <v>25</v>
      </c>
      <c r="F19" s="158">
        <v>0</v>
      </c>
      <c r="G19" s="158">
        <v>10</v>
      </c>
      <c r="H19" s="158">
        <v>0</v>
      </c>
      <c r="I19" s="158">
        <v>0</v>
      </c>
      <c r="J19" s="158">
        <v>42</v>
      </c>
      <c r="K19" s="158">
        <v>0</v>
      </c>
      <c r="L19" s="158">
        <v>16</v>
      </c>
      <c r="M19" s="158">
        <v>0</v>
      </c>
      <c r="N19" s="158">
        <v>0</v>
      </c>
      <c r="O19" s="158">
        <v>2</v>
      </c>
      <c r="P19" s="35">
        <v>0</v>
      </c>
      <c r="Q19" s="158">
        <v>4</v>
      </c>
      <c r="R19" s="35">
        <v>0</v>
      </c>
      <c r="S19" s="44">
        <v>10</v>
      </c>
      <c r="T19" s="158">
        <v>4</v>
      </c>
      <c r="U19" s="158">
        <v>0</v>
      </c>
      <c r="V19" s="158">
        <v>15</v>
      </c>
      <c r="W19" s="158">
        <v>64</v>
      </c>
      <c r="X19" s="158">
        <v>6</v>
      </c>
      <c r="Y19" s="158">
        <v>0</v>
      </c>
      <c r="Z19" s="158">
        <v>0</v>
      </c>
      <c r="AA19" s="158">
        <v>0</v>
      </c>
      <c r="AB19" s="158">
        <v>0</v>
      </c>
      <c r="AC19" s="158">
        <v>10</v>
      </c>
      <c r="AD19" s="158">
        <f t="shared" si="0"/>
        <v>113</v>
      </c>
      <c r="AE19" s="35">
        <v>0</v>
      </c>
      <c r="AF19" s="158">
        <v>0</v>
      </c>
      <c r="AG19" s="158">
        <v>0</v>
      </c>
      <c r="AH19" s="35">
        <v>0</v>
      </c>
      <c r="AI19" s="158">
        <f t="shared" ref="AI19:AI28" si="1">AJ19-(SUM(AE19:AH19,Y19))</f>
        <v>12</v>
      </c>
      <c r="AJ19" s="158">
        <v>12</v>
      </c>
      <c r="AK19" s="158">
        <v>0</v>
      </c>
      <c r="AL19" s="158">
        <v>2</v>
      </c>
      <c r="AM19" s="158">
        <v>12</v>
      </c>
      <c r="AN19" s="158">
        <v>41</v>
      </c>
      <c r="AO19" s="158">
        <v>0</v>
      </c>
      <c r="AP19" s="158">
        <f t="shared" ref="AP19:AP28" si="2">SUM(AK19:AO19)</f>
        <v>55</v>
      </c>
      <c r="AQ19" s="141">
        <v>144</v>
      </c>
      <c r="AR19" s="158">
        <f t="shared" ref="AR19:AR28" si="3">SUM(F19:H19,J19,L19,M19:N19,O19:P19,AD19,AJ19:AO19)</f>
        <v>250</v>
      </c>
      <c r="AS19" s="81" t="s">
        <v>163</v>
      </c>
    </row>
    <row r="20" spans="1:45" ht="16.05" customHeight="1" x14ac:dyDescent="0.3">
      <c r="A20" s="143">
        <v>464.5</v>
      </c>
      <c r="B20" s="132" t="s">
        <v>180</v>
      </c>
      <c r="C20" s="163" t="s">
        <v>102</v>
      </c>
      <c r="D20" s="143">
        <v>10.680000000000007</v>
      </c>
      <c r="E20" s="143">
        <v>25</v>
      </c>
      <c r="F20" s="158">
        <v>6</v>
      </c>
      <c r="G20" s="158">
        <v>3</v>
      </c>
      <c r="H20" s="158">
        <v>0</v>
      </c>
      <c r="I20" s="158">
        <v>0</v>
      </c>
      <c r="J20" s="158">
        <v>31</v>
      </c>
      <c r="K20" s="158">
        <v>0</v>
      </c>
      <c r="L20" s="158">
        <v>7</v>
      </c>
      <c r="M20" s="158">
        <v>0</v>
      </c>
      <c r="N20" s="158">
        <v>0</v>
      </c>
      <c r="O20" s="158">
        <v>0</v>
      </c>
      <c r="P20" s="35">
        <v>0</v>
      </c>
      <c r="Q20" s="158">
        <v>8</v>
      </c>
      <c r="R20" s="158">
        <v>0</v>
      </c>
      <c r="S20" s="44">
        <v>16</v>
      </c>
      <c r="T20" s="158">
        <v>12</v>
      </c>
      <c r="U20" s="158">
        <v>6</v>
      </c>
      <c r="V20" s="158">
        <v>17</v>
      </c>
      <c r="W20" s="158">
        <v>37</v>
      </c>
      <c r="X20" s="158">
        <v>21</v>
      </c>
      <c r="Y20" s="158">
        <v>0</v>
      </c>
      <c r="Z20" s="158">
        <v>5</v>
      </c>
      <c r="AA20" s="158">
        <v>2</v>
      </c>
      <c r="AB20" s="158">
        <v>0</v>
      </c>
      <c r="AC20" s="158">
        <v>22</v>
      </c>
      <c r="AD20" s="158">
        <f t="shared" si="0"/>
        <v>146</v>
      </c>
      <c r="AE20" s="35">
        <v>0</v>
      </c>
      <c r="AF20" s="158">
        <v>0</v>
      </c>
      <c r="AG20" s="158">
        <v>0</v>
      </c>
      <c r="AH20" s="35">
        <v>0</v>
      </c>
      <c r="AI20" s="158">
        <f t="shared" si="1"/>
        <v>10</v>
      </c>
      <c r="AJ20" s="158">
        <v>10</v>
      </c>
      <c r="AK20" s="158">
        <v>0</v>
      </c>
      <c r="AL20" s="158">
        <v>0</v>
      </c>
      <c r="AM20" s="158">
        <v>25</v>
      </c>
      <c r="AN20" s="158">
        <v>22</v>
      </c>
      <c r="AO20" s="158">
        <v>0</v>
      </c>
      <c r="AP20" s="158">
        <f t="shared" si="2"/>
        <v>47</v>
      </c>
      <c r="AQ20" s="141">
        <v>10</v>
      </c>
      <c r="AR20" s="158">
        <f t="shared" si="3"/>
        <v>250</v>
      </c>
      <c r="AS20" s="81" t="s">
        <v>163</v>
      </c>
    </row>
    <row r="21" spans="1:45" ht="16.05" customHeight="1" x14ac:dyDescent="0.3">
      <c r="A21" s="143">
        <v>469.55</v>
      </c>
      <c r="B21" s="132" t="s">
        <v>180</v>
      </c>
      <c r="C21" s="163" t="s">
        <v>101</v>
      </c>
      <c r="D21" s="143">
        <v>5.6299999999999955</v>
      </c>
      <c r="E21" s="143">
        <v>25</v>
      </c>
      <c r="F21" s="158">
        <v>0</v>
      </c>
      <c r="G21" s="158">
        <v>2</v>
      </c>
      <c r="H21" s="158">
        <v>1</v>
      </c>
      <c r="I21" s="158">
        <v>0</v>
      </c>
      <c r="J21" s="158">
        <v>20</v>
      </c>
      <c r="K21" s="158">
        <v>0</v>
      </c>
      <c r="L21" s="158">
        <v>10</v>
      </c>
      <c r="M21" s="158">
        <v>1</v>
      </c>
      <c r="N21" s="158">
        <v>0</v>
      </c>
      <c r="O21" s="158">
        <v>0</v>
      </c>
      <c r="P21" s="35">
        <v>0</v>
      </c>
      <c r="Q21" s="158">
        <v>7</v>
      </c>
      <c r="R21" s="35">
        <v>0</v>
      </c>
      <c r="S21" s="44">
        <v>4</v>
      </c>
      <c r="T21" s="158">
        <v>2</v>
      </c>
      <c r="U21" s="158">
        <v>4</v>
      </c>
      <c r="V21" s="158">
        <v>27</v>
      </c>
      <c r="W21" s="158">
        <v>57</v>
      </c>
      <c r="X21" s="158">
        <v>13</v>
      </c>
      <c r="Y21" s="158">
        <v>1</v>
      </c>
      <c r="Z21" s="158">
        <v>6</v>
      </c>
      <c r="AA21" s="158">
        <v>0</v>
      </c>
      <c r="AB21" s="158">
        <v>0</v>
      </c>
      <c r="AC21" s="158">
        <v>24</v>
      </c>
      <c r="AD21" s="158">
        <f t="shared" si="0"/>
        <v>144</v>
      </c>
      <c r="AE21" s="35">
        <v>0</v>
      </c>
      <c r="AF21" s="158">
        <v>0</v>
      </c>
      <c r="AG21" s="158">
        <v>0</v>
      </c>
      <c r="AH21" s="35">
        <v>0</v>
      </c>
      <c r="AI21" s="158">
        <f t="shared" si="1"/>
        <v>25</v>
      </c>
      <c r="AJ21" s="158">
        <v>26</v>
      </c>
      <c r="AK21" s="158">
        <v>0</v>
      </c>
      <c r="AL21" s="158">
        <v>1</v>
      </c>
      <c r="AM21" s="158">
        <v>10</v>
      </c>
      <c r="AN21" s="158">
        <v>35</v>
      </c>
      <c r="AO21" s="158">
        <v>0</v>
      </c>
      <c r="AP21" s="158">
        <f t="shared" si="2"/>
        <v>46</v>
      </c>
      <c r="AQ21" s="141">
        <v>167</v>
      </c>
      <c r="AR21" s="158">
        <f t="shared" si="3"/>
        <v>250</v>
      </c>
      <c r="AS21" s="81" t="s">
        <v>162</v>
      </c>
    </row>
    <row r="22" spans="1:45" s="5" customFormat="1" ht="16.05" customHeight="1" x14ac:dyDescent="0.3">
      <c r="A22" s="143">
        <v>470.3</v>
      </c>
      <c r="B22" s="132" t="s">
        <v>180</v>
      </c>
      <c r="C22" s="163" t="s">
        <v>100</v>
      </c>
      <c r="D22" s="143">
        <v>4.8799999999999955</v>
      </c>
      <c r="E22" s="143">
        <v>25</v>
      </c>
      <c r="F22" s="158">
        <v>3</v>
      </c>
      <c r="G22" s="158">
        <v>1</v>
      </c>
      <c r="H22" s="158">
        <v>1</v>
      </c>
      <c r="I22" s="158">
        <v>0</v>
      </c>
      <c r="J22" s="158">
        <v>16</v>
      </c>
      <c r="K22" s="35">
        <v>0</v>
      </c>
      <c r="L22" s="158">
        <v>9</v>
      </c>
      <c r="M22" s="158">
        <v>0</v>
      </c>
      <c r="N22" s="158">
        <v>0</v>
      </c>
      <c r="O22" s="158">
        <v>0</v>
      </c>
      <c r="P22" s="35">
        <v>0</v>
      </c>
      <c r="Q22" s="158">
        <v>4</v>
      </c>
      <c r="R22" s="35">
        <v>0</v>
      </c>
      <c r="S22" s="44">
        <v>9</v>
      </c>
      <c r="T22" s="35">
        <v>2</v>
      </c>
      <c r="U22" s="158">
        <v>4</v>
      </c>
      <c r="V22" s="158">
        <v>22</v>
      </c>
      <c r="W22" s="158">
        <v>78</v>
      </c>
      <c r="X22" s="158">
        <v>19</v>
      </c>
      <c r="Y22" s="158">
        <v>0</v>
      </c>
      <c r="Z22" s="158">
        <v>4</v>
      </c>
      <c r="AA22" s="45">
        <v>0</v>
      </c>
      <c r="AB22" s="158">
        <v>0</v>
      </c>
      <c r="AC22" s="158">
        <v>22</v>
      </c>
      <c r="AD22" s="158">
        <f t="shared" si="0"/>
        <v>164</v>
      </c>
      <c r="AE22" s="35">
        <v>0</v>
      </c>
      <c r="AF22" s="35">
        <v>0</v>
      </c>
      <c r="AG22" s="35">
        <v>0</v>
      </c>
      <c r="AH22" s="35">
        <v>0</v>
      </c>
      <c r="AI22" s="158">
        <f t="shared" si="1"/>
        <v>11</v>
      </c>
      <c r="AJ22" s="158">
        <v>11</v>
      </c>
      <c r="AK22" s="158">
        <v>0</v>
      </c>
      <c r="AL22" s="158">
        <v>0</v>
      </c>
      <c r="AM22" s="158">
        <v>14</v>
      </c>
      <c r="AN22" s="158">
        <v>31</v>
      </c>
      <c r="AO22" s="158">
        <v>0</v>
      </c>
      <c r="AP22" s="158">
        <f t="shared" si="2"/>
        <v>45</v>
      </c>
      <c r="AQ22" s="141">
        <v>7</v>
      </c>
      <c r="AR22" s="158">
        <f t="shared" si="3"/>
        <v>250</v>
      </c>
      <c r="AS22" s="81" t="s">
        <v>162</v>
      </c>
    </row>
    <row r="23" spans="1:45" ht="16.05" customHeight="1" x14ac:dyDescent="0.3">
      <c r="A23" s="143">
        <v>472.5</v>
      </c>
      <c r="B23" s="132" t="s">
        <v>180</v>
      </c>
      <c r="C23" s="163" t="s">
        <v>98</v>
      </c>
      <c r="D23" s="143">
        <v>2.6800000000000068</v>
      </c>
      <c r="E23" s="143">
        <v>20</v>
      </c>
      <c r="F23" s="158">
        <v>0</v>
      </c>
      <c r="G23" s="158">
        <v>1</v>
      </c>
      <c r="H23" s="158">
        <v>0</v>
      </c>
      <c r="I23" s="158">
        <v>1</v>
      </c>
      <c r="J23" s="158">
        <v>8</v>
      </c>
      <c r="K23" s="35">
        <v>0</v>
      </c>
      <c r="L23" s="158">
        <v>4</v>
      </c>
      <c r="M23" s="158">
        <v>0</v>
      </c>
      <c r="N23" s="158">
        <v>0</v>
      </c>
      <c r="O23" s="158">
        <v>5</v>
      </c>
      <c r="P23" s="35">
        <v>0</v>
      </c>
      <c r="Q23" s="158">
        <v>2</v>
      </c>
      <c r="R23" s="35">
        <v>0</v>
      </c>
      <c r="S23" s="44">
        <v>11</v>
      </c>
      <c r="T23" s="35">
        <v>11</v>
      </c>
      <c r="U23" s="158">
        <v>8</v>
      </c>
      <c r="V23" s="158">
        <v>31</v>
      </c>
      <c r="W23" s="158">
        <v>60</v>
      </c>
      <c r="X23" s="158">
        <v>22</v>
      </c>
      <c r="Y23" s="158">
        <v>0</v>
      </c>
      <c r="Z23" s="158">
        <v>3</v>
      </c>
      <c r="AA23" s="45">
        <v>1</v>
      </c>
      <c r="AB23" s="158">
        <v>0</v>
      </c>
      <c r="AC23" s="158">
        <v>25</v>
      </c>
      <c r="AD23" s="158">
        <f t="shared" si="0"/>
        <v>174</v>
      </c>
      <c r="AE23" s="35">
        <v>0</v>
      </c>
      <c r="AF23" s="35">
        <v>0</v>
      </c>
      <c r="AG23" s="35">
        <v>1</v>
      </c>
      <c r="AH23" s="35">
        <v>0</v>
      </c>
      <c r="AI23" s="158">
        <f t="shared" si="1"/>
        <v>5</v>
      </c>
      <c r="AJ23" s="158">
        <v>6</v>
      </c>
      <c r="AK23" s="158">
        <v>0</v>
      </c>
      <c r="AL23" s="158">
        <v>1</v>
      </c>
      <c r="AM23" s="158">
        <v>28</v>
      </c>
      <c r="AN23" s="158">
        <v>23</v>
      </c>
      <c r="AO23" s="158">
        <v>0</v>
      </c>
      <c r="AP23" s="158">
        <f t="shared" si="2"/>
        <v>52</v>
      </c>
      <c r="AQ23" s="141">
        <v>19</v>
      </c>
      <c r="AR23" s="158">
        <f t="shared" si="3"/>
        <v>250</v>
      </c>
      <c r="AS23" s="81" t="s">
        <v>163</v>
      </c>
    </row>
    <row r="24" spans="1:45" ht="16.05" customHeight="1" x14ac:dyDescent="0.3">
      <c r="A24" s="143">
        <v>472.85</v>
      </c>
      <c r="B24" s="132" t="s">
        <v>180</v>
      </c>
      <c r="C24" s="163" t="s">
        <v>99</v>
      </c>
      <c r="D24" s="143">
        <v>2.3299999999999841</v>
      </c>
      <c r="E24" s="143">
        <v>25</v>
      </c>
      <c r="F24" s="158">
        <v>0</v>
      </c>
      <c r="G24" s="158">
        <v>2</v>
      </c>
      <c r="H24" s="158">
        <v>0</v>
      </c>
      <c r="I24" s="158">
        <v>0</v>
      </c>
      <c r="J24" s="158">
        <v>11</v>
      </c>
      <c r="K24" s="35">
        <v>0</v>
      </c>
      <c r="L24" s="158">
        <v>4</v>
      </c>
      <c r="M24" s="158">
        <v>0</v>
      </c>
      <c r="N24" s="158">
        <v>0</v>
      </c>
      <c r="O24" s="158">
        <v>5</v>
      </c>
      <c r="P24" s="35">
        <v>0</v>
      </c>
      <c r="Q24" s="158">
        <v>1</v>
      </c>
      <c r="R24" s="158">
        <v>0</v>
      </c>
      <c r="S24" s="44">
        <v>17</v>
      </c>
      <c r="T24" s="158">
        <v>7</v>
      </c>
      <c r="U24" s="158">
        <v>1</v>
      </c>
      <c r="V24" s="158">
        <v>31</v>
      </c>
      <c r="W24" s="158">
        <v>68</v>
      </c>
      <c r="X24" s="158">
        <v>15</v>
      </c>
      <c r="Y24" s="158">
        <v>0</v>
      </c>
      <c r="Z24" s="158">
        <v>3</v>
      </c>
      <c r="AA24" s="158">
        <v>4</v>
      </c>
      <c r="AB24" s="158">
        <v>0</v>
      </c>
      <c r="AC24" s="158">
        <v>28</v>
      </c>
      <c r="AD24" s="158">
        <f t="shared" si="0"/>
        <v>175</v>
      </c>
      <c r="AE24" s="35">
        <v>0</v>
      </c>
      <c r="AF24" s="158">
        <v>0</v>
      </c>
      <c r="AG24" s="158">
        <v>0</v>
      </c>
      <c r="AH24" s="35">
        <v>0</v>
      </c>
      <c r="AI24" s="158">
        <f t="shared" si="1"/>
        <v>8</v>
      </c>
      <c r="AJ24" s="158">
        <v>8</v>
      </c>
      <c r="AK24" s="158">
        <v>0</v>
      </c>
      <c r="AL24" s="158">
        <v>0</v>
      </c>
      <c r="AM24" s="158">
        <v>25</v>
      </c>
      <c r="AN24" s="158">
        <v>20</v>
      </c>
      <c r="AO24" s="158">
        <v>0</v>
      </c>
      <c r="AP24" s="158">
        <f t="shared" si="2"/>
        <v>45</v>
      </c>
      <c r="AQ24" s="141">
        <v>22</v>
      </c>
      <c r="AR24" s="158">
        <f t="shared" si="3"/>
        <v>250</v>
      </c>
      <c r="AS24" s="81" t="s">
        <v>164</v>
      </c>
    </row>
    <row r="25" spans="1:45" ht="16.05" customHeight="1" x14ac:dyDescent="0.3">
      <c r="A25" s="143">
        <v>474</v>
      </c>
      <c r="B25" s="132" t="s">
        <v>180</v>
      </c>
      <c r="C25" s="163" t="s">
        <v>96</v>
      </c>
      <c r="D25" s="143">
        <v>1.1800000000000068</v>
      </c>
      <c r="E25" s="143">
        <v>15.5</v>
      </c>
      <c r="F25" s="158">
        <v>0</v>
      </c>
      <c r="G25" s="158">
        <v>1</v>
      </c>
      <c r="H25" s="158">
        <v>0</v>
      </c>
      <c r="I25" s="158">
        <v>0</v>
      </c>
      <c r="J25" s="158">
        <v>7</v>
      </c>
      <c r="K25" s="158">
        <v>0</v>
      </c>
      <c r="L25" s="158">
        <v>1</v>
      </c>
      <c r="M25" s="158">
        <v>0</v>
      </c>
      <c r="N25" s="158">
        <v>0</v>
      </c>
      <c r="O25" s="158">
        <v>1</v>
      </c>
      <c r="P25" s="35">
        <v>0</v>
      </c>
      <c r="Q25" s="158">
        <v>6</v>
      </c>
      <c r="R25" s="35">
        <v>0</v>
      </c>
      <c r="S25" s="158">
        <v>2</v>
      </c>
      <c r="T25" s="35">
        <v>2</v>
      </c>
      <c r="U25" s="158">
        <v>1</v>
      </c>
      <c r="V25" s="158">
        <v>10</v>
      </c>
      <c r="W25" s="158">
        <v>33</v>
      </c>
      <c r="X25" s="158">
        <v>6</v>
      </c>
      <c r="Y25" s="158">
        <v>0</v>
      </c>
      <c r="Z25" s="158">
        <v>0</v>
      </c>
      <c r="AA25" s="45">
        <v>1</v>
      </c>
      <c r="AB25" s="158">
        <v>0</v>
      </c>
      <c r="AC25" s="158">
        <v>7</v>
      </c>
      <c r="AD25" s="158">
        <f t="shared" si="0"/>
        <v>68</v>
      </c>
      <c r="AE25" s="35">
        <v>0</v>
      </c>
      <c r="AF25" s="35">
        <v>0</v>
      </c>
      <c r="AG25" s="35">
        <v>0</v>
      </c>
      <c r="AH25" s="35">
        <v>0</v>
      </c>
      <c r="AI25" s="158">
        <f t="shared" si="1"/>
        <v>5</v>
      </c>
      <c r="AJ25" s="158">
        <v>5</v>
      </c>
      <c r="AK25" s="158">
        <v>0</v>
      </c>
      <c r="AL25" s="158">
        <v>0</v>
      </c>
      <c r="AM25" s="158">
        <v>7</v>
      </c>
      <c r="AN25" s="158">
        <v>12</v>
      </c>
      <c r="AO25" s="158">
        <v>0</v>
      </c>
      <c r="AP25" s="158">
        <f t="shared" si="2"/>
        <v>19</v>
      </c>
      <c r="AQ25" s="141">
        <v>14</v>
      </c>
      <c r="AR25" s="158">
        <f t="shared" si="3"/>
        <v>102</v>
      </c>
      <c r="AS25" s="81" t="s">
        <v>162</v>
      </c>
    </row>
    <row r="26" spans="1:45" ht="16.05" customHeight="1" x14ac:dyDescent="0.3">
      <c r="A26" s="143">
        <v>474.8</v>
      </c>
      <c r="B26" s="132" t="s">
        <v>180</v>
      </c>
      <c r="C26" s="163" t="s">
        <v>97</v>
      </c>
      <c r="D26" s="143">
        <v>0.37999999999999545</v>
      </c>
      <c r="E26" s="143">
        <v>13.4</v>
      </c>
      <c r="F26" s="158">
        <v>1</v>
      </c>
      <c r="G26" s="158">
        <v>1</v>
      </c>
      <c r="H26" s="158">
        <v>0</v>
      </c>
      <c r="I26" s="158">
        <v>0</v>
      </c>
      <c r="J26" s="158">
        <v>13</v>
      </c>
      <c r="K26" s="158">
        <v>0</v>
      </c>
      <c r="L26" s="158">
        <v>7</v>
      </c>
      <c r="M26" s="158">
        <v>0</v>
      </c>
      <c r="N26" s="158">
        <v>0</v>
      </c>
      <c r="O26" s="158">
        <v>4</v>
      </c>
      <c r="P26" s="35">
        <v>0</v>
      </c>
      <c r="Q26" s="158">
        <v>1</v>
      </c>
      <c r="R26" s="158">
        <v>0</v>
      </c>
      <c r="S26" s="44">
        <v>6</v>
      </c>
      <c r="T26" s="158">
        <v>3</v>
      </c>
      <c r="U26" s="158">
        <v>1</v>
      </c>
      <c r="V26" s="158">
        <v>45</v>
      </c>
      <c r="W26" s="158">
        <v>79</v>
      </c>
      <c r="X26" s="158">
        <v>10</v>
      </c>
      <c r="Y26" s="158">
        <v>1</v>
      </c>
      <c r="Z26" s="158">
        <v>12</v>
      </c>
      <c r="AA26" s="158">
        <v>0</v>
      </c>
      <c r="AB26" s="158">
        <v>0</v>
      </c>
      <c r="AC26" s="158">
        <v>10</v>
      </c>
      <c r="AD26" s="158">
        <f t="shared" si="0"/>
        <v>167</v>
      </c>
      <c r="AE26" s="35">
        <v>0</v>
      </c>
      <c r="AF26" s="158">
        <v>0</v>
      </c>
      <c r="AG26" s="158">
        <v>0</v>
      </c>
      <c r="AH26" s="35">
        <v>0</v>
      </c>
      <c r="AI26" s="158">
        <f t="shared" si="1"/>
        <v>10</v>
      </c>
      <c r="AJ26" s="158">
        <v>11</v>
      </c>
      <c r="AK26" s="158">
        <v>1</v>
      </c>
      <c r="AL26" s="158">
        <v>0</v>
      </c>
      <c r="AM26" s="158">
        <v>19</v>
      </c>
      <c r="AN26" s="158">
        <v>26</v>
      </c>
      <c r="AO26" s="158">
        <v>0</v>
      </c>
      <c r="AP26" s="158">
        <f t="shared" si="2"/>
        <v>46</v>
      </c>
      <c r="AQ26" s="141">
        <v>86</v>
      </c>
      <c r="AR26" s="158">
        <f t="shared" si="3"/>
        <v>250</v>
      </c>
      <c r="AS26" s="81" t="s">
        <v>166</v>
      </c>
    </row>
    <row r="27" spans="1:45" ht="16.05" customHeight="1" x14ac:dyDescent="0.3">
      <c r="A27" s="143">
        <v>474.9</v>
      </c>
      <c r="B27" s="132" t="s">
        <v>180</v>
      </c>
      <c r="C27" s="163" t="s">
        <v>95</v>
      </c>
      <c r="D27" s="143">
        <v>0.28000000000002956</v>
      </c>
      <c r="E27" s="143">
        <v>17.5</v>
      </c>
      <c r="F27" s="158">
        <v>0</v>
      </c>
      <c r="G27" s="158">
        <v>1</v>
      </c>
      <c r="H27" s="158">
        <v>0</v>
      </c>
      <c r="I27" s="158">
        <v>1</v>
      </c>
      <c r="J27" s="158">
        <v>15</v>
      </c>
      <c r="K27" s="158">
        <v>0</v>
      </c>
      <c r="L27" s="158">
        <v>9</v>
      </c>
      <c r="M27" s="158">
        <v>1</v>
      </c>
      <c r="N27" s="158">
        <v>0</v>
      </c>
      <c r="O27" s="158">
        <v>1</v>
      </c>
      <c r="P27" s="35">
        <v>0</v>
      </c>
      <c r="Q27" s="158">
        <v>6</v>
      </c>
      <c r="R27" s="158">
        <v>0</v>
      </c>
      <c r="S27" s="44">
        <v>9</v>
      </c>
      <c r="T27" s="158">
        <v>4</v>
      </c>
      <c r="U27" s="158">
        <v>4</v>
      </c>
      <c r="V27" s="158">
        <v>25</v>
      </c>
      <c r="W27" s="158">
        <v>74</v>
      </c>
      <c r="X27" s="158">
        <v>19</v>
      </c>
      <c r="Y27" s="158">
        <v>1</v>
      </c>
      <c r="Z27" s="158">
        <v>7</v>
      </c>
      <c r="AA27" s="158">
        <v>1</v>
      </c>
      <c r="AB27" s="158">
        <v>0</v>
      </c>
      <c r="AC27" s="158">
        <v>8</v>
      </c>
      <c r="AD27" s="158">
        <f t="shared" si="0"/>
        <v>157</v>
      </c>
      <c r="AE27" s="35">
        <v>0</v>
      </c>
      <c r="AF27" s="35">
        <v>0</v>
      </c>
      <c r="AG27" s="35">
        <v>0</v>
      </c>
      <c r="AH27" s="158">
        <v>0</v>
      </c>
      <c r="AI27" s="158">
        <f t="shared" si="1"/>
        <v>3</v>
      </c>
      <c r="AJ27" s="158">
        <v>4</v>
      </c>
      <c r="AK27" s="158">
        <v>0</v>
      </c>
      <c r="AL27" s="158">
        <v>1</v>
      </c>
      <c r="AM27" s="158">
        <v>31</v>
      </c>
      <c r="AN27" s="158">
        <v>30</v>
      </c>
      <c r="AO27" s="158">
        <v>0</v>
      </c>
      <c r="AP27" s="158">
        <f t="shared" si="2"/>
        <v>62</v>
      </c>
      <c r="AQ27" s="141">
        <v>11</v>
      </c>
      <c r="AR27" s="158">
        <f t="shared" si="3"/>
        <v>250</v>
      </c>
      <c r="AS27" s="81" t="s">
        <v>166</v>
      </c>
    </row>
    <row r="28" spans="1:45" ht="16.05" customHeight="1" x14ac:dyDescent="0.3">
      <c r="A28" s="143">
        <v>475.15</v>
      </c>
      <c r="B28" s="132" t="s">
        <v>180</v>
      </c>
      <c r="C28" s="163" t="s">
        <v>94</v>
      </c>
      <c r="D28" s="143">
        <v>3.0000000000029559E-2</v>
      </c>
      <c r="E28" s="143">
        <v>13.5</v>
      </c>
      <c r="F28" s="158">
        <v>4</v>
      </c>
      <c r="G28" s="158">
        <v>2</v>
      </c>
      <c r="H28" s="158">
        <v>0</v>
      </c>
      <c r="I28" s="158">
        <v>0</v>
      </c>
      <c r="J28" s="158">
        <v>10</v>
      </c>
      <c r="K28" s="158">
        <v>0</v>
      </c>
      <c r="L28" s="158">
        <v>13</v>
      </c>
      <c r="M28" s="158">
        <v>0</v>
      </c>
      <c r="N28" s="158">
        <v>0</v>
      </c>
      <c r="O28" s="158">
        <v>0</v>
      </c>
      <c r="P28" s="35">
        <v>0</v>
      </c>
      <c r="Q28" s="158">
        <v>5</v>
      </c>
      <c r="R28" s="158">
        <v>0</v>
      </c>
      <c r="S28" s="44">
        <v>13</v>
      </c>
      <c r="T28" s="158">
        <v>5</v>
      </c>
      <c r="U28" s="158">
        <v>6</v>
      </c>
      <c r="V28" s="158">
        <v>16</v>
      </c>
      <c r="W28" s="158">
        <v>81</v>
      </c>
      <c r="X28" s="158">
        <v>27</v>
      </c>
      <c r="Y28" s="158">
        <v>1</v>
      </c>
      <c r="Z28" s="158">
        <v>8</v>
      </c>
      <c r="AA28" s="158">
        <v>2</v>
      </c>
      <c r="AB28" s="158">
        <v>0</v>
      </c>
      <c r="AC28" s="158">
        <v>7</v>
      </c>
      <c r="AD28" s="158">
        <f>(SUM(Q28:AC28))-Y28</f>
        <v>170</v>
      </c>
      <c r="AE28" s="35">
        <v>0</v>
      </c>
      <c r="AF28" s="158">
        <v>0</v>
      </c>
      <c r="AG28" s="158">
        <v>0</v>
      </c>
      <c r="AH28" s="158">
        <v>0</v>
      </c>
      <c r="AI28" s="158">
        <f t="shared" si="1"/>
        <v>2</v>
      </c>
      <c r="AJ28" s="158">
        <v>3</v>
      </c>
      <c r="AK28" s="158">
        <v>0</v>
      </c>
      <c r="AL28" s="158">
        <v>0</v>
      </c>
      <c r="AM28" s="158">
        <v>43</v>
      </c>
      <c r="AN28" s="158">
        <v>5</v>
      </c>
      <c r="AO28" s="158">
        <v>0</v>
      </c>
      <c r="AP28" s="158">
        <f t="shared" si="2"/>
        <v>48</v>
      </c>
      <c r="AQ28" s="141">
        <v>0</v>
      </c>
      <c r="AR28" s="158">
        <f t="shared" si="3"/>
        <v>250</v>
      </c>
      <c r="AS28" s="81" t="s">
        <v>163</v>
      </c>
    </row>
    <row r="29" spans="1:45" ht="16.05" customHeight="1" x14ac:dyDescent="0.3">
      <c r="A29" s="189" t="s">
        <v>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</row>
    <row r="30" spans="1:45" ht="16.05" customHeight="1" x14ac:dyDescent="0.3">
      <c r="A30" s="143">
        <v>477.6</v>
      </c>
      <c r="B30" s="94" t="s">
        <v>181</v>
      </c>
      <c r="C30" s="163" t="s">
        <v>92</v>
      </c>
      <c r="D30" s="143">
        <v>-2.4200000000000159</v>
      </c>
      <c r="E30" s="143">
        <v>18</v>
      </c>
      <c r="F30" s="158">
        <v>3</v>
      </c>
      <c r="G30" s="158">
        <v>2</v>
      </c>
      <c r="H30" s="158">
        <v>1</v>
      </c>
      <c r="I30" s="158">
        <v>0</v>
      </c>
      <c r="J30" s="158">
        <v>5</v>
      </c>
      <c r="K30" s="158">
        <v>0</v>
      </c>
      <c r="L30" s="158">
        <v>9</v>
      </c>
      <c r="M30" s="158">
        <v>1</v>
      </c>
      <c r="N30" s="158">
        <v>0</v>
      </c>
      <c r="O30" s="158">
        <v>0</v>
      </c>
      <c r="P30" s="35">
        <v>0</v>
      </c>
      <c r="Q30" s="158">
        <v>28</v>
      </c>
      <c r="R30" s="158">
        <v>0</v>
      </c>
      <c r="S30" s="44">
        <v>4</v>
      </c>
      <c r="T30" s="158">
        <v>0</v>
      </c>
      <c r="U30" s="158">
        <v>11</v>
      </c>
      <c r="V30" s="158">
        <v>23</v>
      </c>
      <c r="W30" s="158">
        <v>126</v>
      </c>
      <c r="X30" s="158">
        <v>19</v>
      </c>
      <c r="Y30" s="158">
        <v>5</v>
      </c>
      <c r="Z30" s="158">
        <v>1</v>
      </c>
      <c r="AA30" s="158">
        <v>0</v>
      </c>
      <c r="AB30" s="158">
        <v>0</v>
      </c>
      <c r="AC30" s="158">
        <v>6</v>
      </c>
      <c r="AD30" s="158">
        <f>(SUM(Q30:AC30))-Y30</f>
        <v>218</v>
      </c>
      <c r="AE30" s="35">
        <v>0</v>
      </c>
      <c r="AF30" s="158">
        <v>0</v>
      </c>
      <c r="AG30" s="158">
        <v>0</v>
      </c>
      <c r="AH30" s="158">
        <v>0</v>
      </c>
      <c r="AI30" s="158">
        <f>AJ30-(SUM(AE30:AH30,Y30))</f>
        <v>6</v>
      </c>
      <c r="AJ30" s="158">
        <v>11</v>
      </c>
      <c r="AK30" s="158">
        <v>0</v>
      </c>
      <c r="AL30" s="158">
        <v>0</v>
      </c>
      <c r="AM30" s="158">
        <v>0</v>
      </c>
      <c r="AN30" s="158">
        <v>0</v>
      </c>
      <c r="AO30" s="158">
        <v>0</v>
      </c>
      <c r="AP30" s="158">
        <f>SUM(AK30:AO30)</f>
        <v>0</v>
      </c>
      <c r="AQ30" s="141">
        <v>0</v>
      </c>
      <c r="AR30" s="158">
        <f>SUM(F30:H30,J30,L30,M30:N30,O30:P30,AD30,AJ30:AO30)</f>
        <v>250</v>
      </c>
      <c r="AS30" s="81" t="s">
        <v>167</v>
      </c>
    </row>
    <row r="31" spans="1:45" ht="16.05" customHeight="1" x14ac:dyDescent="0.3">
      <c r="A31" s="143">
        <v>477.9</v>
      </c>
      <c r="B31" s="94" t="s">
        <v>181</v>
      </c>
      <c r="C31" s="163" t="s">
        <v>93</v>
      </c>
      <c r="D31" s="143">
        <v>-2.7199999999999704</v>
      </c>
      <c r="E31" s="143">
        <v>12</v>
      </c>
      <c r="F31" s="158">
        <v>7</v>
      </c>
      <c r="G31" s="158">
        <v>0</v>
      </c>
      <c r="H31" s="158">
        <v>2</v>
      </c>
      <c r="I31" s="158">
        <v>0</v>
      </c>
      <c r="J31" s="158">
        <v>2</v>
      </c>
      <c r="K31" s="35">
        <v>0</v>
      </c>
      <c r="L31" s="158">
        <v>3</v>
      </c>
      <c r="M31" s="158">
        <v>0</v>
      </c>
      <c r="N31" s="158">
        <v>0</v>
      </c>
      <c r="O31" s="158">
        <v>0</v>
      </c>
      <c r="P31" s="35">
        <v>0</v>
      </c>
      <c r="Q31" s="158">
        <v>31</v>
      </c>
      <c r="R31" s="35">
        <v>0</v>
      </c>
      <c r="S31" s="158">
        <v>3</v>
      </c>
      <c r="T31" s="35">
        <v>0</v>
      </c>
      <c r="U31" s="158">
        <v>21</v>
      </c>
      <c r="V31" s="158">
        <v>27</v>
      </c>
      <c r="W31" s="158">
        <v>107</v>
      </c>
      <c r="X31" s="158">
        <v>19</v>
      </c>
      <c r="Y31" s="158">
        <v>10</v>
      </c>
      <c r="Z31" s="158">
        <v>1</v>
      </c>
      <c r="AA31" s="45">
        <v>0</v>
      </c>
      <c r="AB31" s="158">
        <v>0</v>
      </c>
      <c r="AC31" s="158">
        <v>11</v>
      </c>
      <c r="AD31" s="158">
        <f>(SUM(Q31:AC31))-Y31</f>
        <v>220</v>
      </c>
      <c r="AE31" s="35">
        <v>0</v>
      </c>
      <c r="AF31" s="35">
        <v>0</v>
      </c>
      <c r="AG31" s="35">
        <v>0</v>
      </c>
      <c r="AH31" s="35">
        <v>0</v>
      </c>
      <c r="AI31" s="158">
        <f>AJ31-(SUM(AE31:AH31,Y31))</f>
        <v>6</v>
      </c>
      <c r="AJ31" s="158">
        <v>16</v>
      </c>
      <c r="AK31" s="158">
        <v>0</v>
      </c>
      <c r="AL31" s="158">
        <v>0</v>
      </c>
      <c r="AM31" s="158">
        <v>0</v>
      </c>
      <c r="AN31" s="158">
        <v>0</v>
      </c>
      <c r="AO31" s="158">
        <v>0</v>
      </c>
      <c r="AP31" s="158">
        <f>SUM(AK31:AO31)</f>
        <v>0</v>
      </c>
      <c r="AQ31" s="141">
        <v>12</v>
      </c>
      <c r="AR31" s="158">
        <f>SUM(F31:H31,J31,L31,M31:N31,O31:P31,AD31,AJ31:AO31)</f>
        <v>250</v>
      </c>
      <c r="AS31" s="81" t="s">
        <v>167</v>
      </c>
    </row>
    <row r="32" spans="1:45" ht="16.05" customHeight="1" x14ac:dyDescent="0.3">
      <c r="A32" s="143">
        <v>478</v>
      </c>
      <c r="B32" s="94" t="s">
        <v>181</v>
      </c>
      <c r="C32" s="163" t="s">
        <v>91</v>
      </c>
      <c r="D32" s="143">
        <v>-2.8199999999999932</v>
      </c>
      <c r="E32" s="143">
        <v>20</v>
      </c>
      <c r="F32" s="158">
        <v>2</v>
      </c>
      <c r="G32" s="158">
        <v>3</v>
      </c>
      <c r="H32" s="158">
        <v>1</v>
      </c>
      <c r="I32" s="158">
        <v>0</v>
      </c>
      <c r="J32" s="158">
        <v>4</v>
      </c>
      <c r="K32" s="35">
        <v>0</v>
      </c>
      <c r="L32" s="158">
        <v>6</v>
      </c>
      <c r="M32" s="158">
        <v>1</v>
      </c>
      <c r="N32" s="158">
        <v>0</v>
      </c>
      <c r="O32" s="158">
        <v>0</v>
      </c>
      <c r="P32" s="35">
        <v>0</v>
      </c>
      <c r="Q32" s="158">
        <v>26</v>
      </c>
      <c r="R32" s="35">
        <v>0</v>
      </c>
      <c r="S32" s="158">
        <v>0</v>
      </c>
      <c r="T32" s="35">
        <v>0</v>
      </c>
      <c r="U32" s="158">
        <v>15</v>
      </c>
      <c r="V32" s="158">
        <v>28</v>
      </c>
      <c r="W32" s="158">
        <v>108</v>
      </c>
      <c r="X32" s="158">
        <v>21</v>
      </c>
      <c r="Y32" s="158">
        <v>5</v>
      </c>
      <c r="Z32" s="158">
        <v>11</v>
      </c>
      <c r="AA32" s="45">
        <v>0</v>
      </c>
      <c r="AB32" s="158">
        <v>0</v>
      </c>
      <c r="AC32" s="158">
        <v>11</v>
      </c>
      <c r="AD32" s="158">
        <f>(SUM(Q32:AC32))-Y32</f>
        <v>220</v>
      </c>
      <c r="AE32" s="35">
        <v>0</v>
      </c>
      <c r="AF32" s="35">
        <v>0</v>
      </c>
      <c r="AG32" s="35">
        <v>0</v>
      </c>
      <c r="AH32" s="35">
        <v>0</v>
      </c>
      <c r="AI32" s="158">
        <f>AJ32-(SUM(AE32:AH32,Y32))</f>
        <v>7</v>
      </c>
      <c r="AJ32" s="158">
        <v>12</v>
      </c>
      <c r="AK32" s="158">
        <v>0</v>
      </c>
      <c r="AL32" s="158">
        <v>0</v>
      </c>
      <c r="AM32" s="158">
        <v>1</v>
      </c>
      <c r="AN32" s="158">
        <v>0</v>
      </c>
      <c r="AO32" s="158">
        <v>0</v>
      </c>
      <c r="AP32" s="158">
        <f>SUM(AK32:AO32)</f>
        <v>1</v>
      </c>
      <c r="AQ32" s="141">
        <v>14</v>
      </c>
      <c r="AR32" s="158">
        <f>SUM(F32:H32,J32,L32,M32:N32,O32:P32,AD32,AJ32:AO32)</f>
        <v>250</v>
      </c>
      <c r="AS32" s="81" t="s">
        <v>167</v>
      </c>
    </row>
    <row r="33" spans="1:45" ht="16.05" customHeight="1" x14ac:dyDescent="0.3">
      <c r="A33" s="143">
        <v>478.05</v>
      </c>
      <c r="B33" s="94" t="s">
        <v>181</v>
      </c>
      <c r="C33" s="163" t="s">
        <v>90</v>
      </c>
      <c r="D33" s="143">
        <v>-2.8700000000000045</v>
      </c>
      <c r="E33" s="143">
        <v>18</v>
      </c>
      <c r="F33" s="158">
        <v>4</v>
      </c>
      <c r="G33" s="158">
        <v>3</v>
      </c>
      <c r="H33" s="158">
        <v>1</v>
      </c>
      <c r="I33" s="158">
        <v>0</v>
      </c>
      <c r="J33" s="158">
        <v>7</v>
      </c>
      <c r="K33" s="35">
        <v>0</v>
      </c>
      <c r="L33" s="158">
        <v>10</v>
      </c>
      <c r="M33" s="158">
        <v>1</v>
      </c>
      <c r="N33" s="158">
        <v>0</v>
      </c>
      <c r="O33" s="158">
        <v>0</v>
      </c>
      <c r="P33" s="35">
        <v>0</v>
      </c>
      <c r="Q33" s="158">
        <v>14</v>
      </c>
      <c r="R33" s="35">
        <v>0</v>
      </c>
      <c r="S33" s="158">
        <v>9</v>
      </c>
      <c r="T33" s="35">
        <v>0</v>
      </c>
      <c r="U33" s="158">
        <v>22</v>
      </c>
      <c r="V33" s="158">
        <v>31</v>
      </c>
      <c r="W33" s="158">
        <v>102</v>
      </c>
      <c r="X33" s="158">
        <v>17</v>
      </c>
      <c r="Y33" s="158">
        <v>3</v>
      </c>
      <c r="Z33" s="158">
        <v>6</v>
      </c>
      <c r="AA33" s="45">
        <v>0</v>
      </c>
      <c r="AB33" s="158">
        <v>0</v>
      </c>
      <c r="AC33" s="158">
        <v>12</v>
      </c>
      <c r="AD33" s="158">
        <f>(SUM(Q33:AC33))-Y33</f>
        <v>213</v>
      </c>
      <c r="AE33" s="35">
        <v>0</v>
      </c>
      <c r="AF33" s="35">
        <v>0</v>
      </c>
      <c r="AG33" s="35">
        <v>0</v>
      </c>
      <c r="AH33" s="35">
        <v>0</v>
      </c>
      <c r="AI33" s="158">
        <f>AJ33-(SUM(AE33:AH33,Y33))</f>
        <v>8</v>
      </c>
      <c r="AJ33" s="158">
        <v>11</v>
      </c>
      <c r="AK33" s="158">
        <v>0</v>
      </c>
      <c r="AL33" s="158">
        <v>0</v>
      </c>
      <c r="AM33" s="158">
        <v>0</v>
      </c>
      <c r="AN33" s="158">
        <v>0</v>
      </c>
      <c r="AO33" s="158">
        <v>0</v>
      </c>
      <c r="AP33" s="158">
        <f>SUM(AK33:AO33)</f>
        <v>0</v>
      </c>
      <c r="AQ33" s="141">
        <v>0</v>
      </c>
      <c r="AR33" s="158">
        <f>SUM(F33:H33,J33,L33,M33:N33,O33:P33,AD33,AJ33:AO33)</f>
        <v>250</v>
      </c>
      <c r="AS33" s="81" t="s">
        <v>167</v>
      </c>
    </row>
    <row r="34" spans="1:45" ht="16.05" customHeight="1" x14ac:dyDescent="0.3">
      <c r="A34" s="145">
        <v>478.12</v>
      </c>
      <c r="B34" s="96" t="s">
        <v>181</v>
      </c>
      <c r="C34" s="84" t="s">
        <v>89</v>
      </c>
      <c r="D34" s="145">
        <v>-2.9399999999999977</v>
      </c>
      <c r="E34" s="145">
        <v>9.4</v>
      </c>
      <c r="F34" s="88">
        <v>3</v>
      </c>
      <c r="G34" s="88">
        <v>4</v>
      </c>
      <c r="H34" s="88">
        <v>0</v>
      </c>
      <c r="I34" s="88">
        <v>0</v>
      </c>
      <c r="J34" s="88">
        <v>11</v>
      </c>
      <c r="K34" s="161">
        <v>0</v>
      </c>
      <c r="L34" s="88">
        <v>14</v>
      </c>
      <c r="M34" s="88">
        <v>0</v>
      </c>
      <c r="N34" s="88">
        <v>1</v>
      </c>
      <c r="O34" s="88">
        <v>0</v>
      </c>
      <c r="P34" s="161">
        <v>0</v>
      </c>
      <c r="Q34" s="88">
        <v>14</v>
      </c>
      <c r="R34" s="161">
        <v>0</v>
      </c>
      <c r="S34" s="88">
        <v>12</v>
      </c>
      <c r="T34" s="161">
        <v>0</v>
      </c>
      <c r="U34" s="88">
        <v>16</v>
      </c>
      <c r="V34" s="88">
        <v>47</v>
      </c>
      <c r="W34" s="88">
        <v>67</v>
      </c>
      <c r="X34" s="88">
        <v>14</v>
      </c>
      <c r="Y34" s="88">
        <v>10</v>
      </c>
      <c r="Z34" s="88">
        <v>5</v>
      </c>
      <c r="AA34" s="160">
        <v>0</v>
      </c>
      <c r="AB34" s="88">
        <v>0</v>
      </c>
      <c r="AC34" s="88">
        <v>21</v>
      </c>
      <c r="AD34" s="88">
        <f>(SUM(Q34:AC34))-Y34</f>
        <v>196</v>
      </c>
      <c r="AE34" s="161">
        <v>0</v>
      </c>
      <c r="AF34" s="161">
        <v>0</v>
      </c>
      <c r="AG34" s="161">
        <v>0</v>
      </c>
      <c r="AH34" s="161">
        <v>0</v>
      </c>
      <c r="AI34" s="88">
        <f>AJ34-(SUM(AE34:AH34,Y34))</f>
        <v>11</v>
      </c>
      <c r="AJ34" s="88">
        <v>21</v>
      </c>
      <c r="AK34" s="88">
        <v>0</v>
      </c>
      <c r="AL34" s="88">
        <v>0</v>
      </c>
      <c r="AM34" s="88">
        <v>0</v>
      </c>
      <c r="AN34" s="88">
        <v>0</v>
      </c>
      <c r="AO34" s="88">
        <v>0</v>
      </c>
      <c r="AP34" s="88">
        <f>SUM(AK34:AO34)</f>
        <v>0</v>
      </c>
      <c r="AQ34" s="146">
        <v>9</v>
      </c>
      <c r="AR34" s="88">
        <f>SUM(F34:H34,J34,L34,M34:N34,O34:P34,AD34,AJ34:AO34)</f>
        <v>250</v>
      </c>
      <c r="AS34" s="90" t="s">
        <v>167</v>
      </c>
    </row>
    <row r="35" spans="1:45" s="7" customFormat="1" x14ac:dyDescent="0.3">
      <c r="A35" s="100" t="s">
        <v>472</v>
      </c>
      <c r="B35" s="147"/>
      <c r="C35" s="148"/>
      <c r="D35" s="148"/>
      <c r="E35" s="148"/>
      <c r="F35" s="149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50"/>
      <c r="S35" s="148"/>
      <c r="T35" s="149"/>
      <c r="U35" s="148"/>
      <c r="V35" s="148"/>
      <c r="W35" s="148"/>
      <c r="X35" s="148"/>
      <c r="Y35" s="148"/>
      <c r="Z35" s="148"/>
      <c r="AA35" s="151"/>
      <c r="AB35" s="148"/>
      <c r="AC35" s="148"/>
      <c r="AD35" s="151"/>
      <c r="AE35" s="152"/>
      <c r="AF35" s="149"/>
      <c r="AG35" s="149"/>
      <c r="AH35" s="149"/>
      <c r="AI35" s="149"/>
      <c r="AJ35" s="148"/>
      <c r="AK35" s="153"/>
      <c r="AL35" s="153"/>
      <c r="AM35" s="153"/>
      <c r="AN35" s="153"/>
      <c r="AO35" s="153"/>
      <c r="AP35" s="208" t="s">
        <v>88</v>
      </c>
      <c r="AQ35" s="208"/>
      <c r="AR35" s="162">
        <f>SUM(AR8:AR34)</f>
        <v>5146</v>
      </c>
      <c r="AS35" s="170"/>
    </row>
    <row r="36" spans="1:45" x14ac:dyDescent="0.3">
      <c r="A36" s="99"/>
      <c r="B36" s="13"/>
      <c r="AQ36" s="66"/>
    </row>
    <row r="37" spans="1:45" ht="15.6" x14ac:dyDescent="0.3">
      <c r="B37" s="91"/>
      <c r="C37" s="92"/>
      <c r="D37" s="144"/>
      <c r="E37" s="15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4"/>
      <c r="T37" s="18"/>
      <c r="U37" s="7"/>
      <c r="V37" s="7"/>
      <c r="W37" s="7"/>
      <c r="X37" s="7"/>
      <c r="Y37" s="7"/>
      <c r="Z37" s="7"/>
      <c r="AA37" s="17"/>
      <c r="AB37" s="7"/>
      <c r="AC37" s="7"/>
      <c r="AD37" s="17"/>
      <c r="AE37" s="21"/>
      <c r="AF37" s="18"/>
      <c r="AG37" s="18"/>
      <c r="AH37" s="18"/>
      <c r="AI37" s="18"/>
      <c r="AJ37" s="7"/>
      <c r="AK37" s="7"/>
      <c r="AL37" s="18"/>
      <c r="AM37" s="18"/>
      <c r="AN37" s="7"/>
      <c r="AO37" s="21"/>
      <c r="AP37" s="21"/>
      <c r="AQ37" s="67"/>
      <c r="AR37" s="9"/>
      <c r="AS37" s="73"/>
    </row>
    <row r="38" spans="1:45" ht="14.4" customHeight="1" x14ac:dyDescent="0.3">
      <c r="A38" s="36"/>
      <c r="B38" s="36"/>
      <c r="C38" s="36"/>
      <c r="D38" s="36"/>
      <c r="E38" s="78"/>
      <c r="AQ38" s="67"/>
      <c r="AS38" s="73"/>
    </row>
    <row r="39" spans="1:45" ht="14.4" customHeight="1" x14ac:dyDescent="0.3">
      <c r="A39" s="36"/>
      <c r="B39" s="36"/>
      <c r="C39" s="36"/>
      <c r="D39" s="36"/>
      <c r="E39" s="78"/>
      <c r="AQ39" s="67"/>
      <c r="AS39" s="73"/>
    </row>
    <row r="40" spans="1:45" ht="14.4" customHeight="1" x14ac:dyDescent="0.3">
      <c r="A40" s="37"/>
      <c r="B40" s="37"/>
      <c r="C40" s="37"/>
      <c r="D40" s="37"/>
      <c r="E40" s="79"/>
      <c r="AQ40" s="66"/>
      <c r="AS40" s="73"/>
    </row>
    <row r="41" spans="1:45" ht="14.4" customHeight="1" x14ac:dyDescent="0.3">
      <c r="A41" s="36"/>
      <c r="B41" s="36"/>
      <c r="C41" s="36"/>
      <c r="D41" s="36"/>
      <c r="E41" s="78"/>
      <c r="AQ41" s="67"/>
      <c r="AS41" s="74"/>
    </row>
    <row r="42" spans="1:45" ht="14.4" customHeight="1" x14ac:dyDescent="0.3">
      <c r="A42" s="11"/>
      <c r="B42" s="11"/>
      <c r="C42" s="3"/>
      <c r="D42" s="3"/>
      <c r="AQ42" s="67"/>
    </row>
    <row r="43" spans="1:45" ht="15.6" x14ac:dyDescent="0.3">
      <c r="A43" s="38"/>
      <c r="B43" s="38"/>
      <c r="C43" s="38"/>
      <c r="D43" s="19"/>
      <c r="E43" s="19"/>
      <c r="AQ43" s="67"/>
    </row>
    <row r="44" spans="1:45" x14ac:dyDescent="0.3">
      <c r="A44" s="26"/>
      <c r="B44" s="26"/>
      <c r="C44" s="26"/>
      <c r="D44" s="26"/>
      <c r="E44" s="26"/>
      <c r="F44" s="26"/>
      <c r="G44" s="26"/>
      <c r="H44" s="26"/>
      <c r="AQ44" s="66"/>
    </row>
    <row r="45" spans="1:45" x14ac:dyDescent="0.3">
      <c r="A45" s="26"/>
      <c r="B45" s="26"/>
      <c r="C45" s="26"/>
      <c r="D45" s="26"/>
      <c r="E45" s="26"/>
      <c r="F45" s="26"/>
      <c r="G45" s="26"/>
      <c r="H45" s="26"/>
      <c r="AQ45" s="67"/>
    </row>
    <row r="46" spans="1:45" x14ac:dyDescent="0.3">
      <c r="A46" s="26"/>
      <c r="B46" s="26"/>
      <c r="C46" s="26"/>
      <c r="D46" s="26"/>
      <c r="E46" s="26"/>
      <c r="AQ46" s="21"/>
    </row>
    <row r="47" spans="1:45" x14ac:dyDescent="0.3">
      <c r="A47" s="26"/>
      <c r="B47" s="26"/>
      <c r="C47" s="26"/>
      <c r="D47" s="26"/>
      <c r="E47" s="26"/>
      <c r="AQ47" s="67"/>
    </row>
    <row r="48" spans="1:45" x14ac:dyDescent="0.3">
      <c r="A48" s="26"/>
      <c r="B48" s="26"/>
      <c r="C48" s="26"/>
      <c r="D48" s="26"/>
      <c r="E48" s="26"/>
      <c r="AQ48" s="66"/>
    </row>
    <row r="49" spans="1:43" x14ac:dyDescent="0.3">
      <c r="A49" s="26"/>
      <c r="B49" s="26"/>
      <c r="C49" s="26"/>
      <c r="D49" s="26"/>
      <c r="E49" s="26"/>
      <c r="AQ49" s="66"/>
    </row>
    <row r="50" spans="1:43" x14ac:dyDescent="0.3">
      <c r="A50" s="26"/>
      <c r="B50" s="26"/>
      <c r="C50" s="26"/>
      <c r="D50" s="26"/>
      <c r="E50" s="26"/>
      <c r="AQ50" s="66"/>
    </row>
    <row r="51" spans="1:43" x14ac:dyDescent="0.3">
      <c r="A51" s="26"/>
      <c r="B51" s="26"/>
      <c r="C51" s="26"/>
      <c r="D51" s="26"/>
      <c r="E51" s="26"/>
      <c r="AQ51" s="66"/>
    </row>
    <row r="52" spans="1:43" x14ac:dyDescent="0.3">
      <c r="A52" s="26"/>
      <c r="B52" s="26"/>
      <c r="C52" s="26"/>
      <c r="D52" s="26"/>
      <c r="E52" s="26"/>
      <c r="AQ52" s="66"/>
    </row>
    <row r="53" spans="1:43" x14ac:dyDescent="0.3">
      <c r="A53" s="26"/>
      <c r="B53" s="26"/>
      <c r="C53" s="26"/>
      <c r="D53" s="26"/>
      <c r="E53" s="26"/>
      <c r="AQ53" s="67"/>
    </row>
    <row r="54" spans="1:43" x14ac:dyDescent="0.3">
      <c r="A54" s="26"/>
      <c r="B54" s="26"/>
      <c r="C54" s="26"/>
      <c r="D54" s="26"/>
      <c r="E54" s="26"/>
      <c r="AQ54" s="66"/>
    </row>
    <row r="55" spans="1:43" x14ac:dyDescent="0.3">
      <c r="A55" s="26"/>
      <c r="B55" s="26"/>
      <c r="AQ55" s="66"/>
    </row>
    <row r="56" spans="1:43" x14ac:dyDescent="0.3">
      <c r="A56" s="26"/>
      <c r="B56" s="26"/>
      <c r="AQ56" s="67"/>
    </row>
    <row r="57" spans="1:43" x14ac:dyDescent="0.3">
      <c r="A57" s="26"/>
      <c r="B57" s="26"/>
      <c r="AQ57" s="67"/>
    </row>
    <row r="58" spans="1:43" x14ac:dyDescent="0.3">
      <c r="AQ58" s="67"/>
    </row>
    <row r="59" spans="1:43" x14ac:dyDescent="0.3">
      <c r="AQ59" s="67"/>
    </row>
    <row r="61" spans="1:43" x14ac:dyDescent="0.3">
      <c r="AQ61" s="28"/>
    </row>
    <row r="62" spans="1:43" x14ac:dyDescent="0.3">
      <c r="AQ62" s="28"/>
    </row>
    <row r="63" spans="1:43" x14ac:dyDescent="0.3">
      <c r="AQ63" s="1"/>
    </row>
    <row r="64" spans="1:43" x14ac:dyDescent="0.3">
      <c r="AQ64" s="1"/>
    </row>
    <row r="65" spans="43:43" x14ac:dyDescent="0.3">
      <c r="AQ65" s="1"/>
    </row>
    <row r="66" spans="43:43" x14ac:dyDescent="0.3">
      <c r="AQ66" s="1"/>
    </row>
    <row r="67" spans="43:43" x14ac:dyDescent="0.3">
      <c r="AQ67" s="1"/>
    </row>
    <row r="68" spans="43:43" x14ac:dyDescent="0.3">
      <c r="AQ68" s="1"/>
    </row>
    <row r="69" spans="43:43" x14ac:dyDescent="0.3">
      <c r="AQ69" s="1"/>
    </row>
    <row r="70" spans="43:43" x14ac:dyDescent="0.3">
      <c r="AQ70" s="1"/>
    </row>
    <row r="71" spans="43:43" x14ac:dyDescent="0.3">
      <c r="AQ71" s="1"/>
    </row>
    <row r="72" spans="43:43" x14ac:dyDescent="0.3">
      <c r="AQ72" s="1"/>
    </row>
    <row r="73" spans="43:43" x14ac:dyDescent="0.3">
      <c r="AQ73" s="1"/>
    </row>
    <row r="74" spans="43:43" x14ac:dyDescent="0.3">
      <c r="AQ74" s="1"/>
    </row>
    <row r="75" spans="43:43" x14ac:dyDescent="0.3">
      <c r="AQ75" s="1"/>
    </row>
    <row r="76" spans="43:43" x14ac:dyDescent="0.3">
      <c r="AQ76" s="1"/>
    </row>
    <row r="77" spans="43:43" x14ac:dyDescent="0.3">
      <c r="AQ77" s="1"/>
    </row>
    <row r="78" spans="43:43" x14ac:dyDescent="0.3">
      <c r="AQ78" s="1"/>
    </row>
  </sheetData>
  <mergeCells count="59">
    <mergeCell ref="A29:AS29"/>
    <mergeCell ref="A1:AS1"/>
    <mergeCell ref="E2:E7"/>
    <mergeCell ref="D2:D7"/>
    <mergeCell ref="C2:C7"/>
    <mergeCell ref="A2:A7"/>
    <mergeCell ref="B2:B7"/>
    <mergeCell ref="AK2:AP2"/>
    <mergeCell ref="AR2:AR7"/>
    <mergeCell ref="AQ2:AQ7"/>
    <mergeCell ref="AO3:AO7"/>
    <mergeCell ref="AL3:AL7"/>
    <mergeCell ref="G2:N2"/>
    <mergeCell ref="K5:K7"/>
    <mergeCell ref="I5:I7"/>
    <mergeCell ref="M3:N4"/>
    <mergeCell ref="I3:L4"/>
    <mergeCell ref="J5:J7"/>
    <mergeCell ref="G3:G7"/>
    <mergeCell ref="H3:H7"/>
    <mergeCell ref="W5:W7"/>
    <mergeCell ref="AD5:AD7"/>
    <mergeCell ref="M5:M7"/>
    <mergeCell ref="N5:N7"/>
    <mergeCell ref="Y5:Y7"/>
    <mergeCell ref="Q5:Q7"/>
    <mergeCell ref="R5:R7"/>
    <mergeCell ref="F2:F7"/>
    <mergeCell ref="P5:P7"/>
    <mergeCell ref="L5:L7"/>
    <mergeCell ref="AS2:AS7"/>
    <mergeCell ref="AP35:AQ35"/>
    <mergeCell ref="Q4:AD4"/>
    <mergeCell ref="AE4:AJ4"/>
    <mergeCell ref="O2:AJ2"/>
    <mergeCell ref="AP3:AP7"/>
    <mergeCell ref="AK5:AK7"/>
    <mergeCell ref="AM5:AM7"/>
    <mergeCell ref="AJ5:AJ7"/>
    <mergeCell ref="S5:S7"/>
    <mergeCell ref="V5:V7"/>
    <mergeCell ref="AG5:AG7"/>
    <mergeCell ref="AH5:AH7"/>
    <mergeCell ref="AK3:AK4"/>
    <mergeCell ref="AM3:AN4"/>
    <mergeCell ref="AN5:AN7"/>
    <mergeCell ref="O5:O7"/>
    <mergeCell ref="AC5:AC7"/>
    <mergeCell ref="T5:T7"/>
    <mergeCell ref="AF5:AF7"/>
    <mergeCell ref="Q3:AJ3"/>
    <mergeCell ref="Z5:Z7"/>
    <mergeCell ref="AA5:AA7"/>
    <mergeCell ref="AI5:AI7"/>
    <mergeCell ref="AE5:AE7"/>
    <mergeCell ref="AB5:AB7"/>
    <mergeCell ref="O3:P4"/>
    <mergeCell ref="U5:U7"/>
    <mergeCell ref="X5:X7"/>
  </mergeCells>
  <pageMargins left="0.7" right="0.7" top="0.75" bottom="0.75" header="0.3" footer="0.3"/>
  <pageSetup paperSize="9" orientation="portrait" horizontalDpi="1200" verticalDpi="1200" r:id="rId1"/>
  <ignoredErrors>
    <ignoredError sqref="AP9:AP11 AP13 AP17 AP19:AP28 AI8:AI28 AD8:AD28 AD30:AD34 AP30:AP34 AI30:AI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8"/>
  <sheetViews>
    <sheetView zoomScale="85" zoomScaleNormal="85" workbookViewId="0">
      <selection activeCell="D2" sqref="D2:D7"/>
    </sheetView>
  </sheetViews>
  <sheetFormatPr defaultColWidth="8.88671875" defaultRowHeight="14.4" x14ac:dyDescent="0.3"/>
  <cols>
    <col min="1" max="1" width="12.21875" style="1" customWidth="1"/>
    <col min="2" max="2" width="13.77734375" style="1" customWidth="1"/>
    <col min="3" max="4" width="8.21875" style="1" customWidth="1"/>
    <col min="5" max="5" width="9.77734375" style="1" customWidth="1"/>
    <col min="6" max="7" width="3.6640625" style="2" customWidth="1"/>
    <col min="8" max="13" width="3.6640625" style="1" customWidth="1"/>
    <col min="14" max="14" width="3.33203125" style="1" customWidth="1"/>
    <col min="15" max="15" width="4.88671875" style="1" customWidth="1"/>
    <col min="16" max="17" width="5.88671875" style="1" customWidth="1"/>
    <col min="18" max="18" width="3.33203125" style="1" customWidth="1"/>
    <col min="19" max="19" width="5.21875" style="1" customWidth="1"/>
    <col min="20" max="20" width="3.33203125" style="1" customWidth="1"/>
    <col min="21" max="21" width="3.77734375" style="1" customWidth="1"/>
    <col min="22" max="22" width="3.33203125" style="1" customWidth="1"/>
    <col min="23" max="23" width="4.5546875" style="1" customWidth="1"/>
    <col min="24" max="24" width="3.33203125" style="1" customWidth="1"/>
    <col min="25" max="25" width="4.33203125" style="1" customWidth="1"/>
    <col min="26" max="26" width="3.33203125" style="1" customWidth="1"/>
    <col min="27" max="27" width="4.21875" style="1" customWidth="1"/>
    <col min="28" max="29" width="4.77734375" style="1" customWidth="1"/>
    <col min="30" max="31" width="4.77734375" style="25" customWidth="1"/>
    <col min="32" max="33" width="4.77734375" style="7" customWidth="1"/>
    <col min="34" max="35" width="4.77734375" style="2" customWidth="1"/>
    <col min="36" max="37" width="4.21875" style="1" customWidth="1"/>
    <col min="38" max="45" width="4.77734375" style="1" customWidth="1"/>
    <col min="46" max="47" width="4.21875" style="1" customWidth="1"/>
    <col min="48" max="49" width="4.77734375" style="10" customWidth="1"/>
    <col min="50" max="51" width="3.6640625" style="1" customWidth="1"/>
    <col min="52" max="52" width="4.109375" style="1" customWidth="1"/>
    <col min="53" max="53" width="4.5546875" style="1" customWidth="1"/>
    <col min="54" max="55" width="4.77734375" style="10" customWidth="1"/>
    <col min="56" max="56" width="3.6640625" style="22" customWidth="1"/>
    <col min="57" max="57" width="4.77734375" style="22" customWidth="1"/>
    <col min="58" max="59" width="5.6640625" style="2" customWidth="1"/>
    <col min="60" max="61" width="5.44140625" style="2" customWidth="1"/>
    <col min="62" max="62" width="4.109375" style="2" customWidth="1"/>
    <col min="63" max="63" width="5.6640625" style="2" customWidth="1"/>
    <col min="64" max="64" width="4.77734375" style="2" customWidth="1"/>
    <col min="65" max="65" width="6" style="2" customWidth="1"/>
    <col min="66" max="69" width="4.77734375" style="1" customWidth="1"/>
    <col min="70" max="73" width="5" style="2" customWidth="1"/>
    <col min="74" max="75" width="5" style="1" customWidth="1"/>
    <col min="76" max="79" width="5" style="22" customWidth="1"/>
    <col min="80" max="80" width="4.44140625" style="22" customWidth="1"/>
    <col min="81" max="81" width="6.21875" style="22" customWidth="1"/>
    <col min="82" max="82" width="8.33203125" style="22" customWidth="1"/>
    <col min="83" max="83" width="5" style="3" customWidth="1"/>
    <col min="84" max="84" width="21.109375" customWidth="1"/>
    <col min="85" max="16384" width="8.88671875" style="1"/>
  </cols>
  <sheetData>
    <row r="1" spans="1:84" ht="15" thickBot="1" x14ac:dyDescent="0.35">
      <c r="A1" s="193" t="s">
        <v>466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4.4" customHeight="1" thickTop="1" x14ac:dyDescent="0.3">
      <c r="A2" s="185" t="s">
        <v>57</v>
      </c>
      <c r="B2" s="185" t="s">
        <v>175</v>
      </c>
      <c r="C2" s="185" t="s">
        <v>56</v>
      </c>
      <c r="D2" s="185" t="s">
        <v>174</v>
      </c>
      <c r="E2" s="185" t="s">
        <v>161</v>
      </c>
      <c r="F2" s="175" t="s">
        <v>53</v>
      </c>
      <c r="G2" s="175" t="s">
        <v>115</v>
      </c>
      <c r="H2" s="213" t="s">
        <v>59</v>
      </c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 t="s">
        <v>66</v>
      </c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 t="s">
        <v>80</v>
      </c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23" t="s">
        <v>475</v>
      </c>
      <c r="CC2" s="223" t="s">
        <v>476</v>
      </c>
      <c r="CD2" s="175" t="s">
        <v>160</v>
      </c>
      <c r="CE2" s="175" t="s">
        <v>158</v>
      </c>
      <c r="CF2" s="176" t="s">
        <v>286</v>
      </c>
    </row>
    <row r="3" spans="1:84" ht="14.4" customHeight="1" x14ac:dyDescent="0.3">
      <c r="A3" s="186"/>
      <c r="B3" s="186"/>
      <c r="C3" s="186"/>
      <c r="D3" s="186"/>
      <c r="E3" s="186"/>
      <c r="F3" s="172"/>
      <c r="G3" s="172"/>
      <c r="H3" s="172" t="s">
        <v>60</v>
      </c>
      <c r="I3" s="172" t="s">
        <v>116</v>
      </c>
      <c r="J3" s="172" t="s">
        <v>152</v>
      </c>
      <c r="K3" s="172" t="s">
        <v>153</v>
      </c>
      <c r="L3" s="196" t="s">
        <v>61</v>
      </c>
      <c r="M3" s="196"/>
      <c r="N3" s="196"/>
      <c r="O3" s="196"/>
      <c r="P3" s="196"/>
      <c r="Q3" s="196"/>
      <c r="R3" s="196"/>
      <c r="S3" s="196"/>
      <c r="T3" s="179" t="s">
        <v>64</v>
      </c>
      <c r="U3" s="179"/>
      <c r="V3" s="179"/>
      <c r="W3" s="179"/>
      <c r="X3" s="183" t="s">
        <v>67</v>
      </c>
      <c r="Y3" s="183"/>
      <c r="Z3" s="183"/>
      <c r="AA3" s="183"/>
      <c r="AB3" s="174" t="s">
        <v>70</v>
      </c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222" t="s">
        <v>54</v>
      </c>
      <c r="BQ3" s="222"/>
      <c r="BR3" s="172" t="s">
        <v>58</v>
      </c>
      <c r="BS3" s="172" t="s">
        <v>132</v>
      </c>
      <c r="BT3" s="196" t="s">
        <v>156</v>
      </c>
      <c r="BU3" s="196"/>
      <c r="BV3" s="196"/>
      <c r="BW3" s="196"/>
      <c r="BX3" s="172" t="s">
        <v>55</v>
      </c>
      <c r="BY3" s="172" t="s">
        <v>133</v>
      </c>
      <c r="BZ3" s="172" t="s">
        <v>135</v>
      </c>
      <c r="CA3" s="172" t="s">
        <v>134</v>
      </c>
      <c r="CB3" s="224"/>
      <c r="CC3" s="224"/>
      <c r="CD3" s="172"/>
      <c r="CE3" s="172"/>
      <c r="CF3" s="177"/>
    </row>
    <row r="4" spans="1:84" ht="14.4" customHeight="1" x14ac:dyDescent="0.3">
      <c r="A4" s="186"/>
      <c r="B4" s="186"/>
      <c r="C4" s="186"/>
      <c r="D4" s="186"/>
      <c r="E4" s="186"/>
      <c r="F4" s="172"/>
      <c r="G4" s="172"/>
      <c r="H4" s="172"/>
      <c r="I4" s="172"/>
      <c r="J4" s="172"/>
      <c r="K4" s="172"/>
      <c r="L4" s="184"/>
      <c r="M4" s="184"/>
      <c r="N4" s="184"/>
      <c r="O4" s="184"/>
      <c r="P4" s="184"/>
      <c r="Q4" s="184"/>
      <c r="R4" s="184"/>
      <c r="S4" s="184"/>
      <c r="T4" s="180"/>
      <c r="U4" s="180"/>
      <c r="V4" s="180"/>
      <c r="W4" s="180"/>
      <c r="X4" s="184"/>
      <c r="Y4" s="184"/>
      <c r="Z4" s="184"/>
      <c r="AA4" s="184"/>
      <c r="AB4" s="174" t="s">
        <v>79</v>
      </c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 t="s">
        <v>69</v>
      </c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216"/>
      <c r="BQ4" s="216"/>
      <c r="BR4" s="172"/>
      <c r="BS4" s="172"/>
      <c r="BT4" s="184"/>
      <c r="BU4" s="184"/>
      <c r="BV4" s="184"/>
      <c r="BW4" s="184"/>
      <c r="BX4" s="172"/>
      <c r="BY4" s="172"/>
      <c r="BZ4" s="172"/>
      <c r="CA4" s="172"/>
      <c r="CB4" s="224"/>
      <c r="CC4" s="224"/>
      <c r="CD4" s="172"/>
      <c r="CE4" s="172"/>
      <c r="CF4" s="177"/>
    </row>
    <row r="5" spans="1:84" ht="14.4" customHeight="1" x14ac:dyDescent="0.3">
      <c r="A5" s="186"/>
      <c r="B5" s="186"/>
      <c r="C5" s="186"/>
      <c r="D5" s="186"/>
      <c r="E5" s="186"/>
      <c r="F5" s="172"/>
      <c r="G5" s="172"/>
      <c r="H5" s="172"/>
      <c r="I5" s="172"/>
      <c r="J5" s="172"/>
      <c r="K5" s="172"/>
      <c r="L5" s="172" t="s">
        <v>429</v>
      </c>
      <c r="M5" s="172" t="s">
        <v>443</v>
      </c>
      <c r="N5" s="172" t="s">
        <v>85</v>
      </c>
      <c r="O5" s="172" t="s">
        <v>117</v>
      </c>
      <c r="P5" s="172" t="s">
        <v>430</v>
      </c>
      <c r="Q5" s="172" t="s">
        <v>444</v>
      </c>
      <c r="R5" s="172" t="s">
        <v>84</v>
      </c>
      <c r="S5" s="172" t="s">
        <v>118</v>
      </c>
      <c r="T5" s="172" t="s">
        <v>65</v>
      </c>
      <c r="U5" s="172" t="s">
        <v>119</v>
      </c>
      <c r="V5" s="172" t="s">
        <v>62</v>
      </c>
      <c r="W5" s="172" t="s">
        <v>120</v>
      </c>
      <c r="X5" s="172" t="s">
        <v>431</v>
      </c>
      <c r="Y5" s="172" t="s">
        <v>445</v>
      </c>
      <c r="Z5" s="172" t="s">
        <v>69</v>
      </c>
      <c r="AA5" s="172" t="s">
        <v>121</v>
      </c>
      <c r="AB5" s="172" t="s">
        <v>74</v>
      </c>
      <c r="AC5" s="172" t="s">
        <v>122</v>
      </c>
      <c r="AD5" s="172" t="s">
        <v>446</v>
      </c>
      <c r="AE5" s="172" t="s">
        <v>447</v>
      </c>
      <c r="AF5" s="172" t="s">
        <v>73</v>
      </c>
      <c r="AG5" s="172" t="s">
        <v>123</v>
      </c>
      <c r="AH5" s="181" t="s">
        <v>448</v>
      </c>
      <c r="AI5" s="172" t="s">
        <v>449</v>
      </c>
      <c r="AJ5" s="172" t="s">
        <v>81</v>
      </c>
      <c r="AK5" s="172" t="s">
        <v>124</v>
      </c>
      <c r="AL5" s="172" t="s">
        <v>72</v>
      </c>
      <c r="AM5" s="172" t="s">
        <v>125</v>
      </c>
      <c r="AN5" s="172" t="s">
        <v>68</v>
      </c>
      <c r="AO5" s="172" t="s">
        <v>126</v>
      </c>
      <c r="AP5" s="172" t="s">
        <v>71</v>
      </c>
      <c r="AQ5" s="172" t="s">
        <v>127</v>
      </c>
      <c r="AR5" s="181" t="s">
        <v>433</v>
      </c>
      <c r="AS5" s="181" t="s">
        <v>450</v>
      </c>
      <c r="AT5" s="172" t="s">
        <v>434</v>
      </c>
      <c r="AU5" s="172" t="s">
        <v>451</v>
      </c>
      <c r="AV5" s="172" t="s">
        <v>474</v>
      </c>
      <c r="AW5" s="172" t="s">
        <v>477</v>
      </c>
      <c r="AX5" s="172" t="s">
        <v>435</v>
      </c>
      <c r="AY5" s="172" t="s">
        <v>452</v>
      </c>
      <c r="AZ5" s="172" t="s">
        <v>78</v>
      </c>
      <c r="BA5" s="172" t="s">
        <v>128</v>
      </c>
      <c r="BB5" s="172" t="s">
        <v>83</v>
      </c>
      <c r="BC5" s="172" t="s">
        <v>129</v>
      </c>
      <c r="BD5" s="172" t="s">
        <v>453</v>
      </c>
      <c r="BE5" s="172" t="s">
        <v>454</v>
      </c>
      <c r="BF5" s="172" t="s">
        <v>455</v>
      </c>
      <c r="BG5" s="172" t="s">
        <v>456</v>
      </c>
      <c r="BH5" s="172" t="s">
        <v>457</v>
      </c>
      <c r="BI5" s="172" t="s">
        <v>458</v>
      </c>
      <c r="BJ5" s="172" t="s">
        <v>459</v>
      </c>
      <c r="BK5" s="172" t="s">
        <v>460</v>
      </c>
      <c r="BL5" s="172" t="s">
        <v>77</v>
      </c>
      <c r="BM5" s="172" t="s">
        <v>130</v>
      </c>
      <c r="BN5" s="172" t="s">
        <v>82</v>
      </c>
      <c r="BO5" s="172" t="s">
        <v>131</v>
      </c>
      <c r="BP5" s="181" t="s">
        <v>436</v>
      </c>
      <c r="BQ5" s="181" t="s">
        <v>461</v>
      </c>
      <c r="BR5" s="172"/>
      <c r="BS5" s="172"/>
      <c r="BT5" s="181" t="s">
        <v>437</v>
      </c>
      <c r="BU5" s="181" t="s">
        <v>462</v>
      </c>
      <c r="BV5" s="172" t="s">
        <v>172</v>
      </c>
      <c r="BW5" s="172" t="s">
        <v>173</v>
      </c>
      <c r="BX5" s="172"/>
      <c r="BY5" s="172"/>
      <c r="BZ5" s="172"/>
      <c r="CA5" s="172"/>
      <c r="CB5" s="224"/>
      <c r="CC5" s="224"/>
      <c r="CD5" s="172"/>
      <c r="CE5" s="172"/>
      <c r="CF5" s="177"/>
    </row>
    <row r="6" spans="1:84" ht="82.2" customHeight="1" x14ac:dyDescent="0.3">
      <c r="A6" s="186"/>
      <c r="B6" s="186"/>
      <c r="C6" s="186"/>
      <c r="D6" s="186"/>
      <c r="E6" s="186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81"/>
      <c r="AS6" s="181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81"/>
      <c r="BQ6" s="181"/>
      <c r="BR6" s="172"/>
      <c r="BS6" s="172"/>
      <c r="BT6" s="181"/>
      <c r="BU6" s="181"/>
      <c r="BV6" s="172"/>
      <c r="BW6" s="172"/>
      <c r="BX6" s="172"/>
      <c r="BY6" s="172"/>
      <c r="BZ6" s="172"/>
      <c r="CA6" s="172"/>
      <c r="CB6" s="224"/>
      <c r="CC6" s="224"/>
      <c r="CD6" s="172"/>
      <c r="CE6" s="172"/>
      <c r="CF6" s="177"/>
    </row>
    <row r="7" spans="1:84" ht="103.5" customHeight="1" x14ac:dyDescent="0.3">
      <c r="A7" s="187"/>
      <c r="B7" s="187"/>
      <c r="C7" s="187"/>
      <c r="D7" s="187"/>
      <c r="E7" s="187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82"/>
      <c r="AS7" s="182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82"/>
      <c r="BQ7" s="182"/>
      <c r="BR7" s="173"/>
      <c r="BS7" s="173"/>
      <c r="BT7" s="182"/>
      <c r="BU7" s="182"/>
      <c r="BV7" s="173"/>
      <c r="BW7" s="173"/>
      <c r="BX7" s="173"/>
      <c r="BY7" s="173"/>
      <c r="BZ7" s="173"/>
      <c r="CA7" s="173"/>
      <c r="CB7" s="225"/>
      <c r="CC7" s="225"/>
      <c r="CD7" s="173"/>
      <c r="CE7" s="173"/>
      <c r="CF7" s="178"/>
    </row>
    <row r="8" spans="1:84" ht="16.05" customHeight="1" x14ac:dyDescent="0.3">
      <c r="A8" s="142">
        <v>348.19</v>
      </c>
      <c r="B8" s="94" t="s">
        <v>178</v>
      </c>
      <c r="C8" s="163" t="s">
        <v>114</v>
      </c>
      <c r="D8" s="143">
        <v>126.99000000000001</v>
      </c>
      <c r="E8" s="143">
        <v>24</v>
      </c>
      <c r="F8" s="158">
        <v>12</v>
      </c>
      <c r="G8" s="57">
        <f>(F8/CE8)*100</f>
        <v>4.8</v>
      </c>
      <c r="H8" s="158">
        <v>3</v>
      </c>
      <c r="I8" s="57">
        <f>(H8/CE8)*100</f>
        <v>1.2</v>
      </c>
      <c r="J8" s="158">
        <v>0</v>
      </c>
      <c r="K8" s="57">
        <f>(J8/CE8)*100</f>
        <v>0</v>
      </c>
      <c r="L8" s="158">
        <v>0</v>
      </c>
      <c r="M8" s="57">
        <f>(L8/CE8)*100</f>
        <v>0</v>
      </c>
      <c r="N8" s="158">
        <v>32</v>
      </c>
      <c r="O8" s="57">
        <f>(N8/CE8)*100</f>
        <v>12.8</v>
      </c>
      <c r="P8" s="158">
        <v>20</v>
      </c>
      <c r="Q8" s="57">
        <f>(P8/CE8)*100</f>
        <v>8</v>
      </c>
      <c r="R8" s="158">
        <v>50</v>
      </c>
      <c r="S8" s="57">
        <f>(R8/CE8)*100</f>
        <v>20</v>
      </c>
      <c r="T8" s="158">
        <v>1</v>
      </c>
      <c r="U8" s="57">
        <f>(T8/CE8)*100</f>
        <v>0.4</v>
      </c>
      <c r="V8" s="158">
        <v>0</v>
      </c>
      <c r="W8" s="57">
        <f>(V8/CE8)*100</f>
        <v>0</v>
      </c>
      <c r="X8" s="158">
        <v>1</v>
      </c>
      <c r="Y8" s="57">
        <f>(X8/CE8)*100</f>
        <v>0.4</v>
      </c>
      <c r="Z8" s="35">
        <v>0</v>
      </c>
      <c r="AA8" s="60">
        <f>(Z8/CE8)*100</f>
        <v>0</v>
      </c>
      <c r="AB8" s="158">
        <v>0</v>
      </c>
      <c r="AC8" s="57">
        <f>(AB8/CE8)*100</f>
        <v>0</v>
      </c>
      <c r="AD8" s="158">
        <v>2</v>
      </c>
      <c r="AE8" s="57">
        <f>(AD8/CE8)*100</f>
        <v>0.8</v>
      </c>
      <c r="AF8" s="158">
        <v>15</v>
      </c>
      <c r="AG8" s="57">
        <f>(AF8/CE8)*100</f>
        <v>6</v>
      </c>
      <c r="AH8" s="158">
        <v>3</v>
      </c>
      <c r="AI8" s="57">
        <f>(AH8/CE8)*100</f>
        <v>1.2</v>
      </c>
      <c r="AJ8" s="158">
        <v>1</v>
      </c>
      <c r="AK8" s="57">
        <f>(AJ8/CE8)*100</f>
        <v>0.4</v>
      </c>
      <c r="AL8" s="158">
        <v>19</v>
      </c>
      <c r="AM8" s="57">
        <f>(AL8/CE8)*100</f>
        <v>7.6</v>
      </c>
      <c r="AN8" s="158">
        <v>42</v>
      </c>
      <c r="AO8" s="57">
        <f>(AN8/CE8)*100</f>
        <v>16.8</v>
      </c>
      <c r="AP8" s="158">
        <v>6</v>
      </c>
      <c r="AQ8" s="57">
        <f>(AP8/CE8)*100</f>
        <v>2.4</v>
      </c>
      <c r="AR8" s="158">
        <v>0</v>
      </c>
      <c r="AS8" s="57">
        <f>(AR8/CE8)*100</f>
        <v>0</v>
      </c>
      <c r="AT8" s="158">
        <v>1</v>
      </c>
      <c r="AU8" s="57">
        <f>(AT8/CE8)*100</f>
        <v>0.4</v>
      </c>
      <c r="AV8" s="158">
        <v>0</v>
      </c>
      <c r="AW8" s="57">
        <f>(AV8/CE8)*100</f>
        <v>0</v>
      </c>
      <c r="AX8" s="158">
        <v>0</v>
      </c>
      <c r="AY8" s="57">
        <f>(AX8/CE8)*100</f>
        <v>0</v>
      </c>
      <c r="AZ8" s="158">
        <v>4</v>
      </c>
      <c r="BA8" s="57">
        <f>(AZ8/CE8)*100</f>
        <v>1.6</v>
      </c>
      <c r="BB8" s="158">
        <f>SUM(AB8,AD8,AF8,AH8,AJ8,AL8,AN8,AP8,AT8,AV8,AX8,AZ8)</f>
        <v>93</v>
      </c>
      <c r="BC8" s="57">
        <f>(BB8/CE8)*100</f>
        <v>37.200000000000003</v>
      </c>
      <c r="BD8" s="158">
        <v>1</v>
      </c>
      <c r="BE8" s="57">
        <f>(BD8/CE8)*100</f>
        <v>0.4</v>
      </c>
      <c r="BF8" s="158">
        <v>2</v>
      </c>
      <c r="BG8" s="57">
        <f>(BF8/CE8)*100</f>
        <v>0.8</v>
      </c>
      <c r="BH8" s="158">
        <v>3</v>
      </c>
      <c r="BI8" s="57">
        <f>(BH8/CE8)*100</f>
        <v>1.2</v>
      </c>
      <c r="BJ8" s="158">
        <v>0</v>
      </c>
      <c r="BK8" s="57">
        <f>(BJ8/CE8)*100</f>
        <v>0</v>
      </c>
      <c r="BL8" s="158">
        <v>22</v>
      </c>
      <c r="BM8" s="57">
        <f>(BL8/CE8)*100</f>
        <v>8.7999999999999989</v>
      </c>
      <c r="BN8" s="158">
        <v>28</v>
      </c>
      <c r="BO8" s="57">
        <f>(BN8/CE8)*100</f>
        <v>11.200000000000001</v>
      </c>
      <c r="BP8" s="158">
        <v>0</v>
      </c>
      <c r="BQ8" s="57">
        <f>(BP8/CE8)*100</f>
        <v>0</v>
      </c>
      <c r="BR8" s="158">
        <v>0</v>
      </c>
      <c r="BS8" s="57">
        <f>(BR8/CE8)*100</f>
        <v>0</v>
      </c>
      <c r="BT8" s="158">
        <v>3</v>
      </c>
      <c r="BU8" s="57">
        <f>(BT8/CE8)*100</f>
        <v>1.2</v>
      </c>
      <c r="BV8" s="158">
        <v>27</v>
      </c>
      <c r="BW8" s="57">
        <f>(BV8/CE8)*100</f>
        <v>10.8</v>
      </c>
      <c r="BX8" s="158">
        <v>0</v>
      </c>
      <c r="BY8" s="57">
        <f>(BX8/CE8)*100</f>
        <v>0</v>
      </c>
      <c r="BZ8" s="158">
        <f>SUM(BT8,BP8,BR8,BV8,BX8)</f>
        <v>30</v>
      </c>
      <c r="CA8" s="57">
        <f>(BZ8/CE8)*100</f>
        <v>12</v>
      </c>
      <c r="CB8" s="141">
        <v>17</v>
      </c>
      <c r="CC8" s="114">
        <f>(CB8/CE8)</f>
        <v>6.8000000000000005E-2</v>
      </c>
      <c r="CD8" s="70">
        <f>(CE8*9666*1)/(CB8*E8)</f>
        <v>5922.7941176470586</v>
      </c>
      <c r="CE8" s="158">
        <v>250</v>
      </c>
      <c r="CF8" s="81" t="s">
        <v>162</v>
      </c>
    </row>
    <row r="9" spans="1:84" ht="16.05" customHeight="1" x14ac:dyDescent="0.3">
      <c r="A9" s="143">
        <v>401.3</v>
      </c>
      <c r="B9" s="94" t="s">
        <v>179</v>
      </c>
      <c r="C9" s="163" t="s">
        <v>113</v>
      </c>
      <c r="D9" s="143">
        <v>73.88</v>
      </c>
      <c r="E9" s="143">
        <v>25</v>
      </c>
      <c r="F9" s="158">
        <v>2</v>
      </c>
      <c r="G9" s="57">
        <f>(F9/CE9)*100</f>
        <v>0.8</v>
      </c>
      <c r="H9" s="158">
        <v>1</v>
      </c>
      <c r="I9" s="57">
        <f>(H9/CE9)*100</f>
        <v>0.4</v>
      </c>
      <c r="J9" s="158">
        <v>0</v>
      </c>
      <c r="K9" s="57">
        <f>(J9/CE9)*100</f>
        <v>0</v>
      </c>
      <c r="L9" s="158">
        <v>2</v>
      </c>
      <c r="M9" s="57">
        <f>(L9/CE9)*100</f>
        <v>0.8</v>
      </c>
      <c r="N9" s="158">
        <v>60</v>
      </c>
      <c r="O9" s="57">
        <f>(N9/CE9)*100</f>
        <v>24</v>
      </c>
      <c r="P9" s="158">
        <v>0</v>
      </c>
      <c r="Q9" s="57">
        <f>(P9/CE9)*100</f>
        <v>0</v>
      </c>
      <c r="R9" s="158">
        <v>12</v>
      </c>
      <c r="S9" s="57">
        <f>(R9/CE9)*100</f>
        <v>4.8</v>
      </c>
      <c r="T9" s="158">
        <v>1</v>
      </c>
      <c r="U9" s="57">
        <f>(T9/CE9)*100</f>
        <v>0.4</v>
      </c>
      <c r="V9" s="158">
        <v>2</v>
      </c>
      <c r="W9" s="57">
        <f>(V9/CE9)*100</f>
        <v>0.8</v>
      </c>
      <c r="X9" s="158">
        <v>3</v>
      </c>
      <c r="Y9" s="57">
        <f>(X9/CE9)*100</f>
        <v>1.2</v>
      </c>
      <c r="Z9" s="35">
        <v>0</v>
      </c>
      <c r="AA9" s="60">
        <f>(Z9/CE9)*100</f>
        <v>0</v>
      </c>
      <c r="AB9" s="158">
        <v>1</v>
      </c>
      <c r="AC9" s="57">
        <f>(AB9/CE9)*100</f>
        <v>0.4</v>
      </c>
      <c r="AD9" s="158">
        <v>0</v>
      </c>
      <c r="AE9" s="57">
        <f>(AD9/CE9)*100</f>
        <v>0</v>
      </c>
      <c r="AF9" s="44">
        <v>16</v>
      </c>
      <c r="AG9" s="57">
        <f>(AF9/CE9)*100</f>
        <v>6.4</v>
      </c>
      <c r="AH9" s="158">
        <v>1</v>
      </c>
      <c r="AI9" s="57">
        <f>(AH9/CE9)*100</f>
        <v>0.4</v>
      </c>
      <c r="AJ9" s="158">
        <v>3</v>
      </c>
      <c r="AK9" s="57">
        <f>(AJ9/CE9)*100</f>
        <v>1.2</v>
      </c>
      <c r="AL9" s="158">
        <v>33</v>
      </c>
      <c r="AM9" s="57">
        <f>(AL9/CE9)*100</f>
        <v>13.200000000000001</v>
      </c>
      <c r="AN9" s="158">
        <v>45</v>
      </c>
      <c r="AO9" s="57">
        <f>(AN9/CE9)*100</f>
        <v>18</v>
      </c>
      <c r="AP9" s="158">
        <v>3</v>
      </c>
      <c r="AQ9" s="57">
        <f>(AP9/CE9)*100</f>
        <v>1.2</v>
      </c>
      <c r="AR9" s="158">
        <v>0</v>
      </c>
      <c r="AS9" s="57">
        <f>(AR9/CE9)*100</f>
        <v>0</v>
      </c>
      <c r="AT9" s="158">
        <v>2</v>
      </c>
      <c r="AU9" s="57">
        <f>(AT9/CE9)*100</f>
        <v>0.8</v>
      </c>
      <c r="AV9" s="158">
        <v>0</v>
      </c>
      <c r="AW9" s="57">
        <f>(AV9/CE9)*100</f>
        <v>0</v>
      </c>
      <c r="AX9" s="158">
        <v>0</v>
      </c>
      <c r="AY9" s="57">
        <f>(AX9/CE9)*100</f>
        <v>0</v>
      </c>
      <c r="AZ9" s="158">
        <v>8</v>
      </c>
      <c r="BA9" s="57">
        <f>(AZ9/CE9)*100</f>
        <v>3.2</v>
      </c>
      <c r="BB9" s="158">
        <f>SUM(AB9,AD9,AF9,AH9,AJ9,AL9,AN9,AP9,AT9,AV9,AX9,AZ9)</f>
        <v>112</v>
      </c>
      <c r="BC9" s="57">
        <f>(BB9/CE9)*100</f>
        <v>44.800000000000004</v>
      </c>
      <c r="BD9" s="158">
        <v>2</v>
      </c>
      <c r="BE9" s="57">
        <f>(BD9/CE9)*100</f>
        <v>0.8</v>
      </c>
      <c r="BF9" s="158">
        <v>1</v>
      </c>
      <c r="BG9" s="57">
        <f>(BF9/CE9)*100</f>
        <v>0.4</v>
      </c>
      <c r="BH9" s="35">
        <v>1</v>
      </c>
      <c r="BI9" s="57">
        <f>(BH9/CE9)*100</f>
        <v>0.4</v>
      </c>
      <c r="BJ9" s="65">
        <v>0</v>
      </c>
      <c r="BK9" s="57">
        <f>(BJ9/CE9)*100</f>
        <v>0</v>
      </c>
      <c r="BL9" s="158">
        <v>16</v>
      </c>
      <c r="BM9" s="57">
        <f>(BL9/CE9)*100</f>
        <v>6.4</v>
      </c>
      <c r="BN9" s="158">
        <v>20</v>
      </c>
      <c r="BO9" s="57">
        <f>(BN9/CE9)*100</f>
        <v>8</v>
      </c>
      <c r="BP9" s="158">
        <v>0</v>
      </c>
      <c r="BQ9" s="57">
        <f>(BP9/CE9)*100</f>
        <v>0</v>
      </c>
      <c r="BR9" s="158">
        <v>0</v>
      </c>
      <c r="BS9" s="57">
        <f>(BR9/CE9)*100</f>
        <v>0</v>
      </c>
      <c r="BT9" s="158">
        <v>3</v>
      </c>
      <c r="BU9" s="57">
        <f>(BT9/CE9)*100</f>
        <v>1.2</v>
      </c>
      <c r="BV9" s="158">
        <v>34</v>
      </c>
      <c r="BW9" s="57">
        <f>(BV9/CE9)*100</f>
        <v>13.600000000000001</v>
      </c>
      <c r="BX9" s="158">
        <v>0</v>
      </c>
      <c r="BY9" s="57">
        <f>(BX9/CE9)*100</f>
        <v>0</v>
      </c>
      <c r="BZ9" s="158">
        <f>SUM(BT9,BP9,BR9,BV9,BX9)</f>
        <v>37</v>
      </c>
      <c r="CA9" s="57">
        <f>(BZ9/CE9)*100</f>
        <v>14.799999999999999</v>
      </c>
      <c r="CB9" s="141">
        <v>23</v>
      </c>
      <c r="CC9" s="114">
        <f>(CB9/CE9)</f>
        <v>9.1999999999999998E-2</v>
      </c>
      <c r="CD9" s="70">
        <f>(CE9*9666*1)/(CB9*E9)</f>
        <v>4202.608695652174</v>
      </c>
      <c r="CE9" s="158">
        <v>250</v>
      </c>
      <c r="CF9" s="81" t="s">
        <v>163</v>
      </c>
    </row>
    <row r="10" spans="1:84" ht="16.05" customHeight="1" x14ac:dyDescent="0.3">
      <c r="A10" s="143">
        <v>410.61</v>
      </c>
      <c r="B10" s="94" t="s">
        <v>179</v>
      </c>
      <c r="C10" s="163" t="s">
        <v>112</v>
      </c>
      <c r="D10" s="143">
        <v>64.569999999999993</v>
      </c>
      <c r="E10" s="143">
        <v>25</v>
      </c>
      <c r="F10" s="158">
        <v>1</v>
      </c>
      <c r="G10" s="57">
        <f>(F10/CE10)*100</f>
        <v>0.4</v>
      </c>
      <c r="H10" s="158">
        <v>0</v>
      </c>
      <c r="I10" s="57">
        <f>(H10/CE10)*100</f>
        <v>0</v>
      </c>
      <c r="J10" s="158">
        <v>0</v>
      </c>
      <c r="K10" s="57">
        <f>(J10/CE10)*100</f>
        <v>0</v>
      </c>
      <c r="L10" s="158">
        <v>2</v>
      </c>
      <c r="M10" s="57">
        <f>(L10/CE10)*100</f>
        <v>0.8</v>
      </c>
      <c r="N10" s="158">
        <v>58</v>
      </c>
      <c r="O10" s="57">
        <f>(N10/CE10)*100</f>
        <v>23.200000000000003</v>
      </c>
      <c r="P10" s="35">
        <v>0</v>
      </c>
      <c r="Q10" s="57">
        <f>(P10/CE10)*100</f>
        <v>0</v>
      </c>
      <c r="R10" s="158">
        <v>19</v>
      </c>
      <c r="S10" s="57">
        <f>(R10/CE10)*100</f>
        <v>7.6</v>
      </c>
      <c r="T10" s="158">
        <v>2</v>
      </c>
      <c r="U10" s="57">
        <f>(T10/CE10)*100</f>
        <v>0.8</v>
      </c>
      <c r="V10" s="158">
        <v>2</v>
      </c>
      <c r="W10" s="57">
        <f>(V10/CE10)*100</f>
        <v>0.8</v>
      </c>
      <c r="X10" s="158">
        <v>1</v>
      </c>
      <c r="Y10" s="57">
        <f>(X10/CE10)*100</f>
        <v>0.4</v>
      </c>
      <c r="Z10" s="35">
        <v>0</v>
      </c>
      <c r="AA10" s="60">
        <f>(Z10/CE10)*100</f>
        <v>0</v>
      </c>
      <c r="AB10" s="158">
        <v>1</v>
      </c>
      <c r="AC10" s="57">
        <f>(AB10/CE10)*100</f>
        <v>0.4</v>
      </c>
      <c r="AD10" s="35">
        <v>0</v>
      </c>
      <c r="AE10" s="57">
        <f>(AD10/CE10)*100</f>
        <v>0</v>
      </c>
      <c r="AF10" s="44">
        <v>14</v>
      </c>
      <c r="AG10" s="57">
        <f>(AF10/CE10)*100</f>
        <v>5.6000000000000005</v>
      </c>
      <c r="AH10" s="35">
        <v>1</v>
      </c>
      <c r="AI10" s="57">
        <f>(AH10/CE10)*100</f>
        <v>0.4</v>
      </c>
      <c r="AJ10" s="158">
        <v>2</v>
      </c>
      <c r="AK10" s="57">
        <f>(AJ10/CE10)*100</f>
        <v>0.8</v>
      </c>
      <c r="AL10" s="158">
        <v>11</v>
      </c>
      <c r="AM10" s="57">
        <f>(AL10/CE10)*100</f>
        <v>4.3999999999999995</v>
      </c>
      <c r="AN10" s="158">
        <v>46</v>
      </c>
      <c r="AO10" s="57">
        <f>(AN10/CE10)*100</f>
        <v>18.399999999999999</v>
      </c>
      <c r="AP10" s="158">
        <v>14</v>
      </c>
      <c r="AQ10" s="57">
        <f>(AP10/CE10)*100</f>
        <v>5.6000000000000005</v>
      </c>
      <c r="AR10" s="158">
        <v>0</v>
      </c>
      <c r="AS10" s="57">
        <f>(AR10/CE10)*100</f>
        <v>0</v>
      </c>
      <c r="AT10" s="158">
        <v>3</v>
      </c>
      <c r="AU10" s="57">
        <f>(AT10/CE10)*100</f>
        <v>1.2</v>
      </c>
      <c r="AV10" s="45">
        <v>0</v>
      </c>
      <c r="AW10" s="57">
        <f>(AV10/CE10)*100</f>
        <v>0</v>
      </c>
      <c r="AX10" s="158">
        <v>0</v>
      </c>
      <c r="AY10" s="57">
        <f>(AX10/CE10)*100</f>
        <v>0</v>
      </c>
      <c r="AZ10" s="158">
        <v>10</v>
      </c>
      <c r="BA10" s="57">
        <f>(AZ10/CE10)*100</f>
        <v>4</v>
      </c>
      <c r="BB10" s="158">
        <f>SUM(AB10,AD10,AF10,AH10,AJ10,AL10,AN10,AP10,AT10,AV10,AX10,AZ10)</f>
        <v>102</v>
      </c>
      <c r="BC10" s="57">
        <f>(BB10/CE10)*100</f>
        <v>40.799999999999997</v>
      </c>
      <c r="BD10" s="35">
        <v>0</v>
      </c>
      <c r="BE10" s="57">
        <f>(BD10/CE10)*100</f>
        <v>0</v>
      </c>
      <c r="BF10" s="158">
        <v>2</v>
      </c>
      <c r="BG10" s="57">
        <f>(BF10/CE10)*100</f>
        <v>0.8</v>
      </c>
      <c r="BH10" s="35">
        <v>0</v>
      </c>
      <c r="BI10" s="57">
        <f>(BH10/CE10)*100</f>
        <v>0</v>
      </c>
      <c r="BJ10" s="65">
        <v>0</v>
      </c>
      <c r="BK10" s="57">
        <f>(BJ10/CE10)*100</f>
        <v>0</v>
      </c>
      <c r="BL10" s="158">
        <v>28</v>
      </c>
      <c r="BM10" s="57">
        <f>(BL10/CE10)*100</f>
        <v>11.200000000000001</v>
      </c>
      <c r="BN10" s="158">
        <v>30</v>
      </c>
      <c r="BO10" s="57">
        <f>(BN10/CE10)*100</f>
        <v>12</v>
      </c>
      <c r="BP10" s="158">
        <v>0</v>
      </c>
      <c r="BQ10" s="57">
        <f>(BP10/CE10)*100</f>
        <v>0</v>
      </c>
      <c r="BR10" s="158">
        <v>0</v>
      </c>
      <c r="BS10" s="57">
        <f>(BR10/CE10)*100</f>
        <v>0</v>
      </c>
      <c r="BT10" s="158">
        <v>3</v>
      </c>
      <c r="BU10" s="57">
        <f>(BT10/CE10)*100</f>
        <v>1.2</v>
      </c>
      <c r="BV10" s="158">
        <v>32</v>
      </c>
      <c r="BW10" s="57">
        <f>(BV10/CE10)*100</f>
        <v>12.8</v>
      </c>
      <c r="BX10" s="158">
        <v>0</v>
      </c>
      <c r="BY10" s="57">
        <f>(BX10/CE10)*100</f>
        <v>0</v>
      </c>
      <c r="BZ10" s="158">
        <f>SUM(BT10,BP10,BR10,BV10,BX10)</f>
        <v>35</v>
      </c>
      <c r="CA10" s="57">
        <f>(BZ10/CE10)*100</f>
        <v>14.000000000000002</v>
      </c>
      <c r="CB10" s="141">
        <v>144</v>
      </c>
      <c r="CC10" s="114">
        <f>(CB10/CE10)</f>
        <v>0.57599999999999996</v>
      </c>
      <c r="CD10" s="70">
        <f>(CE10*9666*1)/(CB10*E10)</f>
        <v>671.25</v>
      </c>
      <c r="CE10" s="158">
        <v>250</v>
      </c>
      <c r="CF10" s="81" t="s">
        <v>164</v>
      </c>
    </row>
    <row r="11" spans="1:84" ht="16.05" customHeight="1" x14ac:dyDescent="0.3">
      <c r="A11" s="143">
        <v>427.1</v>
      </c>
      <c r="B11" s="94" t="s">
        <v>179</v>
      </c>
      <c r="C11" s="163" t="s">
        <v>111</v>
      </c>
      <c r="D11" s="143">
        <v>48.079999999999984</v>
      </c>
      <c r="E11" s="143">
        <v>25</v>
      </c>
      <c r="F11" s="158">
        <v>3</v>
      </c>
      <c r="G11" s="57">
        <f>(F11/CE11)*100</f>
        <v>1.2</v>
      </c>
      <c r="H11" s="158">
        <v>4</v>
      </c>
      <c r="I11" s="57">
        <f>(H11/CE11)*100</f>
        <v>1.6</v>
      </c>
      <c r="J11" s="158">
        <v>4</v>
      </c>
      <c r="K11" s="57">
        <f>(J11/CE11)*100</f>
        <v>1.6</v>
      </c>
      <c r="L11" s="158">
        <v>0</v>
      </c>
      <c r="M11" s="57">
        <f>(L11/CE11)*100</f>
        <v>0</v>
      </c>
      <c r="N11" s="158">
        <v>8</v>
      </c>
      <c r="O11" s="57">
        <f>(N11/CE11)*100</f>
        <v>3.2</v>
      </c>
      <c r="P11" s="158">
        <v>0</v>
      </c>
      <c r="Q11" s="57">
        <f>(P11/CE11)*100</f>
        <v>0</v>
      </c>
      <c r="R11" s="158">
        <v>3</v>
      </c>
      <c r="S11" s="57">
        <f>(R11/CE11)*100</f>
        <v>1.2</v>
      </c>
      <c r="T11" s="158">
        <v>1</v>
      </c>
      <c r="U11" s="57">
        <f>(T11/CE11)*100</f>
        <v>0.4</v>
      </c>
      <c r="V11" s="158">
        <v>0</v>
      </c>
      <c r="W11" s="57">
        <f>(V11/CE11)*100</f>
        <v>0</v>
      </c>
      <c r="X11" s="158">
        <v>0</v>
      </c>
      <c r="Y11" s="57">
        <f>(X11/CE11)*100</f>
        <v>0</v>
      </c>
      <c r="Z11" s="35">
        <v>0</v>
      </c>
      <c r="AA11" s="60">
        <f>(Z11/CE11)*100</f>
        <v>0</v>
      </c>
      <c r="AB11" s="158">
        <v>3</v>
      </c>
      <c r="AC11" s="57">
        <f>(AB11/CE11)*100</f>
        <v>1.2</v>
      </c>
      <c r="AD11" s="158">
        <v>0</v>
      </c>
      <c r="AE11" s="57">
        <f>(AD11/CE11)*100</f>
        <v>0</v>
      </c>
      <c r="AF11" s="44">
        <v>15</v>
      </c>
      <c r="AG11" s="57">
        <f>(AF11/CE11)*100</f>
        <v>6</v>
      </c>
      <c r="AH11" s="158">
        <v>1</v>
      </c>
      <c r="AI11" s="57">
        <f>(AH11/CE11)*100</f>
        <v>0.4</v>
      </c>
      <c r="AJ11" s="158">
        <v>3</v>
      </c>
      <c r="AK11" s="57">
        <f>(AJ11/CE11)*100</f>
        <v>1.2</v>
      </c>
      <c r="AL11" s="158">
        <v>29</v>
      </c>
      <c r="AM11" s="57">
        <f>(AL11/CE11)*100</f>
        <v>11.600000000000001</v>
      </c>
      <c r="AN11" s="158">
        <v>45</v>
      </c>
      <c r="AO11" s="57">
        <f>(AN11/CE11)*100</f>
        <v>18</v>
      </c>
      <c r="AP11" s="158">
        <v>7</v>
      </c>
      <c r="AQ11" s="57">
        <f>(AP11/CE11)*100</f>
        <v>2.8000000000000003</v>
      </c>
      <c r="AR11" s="158">
        <v>0</v>
      </c>
      <c r="AS11" s="57">
        <f>(AR11/CE11)*100</f>
        <v>0</v>
      </c>
      <c r="AT11" s="158">
        <v>0</v>
      </c>
      <c r="AU11" s="57">
        <f>(AT11/CE11)*100</f>
        <v>0</v>
      </c>
      <c r="AV11" s="158">
        <v>0</v>
      </c>
      <c r="AW11" s="57">
        <f>(AV11/CE11)*100</f>
        <v>0</v>
      </c>
      <c r="AX11" s="158">
        <v>0</v>
      </c>
      <c r="AY11" s="57">
        <f>(AX11/CE11)*100</f>
        <v>0</v>
      </c>
      <c r="AZ11" s="158">
        <v>12</v>
      </c>
      <c r="BA11" s="57">
        <f>(AZ11/CE11)*100</f>
        <v>4.8</v>
      </c>
      <c r="BB11" s="158">
        <f>SUM(AB11,AD11,AF11,AH11,AJ11,AL11,AN11,AP11,AT11,AV11,AX11,AZ11)</f>
        <v>115</v>
      </c>
      <c r="BC11" s="57">
        <f>(BB11/CE11)*100</f>
        <v>46</v>
      </c>
      <c r="BD11" s="158">
        <v>0</v>
      </c>
      <c r="BE11" s="57">
        <f>(BD11/CE11)*100</f>
        <v>0</v>
      </c>
      <c r="BF11" s="158">
        <v>12</v>
      </c>
      <c r="BG11" s="57">
        <f>(BF11/CE11)*100</f>
        <v>4.8</v>
      </c>
      <c r="BH11" s="158">
        <v>0</v>
      </c>
      <c r="BI11" s="57">
        <f>(BH11/CE11)*100</f>
        <v>0</v>
      </c>
      <c r="BJ11" s="65">
        <v>2</v>
      </c>
      <c r="BK11" s="57">
        <f>(BJ11/CE11)*100</f>
        <v>0.8</v>
      </c>
      <c r="BL11" s="158">
        <v>62</v>
      </c>
      <c r="BM11" s="57">
        <f>(BL11/CE11)*100</f>
        <v>24.8</v>
      </c>
      <c r="BN11" s="158">
        <v>76</v>
      </c>
      <c r="BO11" s="57">
        <f>(BN11/CE11)*100</f>
        <v>30.4</v>
      </c>
      <c r="BP11" s="158">
        <v>0</v>
      </c>
      <c r="BQ11" s="57">
        <f>(BP11/CE11)*100</f>
        <v>0</v>
      </c>
      <c r="BR11" s="158">
        <v>0</v>
      </c>
      <c r="BS11" s="57">
        <f>(BR11/CE11)*100</f>
        <v>0</v>
      </c>
      <c r="BT11" s="158">
        <v>1</v>
      </c>
      <c r="BU11" s="57">
        <f>(BT11/CE11)*100</f>
        <v>0.4</v>
      </c>
      <c r="BV11" s="158">
        <v>35</v>
      </c>
      <c r="BW11" s="57">
        <f>(BV11/CE11)*100</f>
        <v>14.000000000000002</v>
      </c>
      <c r="BX11" s="158">
        <v>0</v>
      </c>
      <c r="BY11" s="57">
        <f>(BX11/CE11)*100</f>
        <v>0</v>
      </c>
      <c r="BZ11" s="158">
        <f>SUM(BT11,BP11,BR11,BV11,BX11)</f>
        <v>36</v>
      </c>
      <c r="CA11" s="57">
        <f>(BZ11/CE11)*100</f>
        <v>14.399999999999999</v>
      </c>
      <c r="CB11" s="141">
        <v>44</v>
      </c>
      <c r="CC11" s="114">
        <f>(CB11/CE11)</f>
        <v>0.17599999999999999</v>
      </c>
      <c r="CD11" s="70">
        <f>(CE11*9666*1)/(CB11*E11)</f>
        <v>2196.818181818182</v>
      </c>
      <c r="CE11" s="158">
        <v>250</v>
      </c>
      <c r="CF11" s="81" t="s">
        <v>165</v>
      </c>
    </row>
    <row r="12" spans="1:84" ht="16.05" customHeight="1" x14ac:dyDescent="0.3">
      <c r="A12" s="154" t="s">
        <v>439</v>
      </c>
      <c r="B12" s="132" t="s">
        <v>180</v>
      </c>
      <c r="C12" s="163" t="s">
        <v>110</v>
      </c>
      <c r="D12" s="143">
        <v>43.019999999999982</v>
      </c>
      <c r="E12" s="143">
        <v>25</v>
      </c>
      <c r="F12" s="158"/>
      <c r="G12" s="57"/>
      <c r="H12" s="158"/>
      <c r="I12" s="57"/>
      <c r="J12" s="158"/>
      <c r="K12" s="57"/>
      <c r="L12" s="158"/>
      <c r="M12" s="57"/>
      <c r="N12" s="158"/>
      <c r="O12" s="57"/>
      <c r="P12" s="158"/>
      <c r="Q12" s="57"/>
      <c r="R12" s="158"/>
      <c r="S12" s="57"/>
      <c r="T12" s="158"/>
      <c r="U12" s="57"/>
      <c r="V12" s="158"/>
      <c r="W12" s="57"/>
      <c r="X12" s="158"/>
      <c r="Y12" s="57"/>
      <c r="Z12" s="35"/>
      <c r="AA12" s="60"/>
      <c r="AB12" s="158"/>
      <c r="AC12" s="57"/>
      <c r="AD12" s="158"/>
      <c r="AE12" s="57"/>
      <c r="AF12" s="44"/>
      <c r="AG12" s="64"/>
      <c r="AH12" s="158"/>
      <c r="AI12" s="57"/>
      <c r="AJ12" s="158"/>
      <c r="AK12" s="57"/>
      <c r="AL12" s="158"/>
      <c r="AM12" s="57"/>
      <c r="AN12" s="158"/>
      <c r="AO12" s="57"/>
      <c r="AP12" s="158"/>
      <c r="AQ12" s="57"/>
      <c r="AR12" s="158"/>
      <c r="AS12" s="57"/>
      <c r="AT12" s="158"/>
      <c r="AU12" s="57"/>
      <c r="AV12" s="158"/>
      <c r="AW12" s="57"/>
      <c r="AX12" s="158"/>
      <c r="AY12" s="57"/>
      <c r="AZ12" s="158"/>
      <c r="BA12" s="57"/>
      <c r="BB12" s="158"/>
      <c r="BC12" s="57"/>
      <c r="BD12" s="158"/>
      <c r="BE12" s="57"/>
      <c r="BF12" s="158"/>
      <c r="BG12" s="57"/>
      <c r="BH12" s="158"/>
      <c r="BI12" s="57"/>
      <c r="BJ12" s="158"/>
      <c r="BK12" s="57"/>
      <c r="BL12" s="158"/>
      <c r="BM12" s="57"/>
      <c r="BN12" s="158"/>
      <c r="BO12" s="57"/>
      <c r="BP12" s="158"/>
      <c r="BQ12" s="57"/>
      <c r="BR12" s="158"/>
      <c r="BS12" s="57"/>
      <c r="BT12" s="158"/>
      <c r="BU12" s="57"/>
      <c r="BV12" s="158"/>
      <c r="BW12" s="57"/>
      <c r="BX12" s="158"/>
      <c r="BY12" s="57"/>
      <c r="BZ12" s="158"/>
      <c r="CA12" s="57"/>
      <c r="CB12" s="141"/>
      <c r="CC12" s="114"/>
      <c r="CD12" s="70"/>
      <c r="CE12" s="158"/>
      <c r="CF12" s="81" t="s">
        <v>163</v>
      </c>
    </row>
    <row r="13" spans="1:84" s="12" customFormat="1" ht="16.05" customHeight="1" x14ac:dyDescent="0.3">
      <c r="A13" s="154">
        <v>438.48</v>
      </c>
      <c r="B13" s="132" t="s">
        <v>180</v>
      </c>
      <c r="C13" s="163" t="s">
        <v>109</v>
      </c>
      <c r="D13" s="143">
        <v>36.699999999999989</v>
      </c>
      <c r="E13" s="143">
        <v>25</v>
      </c>
      <c r="F13" s="158">
        <v>6</v>
      </c>
      <c r="G13" s="57">
        <f>(F13/CE13)*100</f>
        <v>2.4</v>
      </c>
      <c r="H13" s="158">
        <v>2</v>
      </c>
      <c r="I13" s="57">
        <f>(H13/CE13)*100</f>
        <v>0.8</v>
      </c>
      <c r="J13" s="158">
        <v>0</v>
      </c>
      <c r="K13" s="57">
        <f>(J13/CE13)*100</f>
        <v>0</v>
      </c>
      <c r="L13" s="158">
        <v>1</v>
      </c>
      <c r="M13" s="57">
        <f>(L13/CE13)*100</f>
        <v>0.4</v>
      </c>
      <c r="N13" s="158">
        <v>45</v>
      </c>
      <c r="O13" s="57">
        <f>(N13/CE13)*100</f>
        <v>18</v>
      </c>
      <c r="P13" s="158">
        <v>0</v>
      </c>
      <c r="Q13" s="57">
        <f>(P13/CE13)*100</f>
        <v>0</v>
      </c>
      <c r="R13" s="158">
        <v>8</v>
      </c>
      <c r="S13" s="57">
        <f>(R13/CE13)*100</f>
        <v>3.2</v>
      </c>
      <c r="T13" s="158">
        <v>0</v>
      </c>
      <c r="U13" s="57">
        <f>(T13/CE13)*100</f>
        <v>0</v>
      </c>
      <c r="V13" s="158">
        <v>0</v>
      </c>
      <c r="W13" s="57">
        <f>(V13/CE13)*100</f>
        <v>0</v>
      </c>
      <c r="X13" s="158">
        <v>2</v>
      </c>
      <c r="Y13" s="57">
        <f>(X13/CE13)*100</f>
        <v>0.8</v>
      </c>
      <c r="Z13" s="35">
        <v>0</v>
      </c>
      <c r="AA13" s="60">
        <f>(Z13/CE13)*100</f>
        <v>0</v>
      </c>
      <c r="AB13" s="158">
        <v>1</v>
      </c>
      <c r="AC13" s="57">
        <f>(AB13/CE13)*100</f>
        <v>0.4</v>
      </c>
      <c r="AD13" s="158">
        <v>0</v>
      </c>
      <c r="AE13" s="57">
        <f>(AD13/CE13)*100</f>
        <v>0</v>
      </c>
      <c r="AF13" s="44">
        <v>27</v>
      </c>
      <c r="AG13" s="57">
        <f>(AF13/CE13)*100</f>
        <v>10.8</v>
      </c>
      <c r="AH13" s="158">
        <v>3</v>
      </c>
      <c r="AI13" s="57">
        <f>(AH13/CE13)*100</f>
        <v>1.2</v>
      </c>
      <c r="AJ13" s="158">
        <v>2</v>
      </c>
      <c r="AK13" s="57">
        <f>(AJ13/CE13)*100</f>
        <v>0.8</v>
      </c>
      <c r="AL13" s="158">
        <v>36</v>
      </c>
      <c r="AM13" s="57">
        <f>(AL13/CE13)*100</f>
        <v>14.399999999999999</v>
      </c>
      <c r="AN13" s="158">
        <v>46</v>
      </c>
      <c r="AO13" s="57">
        <f>(AN13/CE13)*100</f>
        <v>18.399999999999999</v>
      </c>
      <c r="AP13" s="158">
        <v>9</v>
      </c>
      <c r="AQ13" s="57">
        <f>(AP13/CE13)*100</f>
        <v>3.5999999999999996</v>
      </c>
      <c r="AR13" s="158">
        <v>0</v>
      </c>
      <c r="AS13" s="57">
        <f>(AR13/CE13)*100</f>
        <v>0</v>
      </c>
      <c r="AT13" s="158">
        <v>3</v>
      </c>
      <c r="AU13" s="57">
        <f>(AT13/CE13)*100</f>
        <v>1.2</v>
      </c>
      <c r="AV13" s="158">
        <v>0</v>
      </c>
      <c r="AW13" s="57">
        <f>(AV13/CE13)*100</f>
        <v>0</v>
      </c>
      <c r="AX13" s="158">
        <v>0</v>
      </c>
      <c r="AY13" s="57">
        <f>(AX13/CE13)*100</f>
        <v>0</v>
      </c>
      <c r="AZ13" s="158">
        <v>12</v>
      </c>
      <c r="BA13" s="57">
        <f>(AZ13/CE13)*100</f>
        <v>4.8</v>
      </c>
      <c r="BB13" s="158">
        <f>SUM(AB13,AD13,AF13,AH13,AJ13,AL13,AN13,AP13,AT13,AV13,AX13,AZ13)</f>
        <v>139</v>
      </c>
      <c r="BC13" s="57">
        <f>(BB13/CE13)*100</f>
        <v>55.600000000000009</v>
      </c>
      <c r="BD13" s="158">
        <v>0</v>
      </c>
      <c r="BE13" s="57">
        <f>(BD13/CE13)*100</f>
        <v>0</v>
      </c>
      <c r="BF13" s="158">
        <v>0</v>
      </c>
      <c r="BG13" s="57">
        <f>(BF13/CE13)*100</f>
        <v>0</v>
      </c>
      <c r="BH13" s="158">
        <v>0</v>
      </c>
      <c r="BI13" s="57">
        <f>(BH13/CE13)*100</f>
        <v>0</v>
      </c>
      <c r="BJ13" s="158">
        <v>0</v>
      </c>
      <c r="BK13" s="57">
        <f>(BJ13/CE13)*100</f>
        <v>0</v>
      </c>
      <c r="BL13" s="158">
        <v>5</v>
      </c>
      <c r="BM13" s="57">
        <f>(BL13/CE13)*100</f>
        <v>2</v>
      </c>
      <c r="BN13" s="158">
        <v>5</v>
      </c>
      <c r="BO13" s="57">
        <f>(BN13/CE13)*100</f>
        <v>2</v>
      </c>
      <c r="BP13" s="158">
        <v>0</v>
      </c>
      <c r="BQ13" s="57">
        <f>(BP13/CE13)*100</f>
        <v>0</v>
      </c>
      <c r="BR13" s="158">
        <v>0</v>
      </c>
      <c r="BS13" s="57">
        <f>(BR13/CE13)*100</f>
        <v>0</v>
      </c>
      <c r="BT13" s="158">
        <v>7</v>
      </c>
      <c r="BU13" s="57">
        <f>(BT13/CE13)*100</f>
        <v>2.8000000000000003</v>
      </c>
      <c r="BV13" s="158">
        <v>36</v>
      </c>
      <c r="BW13" s="57">
        <f>(BV13/CE13)*100</f>
        <v>14.399999999999999</v>
      </c>
      <c r="BX13" s="158">
        <v>0</v>
      </c>
      <c r="BY13" s="57">
        <f>(BX13/CE13)*100</f>
        <v>0</v>
      </c>
      <c r="BZ13" s="158">
        <f>SUM(BT13,BP13,BR13,BV13,BX13)</f>
        <v>43</v>
      </c>
      <c r="CA13" s="57">
        <f>(BZ13/CE13)*100</f>
        <v>17.2</v>
      </c>
      <c r="CB13" s="141">
        <v>8</v>
      </c>
      <c r="CC13" s="114">
        <f>(CB13/CE13)</f>
        <v>3.2000000000000001E-2</v>
      </c>
      <c r="CD13" s="70">
        <f>(CE13*9666*1)/(CB13*E13)</f>
        <v>12082.5</v>
      </c>
      <c r="CE13" s="158">
        <v>250</v>
      </c>
      <c r="CF13" s="81" t="s">
        <v>165</v>
      </c>
    </row>
    <row r="14" spans="1:84" ht="16.05" customHeight="1" x14ac:dyDescent="0.3">
      <c r="A14" s="154" t="s">
        <v>440</v>
      </c>
      <c r="B14" s="132" t="s">
        <v>180</v>
      </c>
      <c r="C14" s="163" t="s">
        <v>108</v>
      </c>
      <c r="D14" s="143">
        <v>29.560000000000002</v>
      </c>
      <c r="E14" s="143">
        <v>25</v>
      </c>
      <c r="F14" s="158"/>
      <c r="G14" s="57"/>
      <c r="H14" s="158"/>
      <c r="I14" s="57"/>
      <c r="J14" s="158"/>
      <c r="K14" s="57"/>
      <c r="L14" s="158"/>
      <c r="M14" s="57"/>
      <c r="N14" s="158"/>
      <c r="O14" s="57"/>
      <c r="P14" s="158"/>
      <c r="Q14" s="57"/>
      <c r="R14" s="158"/>
      <c r="S14" s="57"/>
      <c r="T14" s="158"/>
      <c r="U14" s="57"/>
      <c r="V14" s="158"/>
      <c r="W14" s="57"/>
      <c r="X14" s="158"/>
      <c r="Y14" s="57"/>
      <c r="Z14" s="35"/>
      <c r="AA14" s="60"/>
      <c r="AB14" s="158"/>
      <c r="AC14" s="57"/>
      <c r="AD14" s="158"/>
      <c r="AE14" s="57"/>
      <c r="AF14" s="44"/>
      <c r="AG14" s="64"/>
      <c r="AH14" s="158"/>
      <c r="AI14" s="57"/>
      <c r="AJ14" s="158"/>
      <c r="AK14" s="57"/>
      <c r="AL14" s="158"/>
      <c r="AM14" s="57"/>
      <c r="AN14" s="158"/>
      <c r="AO14" s="57"/>
      <c r="AP14" s="158"/>
      <c r="AQ14" s="57"/>
      <c r="AR14" s="158"/>
      <c r="AS14" s="57"/>
      <c r="AT14" s="158"/>
      <c r="AU14" s="57"/>
      <c r="AV14" s="158"/>
      <c r="AW14" s="57"/>
      <c r="AX14" s="158"/>
      <c r="AY14" s="57"/>
      <c r="AZ14" s="158"/>
      <c r="BA14" s="57"/>
      <c r="BB14" s="158"/>
      <c r="BC14" s="57"/>
      <c r="BD14" s="158"/>
      <c r="BE14" s="57"/>
      <c r="BF14" s="158"/>
      <c r="BG14" s="57"/>
      <c r="BH14" s="158"/>
      <c r="BI14" s="57"/>
      <c r="BJ14" s="158"/>
      <c r="BK14" s="57"/>
      <c r="BL14" s="158"/>
      <c r="BM14" s="57"/>
      <c r="BN14" s="158"/>
      <c r="BO14" s="57"/>
      <c r="BP14" s="158"/>
      <c r="BQ14" s="57"/>
      <c r="BR14" s="158"/>
      <c r="BS14" s="57"/>
      <c r="BT14" s="158"/>
      <c r="BU14" s="57"/>
      <c r="BV14" s="158"/>
      <c r="BW14" s="57"/>
      <c r="BX14" s="158"/>
      <c r="BY14" s="57"/>
      <c r="BZ14" s="158"/>
      <c r="CA14" s="57"/>
      <c r="CB14" s="141"/>
      <c r="CC14" s="114"/>
      <c r="CD14" s="70"/>
      <c r="CE14" s="158"/>
      <c r="CF14" s="81" t="s">
        <v>163</v>
      </c>
    </row>
    <row r="15" spans="1:84" ht="16.05" customHeight="1" x14ac:dyDescent="0.3">
      <c r="A15" s="154" t="s">
        <v>441</v>
      </c>
      <c r="B15" s="132" t="s">
        <v>180</v>
      </c>
      <c r="C15" s="163" t="s">
        <v>107</v>
      </c>
      <c r="D15" s="143">
        <v>25.920000000000016</v>
      </c>
      <c r="E15" s="143">
        <v>25</v>
      </c>
      <c r="F15" s="158"/>
      <c r="G15" s="57"/>
      <c r="H15" s="158"/>
      <c r="I15" s="57"/>
      <c r="J15" s="158"/>
      <c r="K15" s="57"/>
      <c r="L15" s="158"/>
      <c r="M15" s="57"/>
      <c r="N15" s="158"/>
      <c r="O15" s="57"/>
      <c r="P15" s="158"/>
      <c r="Q15" s="57"/>
      <c r="R15" s="158"/>
      <c r="S15" s="57"/>
      <c r="T15" s="158"/>
      <c r="U15" s="57"/>
      <c r="V15" s="158"/>
      <c r="W15" s="57"/>
      <c r="X15" s="158"/>
      <c r="Y15" s="57"/>
      <c r="Z15" s="35"/>
      <c r="AA15" s="60"/>
      <c r="AB15" s="158"/>
      <c r="AC15" s="57"/>
      <c r="AD15" s="35"/>
      <c r="AE15" s="60"/>
      <c r="AF15" s="44"/>
      <c r="AG15" s="64"/>
      <c r="AH15" s="158"/>
      <c r="AI15" s="57"/>
      <c r="AJ15" s="158"/>
      <c r="AK15" s="57"/>
      <c r="AL15" s="158"/>
      <c r="AM15" s="57"/>
      <c r="AN15" s="158"/>
      <c r="AO15" s="57"/>
      <c r="AP15" s="158"/>
      <c r="AQ15" s="57"/>
      <c r="AR15" s="158"/>
      <c r="AS15" s="57"/>
      <c r="AT15" s="158"/>
      <c r="AU15" s="57"/>
      <c r="AV15" s="158"/>
      <c r="AW15" s="57"/>
      <c r="AX15" s="158"/>
      <c r="AY15" s="57"/>
      <c r="AZ15" s="158"/>
      <c r="BA15" s="57"/>
      <c r="BB15" s="158"/>
      <c r="BC15" s="57"/>
      <c r="BD15" s="158"/>
      <c r="BE15" s="57"/>
      <c r="BF15" s="158"/>
      <c r="BG15" s="57"/>
      <c r="BH15" s="158"/>
      <c r="BI15" s="57"/>
      <c r="BJ15" s="158"/>
      <c r="BK15" s="57"/>
      <c r="BL15" s="158"/>
      <c r="BM15" s="57"/>
      <c r="BN15" s="158"/>
      <c r="BO15" s="57"/>
      <c r="BP15" s="158"/>
      <c r="BQ15" s="57"/>
      <c r="BR15" s="158"/>
      <c r="BS15" s="57"/>
      <c r="BT15" s="158"/>
      <c r="BU15" s="57"/>
      <c r="BV15" s="158"/>
      <c r="BW15" s="57"/>
      <c r="BX15" s="158"/>
      <c r="BY15" s="57"/>
      <c r="BZ15" s="158"/>
      <c r="CA15" s="57"/>
      <c r="CB15" s="141"/>
      <c r="CC15" s="114"/>
      <c r="CD15" s="70"/>
      <c r="CE15" s="158"/>
      <c r="CF15" s="81" t="s">
        <v>163</v>
      </c>
    </row>
    <row r="16" spans="1:84" ht="16.05" customHeight="1" x14ac:dyDescent="0.3">
      <c r="A16" s="154">
        <v>452.08</v>
      </c>
      <c r="B16" s="132" t="s">
        <v>180</v>
      </c>
      <c r="C16" s="163" t="s">
        <v>106</v>
      </c>
      <c r="D16" s="143">
        <v>23.100000000000023</v>
      </c>
      <c r="E16" s="143">
        <v>25</v>
      </c>
      <c r="F16" s="158">
        <v>2</v>
      </c>
      <c r="G16" s="57">
        <f>(F16/CE16)*100</f>
        <v>2.0618556701030926</v>
      </c>
      <c r="H16" s="158">
        <v>3</v>
      </c>
      <c r="I16" s="57">
        <f>(H16/CE16)*100</f>
        <v>3.0927835051546393</v>
      </c>
      <c r="J16" s="158">
        <v>0</v>
      </c>
      <c r="K16" s="57">
        <f>(J16/CE16)*100</f>
        <v>0</v>
      </c>
      <c r="L16" s="158">
        <v>0</v>
      </c>
      <c r="M16" s="57">
        <f>(L16/CE16)*100</f>
        <v>0</v>
      </c>
      <c r="N16" s="158">
        <v>23</v>
      </c>
      <c r="O16" s="57">
        <f>(N16/CE16)*100</f>
        <v>23.711340206185564</v>
      </c>
      <c r="P16" s="158">
        <v>0</v>
      </c>
      <c r="Q16" s="57">
        <f>(P16/CE16)*100</f>
        <v>0</v>
      </c>
      <c r="R16" s="158">
        <v>6</v>
      </c>
      <c r="S16" s="57">
        <f>(R16/CE16)*100</f>
        <v>6.1855670103092786</v>
      </c>
      <c r="T16" s="158">
        <v>0</v>
      </c>
      <c r="U16" s="57">
        <f>(T16/CE16)*100</f>
        <v>0</v>
      </c>
      <c r="V16" s="158">
        <v>1</v>
      </c>
      <c r="W16" s="57">
        <f>(V16/CE16)*100</f>
        <v>1.0309278350515463</v>
      </c>
      <c r="X16" s="158">
        <v>3</v>
      </c>
      <c r="Y16" s="57">
        <f>(X16/CE16)*100</f>
        <v>3.0927835051546393</v>
      </c>
      <c r="Z16" s="35">
        <v>0</v>
      </c>
      <c r="AA16" s="60">
        <f>(Z16/CE16)*100</f>
        <v>0</v>
      </c>
      <c r="AB16" s="158">
        <v>2</v>
      </c>
      <c r="AC16" s="57">
        <f>(AB16/CE16)*100</f>
        <v>2.0618556701030926</v>
      </c>
      <c r="AD16" s="35">
        <v>0</v>
      </c>
      <c r="AE16" s="57">
        <f>(AD16/CE16)*100</f>
        <v>0</v>
      </c>
      <c r="AF16" s="44">
        <v>3</v>
      </c>
      <c r="AG16" s="57">
        <f>(AF16/CE16)*100</f>
        <v>3.0927835051546393</v>
      </c>
      <c r="AH16" s="158">
        <v>2</v>
      </c>
      <c r="AI16" s="57">
        <f>(AH16/CE16)*100</f>
        <v>2.0618556701030926</v>
      </c>
      <c r="AJ16" s="158">
        <v>1</v>
      </c>
      <c r="AK16" s="57">
        <f>(AJ16/CE16)*100</f>
        <v>1.0309278350515463</v>
      </c>
      <c r="AL16" s="158">
        <v>11</v>
      </c>
      <c r="AM16" s="57">
        <f>(AL16/CE16)*100</f>
        <v>11.340206185567011</v>
      </c>
      <c r="AN16" s="158">
        <v>15</v>
      </c>
      <c r="AO16" s="57">
        <f>(AN16/CE16)*100</f>
        <v>15.463917525773196</v>
      </c>
      <c r="AP16" s="158">
        <v>4</v>
      </c>
      <c r="AQ16" s="57">
        <f>(AP16/CE16)*100</f>
        <v>4.1237113402061851</v>
      </c>
      <c r="AR16" s="158">
        <v>0</v>
      </c>
      <c r="AS16" s="57">
        <f>(AR16/CE16)*100</f>
        <v>0</v>
      </c>
      <c r="AT16" s="158">
        <v>0</v>
      </c>
      <c r="AU16" s="57">
        <f>(AT16/CE16)*100</f>
        <v>0</v>
      </c>
      <c r="AV16" s="158">
        <v>0</v>
      </c>
      <c r="AW16" s="57">
        <f>(AV16/CE16)*100</f>
        <v>0</v>
      </c>
      <c r="AX16" s="158">
        <v>0</v>
      </c>
      <c r="AY16" s="57">
        <f>(AX16/CE16)*100</f>
        <v>0</v>
      </c>
      <c r="AZ16" s="158">
        <v>3</v>
      </c>
      <c r="BA16" s="57">
        <f>(AZ16/CE16)*100</f>
        <v>3.0927835051546393</v>
      </c>
      <c r="BB16" s="158">
        <f>SUM(AB16,AD16,AF16,AH16,AJ16,AL16,AN16,AP16,AT16,AV16,AX16,AZ16)</f>
        <v>41</v>
      </c>
      <c r="BC16" s="57">
        <f>(BB16/CE16)*100</f>
        <v>42.268041237113401</v>
      </c>
      <c r="BD16" s="158">
        <v>0</v>
      </c>
      <c r="BE16" s="57">
        <f>(BD16/CE16)*100</f>
        <v>0</v>
      </c>
      <c r="BF16" s="158">
        <v>0</v>
      </c>
      <c r="BG16" s="57">
        <f>(BF16/CE16)*100</f>
        <v>0</v>
      </c>
      <c r="BH16" s="158">
        <v>0</v>
      </c>
      <c r="BI16" s="57">
        <f>(BH16/CE16)*100</f>
        <v>0</v>
      </c>
      <c r="BJ16" s="35">
        <v>0</v>
      </c>
      <c r="BK16" s="57">
        <f>(BJ16/CE16)*100</f>
        <v>0</v>
      </c>
      <c r="BL16" s="158">
        <v>3</v>
      </c>
      <c r="BM16" s="57">
        <f>(BL16/CE16)*100</f>
        <v>3.0927835051546393</v>
      </c>
      <c r="BN16" s="158">
        <v>3</v>
      </c>
      <c r="BO16" s="57">
        <f>(BN16/CE16)*100</f>
        <v>3.0927835051546393</v>
      </c>
      <c r="BP16" s="158">
        <v>0</v>
      </c>
      <c r="BQ16" s="57">
        <f>(BP16/CE16)*100</f>
        <v>0</v>
      </c>
      <c r="BR16" s="158">
        <v>0</v>
      </c>
      <c r="BS16" s="57">
        <f>(BR16/CE16)*100</f>
        <v>0</v>
      </c>
      <c r="BT16" s="158">
        <v>0</v>
      </c>
      <c r="BU16" s="57">
        <f>(BT16/CE16)*100</f>
        <v>0</v>
      </c>
      <c r="BV16" s="158">
        <v>14</v>
      </c>
      <c r="BW16" s="57">
        <f>(BV16/CE16)*100</f>
        <v>14.432989690721648</v>
      </c>
      <c r="BX16" s="158">
        <v>1</v>
      </c>
      <c r="BY16" s="57">
        <f>(BX16/CE16)*100</f>
        <v>1.0309278350515463</v>
      </c>
      <c r="BZ16" s="158">
        <f>SUM(BT16,BP16,BR16,BV16,BX16)</f>
        <v>15</v>
      </c>
      <c r="CA16" s="57">
        <f>(BZ16/CE16)*100</f>
        <v>15.463917525773196</v>
      </c>
      <c r="CB16" s="141">
        <v>12</v>
      </c>
      <c r="CC16" s="114">
        <f>(CB16/CE16)</f>
        <v>0.12371134020618557</v>
      </c>
      <c r="CD16" s="70">
        <f>(CE16*9666*1)/(CB16*E16)</f>
        <v>3125.34</v>
      </c>
      <c r="CE16" s="158">
        <v>97</v>
      </c>
      <c r="CF16" s="81" t="s">
        <v>163</v>
      </c>
    </row>
    <row r="17" spans="1:84" ht="16.05" customHeight="1" x14ac:dyDescent="0.3">
      <c r="A17" s="154">
        <v>454.1</v>
      </c>
      <c r="B17" s="132" t="s">
        <v>180</v>
      </c>
      <c r="C17" s="163" t="s">
        <v>105</v>
      </c>
      <c r="D17" s="143">
        <v>21.079999999999984</v>
      </c>
      <c r="E17" s="143">
        <v>25</v>
      </c>
      <c r="F17" s="158">
        <v>0</v>
      </c>
      <c r="G17" s="57">
        <f>(F17/CE17)*100</f>
        <v>0</v>
      </c>
      <c r="H17" s="158">
        <v>5</v>
      </c>
      <c r="I17" s="57">
        <f>(H17/CE17)*100</f>
        <v>2.5380710659898478</v>
      </c>
      <c r="J17" s="158">
        <v>0</v>
      </c>
      <c r="K17" s="57">
        <f>(J17/CE17)*100</f>
        <v>0</v>
      </c>
      <c r="L17" s="158">
        <v>0</v>
      </c>
      <c r="M17" s="57">
        <f>(L17/CE17)*100</f>
        <v>0</v>
      </c>
      <c r="N17" s="158">
        <v>12</v>
      </c>
      <c r="O17" s="57">
        <f>(N17/CE17)*100</f>
        <v>6.091370558375635</v>
      </c>
      <c r="P17" s="158">
        <v>0</v>
      </c>
      <c r="Q17" s="57">
        <f>(P17/CE17)*100</f>
        <v>0</v>
      </c>
      <c r="R17" s="158">
        <v>7</v>
      </c>
      <c r="S17" s="57">
        <f>(R17/CE17)*100</f>
        <v>3.5532994923857872</v>
      </c>
      <c r="T17" s="158">
        <v>1</v>
      </c>
      <c r="U17" s="57">
        <f>(T17/CE17)*100</f>
        <v>0.50761421319796951</v>
      </c>
      <c r="V17" s="158">
        <v>0</v>
      </c>
      <c r="W17" s="57">
        <f>(V17/CE17)*100</f>
        <v>0</v>
      </c>
      <c r="X17" s="158">
        <v>1</v>
      </c>
      <c r="Y17" s="57">
        <f>(X17/CE17)*100</f>
        <v>0.50761421319796951</v>
      </c>
      <c r="Z17" s="35">
        <v>0</v>
      </c>
      <c r="AA17" s="60">
        <f>(Z17/CE17)*100</f>
        <v>0</v>
      </c>
      <c r="AB17" s="158">
        <v>2</v>
      </c>
      <c r="AC17" s="57">
        <f>(AB17/CE17)*100</f>
        <v>1.015228426395939</v>
      </c>
      <c r="AD17" s="35">
        <v>0</v>
      </c>
      <c r="AE17" s="57">
        <f>(AD17/CE17)*100</f>
        <v>0</v>
      </c>
      <c r="AF17" s="44">
        <v>6</v>
      </c>
      <c r="AG17" s="57">
        <f>(AF17/CE17)*100</f>
        <v>3.0456852791878175</v>
      </c>
      <c r="AH17" s="158">
        <v>3</v>
      </c>
      <c r="AI17" s="57">
        <f>(AH17/CE17)*100</f>
        <v>1.5228426395939088</v>
      </c>
      <c r="AJ17" s="158">
        <v>0</v>
      </c>
      <c r="AK17" s="57">
        <f>(AJ17/CE17)*100</f>
        <v>0</v>
      </c>
      <c r="AL17" s="158">
        <v>20</v>
      </c>
      <c r="AM17" s="57">
        <f>(AL17/CE17)*100</f>
        <v>10.152284263959391</v>
      </c>
      <c r="AN17" s="158">
        <v>57</v>
      </c>
      <c r="AO17" s="57">
        <f>(AN17/CE17)*100</f>
        <v>28.934010152284262</v>
      </c>
      <c r="AP17" s="158">
        <v>9</v>
      </c>
      <c r="AQ17" s="57">
        <f>(AP17/CE17)*100</f>
        <v>4.5685279187817258</v>
      </c>
      <c r="AR17" s="158">
        <v>0</v>
      </c>
      <c r="AS17" s="57">
        <f>(AR17/CE17)*100</f>
        <v>0</v>
      </c>
      <c r="AT17" s="158">
        <v>3</v>
      </c>
      <c r="AU17" s="57">
        <f>(AT17/CE17)*100</f>
        <v>1.5228426395939088</v>
      </c>
      <c r="AV17" s="158">
        <v>1</v>
      </c>
      <c r="AW17" s="57">
        <f>(AV17/CE17)*100</f>
        <v>0.50761421319796951</v>
      </c>
      <c r="AX17" s="158">
        <v>0</v>
      </c>
      <c r="AY17" s="57">
        <f>(AX17/CE17)*100</f>
        <v>0</v>
      </c>
      <c r="AZ17" s="158">
        <v>14</v>
      </c>
      <c r="BA17" s="57">
        <f>(AZ17/CE17)*100</f>
        <v>7.1065989847715745</v>
      </c>
      <c r="BB17" s="158">
        <f>SUM(AB17,AD17,AF17,AH17,AJ17,AL17,AN17,AP17,AT17,AV17,AX17,AZ17)</f>
        <v>115</v>
      </c>
      <c r="BC17" s="57">
        <f>(BB17/CE17)*100</f>
        <v>58.375634517766493</v>
      </c>
      <c r="BD17" s="158">
        <v>0</v>
      </c>
      <c r="BE17" s="57">
        <f>(BD17/CE17)*100</f>
        <v>0</v>
      </c>
      <c r="BF17" s="158">
        <v>0</v>
      </c>
      <c r="BG17" s="57">
        <f>(BF17/CE17)*100</f>
        <v>0</v>
      </c>
      <c r="BH17" s="158">
        <v>0</v>
      </c>
      <c r="BI17" s="57">
        <f>(BH17/CE17)*100</f>
        <v>0</v>
      </c>
      <c r="BJ17" s="158">
        <v>0</v>
      </c>
      <c r="BK17" s="57">
        <f>(BJ17/CE17)*100</f>
        <v>0</v>
      </c>
      <c r="BL17" s="158">
        <v>6</v>
      </c>
      <c r="BM17" s="57">
        <f>(BL17/CE17)*100</f>
        <v>3.0456852791878175</v>
      </c>
      <c r="BN17" s="158">
        <v>6</v>
      </c>
      <c r="BO17" s="57">
        <f>(BN17/CE17)*100</f>
        <v>3.0456852791878175</v>
      </c>
      <c r="BP17" s="158">
        <v>0</v>
      </c>
      <c r="BQ17" s="57">
        <f>(BP17/CE17)*100</f>
        <v>0</v>
      </c>
      <c r="BR17" s="158">
        <v>0</v>
      </c>
      <c r="BS17" s="57">
        <f>(BR17/CE17)*100</f>
        <v>0</v>
      </c>
      <c r="BT17" s="158">
        <v>2</v>
      </c>
      <c r="BU17" s="57">
        <f>(BT17/CE17)*100</f>
        <v>1.015228426395939</v>
      </c>
      <c r="BV17" s="158">
        <v>38</v>
      </c>
      <c r="BW17" s="57">
        <f>(BV17/CE17)*100</f>
        <v>19.289340101522843</v>
      </c>
      <c r="BX17" s="158">
        <v>10</v>
      </c>
      <c r="BY17" s="57">
        <f>(BX17/CE17)*100</f>
        <v>5.0761421319796955</v>
      </c>
      <c r="BZ17" s="158">
        <f>SUM(BT17,BP17,BR17,BV17,BX17)</f>
        <v>50</v>
      </c>
      <c r="CA17" s="57">
        <f>(BZ17/CE17)*100</f>
        <v>25.380710659898476</v>
      </c>
      <c r="CB17" s="141">
        <v>354</v>
      </c>
      <c r="CC17" s="114">
        <f>(CB17/CE17)</f>
        <v>1.7969543147208122</v>
      </c>
      <c r="CD17" s="70">
        <f>(CE17*9666*1)/(CB17*E17)</f>
        <v>215.16406779661017</v>
      </c>
      <c r="CE17" s="158">
        <v>197</v>
      </c>
      <c r="CF17" s="81" t="s">
        <v>163</v>
      </c>
    </row>
    <row r="18" spans="1:84" ht="16.05" customHeight="1" x14ac:dyDescent="0.3">
      <c r="A18" s="154" t="s">
        <v>442</v>
      </c>
      <c r="B18" s="132" t="s">
        <v>180</v>
      </c>
      <c r="C18" s="163" t="s">
        <v>104</v>
      </c>
      <c r="D18" s="143">
        <v>13.430000000000007</v>
      </c>
      <c r="E18" s="143">
        <v>25</v>
      </c>
      <c r="F18" s="158"/>
      <c r="G18" s="57"/>
      <c r="H18" s="158"/>
      <c r="I18" s="57"/>
      <c r="J18" s="158"/>
      <c r="K18" s="57"/>
      <c r="L18" s="158"/>
      <c r="M18" s="57"/>
      <c r="N18" s="158"/>
      <c r="O18" s="57"/>
      <c r="P18" s="158"/>
      <c r="Q18" s="57"/>
      <c r="R18" s="158"/>
      <c r="S18" s="57"/>
      <c r="T18" s="158"/>
      <c r="U18" s="57"/>
      <c r="V18" s="158"/>
      <c r="W18" s="57"/>
      <c r="X18" s="158"/>
      <c r="Y18" s="57"/>
      <c r="Z18" s="35"/>
      <c r="AA18" s="60"/>
      <c r="AB18" s="158"/>
      <c r="AC18" s="57"/>
      <c r="AD18" s="35"/>
      <c r="AE18" s="60"/>
      <c r="AF18" s="44"/>
      <c r="AG18" s="64"/>
      <c r="AH18" s="158"/>
      <c r="AI18" s="57"/>
      <c r="AJ18" s="158"/>
      <c r="AK18" s="57"/>
      <c r="AL18" s="158"/>
      <c r="AM18" s="57"/>
      <c r="AN18" s="158"/>
      <c r="AO18" s="57"/>
      <c r="AP18" s="158"/>
      <c r="AQ18" s="57"/>
      <c r="AR18" s="158"/>
      <c r="AS18" s="57"/>
      <c r="AT18" s="158"/>
      <c r="AU18" s="57"/>
      <c r="AV18" s="158"/>
      <c r="AW18" s="57"/>
      <c r="AX18" s="158"/>
      <c r="AY18" s="57"/>
      <c r="AZ18" s="158"/>
      <c r="BA18" s="57"/>
      <c r="BB18" s="158"/>
      <c r="BC18" s="57"/>
      <c r="BD18" s="35"/>
      <c r="BE18" s="60"/>
      <c r="BF18" s="158"/>
      <c r="BG18" s="57"/>
      <c r="BH18" s="158"/>
      <c r="BI18" s="57"/>
      <c r="BJ18" s="35"/>
      <c r="BK18" s="60"/>
      <c r="BL18" s="158"/>
      <c r="BM18" s="57"/>
      <c r="BN18" s="158"/>
      <c r="BO18" s="57"/>
      <c r="BP18" s="158"/>
      <c r="BQ18" s="57"/>
      <c r="BR18" s="158"/>
      <c r="BS18" s="57"/>
      <c r="BT18" s="158"/>
      <c r="BU18" s="57"/>
      <c r="BV18" s="158"/>
      <c r="BW18" s="57"/>
      <c r="BX18" s="158"/>
      <c r="BY18" s="57"/>
      <c r="BZ18" s="158"/>
      <c r="CA18" s="57"/>
      <c r="CB18" s="141"/>
      <c r="CC18" s="141"/>
      <c r="CD18" s="70"/>
      <c r="CE18" s="158"/>
      <c r="CF18" s="81" t="s">
        <v>164</v>
      </c>
    </row>
    <row r="19" spans="1:84" ht="16.05" customHeight="1" x14ac:dyDescent="0.3">
      <c r="A19" s="143">
        <v>462</v>
      </c>
      <c r="B19" s="132" t="s">
        <v>180</v>
      </c>
      <c r="C19" s="163" t="s">
        <v>103</v>
      </c>
      <c r="D19" s="143">
        <v>13.180000000000007</v>
      </c>
      <c r="E19" s="143">
        <v>25</v>
      </c>
      <c r="F19" s="158">
        <v>0</v>
      </c>
      <c r="G19" s="57">
        <f t="shared" ref="G19:G28" si="0">(F19/CE19)*100</f>
        <v>0</v>
      </c>
      <c r="H19" s="158">
        <v>10</v>
      </c>
      <c r="I19" s="57">
        <f t="shared" ref="I19:I28" si="1">(H19/CE19)*100</f>
        <v>4</v>
      </c>
      <c r="J19" s="158">
        <v>0</v>
      </c>
      <c r="K19" s="57">
        <f t="shared" ref="K19:K28" si="2">(J19/CE19)*100</f>
        <v>0</v>
      </c>
      <c r="L19" s="158">
        <v>0</v>
      </c>
      <c r="M19" s="57">
        <f t="shared" ref="M19:M28" si="3">(L19/CE19)*100</f>
        <v>0</v>
      </c>
      <c r="N19" s="158">
        <v>42</v>
      </c>
      <c r="O19" s="57">
        <f t="shared" ref="O19:O28" si="4">(N19/CE19)*100</f>
        <v>16.8</v>
      </c>
      <c r="P19" s="158">
        <v>0</v>
      </c>
      <c r="Q19" s="57">
        <f t="shared" ref="Q19:Q28" si="5">(P19/CE19)*100</f>
        <v>0</v>
      </c>
      <c r="R19" s="158">
        <v>16</v>
      </c>
      <c r="S19" s="57">
        <f t="shared" ref="S19:S28" si="6">(R19/CE19)*100</f>
        <v>6.4</v>
      </c>
      <c r="T19" s="158">
        <v>0</v>
      </c>
      <c r="U19" s="57">
        <f t="shared" ref="U19:U28" si="7">(T19/CE19)*100</f>
        <v>0</v>
      </c>
      <c r="V19" s="158">
        <v>0</v>
      </c>
      <c r="W19" s="57">
        <f t="shared" ref="W19:W28" si="8">(V19/CE19)*100</f>
        <v>0</v>
      </c>
      <c r="X19" s="158">
        <v>2</v>
      </c>
      <c r="Y19" s="57">
        <f t="shared" ref="Y19:Y28" si="9">(X19/CE19)*100</f>
        <v>0.8</v>
      </c>
      <c r="Z19" s="35">
        <v>0</v>
      </c>
      <c r="AA19" s="60">
        <f t="shared" ref="AA19:AA28" si="10">(Z19/CE19)*100</f>
        <v>0</v>
      </c>
      <c r="AB19" s="158">
        <v>4</v>
      </c>
      <c r="AC19" s="57">
        <f t="shared" ref="AC19:AC28" si="11">(AB19/CE19)*100</f>
        <v>1.6</v>
      </c>
      <c r="AD19" s="35">
        <v>0</v>
      </c>
      <c r="AE19" s="57">
        <f t="shared" ref="AE19:AE28" si="12">(AD19/CE19)*100</f>
        <v>0</v>
      </c>
      <c r="AF19" s="44">
        <v>10</v>
      </c>
      <c r="AG19" s="57">
        <f t="shared" ref="AG19:AG28" si="13">(AF19/CE19)*100</f>
        <v>4</v>
      </c>
      <c r="AH19" s="158">
        <v>4</v>
      </c>
      <c r="AI19" s="57">
        <f t="shared" ref="AI19:AI28" si="14">(AH19/CE19)*100</f>
        <v>1.6</v>
      </c>
      <c r="AJ19" s="158">
        <v>0</v>
      </c>
      <c r="AK19" s="57">
        <f t="shared" ref="AK19:AK28" si="15">(AJ19/CE19)*100</f>
        <v>0</v>
      </c>
      <c r="AL19" s="158">
        <v>15</v>
      </c>
      <c r="AM19" s="57">
        <f t="shared" ref="AM19:AM28" si="16">(AL19/CE19)*100</f>
        <v>6</v>
      </c>
      <c r="AN19" s="158">
        <v>64</v>
      </c>
      <c r="AO19" s="57">
        <f t="shared" ref="AO19:AO28" si="17">(AN19/CE19)*100</f>
        <v>25.6</v>
      </c>
      <c r="AP19" s="158">
        <v>6</v>
      </c>
      <c r="AQ19" s="57">
        <f t="shared" ref="AQ19:AQ28" si="18">(AP19/CE19)*100</f>
        <v>2.4</v>
      </c>
      <c r="AR19" s="158">
        <v>0</v>
      </c>
      <c r="AS19" s="57">
        <f t="shared" ref="AS19:AS28" si="19">(AR19/CE19)*100</f>
        <v>0</v>
      </c>
      <c r="AT19" s="158">
        <v>0</v>
      </c>
      <c r="AU19" s="57">
        <f t="shared" ref="AU19:AU28" si="20">(AT19/CE19)*100</f>
        <v>0</v>
      </c>
      <c r="AV19" s="158">
        <v>0</v>
      </c>
      <c r="AW19" s="57">
        <f t="shared" ref="AW19:AW28" si="21">(AV19/CE19)*100</f>
        <v>0</v>
      </c>
      <c r="AX19" s="158">
        <v>0</v>
      </c>
      <c r="AY19" s="57">
        <f t="shared" ref="AY19:AY28" si="22">(AX19/CE19)*100</f>
        <v>0</v>
      </c>
      <c r="AZ19" s="158">
        <v>10</v>
      </c>
      <c r="BA19" s="57">
        <f t="shared" ref="BA19:BA28" si="23">(AZ19/CE19)*100</f>
        <v>4</v>
      </c>
      <c r="BB19" s="158">
        <f t="shared" ref="BB19:BB28" si="24">SUM(AB19,AD19,AF19,AH19,AJ19,AL19,AN19,AP19,AT19,AV19,AX19,AZ19)</f>
        <v>113</v>
      </c>
      <c r="BC19" s="57">
        <f t="shared" ref="BC19:BC28" si="25">(BB19/CE19)*100</f>
        <v>45.2</v>
      </c>
      <c r="BD19" s="35">
        <v>0</v>
      </c>
      <c r="BE19" s="57">
        <f t="shared" ref="BE19:BE28" si="26">(BD19/CE19)*100</f>
        <v>0</v>
      </c>
      <c r="BF19" s="158">
        <v>0</v>
      </c>
      <c r="BG19" s="57">
        <f t="shared" ref="BG19:BG28" si="27">(BF19/CE19)*100</f>
        <v>0</v>
      </c>
      <c r="BH19" s="158">
        <v>0</v>
      </c>
      <c r="BI19" s="57">
        <f t="shared" ref="BI19:BI28" si="28">(BH19/CE19)*100</f>
        <v>0</v>
      </c>
      <c r="BJ19" s="35">
        <v>0</v>
      </c>
      <c r="BK19" s="57">
        <f t="shared" ref="BK19:BK28" si="29">(BJ19/CE19)*100</f>
        <v>0</v>
      </c>
      <c r="BL19" s="158">
        <v>12</v>
      </c>
      <c r="BM19" s="57">
        <f t="shared" ref="BM19:BM28" si="30">(BL19/CE19)*100</f>
        <v>4.8</v>
      </c>
      <c r="BN19" s="158">
        <v>12</v>
      </c>
      <c r="BO19" s="57">
        <f t="shared" ref="BO19:BO28" si="31">(BN19/CE19)*100</f>
        <v>4.8</v>
      </c>
      <c r="BP19" s="158">
        <v>0</v>
      </c>
      <c r="BQ19" s="57">
        <f t="shared" ref="BQ19:BQ28" si="32">(BP19/CE19)*100</f>
        <v>0</v>
      </c>
      <c r="BR19" s="158">
        <v>2</v>
      </c>
      <c r="BS19" s="57">
        <f t="shared" ref="BS19:BS28" si="33">(BR19/CE19)*100</f>
        <v>0.8</v>
      </c>
      <c r="BT19" s="158">
        <v>12</v>
      </c>
      <c r="BU19" s="57">
        <f t="shared" ref="BU19:BU28" si="34">(BT19/CE19)*100</f>
        <v>4.8</v>
      </c>
      <c r="BV19" s="158">
        <v>41</v>
      </c>
      <c r="BW19" s="57">
        <f t="shared" ref="BW19:BW28" si="35">(BV19/CE19)*100</f>
        <v>16.400000000000002</v>
      </c>
      <c r="BX19" s="158">
        <v>0</v>
      </c>
      <c r="BY19" s="57">
        <f t="shared" ref="BY19:BY28" si="36">(BX19/CE19)*100</f>
        <v>0</v>
      </c>
      <c r="BZ19" s="158">
        <f t="shared" ref="BZ19:BZ28" si="37">SUM(BT19,BP19,BR19,BV19,BX19)</f>
        <v>55</v>
      </c>
      <c r="CA19" s="57">
        <f t="shared" ref="CA19:CA28" si="38">(BZ19/CE19)*100</f>
        <v>22</v>
      </c>
      <c r="CB19" s="141">
        <v>144</v>
      </c>
      <c r="CC19" s="114">
        <f t="shared" ref="CC19:CC28" si="39">(CB19/CE19)</f>
        <v>0.57599999999999996</v>
      </c>
      <c r="CD19" s="70">
        <f t="shared" ref="CD19:CD27" si="40">(CE19*9666*1)/(CB19*E19)</f>
        <v>671.25</v>
      </c>
      <c r="CE19" s="158">
        <v>250</v>
      </c>
      <c r="CF19" s="81" t="s">
        <v>163</v>
      </c>
    </row>
    <row r="20" spans="1:84" ht="16.05" customHeight="1" x14ac:dyDescent="0.3">
      <c r="A20" s="143">
        <v>464.5</v>
      </c>
      <c r="B20" s="132" t="s">
        <v>180</v>
      </c>
      <c r="C20" s="163" t="s">
        <v>102</v>
      </c>
      <c r="D20" s="143">
        <v>10.680000000000007</v>
      </c>
      <c r="E20" s="143">
        <v>25</v>
      </c>
      <c r="F20" s="158">
        <v>6</v>
      </c>
      <c r="G20" s="57">
        <f t="shared" si="0"/>
        <v>2.4</v>
      </c>
      <c r="H20" s="158">
        <v>3</v>
      </c>
      <c r="I20" s="57">
        <f t="shared" si="1"/>
        <v>1.2</v>
      </c>
      <c r="J20" s="158">
        <v>0</v>
      </c>
      <c r="K20" s="57">
        <f t="shared" si="2"/>
        <v>0</v>
      </c>
      <c r="L20" s="158">
        <v>0</v>
      </c>
      <c r="M20" s="57">
        <f t="shared" si="3"/>
        <v>0</v>
      </c>
      <c r="N20" s="158">
        <v>31</v>
      </c>
      <c r="O20" s="57">
        <f t="shared" si="4"/>
        <v>12.4</v>
      </c>
      <c r="P20" s="158">
        <v>0</v>
      </c>
      <c r="Q20" s="57">
        <f t="shared" si="5"/>
        <v>0</v>
      </c>
      <c r="R20" s="158">
        <v>7</v>
      </c>
      <c r="S20" s="57">
        <f t="shared" si="6"/>
        <v>2.8000000000000003</v>
      </c>
      <c r="T20" s="158">
        <v>0</v>
      </c>
      <c r="U20" s="57">
        <f t="shared" si="7"/>
        <v>0</v>
      </c>
      <c r="V20" s="158">
        <v>0</v>
      </c>
      <c r="W20" s="57">
        <f t="shared" si="8"/>
        <v>0</v>
      </c>
      <c r="X20" s="158">
        <v>0</v>
      </c>
      <c r="Y20" s="57">
        <f t="shared" si="9"/>
        <v>0</v>
      </c>
      <c r="Z20" s="35">
        <v>0</v>
      </c>
      <c r="AA20" s="60">
        <f t="shared" si="10"/>
        <v>0</v>
      </c>
      <c r="AB20" s="158">
        <v>8</v>
      </c>
      <c r="AC20" s="57">
        <f t="shared" si="11"/>
        <v>3.2</v>
      </c>
      <c r="AD20" s="158">
        <v>0</v>
      </c>
      <c r="AE20" s="57">
        <f t="shared" si="12"/>
        <v>0</v>
      </c>
      <c r="AF20" s="44">
        <v>16</v>
      </c>
      <c r="AG20" s="57">
        <f t="shared" si="13"/>
        <v>6.4</v>
      </c>
      <c r="AH20" s="158">
        <v>12</v>
      </c>
      <c r="AI20" s="57">
        <f t="shared" si="14"/>
        <v>4.8</v>
      </c>
      <c r="AJ20" s="158">
        <v>6</v>
      </c>
      <c r="AK20" s="57">
        <f t="shared" si="15"/>
        <v>2.4</v>
      </c>
      <c r="AL20" s="158">
        <v>17</v>
      </c>
      <c r="AM20" s="57">
        <f t="shared" si="16"/>
        <v>6.8000000000000007</v>
      </c>
      <c r="AN20" s="158">
        <v>37</v>
      </c>
      <c r="AO20" s="57">
        <f t="shared" si="17"/>
        <v>14.799999999999999</v>
      </c>
      <c r="AP20" s="158">
        <v>21</v>
      </c>
      <c r="AQ20" s="57">
        <f t="shared" si="18"/>
        <v>8.4</v>
      </c>
      <c r="AR20" s="158">
        <v>0</v>
      </c>
      <c r="AS20" s="57">
        <f t="shared" si="19"/>
        <v>0</v>
      </c>
      <c r="AT20" s="158">
        <v>5</v>
      </c>
      <c r="AU20" s="57">
        <f t="shared" si="20"/>
        <v>2</v>
      </c>
      <c r="AV20" s="158">
        <v>2</v>
      </c>
      <c r="AW20" s="57">
        <f t="shared" si="21"/>
        <v>0.8</v>
      </c>
      <c r="AX20" s="158">
        <v>0</v>
      </c>
      <c r="AY20" s="57">
        <f t="shared" si="22"/>
        <v>0</v>
      </c>
      <c r="AZ20" s="158">
        <v>22</v>
      </c>
      <c r="BA20" s="57">
        <f t="shared" si="23"/>
        <v>8.7999999999999989</v>
      </c>
      <c r="BB20" s="158">
        <f t="shared" si="24"/>
        <v>146</v>
      </c>
      <c r="BC20" s="57">
        <f t="shared" si="25"/>
        <v>58.4</v>
      </c>
      <c r="BD20" s="35">
        <v>0</v>
      </c>
      <c r="BE20" s="57">
        <f t="shared" si="26"/>
        <v>0</v>
      </c>
      <c r="BF20" s="158">
        <v>0</v>
      </c>
      <c r="BG20" s="57">
        <f t="shared" si="27"/>
        <v>0</v>
      </c>
      <c r="BH20" s="158">
        <v>0</v>
      </c>
      <c r="BI20" s="57">
        <f t="shared" si="28"/>
        <v>0</v>
      </c>
      <c r="BJ20" s="35">
        <v>0</v>
      </c>
      <c r="BK20" s="57">
        <f t="shared" si="29"/>
        <v>0</v>
      </c>
      <c r="BL20" s="158">
        <v>10</v>
      </c>
      <c r="BM20" s="57">
        <f t="shared" si="30"/>
        <v>4</v>
      </c>
      <c r="BN20" s="158">
        <v>10</v>
      </c>
      <c r="BO20" s="57">
        <f t="shared" si="31"/>
        <v>4</v>
      </c>
      <c r="BP20" s="158">
        <v>0</v>
      </c>
      <c r="BQ20" s="57">
        <f t="shared" si="32"/>
        <v>0</v>
      </c>
      <c r="BR20" s="158">
        <v>0</v>
      </c>
      <c r="BS20" s="57">
        <f t="shared" si="33"/>
        <v>0</v>
      </c>
      <c r="BT20" s="158">
        <v>25</v>
      </c>
      <c r="BU20" s="57">
        <f t="shared" si="34"/>
        <v>10</v>
      </c>
      <c r="BV20" s="158">
        <v>22</v>
      </c>
      <c r="BW20" s="57">
        <f t="shared" si="35"/>
        <v>8.7999999999999989</v>
      </c>
      <c r="BX20" s="158">
        <v>0</v>
      </c>
      <c r="BY20" s="57">
        <f t="shared" si="36"/>
        <v>0</v>
      </c>
      <c r="BZ20" s="158">
        <f t="shared" si="37"/>
        <v>47</v>
      </c>
      <c r="CA20" s="57">
        <f t="shared" si="38"/>
        <v>18.8</v>
      </c>
      <c r="CB20" s="141">
        <v>10</v>
      </c>
      <c r="CC20" s="114">
        <f t="shared" si="39"/>
        <v>0.04</v>
      </c>
      <c r="CD20" s="70">
        <f t="shared" si="40"/>
        <v>9666</v>
      </c>
      <c r="CE20" s="158">
        <v>250</v>
      </c>
      <c r="CF20" s="81" t="s">
        <v>163</v>
      </c>
    </row>
    <row r="21" spans="1:84" ht="16.05" customHeight="1" x14ac:dyDescent="0.3">
      <c r="A21" s="143">
        <v>469.55</v>
      </c>
      <c r="B21" s="132" t="s">
        <v>180</v>
      </c>
      <c r="C21" s="163" t="s">
        <v>101</v>
      </c>
      <c r="D21" s="143">
        <v>5.6299999999999955</v>
      </c>
      <c r="E21" s="143">
        <v>25</v>
      </c>
      <c r="F21" s="158">
        <v>0</v>
      </c>
      <c r="G21" s="57">
        <f t="shared" si="0"/>
        <v>0</v>
      </c>
      <c r="H21" s="158">
        <v>2</v>
      </c>
      <c r="I21" s="57">
        <f t="shared" si="1"/>
        <v>0.8</v>
      </c>
      <c r="J21" s="158">
        <v>1</v>
      </c>
      <c r="K21" s="57">
        <f t="shared" si="2"/>
        <v>0.4</v>
      </c>
      <c r="L21" s="158">
        <v>0</v>
      </c>
      <c r="M21" s="57">
        <f t="shared" si="3"/>
        <v>0</v>
      </c>
      <c r="N21" s="158">
        <v>20</v>
      </c>
      <c r="O21" s="57">
        <f t="shared" si="4"/>
        <v>8</v>
      </c>
      <c r="P21" s="158">
        <v>0</v>
      </c>
      <c r="Q21" s="57">
        <f t="shared" si="5"/>
        <v>0</v>
      </c>
      <c r="R21" s="158">
        <v>10</v>
      </c>
      <c r="S21" s="57">
        <f t="shared" si="6"/>
        <v>4</v>
      </c>
      <c r="T21" s="158">
        <v>1</v>
      </c>
      <c r="U21" s="57">
        <f t="shared" si="7"/>
        <v>0.4</v>
      </c>
      <c r="V21" s="158">
        <v>0</v>
      </c>
      <c r="W21" s="57">
        <f t="shared" si="8"/>
        <v>0</v>
      </c>
      <c r="X21" s="158">
        <v>0</v>
      </c>
      <c r="Y21" s="57">
        <f t="shared" si="9"/>
        <v>0</v>
      </c>
      <c r="Z21" s="35">
        <v>0</v>
      </c>
      <c r="AA21" s="60">
        <f t="shared" si="10"/>
        <v>0</v>
      </c>
      <c r="AB21" s="158">
        <v>7</v>
      </c>
      <c r="AC21" s="57">
        <f t="shared" si="11"/>
        <v>2.8000000000000003</v>
      </c>
      <c r="AD21" s="35">
        <v>0</v>
      </c>
      <c r="AE21" s="57">
        <f t="shared" si="12"/>
        <v>0</v>
      </c>
      <c r="AF21" s="44">
        <v>4</v>
      </c>
      <c r="AG21" s="57">
        <f t="shared" si="13"/>
        <v>1.6</v>
      </c>
      <c r="AH21" s="158">
        <v>2</v>
      </c>
      <c r="AI21" s="57">
        <f t="shared" si="14"/>
        <v>0.8</v>
      </c>
      <c r="AJ21" s="158">
        <v>4</v>
      </c>
      <c r="AK21" s="57">
        <f t="shared" si="15"/>
        <v>1.6</v>
      </c>
      <c r="AL21" s="158">
        <v>27</v>
      </c>
      <c r="AM21" s="57">
        <f t="shared" si="16"/>
        <v>10.8</v>
      </c>
      <c r="AN21" s="158">
        <v>57</v>
      </c>
      <c r="AO21" s="57">
        <f t="shared" si="17"/>
        <v>22.8</v>
      </c>
      <c r="AP21" s="158">
        <v>13</v>
      </c>
      <c r="AQ21" s="57">
        <f t="shared" si="18"/>
        <v>5.2</v>
      </c>
      <c r="AR21" s="158">
        <v>1</v>
      </c>
      <c r="AS21" s="57">
        <f t="shared" si="19"/>
        <v>0.4</v>
      </c>
      <c r="AT21" s="158">
        <v>6</v>
      </c>
      <c r="AU21" s="57">
        <f t="shared" si="20"/>
        <v>2.4</v>
      </c>
      <c r="AV21" s="158">
        <v>0</v>
      </c>
      <c r="AW21" s="57">
        <f t="shared" si="21"/>
        <v>0</v>
      </c>
      <c r="AX21" s="158">
        <v>0</v>
      </c>
      <c r="AY21" s="57">
        <f t="shared" si="22"/>
        <v>0</v>
      </c>
      <c r="AZ21" s="158">
        <v>24</v>
      </c>
      <c r="BA21" s="57">
        <f t="shared" si="23"/>
        <v>9.6</v>
      </c>
      <c r="BB21" s="158">
        <f t="shared" si="24"/>
        <v>144</v>
      </c>
      <c r="BC21" s="57">
        <f t="shared" si="25"/>
        <v>57.599999999999994</v>
      </c>
      <c r="BD21" s="35">
        <v>0</v>
      </c>
      <c r="BE21" s="57">
        <f t="shared" si="26"/>
        <v>0</v>
      </c>
      <c r="BF21" s="158">
        <v>0</v>
      </c>
      <c r="BG21" s="57">
        <f t="shared" si="27"/>
        <v>0</v>
      </c>
      <c r="BH21" s="158">
        <v>0</v>
      </c>
      <c r="BI21" s="57">
        <f t="shared" si="28"/>
        <v>0</v>
      </c>
      <c r="BJ21" s="35">
        <v>0</v>
      </c>
      <c r="BK21" s="57">
        <f t="shared" si="29"/>
        <v>0</v>
      </c>
      <c r="BL21" s="158">
        <v>25</v>
      </c>
      <c r="BM21" s="57">
        <f t="shared" si="30"/>
        <v>10</v>
      </c>
      <c r="BN21" s="158">
        <v>26</v>
      </c>
      <c r="BO21" s="57">
        <f t="shared" si="31"/>
        <v>10.4</v>
      </c>
      <c r="BP21" s="158">
        <v>0</v>
      </c>
      <c r="BQ21" s="57">
        <f t="shared" si="32"/>
        <v>0</v>
      </c>
      <c r="BR21" s="158">
        <v>1</v>
      </c>
      <c r="BS21" s="57">
        <f t="shared" si="33"/>
        <v>0.4</v>
      </c>
      <c r="BT21" s="158">
        <v>10</v>
      </c>
      <c r="BU21" s="57">
        <f t="shared" si="34"/>
        <v>4</v>
      </c>
      <c r="BV21" s="158">
        <v>35</v>
      </c>
      <c r="BW21" s="57">
        <f t="shared" si="35"/>
        <v>14.000000000000002</v>
      </c>
      <c r="BX21" s="158">
        <v>0</v>
      </c>
      <c r="BY21" s="57">
        <f t="shared" si="36"/>
        <v>0</v>
      </c>
      <c r="BZ21" s="158">
        <f t="shared" si="37"/>
        <v>46</v>
      </c>
      <c r="CA21" s="57">
        <f t="shared" si="38"/>
        <v>18.399999999999999</v>
      </c>
      <c r="CB21" s="141">
        <v>167</v>
      </c>
      <c r="CC21" s="114">
        <f t="shared" si="39"/>
        <v>0.66800000000000004</v>
      </c>
      <c r="CD21" s="70">
        <f t="shared" si="40"/>
        <v>578.80239520958082</v>
      </c>
      <c r="CE21" s="158">
        <v>250</v>
      </c>
      <c r="CF21" s="81" t="s">
        <v>162</v>
      </c>
    </row>
    <row r="22" spans="1:84" s="5" customFormat="1" ht="16.05" customHeight="1" x14ac:dyDescent="0.3">
      <c r="A22" s="143">
        <v>470.3</v>
      </c>
      <c r="B22" s="132" t="s">
        <v>180</v>
      </c>
      <c r="C22" s="163" t="s">
        <v>100</v>
      </c>
      <c r="D22" s="143">
        <v>4.8799999999999955</v>
      </c>
      <c r="E22" s="143">
        <v>25</v>
      </c>
      <c r="F22" s="158">
        <v>3</v>
      </c>
      <c r="G22" s="57">
        <f t="shared" si="0"/>
        <v>1.2</v>
      </c>
      <c r="H22" s="158">
        <v>1</v>
      </c>
      <c r="I22" s="57">
        <f t="shared" si="1"/>
        <v>0.4</v>
      </c>
      <c r="J22" s="158">
        <v>1</v>
      </c>
      <c r="K22" s="57">
        <f t="shared" si="2"/>
        <v>0.4</v>
      </c>
      <c r="L22" s="158">
        <v>0</v>
      </c>
      <c r="M22" s="57">
        <f t="shared" si="3"/>
        <v>0</v>
      </c>
      <c r="N22" s="158">
        <v>16</v>
      </c>
      <c r="O22" s="57">
        <f t="shared" si="4"/>
        <v>6.4</v>
      </c>
      <c r="P22" s="35">
        <v>0</v>
      </c>
      <c r="Q22" s="57">
        <f t="shared" si="5"/>
        <v>0</v>
      </c>
      <c r="R22" s="158">
        <v>9</v>
      </c>
      <c r="S22" s="57">
        <f t="shared" si="6"/>
        <v>3.5999999999999996</v>
      </c>
      <c r="T22" s="158">
        <v>0</v>
      </c>
      <c r="U22" s="57">
        <f t="shared" si="7"/>
        <v>0</v>
      </c>
      <c r="V22" s="158">
        <v>0</v>
      </c>
      <c r="W22" s="57">
        <f t="shared" si="8"/>
        <v>0</v>
      </c>
      <c r="X22" s="158">
        <v>0</v>
      </c>
      <c r="Y22" s="57">
        <f t="shared" si="9"/>
        <v>0</v>
      </c>
      <c r="Z22" s="35">
        <v>0</v>
      </c>
      <c r="AA22" s="60">
        <f t="shared" si="10"/>
        <v>0</v>
      </c>
      <c r="AB22" s="158">
        <v>4</v>
      </c>
      <c r="AC22" s="57">
        <f t="shared" si="11"/>
        <v>1.6</v>
      </c>
      <c r="AD22" s="35">
        <v>0</v>
      </c>
      <c r="AE22" s="57">
        <f t="shared" si="12"/>
        <v>0</v>
      </c>
      <c r="AF22" s="44">
        <v>9</v>
      </c>
      <c r="AG22" s="57">
        <f t="shared" si="13"/>
        <v>3.5999999999999996</v>
      </c>
      <c r="AH22" s="35">
        <v>2</v>
      </c>
      <c r="AI22" s="57">
        <f t="shared" si="14"/>
        <v>0.8</v>
      </c>
      <c r="AJ22" s="158">
        <v>4</v>
      </c>
      <c r="AK22" s="57">
        <f t="shared" si="15"/>
        <v>1.6</v>
      </c>
      <c r="AL22" s="158">
        <v>22</v>
      </c>
      <c r="AM22" s="57">
        <f t="shared" si="16"/>
        <v>8.7999999999999989</v>
      </c>
      <c r="AN22" s="158">
        <v>78</v>
      </c>
      <c r="AO22" s="57">
        <f t="shared" si="17"/>
        <v>31.2</v>
      </c>
      <c r="AP22" s="158">
        <v>19</v>
      </c>
      <c r="AQ22" s="57">
        <f t="shared" si="18"/>
        <v>7.6</v>
      </c>
      <c r="AR22" s="158">
        <v>0</v>
      </c>
      <c r="AS22" s="57">
        <f t="shared" si="19"/>
        <v>0</v>
      </c>
      <c r="AT22" s="158">
        <v>4</v>
      </c>
      <c r="AU22" s="57">
        <f t="shared" si="20"/>
        <v>1.6</v>
      </c>
      <c r="AV22" s="45">
        <v>0</v>
      </c>
      <c r="AW22" s="57">
        <f t="shared" si="21"/>
        <v>0</v>
      </c>
      <c r="AX22" s="158">
        <v>0</v>
      </c>
      <c r="AY22" s="57">
        <f t="shared" si="22"/>
        <v>0</v>
      </c>
      <c r="AZ22" s="158">
        <v>22</v>
      </c>
      <c r="BA22" s="57">
        <f t="shared" si="23"/>
        <v>8.7999999999999989</v>
      </c>
      <c r="BB22" s="158">
        <f t="shared" si="24"/>
        <v>164</v>
      </c>
      <c r="BC22" s="57">
        <f t="shared" si="25"/>
        <v>65.600000000000009</v>
      </c>
      <c r="BD22" s="35">
        <v>0</v>
      </c>
      <c r="BE22" s="57">
        <f t="shared" si="26"/>
        <v>0</v>
      </c>
      <c r="BF22" s="35">
        <v>0</v>
      </c>
      <c r="BG22" s="57">
        <f t="shared" si="27"/>
        <v>0</v>
      </c>
      <c r="BH22" s="35">
        <v>0</v>
      </c>
      <c r="BI22" s="57">
        <f t="shared" si="28"/>
        <v>0</v>
      </c>
      <c r="BJ22" s="35">
        <v>0</v>
      </c>
      <c r="BK22" s="57">
        <f t="shared" si="29"/>
        <v>0</v>
      </c>
      <c r="BL22" s="158">
        <v>11</v>
      </c>
      <c r="BM22" s="57">
        <f t="shared" si="30"/>
        <v>4.3999999999999995</v>
      </c>
      <c r="BN22" s="158">
        <v>11</v>
      </c>
      <c r="BO22" s="57">
        <f t="shared" si="31"/>
        <v>4.3999999999999995</v>
      </c>
      <c r="BP22" s="158">
        <v>0</v>
      </c>
      <c r="BQ22" s="57">
        <f t="shared" si="32"/>
        <v>0</v>
      </c>
      <c r="BR22" s="158">
        <v>0</v>
      </c>
      <c r="BS22" s="57">
        <f t="shared" si="33"/>
        <v>0</v>
      </c>
      <c r="BT22" s="158">
        <v>14</v>
      </c>
      <c r="BU22" s="57">
        <f t="shared" si="34"/>
        <v>5.6000000000000005</v>
      </c>
      <c r="BV22" s="158">
        <v>31</v>
      </c>
      <c r="BW22" s="57">
        <f t="shared" si="35"/>
        <v>12.4</v>
      </c>
      <c r="BX22" s="158">
        <v>0</v>
      </c>
      <c r="BY22" s="57">
        <f t="shared" si="36"/>
        <v>0</v>
      </c>
      <c r="BZ22" s="158">
        <f t="shared" si="37"/>
        <v>45</v>
      </c>
      <c r="CA22" s="57">
        <f t="shared" si="38"/>
        <v>18</v>
      </c>
      <c r="CB22" s="141">
        <v>7</v>
      </c>
      <c r="CC22" s="114">
        <f t="shared" si="39"/>
        <v>2.8000000000000001E-2</v>
      </c>
      <c r="CD22" s="70">
        <f t="shared" si="40"/>
        <v>13808.571428571429</v>
      </c>
      <c r="CE22" s="158">
        <v>250</v>
      </c>
      <c r="CF22" s="81" t="s">
        <v>162</v>
      </c>
    </row>
    <row r="23" spans="1:84" ht="16.05" customHeight="1" x14ac:dyDescent="0.3">
      <c r="A23" s="143">
        <v>472.5</v>
      </c>
      <c r="B23" s="132" t="s">
        <v>180</v>
      </c>
      <c r="C23" s="163" t="s">
        <v>98</v>
      </c>
      <c r="D23" s="143">
        <v>2.6800000000000068</v>
      </c>
      <c r="E23" s="143">
        <v>20</v>
      </c>
      <c r="F23" s="158">
        <v>0</v>
      </c>
      <c r="G23" s="57">
        <f t="shared" si="0"/>
        <v>0</v>
      </c>
      <c r="H23" s="158">
        <v>1</v>
      </c>
      <c r="I23" s="57">
        <f t="shared" si="1"/>
        <v>0.4</v>
      </c>
      <c r="J23" s="158">
        <v>0</v>
      </c>
      <c r="K23" s="57">
        <f t="shared" si="2"/>
        <v>0</v>
      </c>
      <c r="L23" s="158">
        <v>1</v>
      </c>
      <c r="M23" s="57">
        <f t="shared" si="3"/>
        <v>0.4</v>
      </c>
      <c r="N23" s="158">
        <v>8</v>
      </c>
      <c r="O23" s="57">
        <f t="shared" si="4"/>
        <v>3.2</v>
      </c>
      <c r="P23" s="35">
        <v>0</v>
      </c>
      <c r="Q23" s="57">
        <f t="shared" si="5"/>
        <v>0</v>
      </c>
      <c r="R23" s="158">
        <v>4</v>
      </c>
      <c r="S23" s="57">
        <f t="shared" si="6"/>
        <v>1.6</v>
      </c>
      <c r="T23" s="158">
        <v>0</v>
      </c>
      <c r="U23" s="57">
        <f t="shared" si="7"/>
        <v>0</v>
      </c>
      <c r="V23" s="158">
        <v>0</v>
      </c>
      <c r="W23" s="57">
        <f t="shared" si="8"/>
        <v>0</v>
      </c>
      <c r="X23" s="158">
        <v>5</v>
      </c>
      <c r="Y23" s="57">
        <f t="shared" si="9"/>
        <v>2</v>
      </c>
      <c r="Z23" s="35">
        <v>0</v>
      </c>
      <c r="AA23" s="60">
        <f t="shared" si="10"/>
        <v>0</v>
      </c>
      <c r="AB23" s="158">
        <v>2</v>
      </c>
      <c r="AC23" s="57">
        <f t="shared" si="11"/>
        <v>0.8</v>
      </c>
      <c r="AD23" s="35">
        <v>0</v>
      </c>
      <c r="AE23" s="57">
        <f t="shared" si="12"/>
        <v>0</v>
      </c>
      <c r="AF23" s="44">
        <v>11</v>
      </c>
      <c r="AG23" s="57">
        <f t="shared" si="13"/>
        <v>4.3999999999999995</v>
      </c>
      <c r="AH23" s="35">
        <v>11</v>
      </c>
      <c r="AI23" s="57">
        <f t="shared" si="14"/>
        <v>4.3999999999999995</v>
      </c>
      <c r="AJ23" s="158">
        <v>8</v>
      </c>
      <c r="AK23" s="57">
        <f t="shared" si="15"/>
        <v>3.2</v>
      </c>
      <c r="AL23" s="158">
        <v>31</v>
      </c>
      <c r="AM23" s="57">
        <f t="shared" si="16"/>
        <v>12.4</v>
      </c>
      <c r="AN23" s="158">
        <v>60</v>
      </c>
      <c r="AO23" s="57">
        <f t="shared" si="17"/>
        <v>24</v>
      </c>
      <c r="AP23" s="158">
        <v>22</v>
      </c>
      <c r="AQ23" s="57">
        <f t="shared" si="18"/>
        <v>8.7999999999999989</v>
      </c>
      <c r="AR23" s="158">
        <v>0</v>
      </c>
      <c r="AS23" s="57">
        <f t="shared" si="19"/>
        <v>0</v>
      </c>
      <c r="AT23" s="158">
        <v>3</v>
      </c>
      <c r="AU23" s="57">
        <f t="shared" si="20"/>
        <v>1.2</v>
      </c>
      <c r="AV23" s="45">
        <v>1</v>
      </c>
      <c r="AW23" s="57">
        <f t="shared" si="21"/>
        <v>0.4</v>
      </c>
      <c r="AX23" s="158">
        <v>0</v>
      </c>
      <c r="AY23" s="57">
        <f t="shared" si="22"/>
        <v>0</v>
      </c>
      <c r="AZ23" s="158">
        <v>25</v>
      </c>
      <c r="BA23" s="57">
        <f t="shared" si="23"/>
        <v>10</v>
      </c>
      <c r="BB23" s="158">
        <f t="shared" si="24"/>
        <v>174</v>
      </c>
      <c r="BC23" s="57">
        <f t="shared" si="25"/>
        <v>69.599999999999994</v>
      </c>
      <c r="BD23" s="35">
        <v>0</v>
      </c>
      <c r="BE23" s="57">
        <f t="shared" si="26"/>
        <v>0</v>
      </c>
      <c r="BF23" s="35">
        <v>0</v>
      </c>
      <c r="BG23" s="57">
        <f t="shared" si="27"/>
        <v>0</v>
      </c>
      <c r="BH23" s="35">
        <v>1</v>
      </c>
      <c r="BI23" s="57">
        <f t="shared" si="28"/>
        <v>0.4</v>
      </c>
      <c r="BJ23" s="35">
        <v>0</v>
      </c>
      <c r="BK23" s="57">
        <f t="shared" si="29"/>
        <v>0</v>
      </c>
      <c r="BL23" s="158">
        <v>5</v>
      </c>
      <c r="BM23" s="57">
        <f t="shared" si="30"/>
        <v>2</v>
      </c>
      <c r="BN23" s="158">
        <v>6</v>
      </c>
      <c r="BO23" s="57">
        <f t="shared" si="31"/>
        <v>2.4</v>
      </c>
      <c r="BP23" s="158">
        <v>0</v>
      </c>
      <c r="BQ23" s="57">
        <f t="shared" si="32"/>
        <v>0</v>
      </c>
      <c r="BR23" s="158">
        <v>1</v>
      </c>
      <c r="BS23" s="57">
        <f t="shared" si="33"/>
        <v>0.4</v>
      </c>
      <c r="BT23" s="158">
        <v>28</v>
      </c>
      <c r="BU23" s="57">
        <f t="shared" si="34"/>
        <v>11.200000000000001</v>
      </c>
      <c r="BV23" s="158">
        <v>23</v>
      </c>
      <c r="BW23" s="57">
        <f t="shared" si="35"/>
        <v>9.1999999999999993</v>
      </c>
      <c r="BX23" s="158">
        <v>0</v>
      </c>
      <c r="BY23" s="57">
        <f t="shared" si="36"/>
        <v>0</v>
      </c>
      <c r="BZ23" s="158">
        <f t="shared" si="37"/>
        <v>52</v>
      </c>
      <c r="CA23" s="57">
        <f t="shared" si="38"/>
        <v>20.8</v>
      </c>
      <c r="CB23" s="141">
        <v>19</v>
      </c>
      <c r="CC23" s="114">
        <f t="shared" si="39"/>
        <v>7.5999999999999998E-2</v>
      </c>
      <c r="CD23" s="70">
        <f t="shared" si="40"/>
        <v>6359.2105263157891</v>
      </c>
      <c r="CE23" s="158">
        <v>250</v>
      </c>
      <c r="CF23" s="81" t="s">
        <v>163</v>
      </c>
    </row>
    <row r="24" spans="1:84" ht="16.05" customHeight="1" x14ac:dyDescent="0.3">
      <c r="A24" s="143">
        <v>472.85</v>
      </c>
      <c r="B24" s="132" t="s">
        <v>180</v>
      </c>
      <c r="C24" s="163" t="s">
        <v>99</v>
      </c>
      <c r="D24" s="143">
        <v>2.3299999999999841</v>
      </c>
      <c r="E24" s="143">
        <v>25</v>
      </c>
      <c r="F24" s="158">
        <v>0</v>
      </c>
      <c r="G24" s="57">
        <f t="shared" si="0"/>
        <v>0</v>
      </c>
      <c r="H24" s="158">
        <v>2</v>
      </c>
      <c r="I24" s="57">
        <f t="shared" si="1"/>
        <v>0.8</v>
      </c>
      <c r="J24" s="158">
        <v>0</v>
      </c>
      <c r="K24" s="57">
        <f t="shared" si="2"/>
        <v>0</v>
      </c>
      <c r="L24" s="158">
        <v>0</v>
      </c>
      <c r="M24" s="57">
        <f t="shared" si="3"/>
        <v>0</v>
      </c>
      <c r="N24" s="158">
        <v>11</v>
      </c>
      <c r="O24" s="57">
        <f t="shared" si="4"/>
        <v>4.3999999999999995</v>
      </c>
      <c r="P24" s="35">
        <v>0</v>
      </c>
      <c r="Q24" s="57">
        <f t="shared" si="5"/>
        <v>0</v>
      </c>
      <c r="R24" s="158">
        <v>4</v>
      </c>
      <c r="S24" s="57">
        <f t="shared" si="6"/>
        <v>1.6</v>
      </c>
      <c r="T24" s="158">
        <v>0</v>
      </c>
      <c r="U24" s="57">
        <f t="shared" si="7"/>
        <v>0</v>
      </c>
      <c r="V24" s="158">
        <v>0</v>
      </c>
      <c r="W24" s="57">
        <f t="shared" si="8"/>
        <v>0</v>
      </c>
      <c r="X24" s="158">
        <v>5</v>
      </c>
      <c r="Y24" s="57">
        <f t="shared" si="9"/>
        <v>2</v>
      </c>
      <c r="Z24" s="35">
        <v>0</v>
      </c>
      <c r="AA24" s="60">
        <f t="shared" si="10"/>
        <v>0</v>
      </c>
      <c r="AB24" s="158">
        <v>1</v>
      </c>
      <c r="AC24" s="57">
        <f t="shared" si="11"/>
        <v>0.4</v>
      </c>
      <c r="AD24" s="158">
        <v>0</v>
      </c>
      <c r="AE24" s="57">
        <f t="shared" si="12"/>
        <v>0</v>
      </c>
      <c r="AF24" s="44">
        <v>17</v>
      </c>
      <c r="AG24" s="57">
        <f t="shared" si="13"/>
        <v>6.8000000000000007</v>
      </c>
      <c r="AH24" s="158">
        <v>7</v>
      </c>
      <c r="AI24" s="57">
        <f t="shared" si="14"/>
        <v>2.8000000000000003</v>
      </c>
      <c r="AJ24" s="158">
        <v>1</v>
      </c>
      <c r="AK24" s="57">
        <f t="shared" si="15"/>
        <v>0.4</v>
      </c>
      <c r="AL24" s="158">
        <v>31</v>
      </c>
      <c r="AM24" s="57">
        <f t="shared" si="16"/>
        <v>12.4</v>
      </c>
      <c r="AN24" s="158">
        <v>68</v>
      </c>
      <c r="AO24" s="57">
        <f t="shared" si="17"/>
        <v>27.200000000000003</v>
      </c>
      <c r="AP24" s="158">
        <v>15</v>
      </c>
      <c r="AQ24" s="57">
        <f t="shared" si="18"/>
        <v>6</v>
      </c>
      <c r="AR24" s="158">
        <v>0</v>
      </c>
      <c r="AS24" s="57">
        <f t="shared" si="19"/>
        <v>0</v>
      </c>
      <c r="AT24" s="158">
        <v>3</v>
      </c>
      <c r="AU24" s="57">
        <f t="shared" si="20"/>
        <v>1.2</v>
      </c>
      <c r="AV24" s="158">
        <v>4</v>
      </c>
      <c r="AW24" s="57">
        <f t="shared" si="21"/>
        <v>1.6</v>
      </c>
      <c r="AX24" s="158">
        <v>0</v>
      </c>
      <c r="AY24" s="57">
        <f t="shared" si="22"/>
        <v>0</v>
      </c>
      <c r="AZ24" s="158">
        <v>28</v>
      </c>
      <c r="BA24" s="57">
        <f t="shared" si="23"/>
        <v>11.200000000000001</v>
      </c>
      <c r="BB24" s="158">
        <f t="shared" si="24"/>
        <v>175</v>
      </c>
      <c r="BC24" s="57">
        <f t="shared" si="25"/>
        <v>70</v>
      </c>
      <c r="BD24" s="35">
        <v>0</v>
      </c>
      <c r="BE24" s="57">
        <f t="shared" si="26"/>
        <v>0</v>
      </c>
      <c r="BF24" s="158">
        <v>0</v>
      </c>
      <c r="BG24" s="57">
        <f t="shared" si="27"/>
        <v>0</v>
      </c>
      <c r="BH24" s="158">
        <v>0</v>
      </c>
      <c r="BI24" s="57">
        <f t="shared" si="28"/>
        <v>0</v>
      </c>
      <c r="BJ24" s="35">
        <v>0</v>
      </c>
      <c r="BK24" s="57">
        <f t="shared" si="29"/>
        <v>0</v>
      </c>
      <c r="BL24" s="158">
        <v>8</v>
      </c>
      <c r="BM24" s="57">
        <f t="shared" si="30"/>
        <v>3.2</v>
      </c>
      <c r="BN24" s="158">
        <v>8</v>
      </c>
      <c r="BO24" s="57">
        <f t="shared" si="31"/>
        <v>3.2</v>
      </c>
      <c r="BP24" s="158">
        <v>0</v>
      </c>
      <c r="BQ24" s="57">
        <f t="shared" si="32"/>
        <v>0</v>
      </c>
      <c r="BR24" s="158">
        <v>0</v>
      </c>
      <c r="BS24" s="57">
        <f t="shared" si="33"/>
        <v>0</v>
      </c>
      <c r="BT24" s="158">
        <v>25</v>
      </c>
      <c r="BU24" s="57">
        <f t="shared" si="34"/>
        <v>10</v>
      </c>
      <c r="BV24" s="158">
        <v>20</v>
      </c>
      <c r="BW24" s="57">
        <f t="shared" si="35"/>
        <v>8</v>
      </c>
      <c r="BX24" s="158">
        <v>0</v>
      </c>
      <c r="BY24" s="57">
        <f t="shared" si="36"/>
        <v>0</v>
      </c>
      <c r="BZ24" s="158">
        <f t="shared" si="37"/>
        <v>45</v>
      </c>
      <c r="CA24" s="57">
        <f t="shared" si="38"/>
        <v>18</v>
      </c>
      <c r="CB24" s="141">
        <v>22</v>
      </c>
      <c r="CC24" s="114">
        <f t="shared" si="39"/>
        <v>8.7999999999999995E-2</v>
      </c>
      <c r="CD24" s="70">
        <f t="shared" si="40"/>
        <v>4393.636363636364</v>
      </c>
      <c r="CE24" s="158">
        <v>250</v>
      </c>
      <c r="CF24" s="81" t="s">
        <v>164</v>
      </c>
    </row>
    <row r="25" spans="1:84" ht="16.05" customHeight="1" x14ac:dyDescent="0.3">
      <c r="A25" s="143">
        <v>474</v>
      </c>
      <c r="B25" s="132" t="s">
        <v>180</v>
      </c>
      <c r="C25" s="163" t="s">
        <v>96</v>
      </c>
      <c r="D25" s="143">
        <v>1.1800000000000068</v>
      </c>
      <c r="E25" s="143">
        <v>15.5</v>
      </c>
      <c r="F25" s="158">
        <v>0</v>
      </c>
      <c r="G25" s="57">
        <f t="shared" si="0"/>
        <v>0</v>
      </c>
      <c r="H25" s="158">
        <v>1</v>
      </c>
      <c r="I25" s="57">
        <f t="shared" si="1"/>
        <v>0.98039215686274506</v>
      </c>
      <c r="J25" s="158">
        <v>0</v>
      </c>
      <c r="K25" s="57">
        <f t="shared" si="2"/>
        <v>0</v>
      </c>
      <c r="L25" s="158">
        <v>0</v>
      </c>
      <c r="M25" s="57">
        <f t="shared" si="3"/>
        <v>0</v>
      </c>
      <c r="N25" s="158">
        <v>7</v>
      </c>
      <c r="O25" s="57">
        <f t="shared" si="4"/>
        <v>6.8627450980392162</v>
      </c>
      <c r="P25" s="158">
        <v>0</v>
      </c>
      <c r="Q25" s="57">
        <f t="shared" si="5"/>
        <v>0</v>
      </c>
      <c r="R25" s="158">
        <v>1</v>
      </c>
      <c r="S25" s="57">
        <f t="shared" si="6"/>
        <v>0.98039215686274506</v>
      </c>
      <c r="T25" s="158">
        <v>0</v>
      </c>
      <c r="U25" s="57">
        <f t="shared" si="7"/>
        <v>0</v>
      </c>
      <c r="V25" s="158">
        <v>0</v>
      </c>
      <c r="W25" s="57">
        <f t="shared" si="8"/>
        <v>0</v>
      </c>
      <c r="X25" s="158">
        <v>1</v>
      </c>
      <c r="Y25" s="57">
        <f t="shared" si="9"/>
        <v>0.98039215686274506</v>
      </c>
      <c r="Z25" s="35">
        <v>0</v>
      </c>
      <c r="AA25" s="60">
        <f t="shared" si="10"/>
        <v>0</v>
      </c>
      <c r="AB25" s="158">
        <v>6</v>
      </c>
      <c r="AC25" s="57">
        <f t="shared" si="11"/>
        <v>5.8823529411764701</v>
      </c>
      <c r="AD25" s="35">
        <v>0</v>
      </c>
      <c r="AE25" s="57">
        <f t="shared" si="12"/>
        <v>0</v>
      </c>
      <c r="AF25" s="158">
        <v>2</v>
      </c>
      <c r="AG25" s="57">
        <f t="shared" si="13"/>
        <v>1.9607843137254901</v>
      </c>
      <c r="AH25" s="35">
        <v>2</v>
      </c>
      <c r="AI25" s="57">
        <f t="shared" si="14"/>
        <v>1.9607843137254901</v>
      </c>
      <c r="AJ25" s="158">
        <v>1</v>
      </c>
      <c r="AK25" s="57">
        <f t="shared" si="15"/>
        <v>0.98039215686274506</v>
      </c>
      <c r="AL25" s="158">
        <v>10</v>
      </c>
      <c r="AM25" s="57">
        <f t="shared" si="16"/>
        <v>9.8039215686274517</v>
      </c>
      <c r="AN25" s="158">
        <v>33</v>
      </c>
      <c r="AO25" s="57">
        <f t="shared" si="17"/>
        <v>32.352941176470587</v>
      </c>
      <c r="AP25" s="158">
        <v>6</v>
      </c>
      <c r="AQ25" s="57">
        <f t="shared" si="18"/>
        <v>5.8823529411764701</v>
      </c>
      <c r="AR25" s="158">
        <v>0</v>
      </c>
      <c r="AS25" s="57">
        <f t="shared" si="19"/>
        <v>0</v>
      </c>
      <c r="AT25" s="158">
        <v>0</v>
      </c>
      <c r="AU25" s="57">
        <f t="shared" si="20"/>
        <v>0</v>
      </c>
      <c r="AV25" s="45">
        <v>1</v>
      </c>
      <c r="AW25" s="57">
        <f t="shared" si="21"/>
        <v>0.98039215686274506</v>
      </c>
      <c r="AX25" s="158">
        <v>0</v>
      </c>
      <c r="AY25" s="57">
        <f t="shared" si="22"/>
        <v>0</v>
      </c>
      <c r="AZ25" s="158">
        <v>7</v>
      </c>
      <c r="BA25" s="57">
        <f t="shared" si="23"/>
        <v>6.8627450980392162</v>
      </c>
      <c r="BB25" s="158">
        <f t="shared" si="24"/>
        <v>68</v>
      </c>
      <c r="BC25" s="57">
        <f t="shared" si="25"/>
        <v>66.666666666666657</v>
      </c>
      <c r="BD25" s="35">
        <v>0</v>
      </c>
      <c r="BE25" s="57">
        <f t="shared" si="26"/>
        <v>0</v>
      </c>
      <c r="BF25" s="35">
        <v>0</v>
      </c>
      <c r="BG25" s="57">
        <f t="shared" si="27"/>
        <v>0</v>
      </c>
      <c r="BH25" s="35">
        <v>0</v>
      </c>
      <c r="BI25" s="57">
        <f t="shared" si="28"/>
        <v>0</v>
      </c>
      <c r="BJ25" s="35">
        <v>0</v>
      </c>
      <c r="BK25" s="57">
        <f t="shared" si="29"/>
        <v>0</v>
      </c>
      <c r="BL25" s="158">
        <v>5</v>
      </c>
      <c r="BM25" s="57">
        <f t="shared" si="30"/>
        <v>4.9019607843137258</v>
      </c>
      <c r="BN25" s="158">
        <v>5</v>
      </c>
      <c r="BO25" s="57">
        <f t="shared" si="31"/>
        <v>4.9019607843137258</v>
      </c>
      <c r="BP25" s="158">
        <v>0</v>
      </c>
      <c r="BQ25" s="57">
        <f t="shared" si="32"/>
        <v>0</v>
      </c>
      <c r="BR25" s="158">
        <v>0</v>
      </c>
      <c r="BS25" s="57">
        <f t="shared" si="33"/>
        <v>0</v>
      </c>
      <c r="BT25" s="158">
        <v>7</v>
      </c>
      <c r="BU25" s="57">
        <f t="shared" si="34"/>
        <v>6.8627450980392162</v>
      </c>
      <c r="BV25" s="158">
        <v>12</v>
      </c>
      <c r="BW25" s="57">
        <f t="shared" si="35"/>
        <v>11.76470588235294</v>
      </c>
      <c r="BX25" s="158">
        <v>0</v>
      </c>
      <c r="BY25" s="57">
        <f t="shared" si="36"/>
        <v>0</v>
      </c>
      <c r="BZ25" s="158">
        <f t="shared" si="37"/>
        <v>19</v>
      </c>
      <c r="CA25" s="57">
        <f t="shared" si="38"/>
        <v>18.627450980392158</v>
      </c>
      <c r="CB25" s="141">
        <v>14</v>
      </c>
      <c r="CC25" s="114">
        <f t="shared" si="39"/>
        <v>0.13725490196078433</v>
      </c>
      <c r="CD25" s="70">
        <f t="shared" si="40"/>
        <v>4543.4654377880188</v>
      </c>
      <c r="CE25" s="158">
        <v>102</v>
      </c>
      <c r="CF25" s="81" t="s">
        <v>162</v>
      </c>
    </row>
    <row r="26" spans="1:84" ht="16.05" customHeight="1" x14ac:dyDescent="0.3">
      <c r="A26" s="143">
        <v>474.8</v>
      </c>
      <c r="B26" s="132" t="s">
        <v>180</v>
      </c>
      <c r="C26" s="163" t="s">
        <v>97</v>
      </c>
      <c r="D26" s="143">
        <v>0.37999999999999545</v>
      </c>
      <c r="E26" s="143">
        <v>13.4</v>
      </c>
      <c r="F26" s="158">
        <v>1</v>
      </c>
      <c r="G26" s="57">
        <f t="shared" si="0"/>
        <v>0.4</v>
      </c>
      <c r="H26" s="158">
        <v>1</v>
      </c>
      <c r="I26" s="57">
        <f t="shared" si="1"/>
        <v>0.4</v>
      </c>
      <c r="J26" s="158">
        <v>0</v>
      </c>
      <c r="K26" s="57">
        <f t="shared" si="2"/>
        <v>0</v>
      </c>
      <c r="L26" s="158">
        <v>0</v>
      </c>
      <c r="M26" s="57">
        <f t="shared" si="3"/>
        <v>0</v>
      </c>
      <c r="N26" s="158">
        <v>13</v>
      </c>
      <c r="O26" s="57">
        <f t="shared" si="4"/>
        <v>5.2</v>
      </c>
      <c r="P26" s="158">
        <v>0</v>
      </c>
      <c r="Q26" s="57">
        <f t="shared" si="5"/>
        <v>0</v>
      </c>
      <c r="R26" s="158">
        <v>7</v>
      </c>
      <c r="S26" s="57">
        <f t="shared" si="6"/>
        <v>2.8000000000000003</v>
      </c>
      <c r="T26" s="158">
        <v>0</v>
      </c>
      <c r="U26" s="57">
        <f t="shared" si="7"/>
        <v>0</v>
      </c>
      <c r="V26" s="158">
        <v>0</v>
      </c>
      <c r="W26" s="57">
        <f t="shared" si="8"/>
        <v>0</v>
      </c>
      <c r="X26" s="158">
        <v>4</v>
      </c>
      <c r="Y26" s="57">
        <f t="shared" si="9"/>
        <v>1.6</v>
      </c>
      <c r="Z26" s="35">
        <v>0</v>
      </c>
      <c r="AA26" s="60">
        <f t="shared" si="10"/>
        <v>0</v>
      </c>
      <c r="AB26" s="158">
        <v>1</v>
      </c>
      <c r="AC26" s="57">
        <f t="shared" si="11"/>
        <v>0.4</v>
      </c>
      <c r="AD26" s="158">
        <v>0</v>
      </c>
      <c r="AE26" s="57">
        <f t="shared" si="12"/>
        <v>0</v>
      </c>
      <c r="AF26" s="44">
        <v>6</v>
      </c>
      <c r="AG26" s="57">
        <f t="shared" si="13"/>
        <v>2.4</v>
      </c>
      <c r="AH26" s="158">
        <v>3</v>
      </c>
      <c r="AI26" s="57">
        <f t="shared" si="14"/>
        <v>1.2</v>
      </c>
      <c r="AJ26" s="158">
        <v>1</v>
      </c>
      <c r="AK26" s="57">
        <f t="shared" si="15"/>
        <v>0.4</v>
      </c>
      <c r="AL26" s="158">
        <v>45</v>
      </c>
      <c r="AM26" s="57">
        <f t="shared" si="16"/>
        <v>18</v>
      </c>
      <c r="AN26" s="158">
        <v>79</v>
      </c>
      <c r="AO26" s="57">
        <f t="shared" si="17"/>
        <v>31.6</v>
      </c>
      <c r="AP26" s="158">
        <v>10</v>
      </c>
      <c r="AQ26" s="57">
        <f t="shared" si="18"/>
        <v>4</v>
      </c>
      <c r="AR26" s="158">
        <v>1</v>
      </c>
      <c r="AS26" s="57">
        <f t="shared" si="19"/>
        <v>0.4</v>
      </c>
      <c r="AT26" s="158">
        <v>12</v>
      </c>
      <c r="AU26" s="57">
        <f t="shared" si="20"/>
        <v>4.8</v>
      </c>
      <c r="AV26" s="158">
        <v>0</v>
      </c>
      <c r="AW26" s="57">
        <f t="shared" si="21"/>
        <v>0</v>
      </c>
      <c r="AX26" s="158">
        <v>0</v>
      </c>
      <c r="AY26" s="57">
        <f t="shared" si="22"/>
        <v>0</v>
      </c>
      <c r="AZ26" s="158">
        <v>10</v>
      </c>
      <c r="BA26" s="57">
        <f t="shared" si="23"/>
        <v>4</v>
      </c>
      <c r="BB26" s="158">
        <f t="shared" si="24"/>
        <v>167</v>
      </c>
      <c r="BC26" s="57">
        <f t="shared" si="25"/>
        <v>66.8</v>
      </c>
      <c r="BD26" s="35">
        <v>0</v>
      </c>
      <c r="BE26" s="57">
        <f t="shared" si="26"/>
        <v>0</v>
      </c>
      <c r="BF26" s="158">
        <v>0</v>
      </c>
      <c r="BG26" s="57">
        <f t="shared" si="27"/>
        <v>0</v>
      </c>
      <c r="BH26" s="158">
        <v>0</v>
      </c>
      <c r="BI26" s="57">
        <f t="shared" si="28"/>
        <v>0</v>
      </c>
      <c r="BJ26" s="35">
        <v>0</v>
      </c>
      <c r="BK26" s="57">
        <f t="shared" si="29"/>
        <v>0</v>
      </c>
      <c r="BL26" s="158">
        <v>10</v>
      </c>
      <c r="BM26" s="57">
        <f t="shared" si="30"/>
        <v>4</v>
      </c>
      <c r="BN26" s="158">
        <v>11</v>
      </c>
      <c r="BO26" s="57">
        <f t="shared" si="31"/>
        <v>4.3999999999999995</v>
      </c>
      <c r="BP26" s="158">
        <v>1</v>
      </c>
      <c r="BQ26" s="57">
        <f t="shared" si="32"/>
        <v>0.4</v>
      </c>
      <c r="BR26" s="158">
        <v>0</v>
      </c>
      <c r="BS26" s="57">
        <f t="shared" si="33"/>
        <v>0</v>
      </c>
      <c r="BT26" s="158">
        <v>19</v>
      </c>
      <c r="BU26" s="57">
        <f t="shared" si="34"/>
        <v>7.6</v>
      </c>
      <c r="BV26" s="158">
        <v>26</v>
      </c>
      <c r="BW26" s="57">
        <f t="shared" si="35"/>
        <v>10.4</v>
      </c>
      <c r="BX26" s="158">
        <v>0</v>
      </c>
      <c r="BY26" s="57">
        <f t="shared" si="36"/>
        <v>0</v>
      </c>
      <c r="BZ26" s="158">
        <f t="shared" si="37"/>
        <v>46</v>
      </c>
      <c r="CA26" s="57">
        <f t="shared" si="38"/>
        <v>18.399999999999999</v>
      </c>
      <c r="CB26" s="141">
        <v>86</v>
      </c>
      <c r="CC26" s="114">
        <f t="shared" si="39"/>
        <v>0.34399999999999997</v>
      </c>
      <c r="CD26" s="70">
        <f t="shared" si="40"/>
        <v>2096.9281499479348</v>
      </c>
      <c r="CE26" s="158">
        <v>250</v>
      </c>
      <c r="CF26" s="81" t="s">
        <v>166</v>
      </c>
    </row>
    <row r="27" spans="1:84" ht="16.05" customHeight="1" x14ac:dyDescent="0.3">
      <c r="A27" s="143">
        <v>474.9</v>
      </c>
      <c r="B27" s="132" t="s">
        <v>180</v>
      </c>
      <c r="C27" s="163" t="s">
        <v>95</v>
      </c>
      <c r="D27" s="143">
        <v>0.28000000000002956</v>
      </c>
      <c r="E27" s="143">
        <v>17.5</v>
      </c>
      <c r="F27" s="158">
        <v>0</v>
      </c>
      <c r="G27" s="57">
        <f t="shared" si="0"/>
        <v>0</v>
      </c>
      <c r="H27" s="158">
        <v>1</v>
      </c>
      <c r="I27" s="57">
        <f t="shared" si="1"/>
        <v>0.4</v>
      </c>
      <c r="J27" s="158">
        <v>0</v>
      </c>
      <c r="K27" s="57">
        <f t="shared" si="2"/>
        <v>0</v>
      </c>
      <c r="L27" s="158">
        <v>1</v>
      </c>
      <c r="M27" s="57">
        <f t="shared" si="3"/>
        <v>0.4</v>
      </c>
      <c r="N27" s="158">
        <v>15</v>
      </c>
      <c r="O27" s="57">
        <f t="shared" si="4"/>
        <v>6</v>
      </c>
      <c r="P27" s="158">
        <v>0</v>
      </c>
      <c r="Q27" s="57">
        <f t="shared" si="5"/>
        <v>0</v>
      </c>
      <c r="R27" s="158">
        <v>9</v>
      </c>
      <c r="S27" s="57">
        <f t="shared" si="6"/>
        <v>3.5999999999999996</v>
      </c>
      <c r="T27" s="158">
        <v>1</v>
      </c>
      <c r="U27" s="57">
        <f t="shared" si="7"/>
        <v>0.4</v>
      </c>
      <c r="V27" s="158">
        <v>0</v>
      </c>
      <c r="W27" s="57">
        <f t="shared" si="8"/>
        <v>0</v>
      </c>
      <c r="X27" s="158">
        <v>1</v>
      </c>
      <c r="Y27" s="57">
        <f t="shared" si="9"/>
        <v>0.4</v>
      </c>
      <c r="Z27" s="35">
        <v>0</v>
      </c>
      <c r="AA27" s="60">
        <f t="shared" si="10"/>
        <v>0</v>
      </c>
      <c r="AB27" s="158">
        <v>6</v>
      </c>
      <c r="AC27" s="57">
        <f t="shared" si="11"/>
        <v>2.4</v>
      </c>
      <c r="AD27" s="158">
        <v>0</v>
      </c>
      <c r="AE27" s="57">
        <f t="shared" si="12"/>
        <v>0</v>
      </c>
      <c r="AF27" s="44">
        <v>9</v>
      </c>
      <c r="AG27" s="57">
        <f t="shared" si="13"/>
        <v>3.5999999999999996</v>
      </c>
      <c r="AH27" s="158">
        <v>4</v>
      </c>
      <c r="AI27" s="57">
        <f t="shared" si="14"/>
        <v>1.6</v>
      </c>
      <c r="AJ27" s="158">
        <v>4</v>
      </c>
      <c r="AK27" s="57">
        <f t="shared" si="15"/>
        <v>1.6</v>
      </c>
      <c r="AL27" s="158">
        <v>25</v>
      </c>
      <c r="AM27" s="57">
        <f t="shared" si="16"/>
        <v>10</v>
      </c>
      <c r="AN27" s="158">
        <v>74</v>
      </c>
      <c r="AO27" s="57">
        <f t="shared" si="17"/>
        <v>29.599999999999998</v>
      </c>
      <c r="AP27" s="158">
        <v>19</v>
      </c>
      <c r="AQ27" s="57">
        <f t="shared" si="18"/>
        <v>7.6</v>
      </c>
      <c r="AR27" s="158">
        <v>1</v>
      </c>
      <c r="AS27" s="57">
        <f t="shared" si="19"/>
        <v>0.4</v>
      </c>
      <c r="AT27" s="158">
        <v>7</v>
      </c>
      <c r="AU27" s="57">
        <f t="shared" si="20"/>
        <v>2.8000000000000003</v>
      </c>
      <c r="AV27" s="158">
        <v>1</v>
      </c>
      <c r="AW27" s="57">
        <f t="shared" si="21"/>
        <v>0.4</v>
      </c>
      <c r="AX27" s="158">
        <v>0</v>
      </c>
      <c r="AY27" s="57">
        <f t="shared" si="22"/>
        <v>0</v>
      </c>
      <c r="AZ27" s="158">
        <v>8</v>
      </c>
      <c r="BA27" s="57">
        <f t="shared" si="23"/>
        <v>3.2</v>
      </c>
      <c r="BB27" s="158">
        <f t="shared" si="24"/>
        <v>157</v>
      </c>
      <c r="BC27" s="57">
        <f t="shared" si="25"/>
        <v>62.8</v>
      </c>
      <c r="BD27" s="35">
        <v>0</v>
      </c>
      <c r="BE27" s="57">
        <f t="shared" si="26"/>
        <v>0</v>
      </c>
      <c r="BF27" s="35">
        <v>0</v>
      </c>
      <c r="BG27" s="57">
        <f t="shared" si="27"/>
        <v>0</v>
      </c>
      <c r="BH27" s="35">
        <v>0</v>
      </c>
      <c r="BI27" s="57">
        <f t="shared" si="28"/>
        <v>0</v>
      </c>
      <c r="BJ27" s="158">
        <v>0</v>
      </c>
      <c r="BK27" s="57">
        <f t="shared" si="29"/>
        <v>0</v>
      </c>
      <c r="BL27" s="158">
        <v>3</v>
      </c>
      <c r="BM27" s="57">
        <f t="shared" si="30"/>
        <v>1.2</v>
      </c>
      <c r="BN27" s="158">
        <v>4</v>
      </c>
      <c r="BO27" s="57">
        <f t="shared" si="31"/>
        <v>1.6</v>
      </c>
      <c r="BP27" s="158">
        <v>0</v>
      </c>
      <c r="BQ27" s="57">
        <f t="shared" si="32"/>
        <v>0</v>
      </c>
      <c r="BR27" s="158">
        <v>1</v>
      </c>
      <c r="BS27" s="57">
        <f t="shared" si="33"/>
        <v>0.4</v>
      </c>
      <c r="BT27" s="158">
        <v>31</v>
      </c>
      <c r="BU27" s="57">
        <f t="shared" si="34"/>
        <v>12.4</v>
      </c>
      <c r="BV27" s="158">
        <v>30</v>
      </c>
      <c r="BW27" s="57">
        <f t="shared" si="35"/>
        <v>12</v>
      </c>
      <c r="BX27" s="158">
        <v>0</v>
      </c>
      <c r="BY27" s="57">
        <f t="shared" si="36"/>
        <v>0</v>
      </c>
      <c r="BZ27" s="158">
        <f t="shared" si="37"/>
        <v>62</v>
      </c>
      <c r="CA27" s="57">
        <f t="shared" si="38"/>
        <v>24.8</v>
      </c>
      <c r="CB27" s="141">
        <v>11</v>
      </c>
      <c r="CC27" s="114">
        <f t="shared" si="39"/>
        <v>4.3999999999999997E-2</v>
      </c>
      <c r="CD27" s="70">
        <f t="shared" si="40"/>
        <v>12553.246753246753</v>
      </c>
      <c r="CE27" s="158">
        <v>250</v>
      </c>
      <c r="CF27" s="81" t="s">
        <v>166</v>
      </c>
    </row>
    <row r="28" spans="1:84" ht="16.05" customHeight="1" x14ac:dyDescent="0.3">
      <c r="A28" s="143">
        <v>475.15</v>
      </c>
      <c r="B28" s="132" t="s">
        <v>180</v>
      </c>
      <c r="C28" s="163" t="s">
        <v>94</v>
      </c>
      <c r="D28" s="143">
        <v>3.0000000000029559E-2</v>
      </c>
      <c r="E28" s="143">
        <v>13.5</v>
      </c>
      <c r="F28" s="158">
        <v>4</v>
      </c>
      <c r="G28" s="57">
        <f t="shared" si="0"/>
        <v>1.6</v>
      </c>
      <c r="H28" s="158">
        <v>2</v>
      </c>
      <c r="I28" s="57">
        <f t="shared" si="1"/>
        <v>0.8</v>
      </c>
      <c r="J28" s="158">
        <v>0</v>
      </c>
      <c r="K28" s="57">
        <f t="shared" si="2"/>
        <v>0</v>
      </c>
      <c r="L28" s="158">
        <v>0</v>
      </c>
      <c r="M28" s="57">
        <f t="shared" si="3"/>
        <v>0</v>
      </c>
      <c r="N28" s="158">
        <v>10</v>
      </c>
      <c r="O28" s="57">
        <f t="shared" si="4"/>
        <v>4</v>
      </c>
      <c r="P28" s="158">
        <v>0</v>
      </c>
      <c r="Q28" s="57">
        <f t="shared" si="5"/>
        <v>0</v>
      </c>
      <c r="R28" s="158">
        <v>13</v>
      </c>
      <c r="S28" s="57">
        <f t="shared" si="6"/>
        <v>5.2</v>
      </c>
      <c r="T28" s="158">
        <v>0</v>
      </c>
      <c r="U28" s="57">
        <f t="shared" si="7"/>
        <v>0</v>
      </c>
      <c r="V28" s="158">
        <v>0</v>
      </c>
      <c r="W28" s="57">
        <f t="shared" si="8"/>
        <v>0</v>
      </c>
      <c r="X28" s="158">
        <v>0</v>
      </c>
      <c r="Y28" s="57">
        <f t="shared" si="9"/>
        <v>0</v>
      </c>
      <c r="Z28" s="35">
        <v>0</v>
      </c>
      <c r="AA28" s="60">
        <f t="shared" si="10"/>
        <v>0</v>
      </c>
      <c r="AB28" s="158">
        <v>5</v>
      </c>
      <c r="AC28" s="57">
        <f t="shared" si="11"/>
        <v>2</v>
      </c>
      <c r="AD28" s="158">
        <v>0</v>
      </c>
      <c r="AE28" s="57">
        <f t="shared" si="12"/>
        <v>0</v>
      </c>
      <c r="AF28" s="44">
        <v>13</v>
      </c>
      <c r="AG28" s="57">
        <f t="shared" si="13"/>
        <v>5.2</v>
      </c>
      <c r="AH28" s="158">
        <v>5</v>
      </c>
      <c r="AI28" s="57">
        <f t="shared" si="14"/>
        <v>2</v>
      </c>
      <c r="AJ28" s="158">
        <v>6</v>
      </c>
      <c r="AK28" s="57">
        <f t="shared" si="15"/>
        <v>2.4</v>
      </c>
      <c r="AL28" s="158">
        <v>16</v>
      </c>
      <c r="AM28" s="57">
        <f t="shared" si="16"/>
        <v>6.4</v>
      </c>
      <c r="AN28" s="158">
        <v>81</v>
      </c>
      <c r="AO28" s="57">
        <f t="shared" si="17"/>
        <v>32.4</v>
      </c>
      <c r="AP28" s="158">
        <v>27</v>
      </c>
      <c r="AQ28" s="57">
        <f t="shared" si="18"/>
        <v>10.8</v>
      </c>
      <c r="AR28" s="158">
        <v>1</v>
      </c>
      <c r="AS28" s="57">
        <f t="shared" si="19"/>
        <v>0.4</v>
      </c>
      <c r="AT28" s="158">
        <v>8</v>
      </c>
      <c r="AU28" s="57">
        <f t="shared" si="20"/>
        <v>3.2</v>
      </c>
      <c r="AV28" s="158">
        <v>2</v>
      </c>
      <c r="AW28" s="57">
        <f t="shared" si="21"/>
        <v>0.8</v>
      </c>
      <c r="AX28" s="158">
        <v>0</v>
      </c>
      <c r="AY28" s="57">
        <f t="shared" si="22"/>
        <v>0</v>
      </c>
      <c r="AZ28" s="158">
        <v>7</v>
      </c>
      <c r="BA28" s="57">
        <f t="shared" si="23"/>
        <v>2.8000000000000003</v>
      </c>
      <c r="BB28" s="158">
        <f t="shared" si="24"/>
        <v>170</v>
      </c>
      <c r="BC28" s="57">
        <f t="shared" si="25"/>
        <v>68</v>
      </c>
      <c r="BD28" s="35">
        <v>0</v>
      </c>
      <c r="BE28" s="57">
        <f t="shared" si="26"/>
        <v>0</v>
      </c>
      <c r="BF28" s="158">
        <v>0</v>
      </c>
      <c r="BG28" s="57">
        <f t="shared" si="27"/>
        <v>0</v>
      </c>
      <c r="BH28" s="158">
        <v>0</v>
      </c>
      <c r="BI28" s="57">
        <f t="shared" si="28"/>
        <v>0</v>
      </c>
      <c r="BJ28" s="158">
        <v>0</v>
      </c>
      <c r="BK28" s="57">
        <f t="shared" si="29"/>
        <v>0</v>
      </c>
      <c r="BL28" s="158">
        <v>2</v>
      </c>
      <c r="BM28" s="57">
        <f t="shared" si="30"/>
        <v>0.8</v>
      </c>
      <c r="BN28" s="158">
        <v>3</v>
      </c>
      <c r="BO28" s="57">
        <f t="shared" si="31"/>
        <v>1.2</v>
      </c>
      <c r="BP28" s="158">
        <v>0</v>
      </c>
      <c r="BQ28" s="57">
        <f t="shared" si="32"/>
        <v>0</v>
      </c>
      <c r="BR28" s="158">
        <v>0</v>
      </c>
      <c r="BS28" s="57">
        <f t="shared" si="33"/>
        <v>0</v>
      </c>
      <c r="BT28" s="158">
        <v>43</v>
      </c>
      <c r="BU28" s="57">
        <f t="shared" si="34"/>
        <v>17.2</v>
      </c>
      <c r="BV28" s="158">
        <v>5</v>
      </c>
      <c r="BW28" s="57">
        <f t="shared" si="35"/>
        <v>2</v>
      </c>
      <c r="BX28" s="158">
        <v>0</v>
      </c>
      <c r="BY28" s="57">
        <f t="shared" si="36"/>
        <v>0</v>
      </c>
      <c r="BZ28" s="158">
        <f t="shared" si="37"/>
        <v>48</v>
      </c>
      <c r="CA28" s="57">
        <f t="shared" si="38"/>
        <v>19.2</v>
      </c>
      <c r="CB28" s="141">
        <v>0</v>
      </c>
      <c r="CC28" s="114">
        <f t="shared" si="39"/>
        <v>0</v>
      </c>
      <c r="CD28" s="70" t="s">
        <v>159</v>
      </c>
      <c r="CE28" s="158">
        <v>250</v>
      </c>
      <c r="CF28" s="81" t="s">
        <v>163</v>
      </c>
    </row>
    <row r="29" spans="1:84" ht="16.05" customHeight="1" x14ac:dyDescent="0.3">
      <c r="A29" s="189" t="s">
        <v>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</row>
    <row r="30" spans="1:84" ht="16.05" customHeight="1" x14ac:dyDescent="0.3">
      <c r="A30" s="143">
        <v>477.6</v>
      </c>
      <c r="B30" s="94" t="s">
        <v>181</v>
      </c>
      <c r="C30" s="163" t="s">
        <v>92</v>
      </c>
      <c r="D30" s="143">
        <f t="shared" ref="D30:D32" si="41">475.18-A30</f>
        <v>-2.4200000000000159</v>
      </c>
      <c r="E30" s="143">
        <v>18</v>
      </c>
      <c r="F30" s="158">
        <v>3</v>
      </c>
      <c r="G30" s="57">
        <f>(F30/CE30)*100</f>
        <v>1.2</v>
      </c>
      <c r="H30" s="158">
        <v>2</v>
      </c>
      <c r="I30" s="57">
        <f>(H30/CE30)*100</f>
        <v>0.8</v>
      </c>
      <c r="J30" s="158">
        <v>1</v>
      </c>
      <c r="K30" s="57">
        <f>(J30/CE30)*100</f>
        <v>0.4</v>
      </c>
      <c r="L30" s="158">
        <v>0</v>
      </c>
      <c r="M30" s="57">
        <f>(L30/CE30)*100</f>
        <v>0</v>
      </c>
      <c r="N30" s="158">
        <v>5</v>
      </c>
      <c r="O30" s="57">
        <f>(N30/CE30)*100</f>
        <v>2</v>
      </c>
      <c r="P30" s="158">
        <v>0</v>
      </c>
      <c r="Q30" s="57">
        <f>(P30/CE30)*100</f>
        <v>0</v>
      </c>
      <c r="R30" s="158">
        <v>9</v>
      </c>
      <c r="S30" s="57">
        <f>(R30/CE30)*100</f>
        <v>3.5999999999999996</v>
      </c>
      <c r="T30" s="158">
        <v>1</v>
      </c>
      <c r="U30" s="57">
        <f>(T30/CE30)*100</f>
        <v>0.4</v>
      </c>
      <c r="V30" s="158">
        <v>0</v>
      </c>
      <c r="W30" s="57">
        <f>(V30/CE30)*100</f>
        <v>0</v>
      </c>
      <c r="X30" s="158">
        <v>0</v>
      </c>
      <c r="Y30" s="57">
        <f>(X30/CE30)*100</f>
        <v>0</v>
      </c>
      <c r="Z30" s="35">
        <v>0</v>
      </c>
      <c r="AA30" s="60">
        <f>(Z30/CE30)*100</f>
        <v>0</v>
      </c>
      <c r="AB30" s="158">
        <v>28</v>
      </c>
      <c r="AC30" s="57">
        <f>(AB30/CE30)*100</f>
        <v>11.200000000000001</v>
      </c>
      <c r="AD30" s="158">
        <v>0</v>
      </c>
      <c r="AE30" s="57">
        <f>(AD30/CE30)*100</f>
        <v>0</v>
      </c>
      <c r="AF30" s="44">
        <v>4</v>
      </c>
      <c r="AG30" s="57">
        <f>(AF30/CE30)*100</f>
        <v>1.6</v>
      </c>
      <c r="AH30" s="158">
        <v>0</v>
      </c>
      <c r="AI30" s="57">
        <f>(AH30/CE30)*100</f>
        <v>0</v>
      </c>
      <c r="AJ30" s="158">
        <v>11</v>
      </c>
      <c r="AK30" s="57">
        <f>(AJ30/CE30)*100</f>
        <v>4.3999999999999995</v>
      </c>
      <c r="AL30" s="158">
        <v>23</v>
      </c>
      <c r="AM30" s="57">
        <f>(AL30/CE30)*100</f>
        <v>9.1999999999999993</v>
      </c>
      <c r="AN30" s="158">
        <v>126</v>
      </c>
      <c r="AO30" s="57">
        <f>(AN30/CE30)*100</f>
        <v>50.4</v>
      </c>
      <c r="AP30" s="158">
        <v>19</v>
      </c>
      <c r="AQ30" s="57">
        <f>(AP30/CE30)*100</f>
        <v>7.6</v>
      </c>
      <c r="AR30" s="158">
        <v>5</v>
      </c>
      <c r="AS30" s="57">
        <f>(AR30/CE30)*100</f>
        <v>2</v>
      </c>
      <c r="AT30" s="158">
        <v>1</v>
      </c>
      <c r="AU30" s="57">
        <f>(AT30/CE30)*100</f>
        <v>0.4</v>
      </c>
      <c r="AV30" s="158">
        <v>0</v>
      </c>
      <c r="AW30" s="57">
        <f>(AV30/CE30)*100</f>
        <v>0</v>
      </c>
      <c r="AX30" s="158">
        <v>0</v>
      </c>
      <c r="AY30" s="57">
        <f>(AX30/CE30)*100</f>
        <v>0</v>
      </c>
      <c r="AZ30" s="158">
        <v>6</v>
      </c>
      <c r="BA30" s="57">
        <f>(AZ30/CE30)*100</f>
        <v>2.4</v>
      </c>
      <c r="BB30" s="158">
        <f>SUM(AB30,AD30,AF30,AH30,AJ30,AL30,AN30,AP30,AT30,AV30,AX30,AZ30)</f>
        <v>218</v>
      </c>
      <c r="BC30" s="57">
        <f>(BB30/CE30)*100</f>
        <v>87.2</v>
      </c>
      <c r="BD30" s="35">
        <v>0</v>
      </c>
      <c r="BE30" s="57">
        <f>(BD30/CE30)*100</f>
        <v>0</v>
      </c>
      <c r="BF30" s="158">
        <v>0</v>
      </c>
      <c r="BG30" s="57">
        <f>(BF30/CE30)*100</f>
        <v>0</v>
      </c>
      <c r="BH30" s="158">
        <v>0</v>
      </c>
      <c r="BI30" s="57">
        <f>(BH30/CE30)*100</f>
        <v>0</v>
      </c>
      <c r="BJ30" s="158">
        <v>0</v>
      </c>
      <c r="BK30" s="57">
        <f>(BJ30/CE30)*100</f>
        <v>0</v>
      </c>
      <c r="BL30" s="158">
        <v>6</v>
      </c>
      <c r="BM30" s="57">
        <f>(BL30/CE30)*100</f>
        <v>2.4</v>
      </c>
      <c r="BN30" s="158">
        <v>11</v>
      </c>
      <c r="BO30" s="57">
        <f>(BN30/CE30)*100</f>
        <v>4.3999999999999995</v>
      </c>
      <c r="BP30" s="158">
        <v>0</v>
      </c>
      <c r="BQ30" s="57">
        <f>(BP30/CE30)*100</f>
        <v>0</v>
      </c>
      <c r="BR30" s="158">
        <v>0</v>
      </c>
      <c r="BS30" s="57">
        <f>(BR30/CE30)*100</f>
        <v>0</v>
      </c>
      <c r="BT30" s="158">
        <v>0</v>
      </c>
      <c r="BU30" s="57">
        <f>(BT30/CE30)*100</f>
        <v>0</v>
      </c>
      <c r="BV30" s="158">
        <v>0</v>
      </c>
      <c r="BW30" s="57">
        <f>(BV30/CE30)*100</f>
        <v>0</v>
      </c>
      <c r="BX30" s="158">
        <v>0</v>
      </c>
      <c r="BY30" s="57">
        <f>(BX30/CE30)*100</f>
        <v>0</v>
      </c>
      <c r="BZ30" s="158">
        <f>SUM(BT30,BP30,BR30,BV30,BX30)</f>
        <v>0</v>
      </c>
      <c r="CA30" s="57">
        <f>(BZ30/CE30)*100</f>
        <v>0</v>
      </c>
      <c r="CB30" s="141">
        <v>0</v>
      </c>
      <c r="CC30" s="114">
        <f>(CB30/CE30)</f>
        <v>0</v>
      </c>
      <c r="CD30" s="70" t="s">
        <v>159</v>
      </c>
      <c r="CE30" s="158">
        <v>250</v>
      </c>
      <c r="CF30" s="81" t="s">
        <v>167</v>
      </c>
    </row>
    <row r="31" spans="1:84" ht="16.05" customHeight="1" x14ac:dyDescent="0.3">
      <c r="A31" s="143">
        <v>477.9</v>
      </c>
      <c r="B31" s="94" t="s">
        <v>181</v>
      </c>
      <c r="C31" s="163" t="s">
        <v>93</v>
      </c>
      <c r="D31" s="143">
        <f t="shared" si="41"/>
        <v>-2.7199999999999704</v>
      </c>
      <c r="E31" s="143">
        <v>12</v>
      </c>
      <c r="F31" s="158">
        <v>7</v>
      </c>
      <c r="G31" s="57">
        <f>(F31/CE31)*100</f>
        <v>2.8000000000000003</v>
      </c>
      <c r="H31" s="158">
        <v>0</v>
      </c>
      <c r="I31" s="57">
        <f>(H31/CE31)*100</f>
        <v>0</v>
      </c>
      <c r="J31" s="158">
        <v>2</v>
      </c>
      <c r="K31" s="57">
        <f>(J31/CE31)*100</f>
        <v>0.8</v>
      </c>
      <c r="L31" s="158">
        <v>0</v>
      </c>
      <c r="M31" s="57">
        <f>(L31/CE31)*100</f>
        <v>0</v>
      </c>
      <c r="N31" s="158">
        <v>2</v>
      </c>
      <c r="O31" s="57">
        <f>(N31/CE31)*100</f>
        <v>0.8</v>
      </c>
      <c r="P31" s="35">
        <v>0</v>
      </c>
      <c r="Q31" s="57">
        <f>(P31/CE31)*100</f>
        <v>0</v>
      </c>
      <c r="R31" s="158">
        <v>3</v>
      </c>
      <c r="S31" s="57">
        <f>(R31/CE31)*100</f>
        <v>1.2</v>
      </c>
      <c r="T31" s="158">
        <v>0</v>
      </c>
      <c r="U31" s="57">
        <f>(T31/CE31)*100</f>
        <v>0</v>
      </c>
      <c r="V31" s="158">
        <v>0</v>
      </c>
      <c r="W31" s="57">
        <f>(V31/CE31)*100</f>
        <v>0</v>
      </c>
      <c r="X31" s="158">
        <v>0</v>
      </c>
      <c r="Y31" s="57">
        <f>(X31/CE31)*100</f>
        <v>0</v>
      </c>
      <c r="Z31" s="35">
        <v>0</v>
      </c>
      <c r="AA31" s="60">
        <f>(Z31/CE31)*100</f>
        <v>0</v>
      </c>
      <c r="AB31" s="158">
        <v>31</v>
      </c>
      <c r="AC31" s="57">
        <f>(AB31/CE31)*100</f>
        <v>12.4</v>
      </c>
      <c r="AD31" s="35">
        <v>0</v>
      </c>
      <c r="AE31" s="57">
        <f>(AD31/CE31)*100</f>
        <v>0</v>
      </c>
      <c r="AF31" s="158">
        <v>3</v>
      </c>
      <c r="AG31" s="57">
        <f>(AF31/CE31)*100</f>
        <v>1.2</v>
      </c>
      <c r="AH31" s="35">
        <v>0</v>
      </c>
      <c r="AI31" s="57">
        <f>(AH31/CE31)*100</f>
        <v>0</v>
      </c>
      <c r="AJ31" s="158">
        <v>21</v>
      </c>
      <c r="AK31" s="57">
        <f>(AJ31/CE31)*100</f>
        <v>8.4</v>
      </c>
      <c r="AL31" s="158">
        <v>27</v>
      </c>
      <c r="AM31" s="57">
        <f>(AL31/CE31)*100</f>
        <v>10.8</v>
      </c>
      <c r="AN31" s="158">
        <v>107</v>
      </c>
      <c r="AO31" s="57">
        <f>(AN31/CE31)*100</f>
        <v>42.8</v>
      </c>
      <c r="AP31" s="158">
        <v>19</v>
      </c>
      <c r="AQ31" s="57">
        <f>(AP31/CE31)*100</f>
        <v>7.6</v>
      </c>
      <c r="AR31" s="158">
        <v>10</v>
      </c>
      <c r="AS31" s="57">
        <f>(AR31/CE31)*100</f>
        <v>4</v>
      </c>
      <c r="AT31" s="158">
        <v>1</v>
      </c>
      <c r="AU31" s="57">
        <f>(AT31/CE31)*100</f>
        <v>0.4</v>
      </c>
      <c r="AV31" s="45">
        <v>0</v>
      </c>
      <c r="AW31" s="57">
        <f>(AV31/CE31)*100</f>
        <v>0</v>
      </c>
      <c r="AX31" s="158">
        <v>0</v>
      </c>
      <c r="AY31" s="57">
        <f>(AX31/CE31)*100</f>
        <v>0</v>
      </c>
      <c r="AZ31" s="158">
        <v>11</v>
      </c>
      <c r="BA31" s="57">
        <f>(AZ31/CE31)*100</f>
        <v>4.3999999999999995</v>
      </c>
      <c r="BB31" s="158">
        <f>SUM(AB31,AD31,AF31,AH31,AJ31,AL31,AN31,AP31,AT31,AV31,AX31,AZ31)</f>
        <v>220</v>
      </c>
      <c r="BC31" s="57">
        <f>(BB31/CE31)*100</f>
        <v>88</v>
      </c>
      <c r="BD31" s="35">
        <v>0</v>
      </c>
      <c r="BE31" s="57">
        <f>(BD31/CE31)*100</f>
        <v>0</v>
      </c>
      <c r="BF31" s="35">
        <v>0</v>
      </c>
      <c r="BG31" s="57">
        <f>(BF31/CE31)*100</f>
        <v>0</v>
      </c>
      <c r="BH31" s="35">
        <v>0</v>
      </c>
      <c r="BI31" s="57">
        <f>(BH31/CE31)*100</f>
        <v>0</v>
      </c>
      <c r="BJ31" s="35">
        <v>0</v>
      </c>
      <c r="BK31" s="57">
        <f>(BJ31/CE31)*100</f>
        <v>0</v>
      </c>
      <c r="BL31" s="158">
        <v>6</v>
      </c>
      <c r="BM31" s="57">
        <f>(BL31/CE31)*100</f>
        <v>2.4</v>
      </c>
      <c r="BN31" s="158">
        <v>16</v>
      </c>
      <c r="BO31" s="57">
        <f>(BN31/CE31)*100</f>
        <v>6.4</v>
      </c>
      <c r="BP31" s="158">
        <v>0</v>
      </c>
      <c r="BQ31" s="57">
        <f>(BP31/CE31)*100</f>
        <v>0</v>
      </c>
      <c r="BR31" s="158">
        <v>0</v>
      </c>
      <c r="BS31" s="57">
        <f>(BR31/CE31)*100</f>
        <v>0</v>
      </c>
      <c r="BT31" s="158">
        <v>0</v>
      </c>
      <c r="BU31" s="57">
        <f>(BT31/CE31)*100</f>
        <v>0</v>
      </c>
      <c r="BV31" s="158">
        <v>0</v>
      </c>
      <c r="BW31" s="57">
        <f>(BV31/CE31)*100</f>
        <v>0</v>
      </c>
      <c r="BX31" s="158">
        <v>0</v>
      </c>
      <c r="BY31" s="57">
        <f>(BX31/CE31)*100</f>
        <v>0</v>
      </c>
      <c r="BZ31" s="158">
        <f>SUM(BT31,BP31,BR31,BV31,BX31)</f>
        <v>0</v>
      </c>
      <c r="CA31" s="57">
        <f>(BZ31/CE31)*100</f>
        <v>0</v>
      </c>
      <c r="CB31" s="141">
        <v>12</v>
      </c>
      <c r="CC31" s="114">
        <f>(CB31/CE31)</f>
        <v>4.8000000000000001E-2</v>
      </c>
      <c r="CD31" s="70">
        <f>(CE31*9666*1)/(CB31*E31)</f>
        <v>16781.25</v>
      </c>
      <c r="CE31" s="158">
        <v>250</v>
      </c>
      <c r="CF31" s="81" t="s">
        <v>167</v>
      </c>
    </row>
    <row r="32" spans="1:84" ht="16.05" customHeight="1" x14ac:dyDescent="0.3">
      <c r="A32" s="143">
        <v>478</v>
      </c>
      <c r="B32" s="94" t="s">
        <v>181</v>
      </c>
      <c r="C32" s="163" t="s">
        <v>91</v>
      </c>
      <c r="D32" s="143">
        <f t="shared" si="41"/>
        <v>-2.8199999999999932</v>
      </c>
      <c r="E32" s="143">
        <v>20</v>
      </c>
      <c r="F32" s="158">
        <v>2</v>
      </c>
      <c r="G32" s="57">
        <f>(F32/CE32)*100</f>
        <v>0.8</v>
      </c>
      <c r="H32" s="158">
        <v>3</v>
      </c>
      <c r="I32" s="57">
        <f>(H32/CE32)*100</f>
        <v>1.2</v>
      </c>
      <c r="J32" s="158">
        <v>1</v>
      </c>
      <c r="K32" s="57">
        <f>(J32/CE32)*100</f>
        <v>0.4</v>
      </c>
      <c r="L32" s="158">
        <v>0</v>
      </c>
      <c r="M32" s="57">
        <f>(L32/CE32)*100</f>
        <v>0</v>
      </c>
      <c r="N32" s="158">
        <v>4</v>
      </c>
      <c r="O32" s="57">
        <f>(N32/CE32)*100</f>
        <v>1.6</v>
      </c>
      <c r="P32" s="35">
        <v>0</v>
      </c>
      <c r="Q32" s="57">
        <f>(P32/CE32)*100</f>
        <v>0</v>
      </c>
      <c r="R32" s="158">
        <v>6</v>
      </c>
      <c r="S32" s="57">
        <f>(R32/CE32)*100</f>
        <v>2.4</v>
      </c>
      <c r="T32" s="158">
        <v>1</v>
      </c>
      <c r="U32" s="57">
        <f>(T32/CE32)*100</f>
        <v>0.4</v>
      </c>
      <c r="V32" s="158">
        <v>0</v>
      </c>
      <c r="W32" s="57">
        <f>(V32/CE32)*100</f>
        <v>0</v>
      </c>
      <c r="X32" s="158">
        <v>0</v>
      </c>
      <c r="Y32" s="57">
        <f>(X32/CE32)*100</f>
        <v>0</v>
      </c>
      <c r="Z32" s="35">
        <v>0</v>
      </c>
      <c r="AA32" s="60">
        <f>(Z32/CE32)*100</f>
        <v>0</v>
      </c>
      <c r="AB32" s="158">
        <v>26</v>
      </c>
      <c r="AC32" s="57">
        <f>(AB32/CE32)*100</f>
        <v>10.4</v>
      </c>
      <c r="AD32" s="35">
        <v>0</v>
      </c>
      <c r="AE32" s="57">
        <f>(AD32/CE32)*100</f>
        <v>0</v>
      </c>
      <c r="AF32" s="158">
        <v>0</v>
      </c>
      <c r="AG32" s="57">
        <f>(AF32/CE32)*100</f>
        <v>0</v>
      </c>
      <c r="AH32" s="35">
        <v>0</v>
      </c>
      <c r="AI32" s="57">
        <f>(AH32/CE32)*100</f>
        <v>0</v>
      </c>
      <c r="AJ32" s="158">
        <v>15</v>
      </c>
      <c r="AK32" s="57">
        <f>(AJ32/CE32)*100</f>
        <v>6</v>
      </c>
      <c r="AL32" s="158">
        <v>28</v>
      </c>
      <c r="AM32" s="57">
        <f>(AL32/CE32)*100</f>
        <v>11.200000000000001</v>
      </c>
      <c r="AN32" s="158">
        <v>108</v>
      </c>
      <c r="AO32" s="57">
        <f>(AN32/CE32)*100</f>
        <v>43.2</v>
      </c>
      <c r="AP32" s="158">
        <v>21</v>
      </c>
      <c r="AQ32" s="57">
        <f>(AP32/CE32)*100</f>
        <v>8.4</v>
      </c>
      <c r="AR32" s="158">
        <v>5</v>
      </c>
      <c r="AS32" s="57">
        <f>(AR32/CE32)*100</f>
        <v>2</v>
      </c>
      <c r="AT32" s="158">
        <v>11</v>
      </c>
      <c r="AU32" s="57">
        <f>(AT32/CE32)*100</f>
        <v>4.3999999999999995</v>
      </c>
      <c r="AV32" s="45">
        <v>0</v>
      </c>
      <c r="AW32" s="57">
        <f>(AV32/CE32)*100</f>
        <v>0</v>
      </c>
      <c r="AX32" s="158">
        <v>0</v>
      </c>
      <c r="AY32" s="57">
        <f>(AX32/CE32)*100</f>
        <v>0</v>
      </c>
      <c r="AZ32" s="158">
        <v>11</v>
      </c>
      <c r="BA32" s="57">
        <f>(AZ32/CE32)*100</f>
        <v>4.3999999999999995</v>
      </c>
      <c r="BB32" s="158">
        <f>SUM(AB32,AD32,AF32,AH32,AJ32,AL32,AN32,AP32,AT32,AV32,AX32,AZ32)</f>
        <v>220</v>
      </c>
      <c r="BC32" s="57">
        <f>(BB32/CE32)*100</f>
        <v>88</v>
      </c>
      <c r="BD32" s="35">
        <v>0</v>
      </c>
      <c r="BE32" s="57">
        <f>(BD32/CE32)*100</f>
        <v>0</v>
      </c>
      <c r="BF32" s="35">
        <v>0</v>
      </c>
      <c r="BG32" s="57">
        <f>(BF32/CE32)*100</f>
        <v>0</v>
      </c>
      <c r="BH32" s="35">
        <v>0</v>
      </c>
      <c r="BI32" s="57">
        <f>(BH32/CE32)*100</f>
        <v>0</v>
      </c>
      <c r="BJ32" s="35">
        <v>0</v>
      </c>
      <c r="BK32" s="57">
        <f>(BJ32/CE32)*100</f>
        <v>0</v>
      </c>
      <c r="BL32" s="158">
        <v>7</v>
      </c>
      <c r="BM32" s="57">
        <f>(BL32/CE32)*100</f>
        <v>2.8000000000000003</v>
      </c>
      <c r="BN32" s="158">
        <v>12</v>
      </c>
      <c r="BO32" s="57">
        <f>(BN32/CE32)*100</f>
        <v>4.8</v>
      </c>
      <c r="BP32" s="158">
        <v>0</v>
      </c>
      <c r="BQ32" s="57">
        <f>(BP32/CE32)*100</f>
        <v>0</v>
      </c>
      <c r="BR32" s="158">
        <v>0</v>
      </c>
      <c r="BS32" s="57">
        <f>(BR32/CE32)*100</f>
        <v>0</v>
      </c>
      <c r="BT32" s="158">
        <v>1</v>
      </c>
      <c r="BU32" s="57">
        <f>(BT32/CE32)*100</f>
        <v>0.4</v>
      </c>
      <c r="BV32" s="158">
        <v>0</v>
      </c>
      <c r="BW32" s="57">
        <f>(BV32/CE32)*100</f>
        <v>0</v>
      </c>
      <c r="BX32" s="158">
        <v>0</v>
      </c>
      <c r="BY32" s="57">
        <f>(BX32/CE32)*100</f>
        <v>0</v>
      </c>
      <c r="BZ32" s="158">
        <f>SUM(BT32,BP32,BR32,BV32,BX32)</f>
        <v>1</v>
      </c>
      <c r="CA32" s="57">
        <f>(BZ32/CE32)*100</f>
        <v>0.4</v>
      </c>
      <c r="CB32" s="141">
        <v>14</v>
      </c>
      <c r="CC32" s="114">
        <f>(CB32/CE32)</f>
        <v>5.6000000000000001E-2</v>
      </c>
      <c r="CD32" s="70">
        <f>(CE32*9666*1)/(CB32*E32)</f>
        <v>8630.3571428571431</v>
      </c>
      <c r="CE32" s="158">
        <v>250</v>
      </c>
      <c r="CF32" s="81" t="s">
        <v>167</v>
      </c>
    </row>
    <row r="33" spans="1:84" ht="16.05" customHeight="1" x14ac:dyDescent="0.3">
      <c r="A33" s="143">
        <v>478.05</v>
      </c>
      <c r="B33" s="94" t="s">
        <v>181</v>
      </c>
      <c r="C33" s="163" t="s">
        <v>90</v>
      </c>
      <c r="D33" s="143">
        <f>475.18-A33</f>
        <v>-2.8700000000000045</v>
      </c>
      <c r="E33" s="143">
        <v>18</v>
      </c>
      <c r="F33" s="158">
        <v>4</v>
      </c>
      <c r="G33" s="57">
        <f>(F33/CE33)*100</f>
        <v>1.6</v>
      </c>
      <c r="H33" s="158">
        <v>3</v>
      </c>
      <c r="I33" s="57">
        <f>(H33/CE33)*100</f>
        <v>1.2</v>
      </c>
      <c r="J33" s="158">
        <v>1</v>
      </c>
      <c r="K33" s="57">
        <f>(J33/CE33)*100</f>
        <v>0.4</v>
      </c>
      <c r="L33" s="158">
        <v>0</v>
      </c>
      <c r="M33" s="57">
        <f>(L33/CE33)*100</f>
        <v>0</v>
      </c>
      <c r="N33" s="158">
        <v>7</v>
      </c>
      <c r="O33" s="57">
        <f>(N33/CE33)*100</f>
        <v>2.8000000000000003</v>
      </c>
      <c r="P33" s="35">
        <v>0</v>
      </c>
      <c r="Q33" s="57">
        <f>(P33/CE33)*100</f>
        <v>0</v>
      </c>
      <c r="R33" s="158">
        <v>10</v>
      </c>
      <c r="S33" s="57">
        <f>(R33/CE33)*100</f>
        <v>4</v>
      </c>
      <c r="T33" s="158">
        <v>1</v>
      </c>
      <c r="U33" s="57">
        <f>(T33/CE33)*100</f>
        <v>0.4</v>
      </c>
      <c r="V33" s="158">
        <v>0</v>
      </c>
      <c r="W33" s="57">
        <f>(V33/CE33)*100</f>
        <v>0</v>
      </c>
      <c r="X33" s="158">
        <v>0</v>
      </c>
      <c r="Y33" s="57">
        <f>(X33/CE33)*100</f>
        <v>0</v>
      </c>
      <c r="Z33" s="35">
        <v>0</v>
      </c>
      <c r="AA33" s="60">
        <f>(Z33/CE33)*100</f>
        <v>0</v>
      </c>
      <c r="AB33" s="158">
        <v>14</v>
      </c>
      <c r="AC33" s="57">
        <f>(AB33/CE33)*100</f>
        <v>5.6000000000000005</v>
      </c>
      <c r="AD33" s="35">
        <v>0</v>
      </c>
      <c r="AE33" s="57">
        <f>(AD33/CE33)*100</f>
        <v>0</v>
      </c>
      <c r="AF33" s="158">
        <v>9</v>
      </c>
      <c r="AG33" s="57">
        <f>(AF33/CE33)*100</f>
        <v>3.5999999999999996</v>
      </c>
      <c r="AH33" s="35">
        <v>0</v>
      </c>
      <c r="AI33" s="57">
        <f>(AH33/CE33)*100</f>
        <v>0</v>
      </c>
      <c r="AJ33" s="158">
        <v>22</v>
      </c>
      <c r="AK33" s="57">
        <f>(AJ33/CE33)*100</f>
        <v>8.7999999999999989</v>
      </c>
      <c r="AL33" s="158">
        <v>31</v>
      </c>
      <c r="AM33" s="57">
        <f>(AL33/CE33)*100</f>
        <v>12.4</v>
      </c>
      <c r="AN33" s="158">
        <v>102</v>
      </c>
      <c r="AO33" s="57">
        <f>(AN33/CE33)*100</f>
        <v>40.799999999999997</v>
      </c>
      <c r="AP33" s="158">
        <v>17</v>
      </c>
      <c r="AQ33" s="57">
        <f>(AP33/CE33)*100</f>
        <v>6.8000000000000007</v>
      </c>
      <c r="AR33" s="158">
        <v>3</v>
      </c>
      <c r="AS33" s="57">
        <f>(AR33/CE33)*100</f>
        <v>1.2</v>
      </c>
      <c r="AT33" s="158">
        <v>6</v>
      </c>
      <c r="AU33" s="57">
        <f>(AT33/CE33)*100</f>
        <v>2.4</v>
      </c>
      <c r="AV33" s="45">
        <v>0</v>
      </c>
      <c r="AW33" s="57">
        <f>(AV33/CE33)*100</f>
        <v>0</v>
      </c>
      <c r="AX33" s="158">
        <v>0</v>
      </c>
      <c r="AY33" s="57">
        <f>(AX33/CE33)*100</f>
        <v>0</v>
      </c>
      <c r="AZ33" s="158">
        <v>12</v>
      </c>
      <c r="BA33" s="57">
        <f>(AZ33/CE33)*100</f>
        <v>4.8</v>
      </c>
      <c r="BB33" s="158">
        <f>SUM(AB33,AD33,AF33,AH33,AJ33,AL33,AN33,AP33,AT33,AV33,AX33,AZ33)</f>
        <v>213</v>
      </c>
      <c r="BC33" s="57">
        <f>(BB33/CE33)*100</f>
        <v>85.2</v>
      </c>
      <c r="BD33" s="35">
        <v>0</v>
      </c>
      <c r="BE33" s="57">
        <f>(BD33/CE33)*100</f>
        <v>0</v>
      </c>
      <c r="BF33" s="35">
        <v>0</v>
      </c>
      <c r="BG33" s="57">
        <f>(BF33/CE33)*100</f>
        <v>0</v>
      </c>
      <c r="BH33" s="35">
        <v>0</v>
      </c>
      <c r="BI33" s="57">
        <f>(BH33/CE33)*100</f>
        <v>0</v>
      </c>
      <c r="BJ33" s="35">
        <v>0</v>
      </c>
      <c r="BK33" s="57">
        <f>(BJ33/CE33)*100</f>
        <v>0</v>
      </c>
      <c r="BL33" s="158">
        <v>8</v>
      </c>
      <c r="BM33" s="57">
        <f>(BL33/CE33)*100</f>
        <v>3.2</v>
      </c>
      <c r="BN33" s="158">
        <v>11</v>
      </c>
      <c r="BO33" s="57">
        <f>(BN33/CE33)*100</f>
        <v>4.3999999999999995</v>
      </c>
      <c r="BP33" s="158">
        <v>0</v>
      </c>
      <c r="BQ33" s="57">
        <f>(BP33/CE33)*100</f>
        <v>0</v>
      </c>
      <c r="BR33" s="158">
        <v>0</v>
      </c>
      <c r="BS33" s="57">
        <f>(BR33/CE33)*100</f>
        <v>0</v>
      </c>
      <c r="BT33" s="158">
        <v>0</v>
      </c>
      <c r="BU33" s="57">
        <f>(BT33/CE33)*100</f>
        <v>0</v>
      </c>
      <c r="BV33" s="158">
        <v>0</v>
      </c>
      <c r="BW33" s="57">
        <f>(BV33/CE33)*100</f>
        <v>0</v>
      </c>
      <c r="BX33" s="158">
        <v>0</v>
      </c>
      <c r="BY33" s="57">
        <f>(BX33/CE33)*100</f>
        <v>0</v>
      </c>
      <c r="BZ33" s="158">
        <f>SUM(BT33,BP33,BR33,BV33,BX33)</f>
        <v>0</v>
      </c>
      <c r="CA33" s="57">
        <f>(BZ33/CE33)*100</f>
        <v>0</v>
      </c>
      <c r="CB33" s="141">
        <v>0</v>
      </c>
      <c r="CC33" s="114">
        <f>(CB33/CE33)</f>
        <v>0</v>
      </c>
      <c r="CD33" s="70" t="s">
        <v>159</v>
      </c>
      <c r="CE33" s="158">
        <v>250</v>
      </c>
      <c r="CF33" s="81" t="s">
        <v>167</v>
      </c>
    </row>
    <row r="34" spans="1:84" ht="16.05" customHeight="1" x14ac:dyDescent="0.3">
      <c r="A34" s="145">
        <v>478.12</v>
      </c>
      <c r="B34" s="96" t="s">
        <v>181</v>
      </c>
      <c r="C34" s="84" t="s">
        <v>89</v>
      </c>
      <c r="D34" s="145">
        <f>475.18-A34</f>
        <v>-2.9399999999999977</v>
      </c>
      <c r="E34" s="145">
        <v>9.4</v>
      </c>
      <c r="F34" s="88">
        <v>3</v>
      </c>
      <c r="G34" s="137">
        <f>(F34/CE34)*100</f>
        <v>1.2</v>
      </c>
      <c r="H34" s="88">
        <v>4</v>
      </c>
      <c r="I34" s="137">
        <f>(H34/CE34)*100</f>
        <v>1.6</v>
      </c>
      <c r="J34" s="88">
        <v>0</v>
      </c>
      <c r="K34" s="137">
        <f>(J34/CE34)*100</f>
        <v>0</v>
      </c>
      <c r="L34" s="88">
        <v>0</v>
      </c>
      <c r="M34" s="137">
        <f>(L34/CE34)*100</f>
        <v>0</v>
      </c>
      <c r="N34" s="88">
        <v>11</v>
      </c>
      <c r="O34" s="137">
        <f>(N34/CE34)*100</f>
        <v>4.3999999999999995</v>
      </c>
      <c r="P34" s="161">
        <v>0</v>
      </c>
      <c r="Q34" s="137">
        <f>(P34/CE34)*100</f>
        <v>0</v>
      </c>
      <c r="R34" s="88">
        <v>14</v>
      </c>
      <c r="S34" s="137">
        <f>(R34/CE34)*100</f>
        <v>5.6000000000000005</v>
      </c>
      <c r="T34" s="88">
        <v>0</v>
      </c>
      <c r="U34" s="137">
        <f>(T34/CE34)*100</f>
        <v>0</v>
      </c>
      <c r="V34" s="88">
        <v>1</v>
      </c>
      <c r="W34" s="137">
        <f>(V34/CE34)*100</f>
        <v>0.4</v>
      </c>
      <c r="X34" s="88">
        <v>0</v>
      </c>
      <c r="Y34" s="137">
        <f>(X34/CE34)*100</f>
        <v>0</v>
      </c>
      <c r="Z34" s="161">
        <v>0</v>
      </c>
      <c r="AA34" s="139">
        <f>(Z34/CE34)*100</f>
        <v>0</v>
      </c>
      <c r="AB34" s="88">
        <v>14</v>
      </c>
      <c r="AC34" s="137">
        <f>(AB34/CE34)*100</f>
        <v>5.6000000000000005</v>
      </c>
      <c r="AD34" s="161">
        <v>0</v>
      </c>
      <c r="AE34" s="137">
        <f>(AD34/CE34)*100</f>
        <v>0</v>
      </c>
      <c r="AF34" s="88">
        <v>12</v>
      </c>
      <c r="AG34" s="137">
        <f>(AF34/CE34)*100</f>
        <v>4.8</v>
      </c>
      <c r="AH34" s="161">
        <v>0</v>
      </c>
      <c r="AI34" s="137">
        <f>(AH34/CE34)*100</f>
        <v>0</v>
      </c>
      <c r="AJ34" s="88">
        <v>16</v>
      </c>
      <c r="AK34" s="137">
        <f>(AJ34/CE34)*100</f>
        <v>6.4</v>
      </c>
      <c r="AL34" s="88">
        <v>47</v>
      </c>
      <c r="AM34" s="137">
        <f>(AL34/CE34)*100</f>
        <v>18.8</v>
      </c>
      <c r="AN34" s="88">
        <v>67</v>
      </c>
      <c r="AO34" s="137">
        <f>(AN34/CE34)*100</f>
        <v>26.8</v>
      </c>
      <c r="AP34" s="88">
        <v>14</v>
      </c>
      <c r="AQ34" s="137">
        <f>(AP34/CE34)*100</f>
        <v>5.6000000000000005</v>
      </c>
      <c r="AR34" s="88">
        <v>10</v>
      </c>
      <c r="AS34" s="137">
        <f>(AR34/CE34)*100</f>
        <v>4</v>
      </c>
      <c r="AT34" s="88">
        <v>5</v>
      </c>
      <c r="AU34" s="137">
        <f>(AT34/CE34)*100</f>
        <v>2</v>
      </c>
      <c r="AV34" s="160">
        <v>0</v>
      </c>
      <c r="AW34" s="137">
        <f>(AV34/CE34)*100</f>
        <v>0</v>
      </c>
      <c r="AX34" s="88">
        <v>0</v>
      </c>
      <c r="AY34" s="137">
        <f>(AX34/CE34)*100</f>
        <v>0</v>
      </c>
      <c r="AZ34" s="88">
        <v>21</v>
      </c>
      <c r="BA34" s="137">
        <f>(AZ34/CE34)*100</f>
        <v>8.4</v>
      </c>
      <c r="BB34" s="88">
        <f>SUM(AB34,AD34,AF34,AH34,AJ34,AL34,AN34,AP34,AT34,AV34,AX34,AZ34)</f>
        <v>196</v>
      </c>
      <c r="BC34" s="137">
        <f>(BB34/CE34)*100</f>
        <v>78.400000000000006</v>
      </c>
      <c r="BD34" s="161">
        <v>0</v>
      </c>
      <c r="BE34" s="137">
        <f>(BD34/CE34)*100</f>
        <v>0</v>
      </c>
      <c r="BF34" s="161">
        <v>0</v>
      </c>
      <c r="BG34" s="137">
        <f>(BF34/CE34)*100</f>
        <v>0</v>
      </c>
      <c r="BH34" s="161">
        <v>0</v>
      </c>
      <c r="BI34" s="137">
        <f>(BH34/CE34)*100</f>
        <v>0</v>
      </c>
      <c r="BJ34" s="161">
        <v>0</v>
      </c>
      <c r="BK34" s="137">
        <f>(BJ34/CE34)*100</f>
        <v>0</v>
      </c>
      <c r="BL34" s="88">
        <v>11</v>
      </c>
      <c r="BM34" s="137">
        <f>(BL34/CE34)*100</f>
        <v>4.3999999999999995</v>
      </c>
      <c r="BN34" s="88">
        <v>21</v>
      </c>
      <c r="BO34" s="137">
        <f>(BN34/CE34)*100</f>
        <v>8.4</v>
      </c>
      <c r="BP34" s="88">
        <v>0</v>
      </c>
      <c r="BQ34" s="137">
        <f>(BP34/CE34)*100</f>
        <v>0</v>
      </c>
      <c r="BR34" s="88">
        <v>0</v>
      </c>
      <c r="BS34" s="137">
        <f>(BR34/CE34)*100</f>
        <v>0</v>
      </c>
      <c r="BT34" s="88">
        <v>0</v>
      </c>
      <c r="BU34" s="137">
        <f>(BT34/CE34)*100</f>
        <v>0</v>
      </c>
      <c r="BV34" s="88">
        <v>0</v>
      </c>
      <c r="BW34" s="137">
        <f>(BV34/CE34)*100</f>
        <v>0</v>
      </c>
      <c r="BX34" s="88">
        <v>0</v>
      </c>
      <c r="BY34" s="137">
        <f>(BX34/CE34)*100</f>
        <v>0</v>
      </c>
      <c r="BZ34" s="88">
        <f>SUM(BT34,BP34,BR34,BV34,BX34)</f>
        <v>0</v>
      </c>
      <c r="CA34" s="137">
        <f>(BZ34/CE34)*100</f>
        <v>0</v>
      </c>
      <c r="CB34" s="146">
        <v>9</v>
      </c>
      <c r="CC34" s="157">
        <f>(CB34/CE34)</f>
        <v>3.5999999999999997E-2</v>
      </c>
      <c r="CD34" s="89">
        <f>(CE34*9666*1)/(CB34*E34)</f>
        <v>28563.829787234041</v>
      </c>
      <c r="CE34" s="88">
        <v>250</v>
      </c>
      <c r="CF34" s="90" t="s">
        <v>167</v>
      </c>
    </row>
    <row r="35" spans="1:84" s="7" customFormat="1" x14ac:dyDescent="0.3">
      <c r="A35" s="100" t="s">
        <v>472</v>
      </c>
      <c r="B35" s="156"/>
      <c r="C35" s="105"/>
      <c r="D35" s="105"/>
      <c r="E35" s="105"/>
      <c r="F35" s="106"/>
      <c r="G35" s="106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8"/>
      <c r="AE35" s="108"/>
      <c r="AF35" s="105"/>
      <c r="AG35" s="105"/>
      <c r="AH35" s="106"/>
      <c r="AI35" s="106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10"/>
      <c r="AW35" s="110"/>
      <c r="AX35" s="105"/>
      <c r="AY35" s="105"/>
      <c r="AZ35" s="105"/>
      <c r="BA35" s="105"/>
      <c r="BB35" s="110"/>
      <c r="BC35" s="110"/>
      <c r="BD35" s="107"/>
      <c r="BE35" s="107"/>
      <c r="BF35" s="106"/>
      <c r="BG35" s="106"/>
      <c r="BH35" s="106"/>
      <c r="BI35" s="106"/>
      <c r="BJ35" s="106"/>
      <c r="BK35" s="106"/>
      <c r="BL35" s="106"/>
      <c r="BM35" s="106"/>
      <c r="BN35" s="105"/>
      <c r="BO35" s="105"/>
      <c r="BP35" s="105"/>
      <c r="BQ35" s="110"/>
      <c r="BR35" s="106"/>
      <c r="BS35" s="106"/>
      <c r="BT35" s="106"/>
      <c r="BU35" s="106"/>
      <c r="BV35" s="105"/>
      <c r="BW35" s="105"/>
      <c r="BX35" s="110"/>
      <c r="BY35" s="105"/>
      <c r="BZ35" s="105"/>
      <c r="CA35" s="105"/>
      <c r="CB35" s="105"/>
      <c r="CC35" s="105"/>
      <c r="CD35" s="88" t="s">
        <v>88</v>
      </c>
      <c r="CE35" s="88">
        <f>SUM(CE8:CE34)</f>
        <v>5146</v>
      </c>
      <c r="CF35" s="171"/>
    </row>
    <row r="36" spans="1:84" x14ac:dyDescent="0.3">
      <c r="A36" s="155"/>
      <c r="B36" s="155"/>
      <c r="C36" s="7"/>
      <c r="D36" s="7"/>
      <c r="E36" s="7"/>
      <c r="F36" s="18"/>
      <c r="G36" s="1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24"/>
      <c r="AE36" s="24"/>
      <c r="AH36" s="18"/>
      <c r="AI36" s="18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17"/>
      <c r="AW36" s="17"/>
      <c r="AX36" s="7"/>
      <c r="AY36" s="7"/>
      <c r="AZ36" s="7"/>
      <c r="BA36" s="7"/>
      <c r="BB36" s="17"/>
      <c r="BC36" s="17"/>
      <c r="BD36" s="21"/>
      <c r="BE36" s="21"/>
      <c r="BF36" s="18"/>
      <c r="BG36" s="18"/>
      <c r="BH36" s="18"/>
      <c r="BI36" s="18"/>
      <c r="BJ36" s="18"/>
      <c r="BK36" s="18"/>
      <c r="BL36" s="18"/>
      <c r="BM36" s="18"/>
      <c r="BN36" s="7"/>
      <c r="BO36" s="7"/>
      <c r="BP36" s="7"/>
      <c r="BQ36" s="7"/>
      <c r="BR36" s="18"/>
      <c r="BS36" s="18"/>
      <c r="BT36" s="18"/>
      <c r="BU36" s="18"/>
      <c r="BV36" s="7"/>
      <c r="BW36" s="7"/>
      <c r="BX36" s="21"/>
      <c r="BY36" s="21"/>
      <c r="BZ36" s="21"/>
      <c r="CA36" s="21"/>
      <c r="CB36" s="67"/>
      <c r="CC36" s="21"/>
      <c r="CD36" s="21"/>
      <c r="CE36" s="9"/>
      <c r="CF36" s="74"/>
    </row>
    <row r="37" spans="1:84" ht="15.6" x14ac:dyDescent="0.3">
      <c r="A37" s="91"/>
      <c r="B37" s="91"/>
      <c r="C37" s="92"/>
      <c r="D37" s="144"/>
      <c r="E37" s="15"/>
      <c r="F37" s="18"/>
      <c r="G37" s="1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24"/>
      <c r="AE37" s="24"/>
      <c r="AH37" s="18"/>
      <c r="AI37" s="18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7"/>
      <c r="AW37" s="17"/>
      <c r="AX37" s="7"/>
      <c r="AY37" s="7"/>
      <c r="AZ37" s="7"/>
      <c r="BA37" s="7"/>
      <c r="BB37" s="17"/>
      <c r="BC37" s="17"/>
      <c r="BD37" s="21"/>
      <c r="BE37" s="21"/>
      <c r="BF37" s="18"/>
      <c r="BG37" s="18"/>
      <c r="BH37" s="18"/>
      <c r="BI37" s="18"/>
      <c r="BJ37" s="18"/>
      <c r="BK37" s="18"/>
      <c r="BL37" s="18"/>
      <c r="BM37" s="18"/>
      <c r="BN37" s="7"/>
      <c r="BO37" s="7"/>
      <c r="BP37" s="7"/>
      <c r="BQ37" s="7"/>
      <c r="BR37" s="18"/>
      <c r="BS37" s="18"/>
      <c r="BT37" s="18"/>
      <c r="BU37" s="18"/>
      <c r="BV37" s="7"/>
      <c r="BW37" s="7"/>
      <c r="BX37" s="21"/>
      <c r="BY37" s="21"/>
      <c r="BZ37" s="21"/>
      <c r="CA37" s="21"/>
      <c r="CB37" s="67"/>
      <c r="CC37" s="67"/>
      <c r="CD37" s="70"/>
      <c r="CE37" s="9"/>
      <c r="CF37" s="73"/>
    </row>
    <row r="38" spans="1:84" ht="14.4" customHeight="1" x14ac:dyDescent="0.3">
      <c r="A38" s="36"/>
      <c r="B38" s="36"/>
      <c r="C38" s="36"/>
      <c r="D38" s="36"/>
      <c r="E38" s="78"/>
      <c r="F38" s="18"/>
      <c r="G38" s="1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24"/>
      <c r="AE38" s="24"/>
      <c r="AH38" s="18"/>
      <c r="AI38" s="18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7"/>
      <c r="AW38" s="17"/>
      <c r="AX38" s="7"/>
      <c r="AY38" s="7"/>
      <c r="AZ38" s="7"/>
      <c r="BA38" s="7"/>
      <c r="BB38" s="17"/>
      <c r="BC38" s="17"/>
      <c r="BD38" s="21"/>
      <c r="BE38" s="21"/>
      <c r="BF38" s="18"/>
      <c r="BG38" s="18"/>
      <c r="BH38" s="18"/>
      <c r="BI38" s="18"/>
      <c r="BJ38" s="18"/>
      <c r="BK38" s="18"/>
      <c r="BL38" s="18"/>
      <c r="BM38" s="18"/>
      <c r="BN38" s="7"/>
      <c r="BO38" s="7"/>
      <c r="BP38" s="7"/>
      <c r="BQ38" s="7"/>
      <c r="BR38" s="18"/>
      <c r="BS38" s="18"/>
      <c r="BT38" s="18"/>
      <c r="BU38" s="18"/>
      <c r="BV38" s="7"/>
      <c r="BW38" s="7"/>
      <c r="BX38" s="21"/>
      <c r="BY38" s="21"/>
      <c r="BZ38" s="21"/>
      <c r="CA38" s="21"/>
      <c r="CB38" s="67"/>
      <c r="CC38" s="67"/>
      <c r="CD38" s="70"/>
      <c r="CE38" s="9"/>
      <c r="CF38" s="73"/>
    </row>
    <row r="39" spans="1:84" ht="14.4" customHeight="1" x14ac:dyDescent="0.3">
      <c r="A39" s="36"/>
      <c r="B39" s="36"/>
      <c r="C39" s="36"/>
      <c r="D39" s="36"/>
      <c r="E39" s="78"/>
      <c r="F39" s="18"/>
      <c r="G39" s="1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24"/>
      <c r="AE39" s="24"/>
      <c r="AH39" s="18"/>
      <c r="AI39" s="18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7"/>
      <c r="AW39" s="17"/>
      <c r="AX39" s="7"/>
      <c r="AY39" s="7"/>
      <c r="AZ39" s="7"/>
      <c r="BA39" s="7"/>
      <c r="BB39" s="17"/>
      <c r="BC39" s="17"/>
      <c r="BD39" s="21"/>
      <c r="BE39" s="21"/>
      <c r="BF39" s="18"/>
      <c r="BG39" s="18"/>
      <c r="BH39" s="18"/>
      <c r="BI39" s="18"/>
      <c r="BJ39" s="18"/>
      <c r="BK39" s="18"/>
      <c r="BL39" s="18"/>
      <c r="BM39" s="18"/>
      <c r="BN39" s="7"/>
      <c r="BO39" s="7"/>
      <c r="BP39" s="7"/>
      <c r="BQ39" s="7"/>
      <c r="BR39" s="18"/>
      <c r="BS39" s="18"/>
      <c r="BT39" s="18"/>
      <c r="BU39" s="18"/>
      <c r="BV39" s="7"/>
      <c r="BW39" s="7"/>
      <c r="BX39" s="21"/>
      <c r="BY39" s="21"/>
      <c r="BZ39" s="21"/>
      <c r="CA39" s="21"/>
      <c r="CB39" s="67"/>
      <c r="CC39" s="67"/>
      <c r="CD39" s="70"/>
      <c r="CE39" s="9"/>
      <c r="CF39" s="73"/>
    </row>
    <row r="40" spans="1:84" ht="14.4" customHeight="1" x14ac:dyDescent="0.3">
      <c r="A40" s="37"/>
      <c r="B40" s="37"/>
      <c r="C40" s="37"/>
      <c r="D40" s="37"/>
      <c r="E40" s="79"/>
      <c r="F40" s="18"/>
      <c r="G40" s="1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24"/>
      <c r="AE40" s="24"/>
      <c r="AH40" s="18"/>
      <c r="AI40" s="18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17"/>
      <c r="AW40" s="17"/>
      <c r="AX40" s="7"/>
      <c r="AY40" s="7"/>
      <c r="AZ40" s="7"/>
      <c r="BA40" s="7"/>
      <c r="BB40" s="17"/>
      <c r="BC40" s="17"/>
      <c r="BD40" s="21"/>
      <c r="BE40" s="21"/>
      <c r="BF40" s="18"/>
      <c r="BG40" s="18"/>
      <c r="BH40" s="18"/>
      <c r="BI40" s="18"/>
      <c r="BJ40" s="18"/>
      <c r="BK40" s="18"/>
      <c r="BL40" s="18"/>
      <c r="BM40" s="18"/>
      <c r="BN40" s="7"/>
      <c r="BO40" s="7"/>
      <c r="BP40" s="7"/>
      <c r="BQ40" s="7"/>
      <c r="BR40" s="18"/>
      <c r="BS40" s="18"/>
      <c r="BT40" s="18"/>
      <c r="BU40" s="18"/>
      <c r="BV40" s="7"/>
      <c r="BW40" s="7"/>
      <c r="BX40" s="21"/>
      <c r="BY40" s="21"/>
      <c r="BZ40" s="21"/>
      <c r="CA40" s="21"/>
      <c r="CB40" s="66"/>
      <c r="CC40" s="66"/>
      <c r="CD40" s="69"/>
      <c r="CE40" s="9"/>
      <c r="CF40" s="73"/>
    </row>
    <row r="41" spans="1:84" ht="14.4" customHeight="1" x14ac:dyDescent="0.3">
      <c r="A41" s="36"/>
      <c r="B41" s="36"/>
      <c r="C41" s="36"/>
      <c r="D41" s="36"/>
      <c r="E41" s="78"/>
      <c r="F41" s="18"/>
      <c r="G41" s="1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24"/>
      <c r="AE41" s="24"/>
      <c r="AH41" s="18"/>
      <c r="AI41" s="18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17"/>
      <c r="AW41" s="17"/>
      <c r="AX41" s="7"/>
      <c r="AY41" s="7"/>
      <c r="AZ41" s="7"/>
      <c r="BA41" s="7"/>
      <c r="BB41" s="17"/>
      <c r="BC41" s="17"/>
      <c r="BD41" s="21"/>
      <c r="BE41" s="21"/>
      <c r="BF41" s="18"/>
      <c r="BG41" s="18"/>
      <c r="BH41" s="18"/>
      <c r="BI41" s="18"/>
      <c r="BJ41" s="18"/>
      <c r="BK41" s="18"/>
      <c r="BL41" s="18"/>
      <c r="BM41" s="18"/>
      <c r="BN41" s="7"/>
      <c r="BO41" s="7"/>
      <c r="BP41" s="7"/>
      <c r="BQ41" s="7"/>
      <c r="BR41" s="18"/>
      <c r="BS41" s="18"/>
      <c r="BT41" s="18"/>
      <c r="BU41" s="18"/>
      <c r="BV41" s="7"/>
      <c r="BW41" s="7"/>
      <c r="BX41" s="21"/>
      <c r="BY41" s="21"/>
      <c r="BZ41" s="21"/>
      <c r="CA41" s="21"/>
      <c r="CB41" s="67"/>
      <c r="CC41" s="67"/>
      <c r="CD41" s="70"/>
      <c r="CE41" s="9"/>
      <c r="CF41" s="74"/>
    </row>
    <row r="42" spans="1:84" ht="14.4" customHeight="1" x14ac:dyDescent="0.3">
      <c r="A42" s="6"/>
      <c r="B42" s="6"/>
      <c r="CB42" s="67"/>
      <c r="CC42" s="67"/>
      <c r="CD42" s="70"/>
    </row>
    <row r="43" spans="1:84" ht="15.6" x14ac:dyDescent="0.3">
      <c r="A43" s="38"/>
      <c r="B43" s="38"/>
      <c r="C43" s="38"/>
      <c r="D43" s="19"/>
      <c r="E43" s="19"/>
      <c r="CB43" s="67"/>
      <c r="CC43" s="67"/>
      <c r="CD43" s="70"/>
    </row>
    <row r="44" spans="1:84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CB44" s="66"/>
      <c r="CC44" s="66"/>
      <c r="CD44" s="69"/>
    </row>
    <row r="45" spans="1:84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CB45" s="67"/>
      <c r="CC45" s="67"/>
      <c r="CD45" s="70"/>
    </row>
    <row r="46" spans="1:84" x14ac:dyDescent="0.3">
      <c r="A46" s="26"/>
      <c r="B46" s="26"/>
      <c r="C46" s="26"/>
      <c r="D46" s="26"/>
      <c r="E46" s="26"/>
      <c r="CB46" s="21"/>
      <c r="CC46" s="21"/>
      <c r="CD46" s="69"/>
    </row>
    <row r="47" spans="1:84" x14ac:dyDescent="0.3">
      <c r="A47" s="26"/>
      <c r="B47" s="26"/>
      <c r="C47" s="26"/>
      <c r="D47" s="26"/>
      <c r="E47" s="26"/>
      <c r="CB47" s="67"/>
      <c r="CC47" s="67"/>
      <c r="CD47" s="70"/>
    </row>
    <row r="48" spans="1:84" x14ac:dyDescent="0.3">
      <c r="A48" s="26"/>
      <c r="B48" s="26"/>
      <c r="C48" s="26"/>
      <c r="D48" s="26"/>
      <c r="E48" s="26"/>
      <c r="CB48" s="66"/>
      <c r="CC48" s="66"/>
      <c r="CD48" s="71"/>
    </row>
    <row r="49" spans="1:82" x14ac:dyDescent="0.3">
      <c r="A49" s="26"/>
      <c r="B49" s="26"/>
      <c r="C49" s="26"/>
      <c r="D49" s="26"/>
      <c r="E49" s="26"/>
      <c r="CB49" s="66"/>
      <c r="CC49" s="66"/>
      <c r="CD49" s="69"/>
    </row>
    <row r="50" spans="1:82" x14ac:dyDescent="0.3">
      <c r="A50" s="26"/>
      <c r="B50" s="26"/>
      <c r="C50" s="26"/>
      <c r="D50" s="26"/>
      <c r="E50" s="26"/>
      <c r="CB50" s="66"/>
      <c r="CC50" s="66"/>
      <c r="CD50" s="70"/>
    </row>
    <row r="51" spans="1:82" x14ac:dyDescent="0.3">
      <c r="A51" s="26"/>
      <c r="B51" s="26"/>
      <c r="C51" s="26"/>
      <c r="D51" s="26"/>
      <c r="E51" s="26"/>
      <c r="CB51" s="66"/>
      <c r="CC51" s="66"/>
      <c r="CD51" s="70"/>
    </row>
    <row r="52" spans="1:82" x14ac:dyDescent="0.3">
      <c r="A52" s="26"/>
      <c r="B52" s="26"/>
      <c r="C52" s="26"/>
      <c r="D52" s="26"/>
      <c r="E52" s="26"/>
      <c r="CB52" s="66"/>
      <c r="CC52" s="66"/>
      <c r="CD52" s="69"/>
    </row>
    <row r="53" spans="1:82" x14ac:dyDescent="0.3">
      <c r="A53" s="26"/>
      <c r="B53" s="26"/>
      <c r="C53" s="26"/>
      <c r="D53" s="26"/>
      <c r="E53" s="26"/>
      <c r="CB53" s="67"/>
      <c r="CC53" s="67"/>
      <c r="CD53" s="70"/>
    </row>
    <row r="54" spans="1:82" x14ac:dyDescent="0.3">
      <c r="A54" s="26"/>
      <c r="B54" s="26"/>
      <c r="C54" s="26"/>
      <c r="D54" s="26"/>
      <c r="E54" s="26"/>
      <c r="CB54" s="66"/>
      <c r="CC54" s="66"/>
      <c r="CD54" s="69"/>
    </row>
    <row r="55" spans="1:82" x14ac:dyDescent="0.3">
      <c r="A55" s="26"/>
      <c r="B55" s="26"/>
      <c r="CB55" s="66"/>
      <c r="CC55" s="66"/>
      <c r="CD55" s="69"/>
    </row>
    <row r="56" spans="1:82" x14ac:dyDescent="0.3">
      <c r="A56" s="26"/>
      <c r="B56" s="26"/>
      <c r="CB56" s="67"/>
      <c r="CC56" s="67"/>
      <c r="CD56" s="70"/>
    </row>
    <row r="57" spans="1:82" x14ac:dyDescent="0.3">
      <c r="A57" s="26"/>
      <c r="B57" s="26"/>
      <c r="CB57" s="67"/>
      <c r="CC57" s="67"/>
      <c r="CD57" s="70"/>
    </row>
    <row r="58" spans="1:82" x14ac:dyDescent="0.3">
      <c r="CB58" s="67"/>
      <c r="CC58" s="67"/>
      <c r="CD58" s="70"/>
    </row>
    <row r="59" spans="1:82" x14ac:dyDescent="0.3">
      <c r="CB59" s="67"/>
      <c r="CC59" s="67"/>
      <c r="CD59" s="70"/>
    </row>
    <row r="60" spans="1:82" x14ac:dyDescent="0.3">
      <c r="CD60" s="72"/>
    </row>
    <row r="61" spans="1:82" x14ac:dyDescent="0.3">
      <c r="CB61" s="28"/>
      <c r="CC61" s="28"/>
      <c r="CD61" s="28"/>
    </row>
    <row r="62" spans="1:82" x14ac:dyDescent="0.3">
      <c r="CB62" s="28"/>
      <c r="CC62" s="28"/>
      <c r="CD62" s="28"/>
    </row>
    <row r="63" spans="1:82" x14ac:dyDescent="0.3">
      <c r="CB63" s="1"/>
      <c r="CC63" s="1"/>
      <c r="CD63" s="1"/>
    </row>
    <row r="64" spans="1:82" x14ac:dyDescent="0.3">
      <c r="CB64" s="1"/>
      <c r="CC64" s="1"/>
      <c r="CD64" s="1"/>
    </row>
    <row r="65" spans="80:82" x14ac:dyDescent="0.3">
      <c r="CB65" s="1"/>
      <c r="CC65" s="1"/>
      <c r="CD65" s="1"/>
    </row>
    <row r="66" spans="80:82" x14ac:dyDescent="0.3">
      <c r="CB66" s="1"/>
      <c r="CC66" s="1"/>
      <c r="CD66" s="1"/>
    </row>
    <row r="67" spans="80:82" x14ac:dyDescent="0.3">
      <c r="CB67" s="1"/>
      <c r="CC67" s="1"/>
      <c r="CD67" s="1"/>
    </row>
    <row r="68" spans="80:82" x14ac:dyDescent="0.3">
      <c r="CB68" s="1"/>
      <c r="CC68" s="1"/>
      <c r="CD68" s="1"/>
    </row>
    <row r="69" spans="80:82" x14ac:dyDescent="0.3">
      <c r="CB69" s="1"/>
      <c r="CC69" s="1"/>
      <c r="CD69" s="1"/>
    </row>
    <row r="70" spans="80:82" x14ac:dyDescent="0.3">
      <c r="CB70" s="1"/>
      <c r="CC70" s="1"/>
      <c r="CD70" s="1"/>
    </row>
    <row r="71" spans="80:82" x14ac:dyDescent="0.3">
      <c r="CB71" s="1"/>
      <c r="CC71" s="1"/>
      <c r="CD71" s="1"/>
    </row>
    <row r="72" spans="80:82" x14ac:dyDescent="0.3">
      <c r="CB72" s="1"/>
      <c r="CC72" s="1"/>
      <c r="CD72" s="1"/>
    </row>
    <row r="73" spans="80:82" x14ac:dyDescent="0.3">
      <c r="CB73" s="1"/>
      <c r="CC73" s="1"/>
      <c r="CD73" s="1"/>
    </row>
    <row r="74" spans="80:82" x14ac:dyDescent="0.3">
      <c r="CB74" s="1"/>
      <c r="CC74" s="1"/>
      <c r="CD74" s="1"/>
    </row>
    <row r="75" spans="80:82" x14ac:dyDescent="0.3">
      <c r="CB75" s="1"/>
      <c r="CC75" s="1"/>
      <c r="CD75" s="1"/>
    </row>
    <row r="76" spans="80:82" x14ac:dyDescent="0.3">
      <c r="CB76" s="1"/>
      <c r="CC76" s="1"/>
      <c r="CD76" s="1"/>
    </row>
    <row r="77" spans="80:82" x14ac:dyDescent="0.3">
      <c r="CB77" s="1"/>
      <c r="CC77" s="1"/>
      <c r="CD77" s="1"/>
    </row>
    <row r="78" spans="80:82" x14ac:dyDescent="0.3">
      <c r="CB78" s="1"/>
      <c r="CC78" s="1"/>
      <c r="CD78" s="1"/>
    </row>
  </sheetData>
  <mergeCells count="97">
    <mergeCell ref="CE2:CE7"/>
    <mergeCell ref="H3:H7"/>
    <mergeCell ref="I3:I7"/>
    <mergeCell ref="J3:J7"/>
    <mergeCell ref="K3:K7"/>
    <mergeCell ref="L3:S4"/>
    <mergeCell ref="T3:W4"/>
    <mergeCell ref="X3:AA4"/>
    <mergeCell ref="AB3:BO3"/>
    <mergeCell ref="Q5:Q7"/>
    <mergeCell ref="BS3:BS7"/>
    <mergeCell ref="AD5:AD7"/>
    <mergeCell ref="L5:L7"/>
    <mergeCell ref="BI5:BI7"/>
    <mergeCell ref="BJ5:BJ7"/>
    <mergeCell ref="BA5:BA7"/>
    <mergeCell ref="F2:F7"/>
    <mergeCell ref="G2:G7"/>
    <mergeCell ref="H2:W2"/>
    <mergeCell ref="R5:R7"/>
    <mergeCell ref="S5:S7"/>
    <mergeCell ref="T5:T7"/>
    <mergeCell ref="A29:CF29"/>
    <mergeCell ref="AS5:AS7"/>
    <mergeCell ref="O5:O7"/>
    <mergeCell ref="P5:P7"/>
    <mergeCell ref="AT5:AT7"/>
    <mergeCell ref="AB5:AB7"/>
    <mergeCell ref="AP5:AP7"/>
    <mergeCell ref="AG5:AG7"/>
    <mergeCell ref="AH5:AH7"/>
    <mergeCell ref="AI5:AI7"/>
    <mergeCell ref="AJ5:AJ7"/>
    <mergeCell ref="AK5:AK7"/>
    <mergeCell ref="U5:U7"/>
    <mergeCell ref="V5:V7"/>
    <mergeCell ref="W5:W7"/>
    <mergeCell ref="AE5:AE7"/>
    <mergeCell ref="AQ5:AQ7"/>
    <mergeCell ref="AR5:AR7"/>
    <mergeCell ref="M5:M7"/>
    <mergeCell ref="N5:N7"/>
    <mergeCell ref="AC5:AC7"/>
    <mergeCell ref="AF5:AF7"/>
    <mergeCell ref="AM5:AM7"/>
    <mergeCell ref="AN5:AN7"/>
    <mergeCell ref="AO5:AO7"/>
    <mergeCell ref="X5:X7"/>
    <mergeCell ref="AL5:AL7"/>
    <mergeCell ref="Z5:Z7"/>
    <mergeCell ref="AA5:AA7"/>
    <mergeCell ref="Y5:Y7"/>
    <mergeCell ref="AZ5:AZ7"/>
    <mergeCell ref="BK5:BK7"/>
    <mergeCell ref="BL5:BL7"/>
    <mergeCell ref="BM5:BM7"/>
    <mergeCell ref="BN5:BN7"/>
    <mergeCell ref="BF5:BF7"/>
    <mergeCell ref="BC5:BC7"/>
    <mergeCell ref="BB5:BB7"/>
    <mergeCell ref="AU5:AU7"/>
    <mergeCell ref="AV5:AV7"/>
    <mergeCell ref="AW5:AW7"/>
    <mergeCell ref="AX5:AX7"/>
    <mergeCell ref="AY5:AY7"/>
    <mergeCell ref="X2:BO2"/>
    <mergeCell ref="BZ3:BZ7"/>
    <mergeCell ref="CA3:CA7"/>
    <mergeCell ref="BP2:CA2"/>
    <mergeCell ref="BR3:BR7"/>
    <mergeCell ref="BX3:BX7"/>
    <mergeCell ref="BY3:BY7"/>
    <mergeCell ref="BT5:BT7"/>
    <mergeCell ref="BU5:BU7"/>
    <mergeCell ref="BP5:BP7"/>
    <mergeCell ref="BQ5:BQ7"/>
    <mergeCell ref="BG5:BG7"/>
    <mergeCell ref="BH5:BH7"/>
    <mergeCell ref="BE5:BE7"/>
    <mergeCell ref="BO5:BO7"/>
    <mergeCell ref="BD5:BD7"/>
    <mergeCell ref="A1:CF1"/>
    <mergeCell ref="E2:E7"/>
    <mergeCell ref="D2:D7"/>
    <mergeCell ref="C2:C7"/>
    <mergeCell ref="A2:A7"/>
    <mergeCell ref="B2:B7"/>
    <mergeCell ref="BV5:BV7"/>
    <mergeCell ref="BW5:BW7"/>
    <mergeCell ref="BP3:BQ4"/>
    <mergeCell ref="BT3:BW4"/>
    <mergeCell ref="CD2:CD7"/>
    <mergeCell ref="CC2:CC7"/>
    <mergeCell ref="CB2:CB7"/>
    <mergeCell ref="CF2:CF7"/>
    <mergeCell ref="BD4:BO4"/>
    <mergeCell ref="AB4:BC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A3.1 - PHKB-1 (raw)</vt:lpstr>
      <vt:lpstr>TABLE A3.2 - PHKB-1 (%)</vt:lpstr>
      <vt:lpstr>TABLE A3.3 - PHKB-1 (avg %)</vt:lpstr>
      <vt:lpstr>TABLE A3.4 - CCC-27 (raw)</vt:lpstr>
      <vt:lpstr>TABLE A3.5 - CCC-27 (%)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2019-08-19T15:42:59Z</dcterms:modified>
</cp:coreProperties>
</file>