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muelboone/Documents/Work/PhD Thesis Turkana Basement Data chapter/Loki-Kerio/"/>
    </mc:Choice>
  </mc:AlternateContent>
  <xr:revisionPtr revIDLastSave="0" documentId="13_ncr:1_{4D57C392-78C6-2943-B504-3B657487087F}" xr6:coauthVersionLast="43" xr6:coauthVersionMax="43" xr10:uidLastSave="{00000000-0000-0000-0000-000000000000}"/>
  <bookViews>
    <workbookView xWindow="0" yWindow="1940" windowWidth="28800" windowHeight="16060" xr2:uid="{00000000-000D-0000-FFFF-FFFF00000000}"/>
  </bookViews>
  <sheets>
    <sheet name="Sheet1" sheetId="1" r:id="rId1"/>
    <sheet name="AHe v eU" sheetId="7" r:id="rId2"/>
    <sheet name="AHe v eU Lokichar" sheetId="8" r:id="rId3"/>
    <sheet name="AHe v eU Lokhone" sheetId="9" r:id="rId4"/>
    <sheet name="AHe v spherical rad" sheetId="4" r:id="rId5"/>
    <sheet name="AHe v sph rad Lokichar" sheetId="10" r:id="rId6"/>
    <sheet name="AHe v sph rad Lokhone" sheetId="11" r:id="rId7"/>
    <sheet name="AHe v terminations" sheetId="6" r:id="rId8"/>
    <sheet name="AHe v term Lokichar" sheetId="12" r:id="rId9"/>
    <sheet name="AHe v term Lokhone" sheetId="13" r:id="rId10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N8" i="1"/>
  <c r="L8" i="1"/>
  <c r="P7" i="1"/>
  <c r="N7" i="1"/>
  <c r="L7" i="1"/>
  <c r="P6" i="1"/>
  <c r="N6" i="1"/>
  <c r="L6" i="1"/>
  <c r="P5" i="1"/>
  <c r="N5" i="1"/>
  <c r="L5" i="1"/>
  <c r="P12" i="1"/>
  <c r="N12" i="1"/>
  <c r="L12" i="1"/>
  <c r="I12" i="1"/>
  <c r="P11" i="1"/>
  <c r="N11" i="1"/>
  <c r="L11" i="1"/>
  <c r="I11" i="1"/>
  <c r="P10" i="1"/>
  <c r="N10" i="1"/>
  <c r="L10" i="1"/>
  <c r="I10" i="1"/>
  <c r="P31" i="1" l="1"/>
  <c r="N31" i="1"/>
  <c r="L31" i="1"/>
  <c r="I31" i="1"/>
  <c r="H31" i="1"/>
  <c r="P23" i="1"/>
  <c r="N23" i="1"/>
  <c r="L23" i="1"/>
  <c r="I23" i="1"/>
  <c r="P22" i="1"/>
  <c r="N22" i="1"/>
  <c r="L22" i="1"/>
  <c r="I22" i="1"/>
  <c r="P21" i="1"/>
  <c r="N21" i="1"/>
  <c r="L21" i="1"/>
  <c r="I21" i="1"/>
  <c r="P20" i="1"/>
  <c r="N20" i="1"/>
  <c r="L20" i="1"/>
  <c r="I20" i="1"/>
  <c r="P18" i="1"/>
  <c r="N18" i="1"/>
  <c r="L18" i="1"/>
  <c r="I18" i="1"/>
  <c r="P17" i="1"/>
  <c r="N17" i="1"/>
  <c r="L17" i="1"/>
  <c r="I17" i="1"/>
  <c r="P16" i="1"/>
  <c r="N16" i="1"/>
  <c r="L16" i="1"/>
  <c r="I16" i="1"/>
  <c r="P15" i="1"/>
  <c r="N15" i="1"/>
  <c r="L15" i="1"/>
  <c r="I15" i="1"/>
  <c r="L26" i="1" l="1"/>
  <c r="L27" i="1"/>
  <c r="L28" i="1"/>
  <c r="L33" i="1"/>
  <c r="L34" i="1"/>
  <c r="L35" i="1"/>
  <c r="L36" i="1"/>
  <c r="L25" i="1"/>
  <c r="N33" i="1"/>
  <c r="N26" i="1"/>
  <c r="N27" i="1"/>
  <c r="N28" i="1"/>
  <c r="N34" i="1"/>
  <c r="N35" i="1"/>
  <c r="N36" i="1"/>
  <c r="N25" i="1"/>
  <c r="P26" i="1"/>
  <c r="P27" i="1"/>
  <c r="P28" i="1"/>
  <c r="P33" i="1"/>
  <c r="P34" i="1"/>
  <c r="P35" i="1"/>
  <c r="P36" i="1"/>
  <c r="P25" i="1"/>
  <c r="I28" i="1"/>
  <c r="I27" i="1"/>
  <c r="I26" i="1"/>
  <c r="I25" i="1"/>
  <c r="I36" i="1"/>
  <c r="H36" i="1"/>
  <c r="I35" i="1"/>
  <c r="H35" i="1"/>
  <c r="I34" i="1"/>
  <c r="H34" i="1"/>
  <c r="I33" i="1"/>
  <c r="H33" i="1"/>
</calcChain>
</file>

<file path=xl/sharedStrings.xml><?xml version="1.0" encoding="utf-8"?>
<sst xmlns="http://schemas.openxmlformats.org/spreadsheetml/2006/main" count="262" uniqueCount="40">
  <si>
    <t>Sample No.</t>
  </si>
  <si>
    <t>±</t>
  </si>
  <si>
    <t>Lab #</t>
  </si>
  <si>
    <t>-</t>
  </si>
  <si>
    <t>Th          [ppm]</t>
  </si>
  <si>
    <t>Th/U ratio</t>
  </si>
  <si>
    <t>Durango</t>
  </si>
  <si>
    <t>Sm          [ppm]</t>
  </si>
  <si>
    <r>
      <rPr>
        <sz val="9"/>
        <color theme="1"/>
        <rFont val="Calibri"/>
        <family val="2"/>
      </rPr>
      <t>U</t>
    </r>
    <r>
      <rPr>
        <sz val="9"/>
        <color theme="1"/>
        <rFont val="Calibri"/>
        <family val="2"/>
        <scheme val="minor"/>
      </rPr>
      <t xml:space="preserve">            [ppm]</t>
    </r>
  </si>
  <si>
    <r>
      <t>[eU]    (ppm)</t>
    </r>
    <r>
      <rPr>
        <vertAlign val="superscript"/>
        <sz val="9"/>
        <color theme="1"/>
        <rFont val="Calibri"/>
        <family val="2"/>
        <scheme val="minor"/>
      </rPr>
      <t xml:space="preserve">a  </t>
    </r>
  </si>
  <si>
    <t>Durango standard</t>
  </si>
  <si>
    <t>1T</t>
  </si>
  <si>
    <t>0T</t>
  </si>
  <si>
    <r>
      <t>Grain width         [</t>
    </r>
    <r>
      <rPr>
        <sz val="9"/>
        <color theme="1"/>
        <rFont val="Times New Roman"/>
        <family val="1"/>
      </rPr>
      <t>μ</t>
    </r>
    <r>
      <rPr>
        <sz val="9"/>
        <color theme="1"/>
        <rFont val="Calibri"/>
        <family val="2"/>
      </rPr>
      <t>m]</t>
    </r>
  </si>
  <si>
    <t>TUB16-14</t>
  </si>
  <si>
    <t>TUB16-8</t>
  </si>
  <si>
    <t>TUB16-7</t>
  </si>
  <si>
    <t>TUB16-11</t>
  </si>
  <si>
    <t>TUB16-12</t>
  </si>
  <si>
    <t>TUB13-039</t>
  </si>
  <si>
    <t>TUB13-38</t>
  </si>
  <si>
    <t>1T</t>
    <phoneticPr fontId="1" type="noConversion"/>
  </si>
  <si>
    <t>2T</t>
    <phoneticPr fontId="1" type="noConversion"/>
  </si>
  <si>
    <r>
      <t>Grain length   [</t>
    </r>
    <r>
      <rPr>
        <sz val="9"/>
        <color theme="1"/>
        <rFont val="Times New Roman"/>
        <family val="1"/>
      </rPr>
      <t>μ</t>
    </r>
    <r>
      <rPr>
        <sz val="9"/>
        <color theme="1"/>
        <rFont val="Calibri"/>
        <family val="2"/>
      </rPr>
      <t>m]</t>
    </r>
  </si>
  <si>
    <r>
      <t>R</t>
    </r>
    <r>
      <rPr>
        <vertAlign val="subscript"/>
        <sz val="9"/>
        <color theme="1"/>
        <rFont val="Calibri (Body)"/>
      </rPr>
      <t>s</t>
    </r>
    <r>
      <rPr>
        <vertAlign val="superscript"/>
        <sz val="9"/>
        <color theme="1"/>
        <rFont val="Calibri (Body)"/>
      </rPr>
      <t xml:space="preserve">b         </t>
    </r>
    <r>
      <rPr>
        <sz val="9"/>
        <color theme="1"/>
        <rFont val="Calibri"/>
        <family val="2"/>
        <scheme val="minor"/>
      </rPr>
      <t xml:space="preserve"> [μm]</t>
    </r>
  </si>
  <si>
    <r>
      <t>F</t>
    </r>
    <r>
      <rPr>
        <i/>
        <vertAlign val="subscript"/>
        <sz val="9"/>
        <color theme="1"/>
        <rFont val="Calibri"/>
        <family val="2"/>
        <scheme val="minor"/>
      </rPr>
      <t>T</t>
    </r>
    <r>
      <rPr>
        <vertAlign val="superscript"/>
        <sz val="9"/>
        <color theme="1"/>
        <rFont val="Calibri"/>
        <family val="2"/>
        <scheme val="minor"/>
      </rPr>
      <t>c</t>
    </r>
  </si>
  <si>
    <t>Corrected Age         [Ma ± 1σ]</t>
  </si>
  <si>
    <t>Uncorrected Age     [Ma ± 1σ]</t>
  </si>
  <si>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He       [ncc]</t>
    </r>
  </si>
  <si>
    <t>Mass        [mg]</t>
  </si>
  <si>
    <r>
      <rPr>
        <vertAlign val="superscript"/>
        <sz val="10"/>
        <color theme="1"/>
        <rFont val="Calibri"/>
        <family val="2"/>
        <scheme val="minor"/>
      </rPr>
      <t xml:space="preserve">a </t>
    </r>
    <r>
      <rPr>
        <sz val="10"/>
        <color theme="1"/>
        <rFont val="Calibri"/>
        <family val="2"/>
        <scheme val="minor"/>
      </rPr>
      <t>eU (ppm)  = U ppm + 0.235*Th ppm</t>
    </r>
  </si>
  <si>
    <r>
      <rPr>
        <vertAlign val="superscript"/>
        <sz val="10"/>
        <color theme="1"/>
        <rFont val="Calibri (Body)"/>
      </rPr>
      <t>b</t>
    </r>
    <r>
      <rPr>
        <sz val="10"/>
        <color theme="1"/>
        <rFont val="Calibri"/>
        <family val="2"/>
        <scheme val="minor"/>
      </rPr>
      <t xml:space="preserve"> R</t>
    </r>
    <r>
      <rPr>
        <vertAlign val="subscript"/>
        <sz val="10"/>
        <color theme="1"/>
        <rFont val="Calibri (Body)"/>
      </rPr>
      <t>s</t>
    </r>
    <r>
      <rPr>
        <sz val="10"/>
        <color theme="1"/>
        <rFont val="Calibri"/>
        <family val="2"/>
        <scheme val="minor"/>
      </rPr>
      <t xml:space="preserve"> (equivalent spherical radius) = [3•R•L]/[2•{R+L}], where R = grain radius and L = grain length</t>
    </r>
  </si>
  <si>
    <r>
      <rPr>
        <vertAlign val="superscript"/>
        <sz val="10"/>
        <color theme="1"/>
        <rFont val="Calibri"/>
        <family val="2"/>
        <scheme val="minor"/>
      </rPr>
      <t xml:space="preserve">c </t>
    </r>
    <r>
      <rPr>
        <sz val="10"/>
        <color theme="1"/>
        <rFont val="Calibri"/>
        <family val="2"/>
        <scheme val="minor"/>
      </rPr>
      <t>F</t>
    </r>
    <r>
      <rPr>
        <i/>
        <vertAlign val="subscript"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 xml:space="preserve"> is the α-ejection correction after </t>
    </r>
    <r>
      <rPr>
        <i/>
        <sz val="10"/>
        <color theme="1"/>
        <rFont val="Calibri"/>
        <family val="2"/>
        <scheme val="minor"/>
      </rPr>
      <t>Farley et al.,</t>
    </r>
    <r>
      <rPr>
        <sz val="10"/>
        <color theme="1"/>
        <rFont val="Calibri"/>
        <family val="2"/>
        <scheme val="minor"/>
      </rPr>
      <t xml:space="preserve"> [1996]. </t>
    </r>
  </si>
  <si>
    <t>Table DR2. Lokichar Basin apatite (U-Th-Sm)/He data summary</t>
  </si>
  <si>
    <t xml:space="preserve">Proximal Lokichar Fault Footwall </t>
  </si>
  <si>
    <t xml:space="preserve">Lokichar Basin Footwall </t>
  </si>
  <si>
    <t xml:space="preserve">Distal Lokichar Fault Footwall </t>
  </si>
  <si>
    <t>Lokichar Basin Flexural Margin (Lokone Horst)</t>
  </si>
  <si>
    <r>
      <t>Notes:  Clear, euhedral, non-fractured apatites were separated manually by hand-picking under an Olympus SZX12 binocular microscope. Grain masses were determined by multiplying grain volumes by the average density of apatite, 3.2 g/cm</t>
    </r>
    <r>
      <rPr>
        <vertAlign val="superscript"/>
        <sz val="10"/>
        <color theme="1"/>
        <rFont val="Calibri (Body)"/>
      </rPr>
      <t>3</t>
    </r>
    <r>
      <rPr>
        <sz val="10"/>
        <color theme="1"/>
        <rFont val="Calibri"/>
        <family val="2"/>
        <scheme val="minor"/>
      </rPr>
      <t xml:space="preserve">. Apatites, in acid-treated platinum capsules, were outgassed under vacuum at ~900˚C for 5 minutes, using a semiconductor Coherent Quattro FAP 820 nm diode laser with fibre-optic coupling to the sample chamber. He volume was determined by isotope dilution using a pure </t>
    </r>
    <r>
      <rPr>
        <vertAlign val="superscript"/>
        <sz val="10"/>
        <color theme="1"/>
        <rFont val="Calibri (Body)"/>
      </rPr>
      <t>3</t>
    </r>
    <r>
      <rPr>
        <sz val="10"/>
        <color theme="1"/>
        <rFont val="Calibri"/>
        <family val="2"/>
        <scheme val="minor"/>
      </rPr>
      <t xml:space="preserve">He spike, calibrated against an independent </t>
    </r>
    <r>
      <rPr>
        <vertAlign val="superscript"/>
        <sz val="10"/>
        <color theme="1"/>
        <rFont val="Calibri (Body)"/>
      </rPr>
      <t>4</t>
    </r>
    <r>
      <rPr>
        <sz val="10"/>
        <color theme="1"/>
        <rFont val="Calibri"/>
        <family val="2"/>
        <scheme val="minor"/>
      </rPr>
      <t xml:space="preserve">He standard and measured using a Balzers quadrupole (QMS 200 – Prisma) mass spectrometer. A hot blank was run after each gas extraction to verify complete outgassing of the apatite grains. The second re-extract contributed less than 0.5% of the total measured </t>
    </r>
    <r>
      <rPr>
        <vertAlign val="superscript"/>
        <sz val="10"/>
        <color theme="1"/>
        <rFont val="Calibri (Body)"/>
      </rPr>
      <t>4</t>
    </r>
    <r>
      <rPr>
        <sz val="10"/>
        <color theme="1"/>
        <rFont val="Calibri"/>
        <family val="2"/>
        <scheme val="minor"/>
      </rPr>
      <t xml:space="preserve">He for all samples. </t>
    </r>
    <r>
      <rPr>
        <vertAlign val="superscript"/>
        <sz val="10"/>
        <color theme="1"/>
        <rFont val="Calibri (Body)"/>
      </rPr>
      <t>238</t>
    </r>
    <r>
      <rPr>
        <sz val="10"/>
        <color theme="1"/>
        <rFont val="Calibri"/>
        <family val="2"/>
        <scheme val="minor"/>
      </rPr>
      <t xml:space="preserve">U, </t>
    </r>
    <r>
      <rPr>
        <vertAlign val="superscript"/>
        <sz val="10"/>
        <color theme="1"/>
        <rFont val="Calibri (Body)"/>
      </rPr>
      <t>235</t>
    </r>
    <r>
      <rPr>
        <sz val="10"/>
        <color theme="1"/>
        <rFont val="Calibri"/>
        <family val="2"/>
        <scheme val="minor"/>
      </rPr>
      <t xml:space="preserve">U, </t>
    </r>
    <r>
      <rPr>
        <vertAlign val="superscript"/>
        <sz val="10"/>
        <color theme="1"/>
        <rFont val="Calibri (Body)"/>
      </rPr>
      <t>232</t>
    </r>
    <r>
      <rPr>
        <sz val="10"/>
        <color theme="1"/>
        <rFont val="Calibri"/>
        <family val="2"/>
        <scheme val="minor"/>
      </rPr>
      <t xml:space="preserve">Th and </t>
    </r>
    <r>
      <rPr>
        <vertAlign val="superscript"/>
        <sz val="10"/>
        <color theme="1"/>
        <rFont val="Calibri (Body)"/>
      </rPr>
      <t>147</t>
    </r>
    <r>
      <rPr>
        <sz val="10"/>
        <color theme="1"/>
        <rFont val="Calibri"/>
        <family val="2"/>
        <scheme val="minor"/>
      </rPr>
      <t>Sm content was obtained by total dissolution of outgassed apatites, still in platinum capsules, in HNO</t>
    </r>
    <r>
      <rPr>
        <vertAlign val="subscript"/>
        <sz val="10"/>
        <color theme="1"/>
        <rFont val="Calibri (Body)"/>
      </rPr>
      <t>3</t>
    </r>
    <r>
      <rPr>
        <sz val="10"/>
        <color theme="1"/>
        <rFont val="Calibri"/>
        <family val="2"/>
        <scheme val="minor"/>
      </rPr>
      <t xml:space="preserve"> and analysed using an Agilent 7700x ICP-MS. Durango apatite [</t>
    </r>
    <r>
      <rPr>
        <i/>
        <sz val="10"/>
        <color theme="1"/>
        <rFont val="Calibri"/>
        <family val="2"/>
        <scheme val="minor"/>
      </rPr>
      <t>McDowell et al.,</t>
    </r>
    <r>
      <rPr>
        <sz val="10"/>
        <color theme="1"/>
        <rFont val="Calibri"/>
        <family val="2"/>
        <scheme val="minor"/>
      </rPr>
      <t xml:space="preserve"> 2005] were also run as ‘unknowns’ with each batch of apatite or zircons samples and served as a check on sample accuracy. (U-Th-Sm)/He ages were calculated and corrected for α-emission following the approach of </t>
    </r>
    <r>
      <rPr>
        <i/>
        <sz val="10"/>
        <color theme="1"/>
        <rFont val="Calibri"/>
        <family val="2"/>
        <scheme val="minor"/>
      </rPr>
      <t>Farley et al.,</t>
    </r>
    <r>
      <rPr>
        <sz val="10"/>
        <color theme="1"/>
        <rFont val="Calibri"/>
        <family val="2"/>
        <scheme val="minor"/>
      </rPr>
      <t xml:space="preserve"> [1996]. Analytical uncertainties, including the α-ejection correction, an estimated 5 μm uncertainty in grain dimension, gas analysis (&lt;1%) and ICP-MS analytical uncertainties, are conservatively assessed at ~6.2%. Accuracy and precision of U, Th and Sm content range up to 2%, but are typically &lt;1%. </t>
    </r>
  </si>
  <si>
    <t>Crystal morphology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</si>
</sst>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00"/>
    <numFmt numFmtId="167" formatCode="0.00000"/>
  </numFmts>
  <fonts count="32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vertAlign val="sub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bscript"/>
      <sz val="9"/>
      <color theme="1"/>
      <name val="Calibri (Body)"/>
    </font>
    <font>
      <vertAlign val="superscript"/>
      <sz val="9"/>
      <color theme="1"/>
      <name val="Calibri (Body)"/>
    </font>
    <font>
      <vertAlign val="superscript"/>
      <sz val="10"/>
      <color theme="1"/>
      <name val="Calibri (Body)"/>
    </font>
    <font>
      <vertAlign val="subscript"/>
      <sz val="10"/>
      <color theme="1"/>
      <name val="Calibri (Body)"/>
    </font>
    <font>
      <vertAlign val="superscript"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166" fontId="1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/>
    </xf>
    <xf numFmtId="167" fontId="17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0" fillId="2" borderId="0" xfId="0" applyFill="1"/>
    <xf numFmtId="2" fontId="8" fillId="2" borderId="2" xfId="0" applyNumberFormat="1" applyFont="1" applyFill="1" applyBorder="1" applyAlignment="1">
      <alignment horizontal="center"/>
    </xf>
    <xf numFmtId="167" fontId="16" fillId="2" borderId="2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vertical="top"/>
    </xf>
    <xf numFmtId="0" fontId="3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left"/>
    </xf>
    <xf numFmtId="164" fontId="17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left"/>
    </xf>
    <xf numFmtId="165" fontId="22" fillId="2" borderId="0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left" vertical="center" wrapText="1"/>
    </xf>
    <xf numFmtId="165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167" fontId="24" fillId="2" borderId="0" xfId="0" applyNumberFormat="1" applyFont="1" applyFill="1" applyBorder="1" applyAlignment="1">
      <alignment horizontal="center" vertical="center"/>
    </xf>
    <xf numFmtId="165" fontId="24" fillId="2" borderId="0" xfId="0" applyNumberFormat="1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left" vertical="center"/>
    </xf>
    <xf numFmtId="167" fontId="8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2" fontId="20" fillId="2" borderId="0" xfId="0" applyNumberFormat="1" applyFont="1" applyFill="1" applyBorder="1" applyAlignment="1"/>
    <xf numFmtId="0" fontId="21" fillId="2" borderId="0" xfId="0" applyFont="1" applyFill="1" applyBorder="1" applyAlignment="1"/>
    <xf numFmtId="0" fontId="17" fillId="3" borderId="1" xfId="0" applyFont="1" applyFill="1" applyBorder="1" applyAlignment="1">
      <alignment horizontal="center" vertical="center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Sheet1!$I$25:$I$28</c:f>
              <c:numCache>
                <c:formatCode>0.0</c:formatCode>
                <c:ptCount val="4"/>
                <c:pt idx="0">
                  <c:v>10.852499999999999</c:v>
                </c:pt>
                <c:pt idx="1">
                  <c:v>7.4174999999999995</c:v>
                </c:pt>
                <c:pt idx="2">
                  <c:v>9.5079999999999991</c:v>
                </c:pt>
                <c:pt idx="3">
                  <c:v>7.97</c:v>
                </c:pt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B1-4343-9B4C-083B78089DAF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B1-4343-9B4C-083B78089DAF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B1-4343-9B4C-083B78089DAF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B1-4343-9B4C-083B78089DAF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B1-4343-9B4C-083B78089DAF}"/>
            </c:ext>
          </c:extLst>
        </c:ser>
        <c:ser>
          <c:idx val="5"/>
          <c:order val="5"/>
          <c:tx>
            <c:v>TUB13-39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Sheet1!$I$33:$I$36</c:f>
              <c:numCache>
                <c:formatCode>0.0</c:formatCode>
                <c:ptCount val="4"/>
                <c:pt idx="0">
                  <c:v>16.129000000000001</c:v>
                </c:pt>
                <c:pt idx="1">
                  <c:v>23.187999999999999</c:v>
                </c:pt>
                <c:pt idx="2">
                  <c:v>14.934999999999999</c:v>
                </c:pt>
                <c:pt idx="3">
                  <c:v>36.585999999999999</c:v>
                </c:pt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B1-4343-9B4C-083B78089DAF}"/>
            </c:ext>
          </c:extLst>
        </c:ser>
        <c:ser>
          <c:idx val="6"/>
          <c:order val="6"/>
          <c:tx>
            <c:v>TUB13-38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B1-4343-9B4C-083B7808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238720"/>
        <c:axId val="767241840"/>
      </c:scatterChart>
      <c:valAx>
        <c:axId val="76723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241840"/>
        <c:crosses val="autoZero"/>
        <c:crossBetween val="midCat"/>
      </c:valAx>
      <c:valAx>
        <c:axId val="7672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23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plus>
            <c:min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Sheet1!$I$25:$I$28</c:f>
              <c:numCache>
                <c:formatCode>0.0</c:formatCode>
                <c:ptCount val="4"/>
                <c:pt idx="0">
                  <c:v>10.852499999999999</c:v>
                </c:pt>
                <c:pt idx="1">
                  <c:v>7.4174999999999995</c:v>
                </c:pt>
                <c:pt idx="2">
                  <c:v>9.5079999999999991</c:v>
                </c:pt>
                <c:pt idx="3">
                  <c:v>7.97</c:v>
                </c:pt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C-6C4E-BFDA-32EB3C021895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8C-6C4E-BFDA-32EB3C021895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8C-6C4E-BFDA-32EB3C021895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8C-6C4E-BFDA-32EB3C021895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8C-6C4E-BFDA-32EB3C02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79520"/>
        <c:axId val="828523584"/>
      </c:scatterChart>
      <c:valAx>
        <c:axId val="82857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523584"/>
        <c:crosses val="autoZero"/>
        <c:crossBetween val="midCat"/>
      </c:valAx>
      <c:valAx>
        <c:axId val="8285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579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plus>
            <c:min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Sheet1!$I$33:$I$36</c:f>
              <c:numCache>
                <c:formatCode>0.0</c:formatCode>
                <c:ptCount val="4"/>
                <c:pt idx="0">
                  <c:v>16.129000000000001</c:v>
                </c:pt>
                <c:pt idx="1">
                  <c:v>23.187999999999999</c:v>
                </c:pt>
                <c:pt idx="2">
                  <c:v>14.934999999999999</c:v>
                </c:pt>
                <c:pt idx="3">
                  <c:v>36.585999999999999</c:v>
                </c:pt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TUB13-39</c:v>
                </c15:tx>
              </c15:filteredSeriesTitle>
            </c:ext>
            <c:ext xmlns:c16="http://schemas.microsoft.com/office/drawing/2014/chart" uri="{C3380CC4-5D6E-409C-BE32-E72D297353CC}">
              <c16:uniqueId val="{00000000-8138-B94D-A45F-8610CE6EC657}"/>
            </c:ext>
          </c:extLst>
        </c:ser>
        <c:ser>
          <c:idx val="6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TUB13-38</c:v>
                </c15:tx>
              </c15:filteredSeriesTitle>
            </c:ext>
            <c:ext xmlns:c16="http://schemas.microsoft.com/office/drawing/2014/chart" uri="{C3380CC4-5D6E-409C-BE32-E72D297353CC}">
              <c16:uniqueId val="{00000001-8138-B94D-A45F-8610CE6EC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267904"/>
        <c:axId val="826279264"/>
      </c:scatterChart>
      <c:valAx>
        <c:axId val="672267904"/>
        <c:scaling>
          <c:orientation val="minMax"/>
          <c:max val="4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279264"/>
        <c:crosses val="autoZero"/>
        <c:crossBetween val="midCat"/>
      </c:valAx>
      <c:valAx>
        <c:axId val="82627926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67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Sheet1!$L$25:$L$28</c:f>
              <c:numCache>
                <c:formatCode>0.0</c:formatCode>
                <c:ptCount val="4"/>
                <c:pt idx="0">
                  <c:v>51.656480731745084</c:v>
                </c:pt>
                <c:pt idx="1">
                  <c:v>61.355994685123086</c:v>
                </c:pt>
                <c:pt idx="2">
                  <c:v>59.667288290044276</c:v>
                </c:pt>
                <c:pt idx="3">
                  <c:v>49.136776985584696</c:v>
                </c:pt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EF-9B4F-A11E-503FC3D66156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EF-9B4F-A11E-503FC3D66156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EF-9B4F-A11E-503FC3D66156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EF-9B4F-A11E-503FC3D66156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EF-9B4F-A11E-503FC3D66156}"/>
            </c:ext>
          </c:extLst>
        </c:ser>
        <c:ser>
          <c:idx val="5"/>
          <c:order val="5"/>
          <c:tx>
            <c:v>TUB13-39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Sheet1!$L$33:$L$36</c:f>
              <c:numCache>
                <c:formatCode>0.0</c:formatCode>
                <c:ptCount val="4"/>
                <c:pt idx="0">
                  <c:v>90.850454549394613</c:v>
                </c:pt>
                <c:pt idx="1">
                  <c:v>116.96314328288113</c:v>
                </c:pt>
                <c:pt idx="2">
                  <c:v>102.08809559149994</c:v>
                </c:pt>
                <c:pt idx="3">
                  <c:v>112.90838145533422</c:v>
                </c:pt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EF-9B4F-A11E-503FC3D66156}"/>
            </c:ext>
          </c:extLst>
        </c:ser>
        <c:ser>
          <c:idx val="6"/>
          <c:order val="6"/>
          <c:tx>
            <c:v>TUB13-38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EF-9B4F-A11E-503FC3D66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49360"/>
        <c:axId val="766551792"/>
      </c:scatterChart>
      <c:valAx>
        <c:axId val="76654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Equivalent</a:t>
                </a:r>
                <a:r>
                  <a:rPr lang="en-US" baseline="0"/>
                  <a:t> Spherical Radius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51792"/>
        <c:crosses val="autoZero"/>
        <c:crossBetween val="midCat"/>
      </c:valAx>
      <c:valAx>
        <c:axId val="76655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49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plus>
            <c:min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Sheet1!$L$25:$L$28</c:f>
              <c:numCache>
                <c:formatCode>0.0</c:formatCode>
                <c:ptCount val="4"/>
                <c:pt idx="0">
                  <c:v>51.656480731745084</c:v>
                </c:pt>
                <c:pt idx="1">
                  <c:v>61.355994685123086</c:v>
                </c:pt>
                <c:pt idx="2">
                  <c:v>59.667288290044276</c:v>
                </c:pt>
                <c:pt idx="3">
                  <c:v>49.136776985584696</c:v>
                </c:pt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F-AD4D-BBED-DCBB1B70EB0A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9F-AD4D-BBED-DCBB1B70EB0A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9F-AD4D-BBED-DCBB1B70EB0A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9F-AD4D-BBED-DCBB1B70EB0A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9F-AD4D-BBED-DCBB1B70E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93232"/>
        <c:axId val="829646064"/>
      </c:scatterChart>
      <c:valAx>
        <c:axId val="830293232"/>
        <c:scaling>
          <c:orientation val="minMax"/>
          <c:max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Equivalent</a:t>
                </a:r>
                <a:r>
                  <a:rPr lang="en-US" baseline="0"/>
                  <a:t> Spherical Radius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46064"/>
        <c:crosses val="autoZero"/>
        <c:crossBetween val="midCat"/>
      </c:valAx>
      <c:valAx>
        <c:axId val="8296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93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v>TUB13-39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plus>
            <c:min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Sheet1!$L$33:$L$36</c:f>
              <c:numCache>
                <c:formatCode>0.0</c:formatCode>
                <c:ptCount val="4"/>
                <c:pt idx="0">
                  <c:v>90.850454549394613</c:v>
                </c:pt>
                <c:pt idx="1">
                  <c:v>116.96314328288113</c:v>
                </c:pt>
                <c:pt idx="2">
                  <c:v>102.08809559149994</c:v>
                </c:pt>
                <c:pt idx="3">
                  <c:v>112.90838145533422</c:v>
                </c:pt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13-304F-B310-4D7824837450}"/>
            </c:ext>
          </c:extLst>
        </c:ser>
        <c:ser>
          <c:idx val="6"/>
          <c:order val="1"/>
          <c:tx>
            <c:v>TUB13-38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13-304F-B310-4D7824837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175216"/>
        <c:axId val="771599712"/>
      </c:scatterChart>
      <c:valAx>
        <c:axId val="77017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Equivalent</a:t>
                </a:r>
                <a:r>
                  <a:rPr lang="en-US" baseline="0"/>
                  <a:t> Spherical Radius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99712"/>
        <c:crosses val="autoZero"/>
        <c:crossBetween val="midCat"/>
      </c:valAx>
      <c:valAx>
        <c:axId val="77159971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17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Sheet1!$U$25:$U$28</c:f>
              <c:numCache>
                <c:formatCode>General</c:formatCode>
                <c:ptCount val="4"/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18-AB4E-B08C-FAEC887995ED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18-AB4E-B08C-FAEC887995ED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18-AB4E-B08C-FAEC887995ED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18-AB4E-B08C-FAEC887995ED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18-AB4E-B08C-FAEC887995ED}"/>
            </c:ext>
          </c:extLst>
        </c:ser>
        <c:ser>
          <c:idx val="5"/>
          <c:order val="5"/>
          <c:tx>
            <c:v>TUB13-39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Sheet1!$U$33:$U$36</c:f>
              <c:numCache>
                <c:formatCode>General</c:formatCode>
                <c:ptCount val="4"/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18-AB4E-B08C-FAEC887995ED}"/>
            </c:ext>
          </c:extLst>
        </c:ser>
        <c:ser>
          <c:idx val="6"/>
          <c:order val="6"/>
          <c:tx>
            <c:v>TUB13-38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18-AB4E-B08C-FAEC88799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349616"/>
        <c:axId val="766401440"/>
      </c:scatterChart>
      <c:valAx>
        <c:axId val="767349616"/>
        <c:scaling>
          <c:orientation val="minMax"/>
          <c:min val="-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terminations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401440"/>
        <c:crosses val="autoZero"/>
        <c:crossBetween val="midCat"/>
        <c:majorUnit val="1"/>
      </c:valAx>
      <c:valAx>
        <c:axId val="7664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34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TUB16-14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plus>
            <c:minus>
              <c:numRef>
                <c:f>Sheet1!$P$25:$P$28</c:f>
                <c:numCache>
                  <c:formatCode>General</c:formatCode>
                  <c:ptCount val="4"/>
                  <c:pt idx="0">
                    <c:v>0.7147106045700552</c:v>
                  </c:pt>
                  <c:pt idx="1">
                    <c:v>0.61184027632600091</c:v>
                  </c:pt>
                  <c:pt idx="2">
                    <c:v>0.66700084511888147</c:v>
                  </c:pt>
                  <c:pt idx="3">
                    <c:v>0.51204204021846378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Sheet1!$U$25:$U$28</c:f>
              <c:numCache>
                <c:formatCode>General</c:formatCode>
                <c:ptCount val="4"/>
              </c:numCache>
            </c:numRef>
          </c:xVal>
          <c:yVal>
            <c:numRef>
              <c:f>Sheet1!$N$25:$N$28</c:f>
              <c:numCache>
                <c:formatCode>0.0</c:formatCode>
                <c:ptCount val="4"/>
                <c:pt idx="0">
                  <c:v>11.527590396291226</c:v>
                </c:pt>
                <c:pt idx="1">
                  <c:v>9.8683915536451359</c:v>
                </c:pt>
                <c:pt idx="2">
                  <c:v>10.758078147078773</c:v>
                </c:pt>
                <c:pt idx="3">
                  <c:v>8.2587425841688056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D0-1E4B-A1DD-A02C9FFEC78A}"/>
            </c:ext>
          </c:extLst>
        </c:ser>
        <c:ser>
          <c:idx val="1"/>
          <c:order val="1"/>
          <c:tx>
            <c:v>TUB16-8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D0-1E4B-A1DD-A02C9FFEC78A}"/>
            </c:ext>
          </c:extLst>
        </c:ser>
        <c:ser>
          <c:idx val="2"/>
          <c:order val="2"/>
          <c:tx>
            <c:v>TUB16-7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D0-1E4B-A1DD-A02C9FFEC78A}"/>
            </c:ext>
          </c:extLst>
        </c:ser>
        <c:ser>
          <c:idx val="3"/>
          <c:order val="3"/>
          <c:tx>
            <c:v>TUB16-11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D0-1E4B-A1DD-A02C9FFEC78A}"/>
            </c:ext>
          </c:extLst>
        </c:ser>
        <c:ser>
          <c:idx val="4"/>
          <c:order val="4"/>
          <c:tx>
            <c:v>TUB16-12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D0-1E4B-A1DD-A02C9FFE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222240"/>
        <c:axId val="828190848"/>
      </c:scatterChart>
      <c:valAx>
        <c:axId val="829222240"/>
        <c:scaling>
          <c:orientation val="minMax"/>
          <c:min val="-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terminations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190848"/>
        <c:crosses val="autoZero"/>
        <c:crossBetween val="midCat"/>
        <c:majorUnit val="1"/>
      </c:valAx>
      <c:valAx>
        <c:axId val="82819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222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2"/>
          <c:order val="0"/>
          <c:tx>
            <c:v>TUB13-39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plus>
            <c:minus>
              <c:numRef>
                <c:f>Sheet1!$P$33:$P$36</c:f>
                <c:numCache>
                  <c:formatCode>General</c:formatCode>
                  <c:ptCount val="4"/>
                  <c:pt idx="0">
                    <c:v>2.3479135075188626</c:v>
                  </c:pt>
                  <c:pt idx="1">
                    <c:v>2.335864257898562</c:v>
                  </c:pt>
                  <c:pt idx="2">
                    <c:v>2.1990638041190018</c:v>
                  </c:pt>
                  <c:pt idx="3">
                    <c:v>3.0119081981464371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Sheet1!$U$33:$U$36</c:f>
              <c:numCache>
                <c:formatCode>General</c:formatCode>
                <c:ptCount val="4"/>
              </c:numCache>
            </c:numRef>
          </c:xVal>
          <c:yVal>
            <c:numRef>
              <c:f>Sheet1!$N$33:$N$36</c:f>
              <c:numCache>
                <c:formatCode>0.0</c:formatCode>
                <c:ptCount val="4"/>
                <c:pt idx="0">
                  <c:v>37.869572701917143</c:v>
                </c:pt>
                <c:pt idx="1">
                  <c:v>37.675229966105839</c:v>
                </c:pt>
                <c:pt idx="2">
                  <c:v>35.468771034177443</c:v>
                </c:pt>
                <c:pt idx="3">
                  <c:v>48.579164486232855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2-1249-B808-E87C6B3BDF07}"/>
            </c:ext>
          </c:extLst>
        </c:ser>
        <c:ser>
          <c:idx val="13"/>
          <c:order val="1"/>
          <c:tx>
            <c:v>TUB13-38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62-1249-B808-E87C6B3BD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736080"/>
        <c:axId val="826738624"/>
      </c:scatterChart>
      <c:valAx>
        <c:axId val="826736080"/>
        <c:scaling>
          <c:orientation val="minMax"/>
          <c:max val="2.5"/>
          <c:min val="-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terminations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738624"/>
        <c:crosses val="autoZero"/>
        <c:crossBetween val="midCat"/>
        <c:majorUnit val="1"/>
      </c:valAx>
      <c:valAx>
        <c:axId val="82673862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AHe Age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736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topLeftCell="A33" workbookViewId="0">
      <selection activeCell="A49" sqref="A49:T49"/>
    </sheetView>
  </sheetViews>
  <sheetFormatPr baseColWidth="10" defaultColWidth="8.83203125" defaultRowHeight="15"/>
  <cols>
    <col min="1" max="1" width="9" customWidth="1"/>
    <col min="2" max="11" width="7.83203125" customWidth="1"/>
    <col min="12" max="12" width="6.5" customWidth="1"/>
    <col min="13" max="13" width="4.1640625" customWidth="1"/>
    <col min="14" max="14" width="5.33203125" customWidth="1"/>
    <col min="15" max="15" width="2.33203125" customWidth="1"/>
    <col min="16" max="17" width="5.33203125" customWidth="1"/>
    <col min="18" max="18" width="2.33203125" customWidth="1"/>
    <col min="19" max="19" width="5.33203125" customWidth="1"/>
  </cols>
  <sheetData>
    <row r="1" spans="1:20" ht="15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ht="42" customHeight="1">
      <c r="A2" s="1" t="s">
        <v>0</v>
      </c>
      <c r="B2" s="1" t="s">
        <v>2</v>
      </c>
      <c r="C2" s="1" t="s">
        <v>28</v>
      </c>
      <c r="D2" s="1" t="s">
        <v>29</v>
      </c>
      <c r="E2" s="1" t="s">
        <v>8</v>
      </c>
      <c r="F2" s="1" t="s">
        <v>4</v>
      </c>
      <c r="G2" s="1" t="s">
        <v>7</v>
      </c>
      <c r="H2" s="1" t="s">
        <v>5</v>
      </c>
      <c r="I2" s="5" t="s">
        <v>9</v>
      </c>
      <c r="J2" s="5" t="s">
        <v>23</v>
      </c>
      <c r="K2" s="1" t="s">
        <v>13</v>
      </c>
      <c r="L2" s="70" t="s">
        <v>24</v>
      </c>
      <c r="M2" s="1" t="s">
        <v>25</v>
      </c>
      <c r="N2" s="84" t="s">
        <v>27</v>
      </c>
      <c r="O2" s="84"/>
      <c r="P2" s="84"/>
      <c r="Q2" s="77" t="s">
        <v>26</v>
      </c>
      <c r="R2" s="77"/>
      <c r="S2" s="77"/>
      <c r="T2" s="12" t="s">
        <v>39</v>
      </c>
    </row>
    <row r="3" spans="1:20" ht="18" customHeight="1">
      <c r="A3" s="27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3"/>
      <c r="O3" s="73"/>
      <c r="P3" s="73"/>
      <c r="Q3" s="10"/>
      <c r="R3" s="10"/>
      <c r="S3" s="10"/>
      <c r="T3" s="74"/>
    </row>
    <row r="4" spans="1:20" ht="15" customHeight="1">
      <c r="A4" s="11" t="s">
        <v>36</v>
      </c>
      <c r="B4" s="62"/>
      <c r="C4" s="62"/>
      <c r="D4" s="47"/>
      <c r="E4" s="48"/>
      <c r="F4" s="48"/>
      <c r="G4" s="48"/>
      <c r="H4" s="44"/>
      <c r="I4" s="44"/>
      <c r="J4" s="44"/>
      <c r="K4" s="48"/>
      <c r="L4" s="59"/>
      <c r="M4" s="63"/>
      <c r="N4" s="39"/>
      <c r="O4" s="49"/>
      <c r="P4" s="38"/>
      <c r="Q4" s="64"/>
      <c r="R4" s="49"/>
      <c r="S4" s="65"/>
      <c r="T4" s="16"/>
    </row>
    <row r="5" spans="1:20" ht="15" customHeight="1">
      <c r="A5" s="53" t="s">
        <v>16</v>
      </c>
      <c r="B5" s="45">
        <v>16089</v>
      </c>
      <c r="C5" s="46">
        <v>0.55562000184496674</v>
      </c>
      <c r="D5" s="66">
        <v>1.7082309312660738E-2</v>
      </c>
      <c r="E5" s="48">
        <v>10.4</v>
      </c>
      <c r="F5" s="48">
        <v>2.8</v>
      </c>
      <c r="G5" s="48">
        <v>105.3</v>
      </c>
      <c r="H5" s="44">
        <v>0.27</v>
      </c>
      <c r="I5" s="48">
        <v>11.1</v>
      </c>
      <c r="J5" s="48">
        <v>205.80950000000001</v>
      </c>
      <c r="K5" s="67">
        <v>90.863749999999996</v>
      </c>
      <c r="L5" s="59">
        <f t="shared" ref="L5:L8" si="0">(1.5*J5*K5)/(2*(J5+(K5/2)))</f>
        <v>55.82467146073671</v>
      </c>
      <c r="M5" s="44">
        <v>0.84489182194186163</v>
      </c>
      <c r="N5" s="39">
        <f t="shared" ref="N5:N8" si="1">Q5*M5</f>
        <v>23.874652869606589</v>
      </c>
      <c r="O5" s="49" t="s">
        <v>1</v>
      </c>
      <c r="P5" s="41">
        <f t="shared" ref="P5:P8" si="2">S5*M5</f>
        <v>1.4802284779156112</v>
      </c>
      <c r="Q5" s="50">
        <v>28.2576446470202</v>
      </c>
      <c r="R5" s="49" t="s">
        <v>1</v>
      </c>
      <c r="S5" s="50">
        <v>1.7519739681152555</v>
      </c>
      <c r="T5" s="4" t="s">
        <v>12</v>
      </c>
    </row>
    <row r="6" spans="1:20" ht="15" customHeight="1">
      <c r="A6" s="53" t="s">
        <v>16</v>
      </c>
      <c r="B6" s="45">
        <v>16090</v>
      </c>
      <c r="C6" s="46">
        <v>0.88724453738826037</v>
      </c>
      <c r="D6" s="66">
        <v>1.5206883558506796E-2</v>
      </c>
      <c r="E6" s="48">
        <v>16.8</v>
      </c>
      <c r="F6" s="48">
        <v>2.9</v>
      </c>
      <c r="G6" s="48">
        <v>129.80000000000001</v>
      </c>
      <c r="H6" s="44">
        <v>0.17</v>
      </c>
      <c r="I6" s="48">
        <v>17.5</v>
      </c>
      <c r="J6" s="48">
        <v>231.46199999999999</v>
      </c>
      <c r="K6" s="67">
        <v>80.84075</v>
      </c>
      <c r="L6" s="59">
        <f t="shared" si="0"/>
        <v>51.61670099937519</v>
      </c>
      <c r="M6" s="44">
        <v>0.83859055819416772</v>
      </c>
      <c r="N6" s="39">
        <f t="shared" si="1"/>
        <v>27.13128101374258</v>
      </c>
      <c r="O6" s="49" t="s">
        <v>1</v>
      </c>
      <c r="P6" s="41">
        <f t="shared" si="2"/>
        <v>1.682139422852039</v>
      </c>
      <c r="Q6" s="50">
        <v>32.353430107974802</v>
      </c>
      <c r="R6" s="49" t="s">
        <v>1</v>
      </c>
      <c r="S6" s="50">
        <v>2.0059126666944365</v>
      </c>
      <c r="T6" s="4" t="s">
        <v>12</v>
      </c>
    </row>
    <row r="7" spans="1:20" ht="15" customHeight="1">
      <c r="A7" s="53" t="s">
        <v>16</v>
      </c>
      <c r="B7" s="45">
        <v>16091</v>
      </c>
      <c r="C7" s="46">
        <v>1.2314169780658286</v>
      </c>
      <c r="D7" s="66">
        <v>1.3506006364490354E-2</v>
      </c>
      <c r="E7" s="48">
        <v>21.7</v>
      </c>
      <c r="F7" s="48">
        <v>3.1</v>
      </c>
      <c r="G7" s="48">
        <v>100</v>
      </c>
      <c r="H7" s="44">
        <v>0.14000000000000001</v>
      </c>
      <c r="I7" s="48">
        <v>22.4</v>
      </c>
      <c r="J7" s="48">
        <v>253.4085</v>
      </c>
      <c r="K7" s="67">
        <v>72.811999999999998</v>
      </c>
      <c r="L7" s="59">
        <f t="shared" si="0"/>
        <v>47.749111160759725</v>
      </c>
      <c r="M7" s="44">
        <v>0.82970671076952751</v>
      </c>
      <c r="N7" s="39">
        <f t="shared" si="1"/>
        <v>33.19119603811987</v>
      </c>
      <c r="O7" s="49" t="s">
        <v>1</v>
      </c>
      <c r="P7" s="41">
        <f t="shared" si="2"/>
        <v>2.0578541543634312</v>
      </c>
      <c r="Q7" s="50">
        <v>40.003528484584699</v>
      </c>
      <c r="R7" s="49" t="s">
        <v>1</v>
      </c>
      <c r="S7" s="50">
        <v>2.4802187660442505</v>
      </c>
      <c r="T7" s="4" t="s">
        <v>12</v>
      </c>
    </row>
    <row r="8" spans="1:20" ht="15" customHeight="1">
      <c r="A8" s="53" t="s">
        <v>16</v>
      </c>
      <c r="B8" s="45">
        <v>16092</v>
      </c>
      <c r="C8" s="46">
        <v>1.3719883936842612</v>
      </c>
      <c r="D8" s="66">
        <v>8.9663010534463527E-3</v>
      </c>
      <c r="E8" s="48">
        <v>35.700000000000003</v>
      </c>
      <c r="F8" s="48">
        <v>11.1</v>
      </c>
      <c r="G8" s="48">
        <v>210.2</v>
      </c>
      <c r="H8" s="44">
        <v>0.31</v>
      </c>
      <c r="I8" s="48">
        <v>38.299999999999997</v>
      </c>
      <c r="J8" s="48">
        <v>270.21249999999998</v>
      </c>
      <c r="K8" s="67">
        <v>69.399500000000003</v>
      </c>
      <c r="L8" s="59">
        <f t="shared" si="0"/>
        <v>46.126252045670519</v>
      </c>
      <c r="M8" s="44">
        <v>0.81115272709951713</v>
      </c>
      <c r="N8" s="39">
        <f t="shared" si="1"/>
        <v>32.527983756581662</v>
      </c>
      <c r="O8" s="49" t="s">
        <v>1</v>
      </c>
      <c r="P8" s="41">
        <f t="shared" si="2"/>
        <v>2.0167349929080616</v>
      </c>
      <c r="Q8" s="50">
        <v>40.100936198407098</v>
      </c>
      <c r="R8" s="49" t="s">
        <v>1</v>
      </c>
      <c r="S8" s="50">
        <v>2.4862580443012385</v>
      </c>
      <c r="T8" s="3" t="s">
        <v>21</v>
      </c>
    </row>
    <row r="9" spans="1:20" ht="15" customHeight="1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3"/>
      <c r="O9" s="73"/>
      <c r="P9" s="73"/>
      <c r="Q9" s="10"/>
      <c r="R9" s="10"/>
      <c r="S9" s="10"/>
      <c r="T9" s="74"/>
    </row>
    <row r="10" spans="1:20" ht="15" customHeight="1">
      <c r="A10" s="53" t="s">
        <v>15</v>
      </c>
      <c r="B10" s="45">
        <v>16097</v>
      </c>
      <c r="C10" s="46">
        <v>2.731531885658637</v>
      </c>
      <c r="D10" s="66">
        <v>4.0204484650745782E-2</v>
      </c>
      <c r="E10" s="48">
        <v>7.3</v>
      </c>
      <c r="F10" s="48">
        <v>1.6</v>
      </c>
      <c r="G10" s="48">
        <v>151.4</v>
      </c>
      <c r="H10" s="44">
        <v>0.22207147844590214</v>
      </c>
      <c r="I10" s="48">
        <f t="shared" ref="I10:I12" si="3">E10+0.235*F10</f>
        <v>7.6760000000000002</v>
      </c>
      <c r="J10" s="48">
        <v>281.5025</v>
      </c>
      <c r="K10" s="67">
        <v>119.19175000000001</v>
      </c>
      <c r="L10" s="59">
        <f t="shared" ref="L10:L12" si="4">(1.5*J10*K10)/(2*(J10+(K10/2)))</f>
        <v>73.775143910554391</v>
      </c>
      <c r="M10" s="44">
        <v>0.88380573483013292</v>
      </c>
      <c r="N10" s="39">
        <f t="shared" ref="N10:N12" si="5">Q10*M10</f>
        <v>70.814567551676845</v>
      </c>
      <c r="O10" s="49" t="s">
        <v>1</v>
      </c>
      <c r="P10" s="41">
        <f t="shared" ref="P10:P12" si="6">S10*M10</f>
        <v>4.3905031882039669</v>
      </c>
      <c r="Q10" s="51">
        <v>80.124584805152196</v>
      </c>
      <c r="R10" s="49" t="s">
        <v>1</v>
      </c>
      <c r="S10" s="50">
        <v>4.9677242579194392</v>
      </c>
      <c r="T10" s="4" t="s">
        <v>12</v>
      </c>
    </row>
    <row r="11" spans="1:20" ht="15" customHeight="1">
      <c r="A11" s="53" t="s">
        <v>15</v>
      </c>
      <c r="B11" s="45">
        <v>16098</v>
      </c>
      <c r="C11" s="46">
        <v>0.59697401570900366</v>
      </c>
      <c r="D11" s="66">
        <v>9.6543064246510553E-3</v>
      </c>
      <c r="E11" s="48">
        <v>6.8</v>
      </c>
      <c r="F11" s="48">
        <v>1.3</v>
      </c>
      <c r="G11" s="48">
        <v>212.3</v>
      </c>
      <c r="H11" s="44">
        <v>0.19322546757583151</v>
      </c>
      <c r="I11" s="48">
        <f t="shared" si="3"/>
        <v>7.1055000000000001</v>
      </c>
      <c r="J11" s="48">
        <v>237.483</v>
      </c>
      <c r="K11" s="67">
        <v>69.926749999999998</v>
      </c>
      <c r="L11" s="59">
        <f t="shared" si="4"/>
        <v>45.714723778899611</v>
      </c>
      <c r="M11" s="44">
        <v>0.79905450473890216</v>
      </c>
      <c r="N11" s="39">
        <f t="shared" si="5"/>
        <v>68.505574506513554</v>
      </c>
      <c r="O11" s="49" t="s">
        <v>1</v>
      </c>
      <c r="P11" s="41">
        <f t="shared" si="6"/>
        <v>4.2473456194038421</v>
      </c>
      <c r="Q11" s="51">
        <v>85.733293661736298</v>
      </c>
      <c r="R11" s="49" t="s">
        <v>1</v>
      </c>
      <c r="S11" s="50">
        <v>5.3154642070276523</v>
      </c>
      <c r="T11" s="3" t="s">
        <v>22</v>
      </c>
    </row>
    <row r="12" spans="1:20" ht="15" customHeight="1">
      <c r="A12" s="53" t="s">
        <v>15</v>
      </c>
      <c r="B12" s="45">
        <v>16099</v>
      </c>
      <c r="C12" s="46">
        <v>1.6573803828521692</v>
      </c>
      <c r="D12" s="66">
        <v>2.2047469596902756E-2</v>
      </c>
      <c r="E12" s="48">
        <v>3.9</v>
      </c>
      <c r="F12" s="48">
        <v>1.6</v>
      </c>
      <c r="G12" s="48">
        <v>117.3</v>
      </c>
      <c r="H12" s="44">
        <v>0.40350880528541577</v>
      </c>
      <c r="I12" s="48">
        <f t="shared" si="3"/>
        <v>4.2759999999999998</v>
      </c>
      <c r="J12" s="48">
        <v>263.19299999999998</v>
      </c>
      <c r="K12" s="67">
        <v>91.283500000000004</v>
      </c>
      <c r="L12" s="59">
        <f t="shared" si="4"/>
        <v>58.344741521558056</v>
      </c>
      <c r="M12" s="44">
        <v>0.85379207495928955</v>
      </c>
      <c r="N12" s="39">
        <f t="shared" si="5"/>
        <v>137.01508570364808</v>
      </c>
      <c r="O12" s="49" t="s">
        <v>1</v>
      </c>
      <c r="P12" s="41">
        <f t="shared" si="6"/>
        <v>8.4949353136261738</v>
      </c>
      <c r="Q12" s="51">
        <v>160.47828238529999</v>
      </c>
      <c r="R12" s="49" t="s">
        <v>1</v>
      </c>
      <c r="S12" s="50">
        <v>9.9496535078885913</v>
      </c>
      <c r="T12" s="4" t="s">
        <v>12</v>
      </c>
    </row>
    <row r="13" spans="1:20" ht="15" customHeight="1">
      <c r="A13" s="2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3"/>
      <c r="O13" s="73"/>
      <c r="P13" s="73"/>
      <c r="Q13" s="10"/>
      <c r="R13" s="10"/>
      <c r="S13" s="10"/>
      <c r="T13" s="74"/>
    </row>
    <row r="14" spans="1:20" ht="15" customHeight="1">
      <c r="A14" s="11" t="s">
        <v>34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0" ht="15" customHeight="1">
      <c r="A15" s="53" t="s">
        <v>17</v>
      </c>
      <c r="B15" s="54">
        <v>16081</v>
      </c>
      <c r="C15" s="68">
        <v>9.4E-2</v>
      </c>
      <c r="D15" s="66">
        <v>7.8100000000000001E-3</v>
      </c>
      <c r="E15" s="57">
        <v>7.5</v>
      </c>
      <c r="F15" s="57">
        <v>1.7</v>
      </c>
      <c r="G15" s="57">
        <v>366.3</v>
      </c>
      <c r="H15" s="58">
        <v>0.22590548706586608</v>
      </c>
      <c r="I15" s="57">
        <f t="shared" ref="I15:I18" si="7">E15+0.235*F15</f>
        <v>7.8994999999999997</v>
      </c>
      <c r="J15" s="57">
        <v>241.42950000000002</v>
      </c>
      <c r="K15" s="59">
        <v>69.370249999999999</v>
      </c>
      <c r="L15" s="59">
        <f t="shared" ref="L15:L18" si="8">(1.5*J15*K15)/(2*(J15+(K15/2)))</f>
        <v>45.492043673098628</v>
      </c>
      <c r="M15" s="44">
        <v>0.80851506856586375</v>
      </c>
      <c r="N15" s="39">
        <f t="shared" ref="N15:N18" si="9">Q15*M15</f>
        <v>11.837990387813647</v>
      </c>
      <c r="O15" s="49" t="s">
        <v>1</v>
      </c>
      <c r="P15" s="41">
        <f t="shared" ref="P15:P18" si="10">S15*M15</f>
        <v>0.73395540404444515</v>
      </c>
      <c r="Q15" s="60">
        <v>14.6416447238414</v>
      </c>
      <c r="R15" s="49" t="s">
        <v>1</v>
      </c>
      <c r="S15" s="60">
        <v>0.90778197287816564</v>
      </c>
      <c r="T15" s="42" t="s">
        <v>21</v>
      </c>
    </row>
    <row r="16" spans="1:20" ht="15" customHeight="1">
      <c r="A16" s="53" t="s">
        <v>17</v>
      </c>
      <c r="B16" s="54">
        <v>16082</v>
      </c>
      <c r="C16" s="68">
        <v>0.186</v>
      </c>
      <c r="D16" s="66">
        <v>1.8530000000000001E-2</v>
      </c>
      <c r="E16" s="57">
        <v>4.0999999999999996</v>
      </c>
      <c r="F16" s="57">
        <v>0.7</v>
      </c>
      <c r="G16" s="57">
        <v>301.3</v>
      </c>
      <c r="H16" s="58">
        <v>0.18098436946998275</v>
      </c>
      <c r="I16" s="57">
        <f t="shared" si="7"/>
        <v>4.2645</v>
      </c>
      <c r="J16" s="57">
        <v>272.79250000000002</v>
      </c>
      <c r="K16" s="59">
        <v>90.396249999999995</v>
      </c>
      <c r="L16" s="59">
        <f t="shared" si="8"/>
        <v>58.16072178572481</v>
      </c>
      <c r="M16" s="44">
        <v>0.84083133963888657</v>
      </c>
      <c r="N16" s="39">
        <f t="shared" si="9"/>
        <v>17.638395456965611</v>
      </c>
      <c r="O16" s="49" t="s">
        <v>1</v>
      </c>
      <c r="P16" s="41">
        <f t="shared" si="10"/>
        <v>1.0935805183318685</v>
      </c>
      <c r="Q16" s="60">
        <v>20.9773287762333</v>
      </c>
      <c r="R16" s="49" t="s">
        <v>1</v>
      </c>
      <c r="S16" s="60">
        <v>1.3005943841264653</v>
      </c>
      <c r="T16" s="42" t="s">
        <v>22</v>
      </c>
    </row>
    <row r="17" spans="1:20" ht="15" customHeight="1">
      <c r="A17" s="53" t="s">
        <v>17</v>
      </c>
      <c r="B17" s="54">
        <v>16083</v>
      </c>
      <c r="C17" s="68">
        <v>0.25800000000000001</v>
      </c>
      <c r="D17" s="66">
        <v>1.447E-2</v>
      </c>
      <c r="E17" s="57">
        <v>8.1999999999999993</v>
      </c>
      <c r="F17" s="57">
        <v>1.4</v>
      </c>
      <c r="G17" s="57">
        <v>286.60000000000002</v>
      </c>
      <c r="H17" s="58">
        <v>0.17127817004167945</v>
      </c>
      <c r="I17" s="57">
        <f t="shared" si="7"/>
        <v>8.5289999999999999</v>
      </c>
      <c r="J17" s="57">
        <v>249.69150000000002</v>
      </c>
      <c r="K17" s="59">
        <v>96.993499999999997</v>
      </c>
      <c r="L17" s="59">
        <f t="shared" si="8"/>
        <v>60.914001067907598</v>
      </c>
      <c r="M17" s="44">
        <v>0.85387273778843054</v>
      </c>
      <c r="N17" s="39">
        <f t="shared" si="9"/>
        <v>16.506877052146802</v>
      </c>
      <c r="O17" s="49" t="s">
        <v>1</v>
      </c>
      <c r="P17" s="41">
        <f t="shared" si="10"/>
        <v>1.0234263772331045</v>
      </c>
      <c r="Q17" s="60">
        <v>19.3317766473027</v>
      </c>
      <c r="R17" s="49" t="s">
        <v>1</v>
      </c>
      <c r="S17" s="60">
        <v>1.1985701521327705</v>
      </c>
      <c r="T17" s="42" t="s">
        <v>21</v>
      </c>
    </row>
    <row r="18" spans="1:20" ht="15" customHeight="1">
      <c r="A18" s="53" t="s">
        <v>17</v>
      </c>
      <c r="B18" s="54">
        <v>16084</v>
      </c>
      <c r="C18" s="68">
        <v>0.76800000000000002</v>
      </c>
      <c r="D18" s="66">
        <v>4.8189999999999997E-2</v>
      </c>
      <c r="E18" s="57">
        <v>5.7</v>
      </c>
      <c r="F18" s="57">
        <v>1.1000000000000001</v>
      </c>
      <c r="G18" s="57">
        <v>234.9</v>
      </c>
      <c r="H18" s="58">
        <v>0.18989936257334689</v>
      </c>
      <c r="I18" s="57">
        <f t="shared" si="7"/>
        <v>5.9584999999999999</v>
      </c>
      <c r="J18" s="57">
        <v>463.58550000000002</v>
      </c>
      <c r="K18" s="59">
        <v>111.82225</v>
      </c>
      <c r="L18" s="59">
        <f t="shared" si="8"/>
        <v>74.840486707745697</v>
      </c>
      <c r="M18" s="44">
        <v>0.87898802340284665</v>
      </c>
      <c r="N18" s="39">
        <f t="shared" si="9"/>
        <v>21.103946014457968</v>
      </c>
      <c r="O18" s="49" t="s">
        <v>1</v>
      </c>
      <c r="P18" s="41">
        <f t="shared" si="10"/>
        <v>1.3084446528963949</v>
      </c>
      <c r="Q18" s="60">
        <v>24.009366968116101</v>
      </c>
      <c r="R18" s="49" t="s">
        <v>1</v>
      </c>
      <c r="S18" s="60">
        <v>1.4885807520231993</v>
      </c>
      <c r="T18" s="42" t="s">
        <v>22</v>
      </c>
    </row>
    <row r="19" spans="1:20" ht="15" customHeight="1">
      <c r="A19" s="53"/>
      <c r="B19" s="54"/>
      <c r="C19" s="68"/>
      <c r="D19" s="66"/>
      <c r="E19" s="57"/>
      <c r="F19" s="57"/>
      <c r="G19" s="57"/>
      <c r="H19" s="58"/>
      <c r="I19" s="57"/>
      <c r="J19" s="57"/>
      <c r="K19" s="59"/>
      <c r="L19" s="59"/>
      <c r="M19" s="44"/>
      <c r="N19" s="39"/>
      <c r="O19" s="49"/>
      <c r="P19" s="41"/>
      <c r="Q19" s="60"/>
      <c r="R19" s="49"/>
      <c r="S19" s="60"/>
      <c r="T19" s="42"/>
    </row>
    <row r="20" spans="1:20" ht="15" customHeight="1">
      <c r="A20" s="53" t="s">
        <v>18</v>
      </c>
      <c r="B20" s="54">
        <v>16085</v>
      </c>
      <c r="C20" s="68">
        <v>0.13</v>
      </c>
      <c r="D20" s="66">
        <v>2.6200000000000001E-2</v>
      </c>
      <c r="E20" s="57">
        <v>2.2999999999999998</v>
      </c>
      <c r="F20" s="57">
        <v>0.7</v>
      </c>
      <c r="G20" s="57">
        <v>152.30000000000001</v>
      </c>
      <c r="H20" s="58">
        <v>0.30308904320409852</v>
      </c>
      <c r="I20" s="57">
        <f t="shared" ref="I20:I23" si="11">E20+0.235*F20</f>
        <v>2.4644999999999997</v>
      </c>
      <c r="J20" s="57">
        <v>246.11849999999998</v>
      </c>
      <c r="K20" s="59">
        <v>102.89425</v>
      </c>
      <c r="L20" s="59">
        <f t="shared" ref="L20:L23" si="12">(1.5*J20*K20)/(2*(J20+(K20/2)))</f>
        <v>63.828386936390089</v>
      </c>
      <c r="M20" s="44">
        <v>0.86471797749810542</v>
      </c>
      <c r="N20" s="39">
        <f t="shared" ref="N20:N23" si="13">Q20*M20</f>
        <v>15.2222482043148</v>
      </c>
      <c r="O20" s="49" t="s">
        <v>1</v>
      </c>
      <c r="P20" s="41">
        <f t="shared" ref="P20:P23" si="14">S20*M20</f>
        <v>0.94377938866751609</v>
      </c>
      <c r="Q20" s="60">
        <v>17.603714274979499</v>
      </c>
      <c r="R20" s="49" t="s">
        <v>1</v>
      </c>
      <c r="S20" s="60">
        <v>1.0914302850487272</v>
      </c>
      <c r="T20" s="43" t="s">
        <v>12</v>
      </c>
    </row>
    <row r="21" spans="1:20" ht="15" customHeight="1">
      <c r="A21" s="53" t="s">
        <v>18</v>
      </c>
      <c r="B21" s="54">
        <v>16086</v>
      </c>
      <c r="C21" s="68">
        <v>0.48399999999999999</v>
      </c>
      <c r="D21" s="66">
        <v>3.3820000000000003E-2</v>
      </c>
      <c r="E21" s="57">
        <v>9.6</v>
      </c>
      <c r="F21" s="57">
        <v>1.6</v>
      </c>
      <c r="G21" s="57">
        <v>120.7</v>
      </c>
      <c r="H21" s="58">
        <v>0.16910892133842187</v>
      </c>
      <c r="I21" s="57">
        <f t="shared" si="11"/>
        <v>9.9759999999999991</v>
      </c>
      <c r="J21" s="57">
        <v>313.65100000000001</v>
      </c>
      <c r="K21" s="59">
        <v>103.56475</v>
      </c>
      <c r="L21" s="59">
        <f t="shared" si="12"/>
        <v>66.667119695040171</v>
      </c>
      <c r="M21" s="44">
        <v>0.87584646769210883</v>
      </c>
      <c r="N21" s="39">
        <f t="shared" si="13"/>
        <v>11.662994485533462</v>
      </c>
      <c r="O21" s="49" t="s">
        <v>1</v>
      </c>
      <c r="P21" s="41">
        <f t="shared" si="14"/>
        <v>0.72310565810307492</v>
      </c>
      <c r="Q21" s="60">
        <v>13.316254521487</v>
      </c>
      <c r="R21" s="49" t="s">
        <v>1</v>
      </c>
      <c r="S21" s="60">
        <v>0.82560778033219429</v>
      </c>
      <c r="T21" s="43" t="s">
        <v>12</v>
      </c>
    </row>
    <row r="22" spans="1:20" ht="15" customHeight="1">
      <c r="A22" s="53" t="s">
        <v>18</v>
      </c>
      <c r="B22" s="54">
        <v>16087</v>
      </c>
      <c r="C22" s="68">
        <v>0.439</v>
      </c>
      <c r="D22" s="66">
        <v>1.2930000000000001E-2</v>
      </c>
      <c r="E22" s="57">
        <v>10.5</v>
      </c>
      <c r="F22" s="57">
        <v>7.1</v>
      </c>
      <c r="G22" s="57">
        <v>276.39999999999998</v>
      </c>
      <c r="H22" s="58">
        <v>0.67331004155267304</v>
      </c>
      <c r="I22" s="57">
        <f t="shared" si="11"/>
        <v>12.1685</v>
      </c>
      <c r="J22" s="57">
        <v>231.4085</v>
      </c>
      <c r="K22" s="59">
        <v>81.98599999999999</v>
      </c>
      <c r="L22" s="59">
        <f t="shared" si="12"/>
        <v>52.236103548438606</v>
      </c>
      <c r="M22" s="44">
        <v>0.81397550674289465</v>
      </c>
      <c r="N22" s="39">
        <f t="shared" si="13"/>
        <v>22.193933025827146</v>
      </c>
      <c r="O22" s="49" t="s">
        <v>1</v>
      </c>
      <c r="P22" s="41">
        <f t="shared" si="14"/>
        <v>1.3760238476012809</v>
      </c>
      <c r="Q22" s="60">
        <v>27.2660944241869</v>
      </c>
      <c r="R22" s="49" t="s">
        <v>1</v>
      </c>
      <c r="S22" s="60">
        <v>1.6904978542995852</v>
      </c>
      <c r="T22" s="42" t="s">
        <v>22</v>
      </c>
    </row>
    <row r="23" spans="1:20" ht="15" customHeight="1">
      <c r="A23" s="53" t="s">
        <v>18</v>
      </c>
      <c r="B23" s="54">
        <v>16088</v>
      </c>
      <c r="C23" s="68">
        <v>1.3089999999999999</v>
      </c>
      <c r="D23" s="66">
        <v>1.9730000000000001E-2</v>
      </c>
      <c r="E23" s="57">
        <v>29.8</v>
      </c>
      <c r="F23" s="57">
        <v>2.2000000000000002</v>
      </c>
      <c r="G23" s="57">
        <v>263.2</v>
      </c>
      <c r="H23" s="58">
        <v>7.5358281279904279E-2</v>
      </c>
      <c r="I23" s="57">
        <f t="shared" si="11"/>
        <v>30.317</v>
      </c>
      <c r="J23" s="57">
        <v>264.00450000000001</v>
      </c>
      <c r="K23" s="59">
        <v>86.216250000000002</v>
      </c>
      <c r="L23" s="59">
        <f t="shared" si="12"/>
        <v>55.585824515822992</v>
      </c>
      <c r="M23" s="44">
        <v>0.85323698817443172</v>
      </c>
      <c r="N23" s="39">
        <f t="shared" si="13"/>
        <v>17.788492288498908</v>
      </c>
      <c r="O23" s="49" t="s">
        <v>1</v>
      </c>
      <c r="P23" s="41">
        <f t="shared" si="14"/>
        <v>1.1028865218869306</v>
      </c>
      <c r="Q23" s="60">
        <v>20.8482432607133</v>
      </c>
      <c r="R23" s="49" t="s">
        <v>1</v>
      </c>
      <c r="S23" s="60">
        <v>1.2925910821642226</v>
      </c>
      <c r="T23" s="43" t="s">
        <v>12</v>
      </c>
    </row>
    <row r="24" spans="1:20" ht="15" customHeight="1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0" s="28" customFormat="1" ht="15" customHeight="1">
      <c r="A25" s="53" t="s">
        <v>14</v>
      </c>
      <c r="B25" s="54">
        <v>16093</v>
      </c>
      <c r="C25" s="55">
        <v>0.12392956081746849</v>
      </c>
      <c r="D25" s="56">
        <v>7.8210718322491348E-3</v>
      </c>
      <c r="E25" s="57">
        <v>10.5</v>
      </c>
      <c r="F25" s="57">
        <v>1.5</v>
      </c>
      <c r="G25" s="57">
        <v>371.7</v>
      </c>
      <c r="H25" s="58">
        <v>0.13959382763746461</v>
      </c>
      <c r="I25" s="57">
        <f t="shared" ref="I25:I28" si="15">E25+0.235*F25</f>
        <v>10.852499999999999</v>
      </c>
      <c r="J25" s="57">
        <v>188.73349999999999</v>
      </c>
      <c r="K25" s="59">
        <v>84.247749999999996</v>
      </c>
      <c r="L25" s="59">
        <f>(1.5*J25*K25)/(2*(J25+(K25/2)))</f>
        <v>51.656480731745084</v>
      </c>
      <c r="M25" s="40">
        <v>0.82585906870514014</v>
      </c>
      <c r="N25" s="39">
        <f>Q25*M25</f>
        <v>11.527590396291226</v>
      </c>
      <c r="O25" s="49" t="s">
        <v>1</v>
      </c>
      <c r="P25" s="41">
        <f>S25*M25</f>
        <v>0.7147106045700552</v>
      </c>
      <c r="Q25" s="60">
        <v>13.9583021281891</v>
      </c>
      <c r="R25" s="49" t="s">
        <v>1</v>
      </c>
      <c r="S25" s="60">
        <v>0.86541473194772323</v>
      </c>
      <c r="T25" s="42" t="s">
        <v>21</v>
      </c>
    </row>
    <row r="26" spans="1:20" ht="15" customHeight="1">
      <c r="A26" s="53" t="s">
        <v>14</v>
      </c>
      <c r="B26" s="61">
        <v>16094</v>
      </c>
      <c r="C26" s="55">
        <v>0.27694108317275096</v>
      </c>
      <c r="D26" s="56">
        <v>2.9767646027084468E-2</v>
      </c>
      <c r="E26" s="57">
        <v>7.3</v>
      </c>
      <c r="F26" s="57">
        <v>0.5</v>
      </c>
      <c r="G26" s="57">
        <v>262.2</v>
      </c>
      <c r="H26" s="58">
        <v>6.3532370835246196E-2</v>
      </c>
      <c r="I26" s="57">
        <f t="shared" si="15"/>
        <v>7.4174999999999995</v>
      </c>
      <c r="J26" s="57">
        <v>343.28250000000003</v>
      </c>
      <c r="K26" s="59">
        <v>92.874499999999998</v>
      </c>
      <c r="L26" s="59">
        <f t="shared" ref="L26:L36" si="16">(1.5*J26*K26)/(2*(J26+(K26/2)))</f>
        <v>61.355994685123086</v>
      </c>
      <c r="M26" s="44">
        <v>0.86974781990056316</v>
      </c>
      <c r="N26" s="39">
        <f t="shared" ref="N26:N36" si="17">Q26*M26</f>
        <v>9.8683915536451359</v>
      </c>
      <c r="O26" s="49" t="s">
        <v>1</v>
      </c>
      <c r="P26" s="41">
        <f t="shared" ref="P26:P36" si="18">S26*M26</f>
        <v>0.61184027632600091</v>
      </c>
      <c r="Q26" s="60">
        <v>11.346267651206499</v>
      </c>
      <c r="R26" s="49" t="s">
        <v>1</v>
      </c>
      <c r="S26" s="60">
        <v>0.7034685943748058</v>
      </c>
      <c r="T26" s="43" t="s">
        <v>12</v>
      </c>
    </row>
    <row r="27" spans="1:20" ht="15" customHeight="1">
      <c r="A27" s="53" t="s">
        <v>14</v>
      </c>
      <c r="B27" s="54">
        <v>16095</v>
      </c>
      <c r="C27" s="55">
        <v>0.28863827017997651</v>
      </c>
      <c r="D27" s="56">
        <v>2.2428042254438858E-2</v>
      </c>
      <c r="E27" s="57">
        <v>6.5</v>
      </c>
      <c r="F27" s="57">
        <v>12.8</v>
      </c>
      <c r="G27" s="57">
        <v>256.7</v>
      </c>
      <c r="H27" s="58">
        <v>1.9637206027469281</v>
      </c>
      <c r="I27" s="57">
        <f t="shared" si="15"/>
        <v>9.5079999999999991</v>
      </c>
      <c r="J27" s="57">
        <v>248.77549999999999</v>
      </c>
      <c r="K27" s="59">
        <v>94.698250000000002</v>
      </c>
      <c r="L27" s="59">
        <f t="shared" si="16"/>
        <v>59.667288290044276</v>
      </c>
      <c r="M27" s="44">
        <v>0.84619481552658438</v>
      </c>
      <c r="N27" s="39">
        <f t="shared" si="17"/>
        <v>10.758078147078773</v>
      </c>
      <c r="O27" s="49" t="s">
        <v>1</v>
      </c>
      <c r="P27" s="41">
        <f t="shared" si="18"/>
        <v>0.66700084511888147</v>
      </c>
      <c r="Q27" s="60">
        <v>12.713476790074701</v>
      </c>
      <c r="R27" s="49" t="s">
        <v>1</v>
      </c>
      <c r="S27" s="60">
        <v>0.78823556098462855</v>
      </c>
      <c r="T27" s="43" t="s">
        <v>12</v>
      </c>
    </row>
    <row r="28" spans="1:20" ht="15" customHeight="1">
      <c r="A28" s="53" t="s">
        <v>14</v>
      </c>
      <c r="B28" s="54">
        <v>16096</v>
      </c>
      <c r="C28" s="55">
        <v>9.7651386031197496E-2</v>
      </c>
      <c r="D28" s="56">
        <v>1.1841695194459984E-2</v>
      </c>
      <c r="E28" s="57">
        <v>7.5</v>
      </c>
      <c r="F28" s="57">
        <v>2</v>
      </c>
      <c r="G28" s="57">
        <v>223.5</v>
      </c>
      <c r="H28" s="58">
        <v>0.26809014419203964</v>
      </c>
      <c r="I28" s="57">
        <f t="shared" si="15"/>
        <v>7.97</v>
      </c>
      <c r="J28" s="57">
        <v>186.4795</v>
      </c>
      <c r="K28" s="59">
        <v>79.477000000000004</v>
      </c>
      <c r="L28" s="59">
        <f t="shared" si="16"/>
        <v>49.136776985584696</v>
      </c>
      <c r="M28" s="44">
        <v>0.82451564877583428</v>
      </c>
      <c r="N28" s="39">
        <f t="shared" si="17"/>
        <v>8.2587425841688056</v>
      </c>
      <c r="O28" s="49" t="s">
        <v>1</v>
      </c>
      <c r="P28" s="41">
        <f t="shared" si="18"/>
        <v>0.51204204021846378</v>
      </c>
      <c r="Q28" s="60">
        <v>10.0164776695635</v>
      </c>
      <c r="R28" s="49" t="s">
        <v>1</v>
      </c>
      <c r="S28" s="60">
        <v>0.62102161551293433</v>
      </c>
      <c r="T28" s="43" t="s">
        <v>12</v>
      </c>
    </row>
    <row r="29" spans="1:20" ht="15" customHeight="1">
      <c r="A29" s="69"/>
      <c r="B29" s="45"/>
      <c r="C29" s="46"/>
      <c r="D29" s="47"/>
      <c r="E29" s="48"/>
      <c r="F29" s="48"/>
      <c r="G29" s="48"/>
      <c r="H29" s="44"/>
      <c r="I29" s="48"/>
      <c r="J29" s="48"/>
      <c r="K29" s="48"/>
      <c r="L29" s="59"/>
      <c r="M29" s="44"/>
      <c r="N29" s="39"/>
      <c r="O29" s="49"/>
      <c r="P29" s="38"/>
      <c r="Q29" s="51"/>
      <c r="R29" s="49"/>
      <c r="S29" s="52"/>
      <c r="T29" s="4"/>
    </row>
    <row r="30" spans="1:20" ht="15" customHeight="1">
      <c r="A30" s="75" t="s">
        <v>37</v>
      </c>
      <c r="B30" s="45"/>
      <c r="C30" s="46"/>
      <c r="D30" s="47"/>
      <c r="E30" s="48"/>
      <c r="F30" s="48"/>
      <c r="G30" s="48"/>
      <c r="H30" s="44"/>
      <c r="I30" s="48"/>
      <c r="J30" s="48"/>
      <c r="K30" s="48"/>
      <c r="L30" s="59"/>
      <c r="M30" s="44"/>
      <c r="N30" s="39"/>
      <c r="O30" s="49"/>
      <c r="P30" s="38"/>
      <c r="Q30" s="51"/>
      <c r="R30" s="49"/>
      <c r="S30" s="52"/>
      <c r="T30" s="4"/>
    </row>
    <row r="31" spans="1:20" ht="15" customHeight="1">
      <c r="A31" s="44" t="s">
        <v>20</v>
      </c>
      <c r="B31" s="45">
        <v>13040</v>
      </c>
      <c r="C31" s="46">
        <v>0.37722181021599971</v>
      </c>
      <c r="D31" s="47">
        <v>3.8835235853069743E-2</v>
      </c>
      <c r="E31" s="48">
        <v>1.8</v>
      </c>
      <c r="F31" s="48">
        <v>0.7</v>
      </c>
      <c r="G31" s="48">
        <v>41.7</v>
      </c>
      <c r="H31" s="44">
        <f t="shared" ref="H31" si="19">F31/E31</f>
        <v>0.38888888888888884</v>
      </c>
      <c r="I31" s="48">
        <f t="shared" ref="I31" si="20">E31+0.235*F31</f>
        <v>1.9645000000000001</v>
      </c>
      <c r="J31" s="48">
        <v>275.62</v>
      </c>
      <c r="K31" s="48">
        <v>236.77600000000001</v>
      </c>
      <c r="L31" s="59">
        <f t="shared" ref="L31" si="21">(1.5*J31*K31)/(2*(J31+(K31/2)))</f>
        <v>124.22374885789121</v>
      </c>
      <c r="M31" s="44">
        <v>0.88048417921209776</v>
      </c>
      <c r="N31" s="39">
        <f t="shared" ref="N31" si="22">Q31*M31</f>
        <v>39.14319373074899</v>
      </c>
      <c r="O31" s="49" t="s">
        <v>1</v>
      </c>
      <c r="P31" s="38">
        <f t="shared" ref="P31" si="23">S31*M31</f>
        <v>2.4268780113064374</v>
      </c>
      <c r="Q31" s="51">
        <v>44.456441870172299</v>
      </c>
      <c r="R31" s="49" t="s">
        <v>1</v>
      </c>
      <c r="S31" s="52">
        <v>2.7562993959506823</v>
      </c>
      <c r="T31" s="44" t="s">
        <v>12</v>
      </c>
    </row>
    <row r="32" spans="1:20" ht="15" customHeight="1">
      <c r="A32" s="75"/>
      <c r="B32" s="45"/>
      <c r="C32" s="46"/>
      <c r="D32" s="47"/>
      <c r="E32" s="48"/>
      <c r="F32" s="48"/>
      <c r="G32" s="48"/>
      <c r="H32" s="44"/>
      <c r="I32" s="48"/>
      <c r="J32" s="48"/>
      <c r="K32" s="48"/>
      <c r="L32" s="59"/>
      <c r="M32" s="44"/>
      <c r="N32" s="39"/>
      <c r="O32" s="49"/>
      <c r="P32" s="38"/>
      <c r="Q32" s="51"/>
      <c r="R32" s="49"/>
      <c r="S32" s="52"/>
      <c r="T32" s="4"/>
    </row>
    <row r="33" spans="1:20" s="9" customFormat="1" ht="15" customHeight="1">
      <c r="A33" s="44" t="s">
        <v>19</v>
      </c>
      <c r="B33" s="45">
        <v>13043</v>
      </c>
      <c r="C33" s="46">
        <v>0.86349499938060892</v>
      </c>
      <c r="D33" s="47">
        <v>1.1448453587540071E-2</v>
      </c>
      <c r="E33" s="48">
        <v>15.8</v>
      </c>
      <c r="F33" s="48">
        <v>1.4</v>
      </c>
      <c r="G33" s="48">
        <v>138.19999999999999</v>
      </c>
      <c r="H33" s="44">
        <f t="shared" ref="H33:H36" si="24">F33/E33</f>
        <v>8.8607594936708847E-2</v>
      </c>
      <c r="I33" s="48">
        <f t="shared" ref="I33:I36" si="25">E33+0.235*F33</f>
        <v>16.129000000000001</v>
      </c>
      <c r="J33" s="48">
        <v>283.49250000000001</v>
      </c>
      <c r="K33" s="48">
        <v>154.04499999999999</v>
      </c>
      <c r="L33" s="59">
        <f t="shared" si="16"/>
        <v>90.850454549394613</v>
      </c>
      <c r="M33" s="44">
        <v>0.83259663699307063</v>
      </c>
      <c r="N33" s="39">
        <f>Q33*M33</f>
        <v>37.869572701917143</v>
      </c>
      <c r="O33" s="49" t="s">
        <v>1</v>
      </c>
      <c r="P33" s="38">
        <f t="shared" si="18"/>
        <v>2.3479135075188626</v>
      </c>
      <c r="Q33" s="51">
        <v>45.483696449559787</v>
      </c>
      <c r="R33" s="49" t="s">
        <v>1</v>
      </c>
      <c r="S33" s="52">
        <v>2.8199891798727066</v>
      </c>
      <c r="T33" s="44" t="s">
        <v>11</v>
      </c>
    </row>
    <row r="34" spans="1:20" s="29" customFormat="1" ht="15" customHeight="1">
      <c r="A34" s="44" t="s">
        <v>19</v>
      </c>
      <c r="B34" s="45">
        <v>13044</v>
      </c>
      <c r="C34" s="46">
        <v>3.84638467105813</v>
      </c>
      <c r="D34" s="47">
        <v>3.5976798863909254E-2</v>
      </c>
      <c r="E34" s="48">
        <v>23</v>
      </c>
      <c r="F34" s="48">
        <v>0.8</v>
      </c>
      <c r="G34" s="48">
        <v>81.7</v>
      </c>
      <c r="H34" s="44">
        <f t="shared" si="24"/>
        <v>3.4782608695652174E-2</v>
      </c>
      <c r="I34" s="48">
        <f t="shared" si="25"/>
        <v>23.187999999999999</v>
      </c>
      <c r="J34" s="48">
        <v>362.72649999999999</v>
      </c>
      <c r="K34" s="48">
        <v>198.65600000000001</v>
      </c>
      <c r="L34" s="59">
        <f t="shared" si="16"/>
        <v>116.96314328288113</v>
      </c>
      <c r="M34" s="44">
        <v>0.87848283213451528</v>
      </c>
      <c r="N34" s="39">
        <f t="shared" si="17"/>
        <v>37.675229966105839</v>
      </c>
      <c r="O34" s="49" t="s">
        <v>1</v>
      </c>
      <c r="P34" s="38">
        <f t="shared" si="18"/>
        <v>2.335864257898562</v>
      </c>
      <c r="Q34" s="51">
        <v>42.886700329206803</v>
      </c>
      <c r="R34" s="49" t="s">
        <v>1</v>
      </c>
      <c r="S34" s="52">
        <v>2.6589754204108216</v>
      </c>
      <c r="T34" s="44" t="s">
        <v>12</v>
      </c>
    </row>
    <row r="35" spans="1:20" ht="15" customHeight="1">
      <c r="A35" s="44" t="s">
        <v>19</v>
      </c>
      <c r="B35" s="45">
        <v>13045</v>
      </c>
      <c r="C35" s="46">
        <v>1.0886925636213129</v>
      </c>
      <c r="D35" s="47">
        <v>1.6666621915680076E-2</v>
      </c>
      <c r="E35" s="48">
        <v>14.7</v>
      </c>
      <c r="F35" s="48">
        <v>1</v>
      </c>
      <c r="G35" s="48">
        <v>162.1</v>
      </c>
      <c r="H35" s="44">
        <f t="shared" si="24"/>
        <v>6.8027210884353748E-2</v>
      </c>
      <c r="I35" s="48">
        <f t="shared" si="25"/>
        <v>14.934999999999999</v>
      </c>
      <c r="J35" s="48">
        <v>329.79349999999999</v>
      </c>
      <c r="K35" s="48">
        <v>171.512</v>
      </c>
      <c r="L35" s="59">
        <f t="shared" si="16"/>
        <v>102.08809559149994</v>
      </c>
      <c r="M35" s="44">
        <v>0.85142143107005619</v>
      </c>
      <c r="N35" s="39">
        <f t="shared" si="17"/>
        <v>35.468771034177443</v>
      </c>
      <c r="O35" s="49" t="s">
        <v>1</v>
      </c>
      <c r="P35" s="38">
        <f t="shared" si="18"/>
        <v>2.1990638041190018</v>
      </c>
      <c r="Q35" s="51">
        <v>41.658301917066758</v>
      </c>
      <c r="R35" s="49" t="s">
        <v>1</v>
      </c>
      <c r="S35" s="52">
        <v>2.5828147188581392</v>
      </c>
      <c r="T35" s="44" t="s">
        <v>11</v>
      </c>
    </row>
    <row r="36" spans="1:20" ht="15" customHeight="1">
      <c r="A36" s="44" t="s">
        <v>19</v>
      </c>
      <c r="B36" s="45">
        <v>13046</v>
      </c>
      <c r="C36" s="46">
        <v>4.7519823791583669</v>
      </c>
      <c r="D36" s="47">
        <v>2.1749426818049353E-2</v>
      </c>
      <c r="E36" s="48">
        <v>34.799999999999997</v>
      </c>
      <c r="F36" s="48">
        <v>7.6</v>
      </c>
      <c r="G36" s="48">
        <v>184.6</v>
      </c>
      <c r="H36" s="44">
        <f t="shared" si="24"/>
        <v>0.21839080459770116</v>
      </c>
      <c r="I36" s="48">
        <f t="shared" si="25"/>
        <v>36.585999999999999</v>
      </c>
      <c r="J36" s="48">
        <v>347.40700000000004</v>
      </c>
      <c r="K36" s="48">
        <v>192.185</v>
      </c>
      <c r="L36" s="59">
        <f t="shared" si="16"/>
        <v>112.90838145533422</v>
      </c>
      <c r="M36" s="44">
        <v>0.86295412704268326</v>
      </c>
      <c r="N36" s="39">
        <f t="shared" si="17"/>
        <v>48.579164486232855</v>
      </c>
      <c r="O36" s="49" t="s">
        <v>1</v>
      </c>
      <c r="P36" s="38">
        <f t="shared" si="18"/>
        <v>3.0119081981464371</v>
      </c>
      <c r="Q36" s="51">
        <v>56.294028806272856</v>
      </c>
      <c r="R36" s="49" t="s">
        <v>1</v>
      </c>
      <c r="S36" s="52">
        <v>3.4902297859889169</v>
      </c>
      <c r="T36" s="44" t="s">
        <v>11</v>
      </c>
    </row>
    <row r="37" spans="1:20" ht="15" customHeight="1">
      <c r="A37" s="13"/>
      <c r="B37" s="21"/>
      <c r="C37" s="15"/>
      <c r="D37" s="2"/>
      <c r="E37" s="3"/>
      <c r="F37" s="3"/>
      <c r="G37" s="3"/>
      <c r="H37" s="4"/>
      <c r="I37" s="3"/>
      <c r="J37" s="3"/>
      <c r="K37" s="3"/>
      <c r="L37" s="59"/>
      <c r="M37" s="4"/>
      <c r="N37" s="39"/>
      <c r="O37" s="7"/>
      <c r="P37" s="38"/>
      <c r="Q37" s="6"/>
      <c r="R37" s="7"/>
      <c r="S37" s="8"/>
      <c r="T37" s="4"/>
    </row>
    <row r="38" spans="1:20" ht="15" customHeight="1">
      <c r="A38" s="82" t="s">
        <v>10</v>
      </c>
      <c r="B38" s="83"/>
      <c r="C38" s="15"/>
      <c r="D38" s="2"/>
      <c r="E38" s="3"/>
      <c r="F38" s="3"/>
      <c r="G38" s="3"/>
      <c r="H38" s="4"/>
      <c r="I38" s="3"/>
      <c r="J38" s="3"/>
      <c r="K38" s="3"/>
      <c r="L38" s="3"/>
      <c r="M38" s="4"/>
      <c r="N38" s="4"/>
      <c r="O38" s="7"/>
      <c r="P38" s="4"/>
      <c r="Q38" s="6"/>
      <c r="R38" s="7"/>
      <c r="S38" s="8"/>
      <c r="T38" s="4"/>
    </row>
    <row r="39" spans="1:20" ht="15" customHeight="1">
      <c r="A39" s="17" t="s">
        <v>6</v>
      </c>
      <c r="B39" s="14">
        <v>13055</v>
      </c>
      <c r="C39" s="15">
        <v>3.9738189185071997</v>
      </c>
      <c r="D39" s="18" t="s">
        <v>3</v>
      </c>
      <c r="E39" s="18" t="s">
        <v>3</v>
      </c>
      <c r="F39" s="18" t="s">
        <v>3</v>
      </c>
      <c r="G39" s="18" t="s">
        <v>3</v>
      </c>
      <c r="H39" s="4">
        <v>26.420771062081268</v>
      </c>
      <c r="I39" s="18" t="s">
        <v>3</v>
      </c>
      <c r="J39" s="18" t="s">
        <v>3</v>
      </c>
      <c r="K39" s="18" t="s">
        <v>3</v>
      </c>
      <c r="L39" s="18" t="s">
        <v>3</v>
      </c>
      <c r="M39" s="4">
        <v>1</v>
      </c>
      <c r="N39" s="4" t="s">
        <v>3</v>
      </c>
      <c r="O39" s="30" t="s">
        <v>1</v>
      </c>
      <c r="P39" s="4" t="s">
        <v>3</v>
      </c>
      <c r="Q39" s="31">
        <v>31.313304019195119</v>
      </c>
      <c r="R39" s="30" t="s">
        <v>1</v>
      </c>
      <c r="S39" s="32">
        <v>1.9414248491900974</v>
      </c>
      <c r="T39" s="18" t="s">
        <v>3</v>
      </c>
    </row>
    <row r="40" spans="1:20" s="9" customFormat="1" ht="15" customHeight="1">
      <c r="A40" s="17" t="s">
        <v>6</v>
      </c>
      <c r="B40" s="14">
        <v>13056</v>
      </c>
      <c r="C40" s="15">
        <v>4.3474408694872837</v>
      </c>
      <c r="D40" s="18" t="s">
        <v>3</v>
      </c>
      <c r="E40" s="18" t="s">
        <v>3</v>
      </c>
      <c r="F40" s="18" t="s">
        <v>3</v>
      </c>
      <c r="G40" s="18" t="s">
        <v>3</v>
      </c>
      <c r="H40" s="4">
        <v>26.043546546908395</v>
      </c>
      <c r="I40" s="18" t="s">
        <v>3</v>
      </c>
      <c r="J40" s="18" t="s">
        <v>3</v>
      </c>
      <c r="K40" s="18" t="s">
        <v>3</v>
      </c>
      <c r="L40" s="18" t="s">
        <v>3</v>
      </c>
      <c r="M40" s="4">
        <v>1</v>
      </c>
      <c r="N40" s="4" t="s">
        <v>3</v>
      </c>
      <c r="O40" s="30" t="s">
        <v>1</v>
      </c>
      <c r="P40" s="4" t="s">
        <v>3</v>
      </c>
      <c r="Q40" s="31">
        <v>31.397882680887538</v>
      </c>
      <c r="R40" s="30" t="s">
        <v>1</v>
      </c>
      <c r="S40" s="32">
        <v>1.9466687262150273</v>
      </c>
      <c r="T40" s="18" t="s">
        <v>3</v>
      </c>
    </row>
    <row r="41" spans="1:20" ht="15" customHeight="1">
      <c r="A41" s="17" t="s">
        <v>6</v>
      </c>
      <c r="B41" s="14">
        <v>13073</v>
      </c>
      <c r="C41" s="15">
        <v>2.0693737504534186</v>
      </c>
      <c r="D41" s="18" t="s">
        <v>3</v>
      </c>
      <c r="E41" s="18" t="s">
        <v>3</v>
      </c>
      <c r="F41" s="18" t="s">
        <v>3</v>
      </c>
      <c r="G41" s="18" t="s">
        <v>3</v>
      </c>
      <c r="H41" s="4">
        <v>19.613924658983883</v>
      </c>
      <c r="I41" s="18" t="s">
        <v>3</v>
      </c>
      <c r="J41" s="18" t="s">
        <v>3</v>
      </c>
      <c r="K41" s="18" t="s">
        <v>3</v>
      </c>
      <c r="L41" s="18" t="s">
        <v>3</v>
      </c>
      <c r="M41" s="4">
        <v>1</v>
      </c>
      <c r="N41" s="4" t="s">
        <v>3</v>
      </c>
      <c r="O41" s="30" t="s">
        <v>1</v>
      </c>
      <c r="P41" s="4" t="s">
        <v>3</v>
      </c>
      <c r="Q41" s="31">
        <v>31.1959845093666</v>
      </c>
      <c r="R41" s="30" t="s">
        <v>1</v>
      </c>
      <c r="S41" s="32">
        <v>1.9341510395807291</v>
      </c>
      <c r="T41" s="18" t="s">
        <v>3</v>
      </c>
    </row>
    <row r="42" spans="1:20" ht="15" customHeight="1">
      <c r="A42" s="17" t="s">
        <v>6</v>
      </c>
      <c r="B42" s="14">
        <v>13109</v>
      </c>
      <c r="C42" s="15">
        <v>11.244380535676962</v>
      </c>
      <c r="D42" s="19" t="s">
        <v>3</v>
      </c>
      <c r="E42" s="19" t="s">
        <v>3</v>
      </c>
      <c r="F42" s="19" t="s">
        <v>3</v>
      </c>
      <c r="G42" s="19" t="s">
        <v>3</v>
      </c>
      <c r="H42" s="20">
        <v>21.405072384129152</v>
      </c>
      <c r="I42" s="19" t="s">
        <v>3</v>
      </c>
      <c r="J42" s="19" t="s">
        <v>3</v>
      </c>
      <c r="K42" s="19" t="s">
        <v>3</v>
      </c>
      <c r="L42" s="19" t="s">
        <v>3</v>
      </c>
      <c r="M42" s="4">
        <v>1</v>
      </c>
      <c r="N42" s="4" t="s">
        <v>3</v>
      </c>
      <c r="O42" s="30" t="s">
        <v>1</v>
      </c>
      <c r="P42" s="4" t="s">
        <v>3</v>
      </c>
      <c r="Q42" s="31">
        <v>31.340368329567546</v>
      </c>
      <c r="R42" s="30" t="s">
        <v>1</v>
      </c>
      <c r="S42" s="32">
        <v>1.9431028364331879</v>
      </c>
      <c r="T42" s="19" t="s">
        <v>3</v>
      </c>
    </row>
    <row r="43" spans="1:20" ht="15" customHeight="1">
      <c r="A43" s="17" t="s">
        <v>6</v>
      </c>
      <c r="B43" s="14">
        <v>15910</v>
      </c>
      <c r="C43" s="15">
        <v>31.234159967570569</v>
      </c>
      <c r="D43" s="19" t="s">
        <v>3</v>
      </c>
      <c r="E43" s="19" t="s">
        <v>3</v>
      </c>
      <c r="F43" s="19" t="s">
        <v>3</v>
      </c>
      <c r="G43" s="19" t="s">
        <v>3</v>
      </c>
      <c r="H43" s="4">
        <v>19.989753913693857</v>
      </c>
      <c r="I43" s="19" t="s">
        <v>3</v>
      </c>
      <c r="J43" s="19" t="s">
        <v>3</v>
      </c>
      <c r="K43" s="19" t="s">
        <v>3</v>
      </c>
      <c r="L43" s="19" t="s">
        <v>3</v>
      </c>
      <c r="M43" s="4">
        <v>1</v>
      </c>
      <c r="N43" s="4" t="s">
        <v>3</v>
      </c>
      <c r="O43" s="30" t="s">
        <v>1</v>
      </c>
      <c r="P43" s="4" t="s">
        <v>3</v>
      </c>
      <c r="Q43" s="31">
        <v>32.320763227644171</v>
      </c>
      <c r="R43" s="30" t="s">
        <v>1</v>
      </c>
      <c r="S43" s="32">
        <v>2.00388732011394</v>
      </c>
      <c r="T43" s="19" t="s">
        <v>3</v>
      </c>
    </row>
    <row r="44" spans="1:20" ht="15" customHeight="1">
      <c r="A44" s="17" t="s">
        <v>6</v>
      </c>
      <c r="B44" s="14">
        <v>15952</v>
      </c>
      <c r="C44" s="15">
        <v>31.993337858998736</v>
      </c>
      <c r="D44" s="19" t="s">
        <v>3</v>
      </c>
      <c r="E44" s="19" t="s">
        <v>3</v>
      </c>
      <c r="F44" s="19" t="s">
        <v>3</v>
      </c>
      <c r="G44" s="19" t="s">
        <v>3</v>
      </c>
      <c r="H44" s="4">
        <v>23.232813188418589</v>
      </c>
      <c r="I44" s="19" t="s">
        <v>3</v>
      </c>
      <c r="J44" s="19" t="s">
        <v>3</v>
      </c>
      <c r="K44" s="19" t="s">
        <v>3</v>
      </c>
      <c r="L44" s="19" t="s">
        <v>3</v>
      </c>
      <c r="M44" s="4">
        <v>1</v>
      </c>
      <c r="N44" s="4" t="s">
        <v>3</v>
      </c>
      <c r="O44" s="30" t="s">
        <v>1</v>
      </c>
      <c r="P44" s="4" t="s">
        <v>3</v>
      </c>
      <c r="Q44" s="31">
        <v>29.767393681570571</v>
      </c>
      <c r="R44" s="30" t="s">
        <v>1</v>
      </c>
      <c r="S44" s="32">
        <v>1.8455784082573801</v>
      </c>
      <c r="T44" s="19" t="s">
        <v>3</v>
      </c>
    </row>
    <row r="45" spans="1:20" ht="15" customHeight="1">
      <c r="A45" s="33" t="s">
        <v>6</v>
      </c>
      <c r="B45" s="14">
        <v>16008</v>
      </c>
      <c r="C45" s="15">
        <v>15.0407268448844</v>
      </c>
      <c r="D45" s="19" t="s">
        <v>3</v>
      </c>
      <c r="E45" s="19" t="s">
        <v>3</v>
      </c>
      <c r="F45" s="19" t="s">
        <v>3</v>
      </c>
      <c r="G45" s="19" t="s">
        <v>3</v>
      </c>
      <c r="H45" s="4">
        <v>20.716600047949424</v>
      </c>
      <c r="I45" s="19" t="s">
        <v>3</v>
      </c>
      <c r="J45" s="19" t="s">
        <v>3</v>
      </c>
      <c r="K45" s="19" t="s">
        <v>3</v>
      </c>
      <c r="L45" s="19" t="s">
        <v>3</v>
      </c>
      <c r="M45" s="4">
        <v>1</v>
      </c>
      <c r="N45" s="4" t="s">
        <v>3</v>
      </c>
      <c r="O45" s="30" t="s">
        <v>1</v>
      </c>
      <c r="P45" s="4" t="s">
        <v>3</v>
      </c>
      <c r="Q45" s="31">
        <v>29.651692201843598</v>
      </c>
      <c r="R45" s="30" t="s">
        <v>1</v>
      </c>
      <c r="S45" s="32">
        <v>1.838404916514303</v>
      </c>
      <c r="T45" s="19" t="s">
        <v>3</v>
      </c>
    </row>
    <row r="46" spans="1:20" ht="15" customHeight="1">
      <c r="A46" s="33" t="s">
        <v>6</v>
      </c>
      <c r="B46" s="14">
        <v>16572</v>
      </c>
      <c r="C46" s="15">
        <v>2.9222544674178299</v>
      </c>
      <c r="D46" s="19" t="s">
        <v>3</v>
      </c>
      <c r="E46" s="19" t="s">
        <v>3</v>
      </c>
      <c r="F46" s="19" t="s">
        <v>3</v>
      </c>
      <c r="G46" s="19" t="s">
        <v>3</v>
      </c>
      <c r="H46" s="4">
        <v>21.410667866445394</v>
      </c>
      <c r="I46" s="19" t="s">
        <v>3</v>
      </c>
      <c r="J46" s="19" t="s">
        <v>3</v>
      </c>
      <c r="K46" s="19" t="s">
        <v>3</v>
      </c>
      <c r="L46" s="19" t="s">
        <v>3</v>
      </c>
      <c r="M46" s="4">
        <v>1</v>
      </c>
      <c r="N46" s="4" t="s">
        <v>3</v>
      </c>
      <c r="O46" s="30" t="s">
        <v>1</v>
      </c>
      <c r="P46" s="4" t="s">
        <v>3</v>
      </c>
      <c r="Q46" s="31">
        <v>31.483822451399298</v>
      </c>
      <c r="R46" s="30" t="s">
        <v>1</v>
      </c>
      <c r="S46" s="32">
        <v>1.9519969919867566</v>
      </c>
      <c r="T46" s="19" t="s">
        <v>3</v>
      </c>
    </row>
    <row r="47" spans="1:20" ht="15" customHeight="1">
      <c r="A47" s="17" t="s">
        <v>6</v>
      </c>
      <c r="B47" s="14">
        <v>16587</v>
      </c>
      <c r="C47" s="15">
        <v>1.9681036454136067</v>
      </c>
      <c r="D47" s="19" t="s">
        <v>3</v>
      </c>
      <c r="E47" s="19" t="s">
        <v>3</v>
      </c>
      <c r="F47" s="19" t="s">
        <v>3</v>
      </c>
      <c r="G47" s="19" t="s">
        <v>3</v>
      </c>
      <c r="H47" s="4">
        <v>15.764595881851662</v>
      </c>
      <c r="I47" s="19" t="s">
        <v>3</v>
      </c>
      <c r="J47" s="19" t="s">
        <v>3</v>
      </c>
      <c r="K47" s="19" t="s">
        <v>3</v>
      </c>
      <c r="L47" s="19" t="s">
        <v>3</v>
      </c>
      <c r="M47" s="4">
        <v>1</v>
      </c>
      <c r="N47" s="4" t="s">
        <v>3</v>
      </c>
      <c r="O47" s="30" t="s">
        <v>1</v>
      </c>
      <c r="P47" s="4" t="s">
        <v>3</v>
      </c>
      <c r="Q47" s="31">
        <v>31.287428766362499</v>
      </c>
      <c r="R47" s="30" t="s">
        <v>1</v>
      </c>
      <c r="S47" s="32">
        <v>1.9398205835144777</v>
      </c>
      <c r="T47" s="19" t="s">
        <v>3</v>
      </c>
    </row>
    <row r="48" spans="1:20" s="9" customFormat="1" ht="15" customHeight="1">
      <c r="A48" s="24" t="s">
        <v>6</v>
      </c>
      <c r="B48" s="25">
        <v>16588</v>
      </c>
      <c r="C48" s="26">
        <v>1.255387035698005</v>
      </c>
      <c r="D48" s="34" t="s">
        <v>3</v>
      </c>
      <c r="E48" s="34" t="s">
        <v>3</v>
      </c>
      <c r="F48" s="34" t="s">
        <v>3</v>
      </c>
      <c r="G48" s="34" t="s">
        <v>3</v>
      </c>
      <c r="H48" s="23">
        <v>21.821469413127414</v>
      </c>
      <c r="I48" s="34" t="s">
        <v>3</v>
      </c>
      <c r="J48" s="34" t="s">
        <v>3</v>
      </c>
      <c r="K48" s="34" t="s">
        <v>3</v>
      </c>
      <c r="L48" s="34" t="s">
        <v>3</v>
      </c>
      <c r="M48" s="23">
        <v>1</v>
      </c>
      <c r="N48" s="23" t="s">
        <v>3</v>
      </c>
      <c r="O48" s="35" t="s">
        <v>1</v>
      </c>
      <c r="P48" s="23" t="s">
        <v>3</v>
      </c>
      <c r="Q48" s="36">
        <v>31.795747800046598</v>
      </c>
      <c r="R48" s="35" t="s">
        <v>1</v>
      </c>
      <c r="S48" s="37">
        <v>1.971336363602892</v>
      </c>
      <c r="T48" s="19" t="s">
        <v>3</v>
      </c>
    </row>
    <row r="49" spans="1:20" ht="129" customHeight="1">
      <c r="A49" s="80" t="s">
        <v>38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1"/>
    </row>
    <row r="50" spans="1:20" ht="14" customHeight="1">
      <c r="A50" s="71" t="s">
        <v>30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22"/>
    </row>
    <row r="51" spans="1:20" ht="14" customHeight="1">
      <c r="A51" s="71" t="s">
        <v>31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22"/>
    </row>
    <row r="52" spans="1:20" ht="14" customHeight="1">
      <c r="A52" s="79" t="s">
        <v>32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2"/>
      <c r="T52" s="22"/>
    </row>
    <row r="55" spans="1:20">
      <c r="C55" s="76"/>
    </row>
  </sheetData>
  <mergeCells count="6">
    <mergeCell ref="Q2:S2"/>
    <mergeCell ref="A1:S1"/>
    <mergeCell ref="A52:R52"/>
    <mergeCell ref="A49:T49"/>
    <mergeCell ref="A38:B38"/>
    <mergeCell ref="N2:P2"/>
  </mergeCells>
  <pageMargins left="0.25" right="0.25" top="0.75" bottom="0.75" header="0.3" footer="0.3"/>
  <pageSetup paperSize="9" scale="6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</vt:vector>
  </HeadingPairs>
  <TitlesOfParts>
    <vt:vector size="10" baseType="lpstr">
      <vt:lpstr>Sheet1</vt:lpstr>
      <vt:lpstr>AHe v eU</vt:lpstr>
      <vt:lpstr>AHe v eU Lokichar</vt:lpstr>
      <vt:lpstr>AHe v eU Lokhone</vt:lpstr>
      <vt:lpstr>AHe v spherical rad</vt:lpstr>
      <vt:lpstr>AHe v sph rad Lokichar</vt:lpstr>
      <vt:lpstr>AHe v sph rad Lokhone</vt:lpstr>
      <vt:lpstr>AHe v terminations</vt:lpstr>
      <vt:lpstr>AHe v term Lokichar</vt:lpstr>
      <vt:lpstr>AHe v term Lokhone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ftadmin</dc:creator>
  <cp:lastModifiedBy>Sam Boone</cp:lastModifiedBy>
  <cp:lastPrinted>2019-05-03T04:55:59Z</cp:lastPrinted>
  <dcterms:created xsi:type="dcterms:W3CDTF">2015-01-20T00:24:55Z</dcterms:created>
  <dcterms:modified xsi:type="dcterms:W3CDTF">2019-05-03T04:56:02Z</dcterms:modified>
</cp:coreProperties>
</file>