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powell\Desktop\GSA Bulletin revised submission\Powell et al 2018_GSA bulletin\Revisions\Copy edits\"/>
    </mc:Choice>
  </mc:AlternateContent>
  <bookViews>
    <workbookView xWindow="0" yWindow="0" windowWidth="25200" windowHeight="11355" tabRatio="500"/>
  </bookViews>
  <sheets>
    <sheet name="AFT ages eff Cl EMPA sort (2)" sheetId="1" r:id="rId1"/>
  </sheets>
  <definedNames>
    <definedName name="_xlnm.Print_Area" localSheetId="0">'AFT ages eff Cl EMPA sort (2)'!$A$1:$P$270</definedName>
    <definedName name="_xlnm.Print_Titles" localSheetId="0">'AFT ages eff Cl EMPA sort (2)'!$2:$4</definedName>
  </definedNames>
  <calcPr calcId="162913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1" i="1" l="1"/>
  <c r="B251" i="1"/>
  <c r="H238" i="1"/>
  <c r="B238" i="1"/>
  <c r="H225" i="1"/>
  <c r="C225" i="1"/>
  <c r="B225" i="1"/>
  <c r="H217" i="1"/>
  <c r="B217" i="1"/>
  <c r="H205" i="1"/>
  <c r="B205" i="1"/>
  <c r="H195" i="1"/>
  <c r="B195" i="1"/>
  <c r="H189" i="1"/>
  <c r="B189" i="1"/>
  <c r="H169" i="1"/>
  <c r="B169" i="1"/>
  <c r="H162" i="1"/>
  <c r="B162" i="1"/>
  <c r="H139" i="1"/>
  <c r="B139" i="1"/>
  <c r="H88" i="1"/>
  <c r="B88" i="1"/>
  <c r="H78" i="1"/>
  <c r="B78" i="1"/>
  <c r="H63" i="1"/>
  <c r="B63" i="1"/>
  <c r="B47" i="1"/>
  <c r="H47" i="1"/>
  <c r="H37" i="1"/>
  <c r="B37" i="1"/>
  <c r="B31" i="1"/>
  <c r="H31" i="1"/>
  <c r="K238" i="1"/>
  <c r="B263" i="1"/>
  <c r="E263" i="1"/>
  <c r="H263" i="1"/>
  <c r="G263" i="1"/>
  <c r="I263" i="1"/>
  <c r="E251" i="1"/>
  <c r="G251" i="1"/>
  <c r="I251" i="1"/>
  <c r="G238" i="1"/>
  <c r="E238" i="1"/>
  <c r="I238" i="1"/>
  <c r="P263" i="1"/>
  <c r="O263" i="1"/>
  <c r="N263" i="1"/>
  <c r="M263" i="1"/>
  <c r="K263" i="1"/>
  <c r="C263" i="1"/>
  <c r="P251" i="1"/>
  <c r="O251" i="1"/>
  <c r="N251" i="1"/>
  <c r="M251" i="1"/>
  <c r="K251" i="1"/>
  <c r="C251" i="1"/>
  <c r="P238" i="1"/>
  <c r="O238" i="1"/>
  <c r="N238" i="1"/>
  <c r="M238" i="1"/>
  <c r="C238" i="1"/>
  <c r="E225" i="1"/>
  <c r="G225" i="1"/>
  <c r="I225" i="1"/>
  <c r="E217" i="1"/>
  <c r="G217" i="1"/>
  <c r="I217" i="1"/>
  <c r="G205" i="1"/>
  <c r="E205" i="1"/>
  <c r="I205" i="1"/>
  <c r="P225" i="1"/>
  <c r="O225" i="1"/>
  <c r="N225" i="1"/>
  <c r="M225" i="1"/>
  <c r="K225" i="1"/>
  <c r="P217" i="1"/>
  <c r="O217" i="1"/>
  <c r="N217" i="1"/>
  <c r="M217" i="1"/>
  <c r="K217" i="1"/>
  <c r="C217" i="1"/>
  <c r="P205" i="1"/>
  <c r="O205" i="1"/>
  <c r="N205" i="1"/>
  <c r="M205" i="1"/>
  <c r="K205" i="1"/>
  <c r="C205" i="1"/>
  <c r="E162" i="1"/>
  <c r="G162" i="1"/>
  <c r="I162" i="1"/>
  <c r="E169" i="1"/>
  <c r="G169" i="1"/>
  <c r="I169" i="1"/>
  <c r="E139" i="1"/>
  <c r="G139" i="1"/>
  <c r="I139" i="1"/>
  <c r="G88" i="1"/>
  <c r="E88" i="1"/>
  <c r="I88" i="1"/>
  <c r="P162" i="1"/>
  <c r="O162" i="1"/>
  <c r="N162" i="1"/>
  <c r="M162" i="1"/>
  <c r="K162" i="1"/>
  <c r="C162" i="1"/>
  <c r="P139" i="1"/>
  <c r="O139" i="1"/>
  <c r="N139" i="1"/>
  <c r="M139" i="1"/>
  <c r="K139" i="1"/>
  <c r="C139" i="1"/>
  <c r="P88" i="1"/>
  <c r="O88" i="1"/>
  <c r="N88" i="1"/>
  <c r="M88" i="1"/>
  <c r="K88" i="1"/>
  <c r="C88" i="1"/>
  <c r="G31" i="1"/>
  <c r="E31" i="1"/>
  <c r="I31" i="1"/>
  <c r="C195" i="1"/>
  <c r="E195" i="1"/>
  <c r="G195" i="1"/>
  <c r="I195" i="1"/>
  <c r="P195" i="1"/>
  <c r="N195" i="1"/>
  <c r="M195" i="1"/>
  <c r="K195" i="1"/>
  <c r="P169" i="1"/>
  <c r="P189" i="1"/>
  <c r="N189" i="1"/>
  <c r="M189" i="1"/>
  <c r="K189" i="1"/>
  <c r="G189" i="1"/>
  <c r="E189" i="1"/>
  <c r="I189" i="1"/>
  <c r="C189" i="1"/>
  <c r="N169" i="1"/>
  <c r="M169" i="1"/>
  <c r="K169" i="1"/>
  <c r="C169" i="1"/>
  <c r="P78" i="1"/>
  <c r="O78" i="1"/>
  <c r="N78" i="1"/>
  <c r="M78" i="1"/>
  <c r="K78" i="1"/>
  <c r="G78" i="1"/>
  <c r="E78" i="1"/>
  <c r="I78" i="1"/>
  <c r="C78" i="1"/>
  <c r="P63" i="1"/>
  <c r="O63" i="1"/>
  <c r="N63" i="1"/>
  <c r="M63" i="1"/>
  <c r="K63" i="1"/>
  <c r="E63" i="1"/>
  <c r="G63" i="1"/>
  <c r="C63" i="1"/>
  <c r="I63" i="1"/>
  <c r="P47" i="1"/>
  <c r="O47" i="1"/>
  <c r="N47" i="1"/>
  <c r="M47" i="1"/>
  <c r="K47" i="1"/>
  <c r="G47" i="1"/>
  <c r="E47" i="1"/>
  <c r="C47" i="1"/>
  <c r="I47" i="1"/>
  <c r="P37" i="1"/>
  <c r="O37" i="1"/>
  <c r="N37" i="1"/>
  <c r="M37" i="1"/>
  <c r="K37" i="1"/>
  <c r="G37" i="1"/>
  <c r="E37" i="1"/>
  <c r="C37" i="1"/>
  <c r="I37" i="1"/>
  <c r="P31" i="1"/>
  <c r="O31" i="1"/>
  <c r="N31" i="1"/>
  <c r="M31" i="1"/>
  <c r="K31" i="1"/>
  <c r="C31" i="1"/>
</calcChain>
</file>

<file path=xl/sharedStrings.xml><?xml version="1.0" encoding="utf-8"?>
<sst xmlns="http://schemas.openxmlformats.org/spreadsheetml/2006/main" count="330" uniqueCount="298">
  <si>
    <t>modified zeta</t>
  </si>
  <si>
    <t>s.e. (zeta)</t>
  </si>
  <si>
    <t>one</t>
  </si>
  <si>
    <t>FT</t>
  </si>
  <si>
    <t>calc.</t>
  </si>
  <si>
    <t>meas.</t>
  </si>
  <si>
    <t>total decay const.</t>
  </si>
  <si>
    <t>sigma</t>
  </si>
  <si>
    <t>age</t>
  </si>
  <si>
    <t>Etch</t>
  </si>
  <si>
    <t>U</t>
  </si>
  <si>
    <t>F</t>
  </si>
  <si>
    <t>Cl</t>
  </si>
  <si>
    <t>OH</t>
  </si>
  <si>
    <t>g</t>
  </si>
  <si>
    <t>No.</t>
  </si>
  <si>
    <t>(dmnls)</t>
  </si>
  <si>
    <t>(Ma)</t>
  </si>
  <si>
    <t>Figs.</t>
  </si>
  <si>
    <t>(ppm)</t>
  </si>
  <si>
    <t>(apfu)</t>
  </si>
  <si>
    <t>A2Z Sample</t>
  </si>
  <si>
    <t>P1420_003_Ap_A_1_POS_36</t>
  </si>
  <si>
    <t>P1420_003_Ap_A_1_POS_9</t>
  </si>
  <si>
    <t>P1420_003_Ap_A_1_POS_37</t>
  </si>
  <si>
    <t>P1420_003_Ap_A_1_POS_17</t>
  </si>
  <si>
    <t>P1420_003_Ap_A_1_POS_10</t>
  </si>
  <si>
    <t>P1420_003_Ap_A_1_POS_29</t>
  </si>
  <si>
    <t>P1420_003_Ap_A_1_POS_34</t>
  </si>
  <si>
    <t>P1420_003_Ap_A_1_POS_5</t>
  </si>
  <si>
    <t>P1420_003_Ap_A_1_POS_24</t>
  </si>
  <si>
    <t>P1420_003_Ap_A_1_POS_14</t>
  </si>
  <si>
    <t>P1420_003_Ap_A_1_POS_39</t>
  </si>
  <si>
    <t>P1420_003_Ap_A_1_POS_20</t>
  </si>
  <si>
    <t>P1420_003_Ap_A_1_POS_16</t>
  </si>
  <si>
    <t>P1420_003_Ap_A_1_POS_7</t>
  </si>
  <si>
    <t>P1420_003_Ap_A_1_POS_15</t>
  </si>
  <si>
    <t>P1420_003_Ap_A_1_POS_33</t>
  </si>
  <si>
    <t>P1420_003_Ap_A_1_POS_19</t>
  </si>
  <si>
    <t>P1420_003_Ap_A_1_POS_25</t>
  </si>
  <si>
    <t>P1420_003_Ap_A_1_POS_11</t>
  </si>
  <si>
    <t>P1420_003_Ap_A_1_POS_6</t>
  </si>
  <si>
    <t>P1420_003_Ap_A_1_POS_8</t>
  </si>
  <si>
    <t>P1420_003_Ap_A_1_POS_0</t>
  </si>
  <si>
    <t>P1420_003_Ap_A_1_POS_35</t>
  </si>
  <si>
    <t>P1420_003_Ap_A_1_POS_28</t>
  </si>
  <si>
    <t>P1420_003_Ap_A_1_POS_2</t>
  </si>
  <si>
    <t>P1420_003_Ap_A_1_POS_27</t>
  </si>
  <si>
    <t>P1420_003_Ap_A_1_POS_21</t>
  </si>
  <si>
    <t>P1420_003_Ap_A_1_POS_22</t>
  </si>
  <si>
    <t>P1420_004_Ap_A_1_POS_16</t>
  </si>
  <si>
    <t>P1420_004_Ap_A_1_POS_6</t>
  </si>
  <si>
    <t>P1420_004_Ap_A_1_POS_33</t>
  </si>
  <si>
    <t>P1420_004_Ap_A_1_POS_39</t>
  </si>
  <si>
    <t>P1420_004_Ap_A_1_POS_12</t>
  </si>
  <si>
    <t>P1420_004_Ap_A_1_POS_4</t>
  </si>
  <si>
    <t>P1420_004_Ap_A_1_POS_9</t>
  </si>
  <si>
    <t>P1420_004_Ap_A_1_POS_14</t>
  </si>
  <si>
    <t>P1420_004_Ap_A_1_POS_17</t>
  </si>
  <si>
    <t>P1420_004_Ap_A_1_POS_3</t>
  </si>
  <si>
    <t>P1420_004_Ap_A_1_POS_2</t>
  </si>
  <si>
    <t>P1420_004_Ap_A_1_POS_5</t>
  </si>
  <si>
    <t>P1420_004_Ap_A_1_POS_29</t>
  </si>
  <si>
    <t>P1420_004_Ap_A_1_POS_30</t>
  </si>
  <si>
    <t>P1420_004_Ap_A_1_POS_7</t>
  </si>
  <si>
    <t>P1420_004_Ap_A_1_POS_15</t>
  </si>
  <si>
    <t>P1420_004_Ap_A_1_POS_20</t>
  </si>
  <si>
    <t>P1420_004_Ap_A_1_POS_32</t>
  </si>
  <si>
    <t>P1420_004_Ap_A_1_POS_18</t>
  </si>
  <si>
    <t>P1420_004_Ap_A_1_POS_0</t>
  </si>
  <si>
    <t>P1420_004_Ap_A_1_POS_34</t>
  </si>
  <si>
    <t>P1420_004_Ap_A_1_POS_31</t>
  </si>
  <si>
    <t>P1420_004_Ap_A_1_POS_11</t>
  </si>
  <si>
    <t>P1420_004_Ap_A_1_POS_28</t>
  </si>
  <si>
    <t>P1420_004_Ap_A_1_POS_8</t>
  </si>
  <si>
    <t>P1420_004_Ap_A_1_POS_36</t>
  </si>
  <si>
    <t>P1420_004_Ap_A_1_POS_24</t>
  </si>
  <si>
    <t>P1420_004_Ap_A_1_POS_10</t>
  </si>
  <si>
    <t>P1420_004_Ap_A_1_POS_38</t>
  </si>
  <si>
    <t>P1420_004_Ap_A_1_POS_25</t>
  </si>
  <si>
    <t>P1420_004_Ap_A_1_POS_35</t>
  </si>
  <si>
    <t>P1420_004_Ap_A_1_POS_22</t>
  </si>
  <si>
    <t>P1420_004_Ap_A_1_POS_1</t>
  </si>
  <si>
    <t>P1420_004_Ap_A_1_POS_13</t>
  </si>
  <si>
    <t>P1392_015_Ap_A_1_POS_16</t>
  </si>
  <si>
    <t>P1392_015_Ap_A_1_POS_23</t>
  </si>
  <si>
    <t>P1392_015_Ap_A_1_POS_22</t>
  </si>
  <si>
    <t>P1392_015_Ap_A_1_POS_7</t>
  </si>
  <si>
    <t>P1392_015_Ap_A_1_POS_10</t>
  </si>
  <si>
    <t>P1392_015_Ap_A_1_POS_5</t>
  </si>
  <si>
    <t>P1392_015_Ap_A_1_POS_27</t>
  </si>
  <si>
    <t>P1392_015_Ap_A_1_POS_18</t>
  </si>
  <si>
    <t>P1392_015_Ap_A_1_POS_24</t>
  </si>
  <si>
    <t>P1392_015_Ap_A_1_POS_0</t>
  </si>
  <si>
    <t>P1392_015_Ap_A_1_POS_25</t>
  </si>
  <si>
    <t>P1392_015_Ap_A_1_POS_21</t>
  </si>
  <si>
    <t>P1392_015_Ap_A_1_POS_26</t>
  </si>
  <si>
    <t>P1392_015_Ap_A_1_POS_9</t>
  </si>
  <si>
    <t>P1392_015_Ap_A_1_POS_15</t>
  </si>
  <si>
    <t>P1392_015_Ap_A_1_POS_17</t>
  </si>
  <si>
    <t>P1392_015_Ap_A_1_POS_4</t>
  </si>
  <si>
    <t>P1392_015_Ap_A_1_POS_1</t>
  </si>
  <si>
    <t>P1392_015_Ap_A_1_POS_3</t>
  </si>
  <si>
    <t>P1392_015_Ap_A_1_POS_11</t>
  </si>
  <si>
    <t>P1392_015_Ap_A_1_POS_19</t>
  </si>
  <si>
    <t>P1392_015_Ap_A_1_POS_2</t>
  </si>
  <si>
    <t>P1392_015_Ap_A_1_POS_8</t>
  </si>
  <si>
    <t>P1392_015_Ap_A_1_POS_6</t>
  </si>
  <si>
    <t>P1392_015_Ap_A_1_POS_12</t>
  </si>
  <si>
    <t>P1392_015_Ap_A_1_POS_20</t>
  </si>
  <si>
    <t>P943_07_AP_A_1_POS_34</t>
  </si>
  <si>
    <t>P943_07_AP_A_1_POS_37</t>
  </si>
  <si>
    <t>P943_07_AP_A_1_POS_32</t>
  </si>
  <si>
    <t>JPCPC3; JPCPC4; 10FNARL008</t>
  </si>
  <si>
    <t>P943_07_AP_A_1_POS_33</t>
  </si>
  <si>
    <t>P943_07_AP_A_1_POS_22</t>
  </si>
  <si>
    <t>P943_07_AP_A_1_POS_38</t>
  </si>
  <si>
    <t>P943_07_AP_A_1_POS_25</t>
  </si>
  <si>
    <t>P943_07_AP_A_1_POS_11</t>
  </si>
  <si>
    <t>P943_07_AP_A_1_POS_24</t>
  </si>
  <si>
    <t>P943_07_AP_A_1_POS_6</t>
  </si>
  <si>
    <t>P943_07_AP_A_1_POS_26</t>
  </si>
  <si>
    <t>P943_07_AP_A_1_POS_28</t>
  </si>
  <si>
    <t>P943_07_AP_A_1_POS_1</t>
  </si>
  <si>
    <t>P943_07_AP_A_1_POS_4</t>
  </si>
  <si>
    <t>P943_07_AP_A_1_POS_35</t>
  </si>
  <si>
    <t>P943_07_AP_A_1_POS_15</t>
  </si>
  <si>
    <t>P943_07_AP_A_1_POS_31</t>
  </si>
  <si>
    <t>P943_07_AP_A_1_POS_5</t>
  </si>
  <si>
    <t>P943_07_AP_A_1_POS_12</t>
  </si>
  <si>
    <t>P943_07_AP_A_1_POS_20</t>
  </si>
  <si>
    <t>P943_07_AP_A_1_POS_13</t>
  </si>
  <si>
    <t>P943_07_AP_A_1_POS_40</t>
  </si>
  <si>
    <t>P943_07_AP_A_1_POS_36</t>
  </si>
  <si>
    <t>P943_07_AP_A_1_POS_2</t>
  </si>
  <si>
    <t>P943_07_AP_A_1_POS_30</t>
  </si>
  <si>
    <t>P943_07_AP_A_1_POS_27</t>
  </si>
  <si>
    <t>P943_07_AP_A_1_POS_7</t>
  </si>
  <si>
    <t>P943_07_AP_A_1_POS_8</t>
  </si>
  <si>
    <t>P943_07_AP_A_1_POS_10</t>
  </si>
  <si>
    <t>P943_07_AP_A_1_POS_16</t>
  </si>
  <si>
    <t>P943_07_AP_A_1_POS_39</t>
  </si>
  <si>
    <t>JPCPC3, Imperial Fm. (siltstone) Powell River section, ~0.70 %Ro, 65.277 N, 128.774 W</t>
  </si>
  <si>
    <t>JPCPC4, Imperial Fm. (siltstone) Imperial River section, ~0.66 %Ro, 65.116 N, 127.859 W</t>
  </si>
  <si>
    <t>10FNARL008, Imperial Fm. (lithic arenite) Carcajou River section, ~0.74 %Ro, 64.752 N, 126.778 W</t>
  </si>
  <si>
    <t>Husky7, Imperial Fm. (fine grain sandstone) Redstone River section, ~1.67 %Ro, 63.916 N, 125.198W</t>
  </si>
  <si>
    <t>pooled (14) Q=53%</t>
  </si>
  <si>
    <t>-</t>
  </si>
  <si>
    <t>pooled (5) Q=50%</t>
  </si>
  <si>
    <t>pooled (24) Q=27%</t>
  </si>
  <si>
    <t>pooled (4) Q=62%</t>
  </si>
  <si>
    <t>pooled (7) Q=34%</t>
  </si>
  <si>
    <t>pooled (13) Q=13%</t>
  </si>
  <si>
    <t>pooled (4) Q=21%</t>
  </si>
  <si>
    <t>pooled (18) Q=84%</t>
  </si>
  <si>
    <t>pooled (4) Q=12%</t>
  </si>
  <si>
    <r>
      <t>Kinetic population #2 (0.76 &lt; 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0.82)</t>
    </r>
  </si>
  <si>
    <r>
      <t>Kinetic population #1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&gt; 0.82)</t>
    </r>
  </si>
  <si>
    <r>
      <t>Kinetic population #2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0.76)</t>
    </r>
  </si>
  <si>
    <r>
      <t>Kinetic population #1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&gt; 0.76)</t>
    </r>
  </si>
  <si>
    <r>
      <t>Kinetic population #3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0.76)</t>
    </r>
  </si>
  <si>
    <r>
      <t>Kinetic population #1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&gt; 0.86)</t>
    </r>
  </si>
  <si>
    <r>
      <t>Kinetic population #2 (0.76 &lt; r</t>
    </r>
    <r>
      <rPr>
        <b/>
        <vertAlign val="subscript"/>
        <sz val="14"/>
        <rFont val="Times New Roman"/>
        <family val="1"/>
      </rPr>
      <t xml:space="preserve">mr0 </t>
    </r>
    <r>
      <rPr>
        <b/>
        <sz val="14"/>
        <rFont val="Times New Roman"/>
        <family val="1"/>
      </rPr>
      <t>&lt; 0.86)</t>
    </r>
  </si>
  <si>
    <r>
      <t>Kinetic population # 3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0.76)</t>
    </r>
  </si>
  <si>
    <r>
      <t>N</t>
    </r>
    <r>
      <rPr>
        <b/>
        <vertAlign val="subscript"/>
        <sz val="14"/>
        <rFont val="Times New Roman"/>
        <family val="1"/>
      </rPr>
      <t>s</t>
    </r>
  </si>
  <si>
    <r>
      <rPr>
        <b/>
        <sz val="14"/>
        <rFont val="Symbol"/>
        <family val="1"/>
        <charset val="2"/>
      </rPr>
      <t>W</t>
    </r>
    <r>
      <rPr>
        <b/>
        <vertAlign val="subscript"/>
        <sz val="14"/>
        <rFont val="Times New Roman"/>
        <family val="1"/>
      </rPr>
      <t>i</t>
    </r>
  </si>
  <si>
    <r>
      <t>P</t>
    </r>
    <r>
      <rPr>
        <b/>
        <vertAlign val="subscript"/>
        <sz val="14"/>
        <rFont val="Times New Roman"/>
        <family val="1"/>
      </rPr>
      <t>i</t>
    </r>
  </si>
  <si>
    <r>
      <t>P</t>
    </r>
    <r>
      <rPr>
        <b/>
        <vertAlign val="subscript"/>
        <sz val="14"/>
        <rFont val="Times New Roman"/>
        <family val="1"/>
      </rPr>
      <t>i</t>
    </r>
    <r>
      <rPr>
        <b/>
        <sz val="14"/>
        <rFont val="Symbol"/>
        <family val="1"/>
        <charset val="2"/>
      </rPr>
      <t>W</t>
    </r>
    <r>
      <rPr>
        <b/>
        <vertAlign val="subscript"/>
        <sz val="14"/>
        <rFont val="Times New Roman"/>
        <family val="1"/>
      </rPr>
      <t>i</t>
    </r>
  </si>
  <si>
    <r>
      <t>s</t>
    </r>
    <r>
      <rPr>
        <b/>
        <sz val="14"/>
        <rFont val="Times New Roman"/>
        <family val="1"/>
      </rPr>
      <t>P</t>
    </r>
    <r>
      <rPr>
        <b/>
        <vertAlign val="subscript"/>
        <sz val="14"/>
        <rFont val="Times New Roman"/>
        <family val="1"/>
      </rPr>
      <t>i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Symbol"/>
        <family val="1"/>
        <charset val="2"/>
      </rPr>
      <t>W</t>
    </r>
    <r>
      <rPr>
        <b/>
        <vertAlign val="subscript"/>
        <sz val="14"/>
        <rFont val="Times New Roman"/>
        <family val="1"/>
      </rPr>
      <t>i</t>
    </r>
    <r>
      <rPr>
        <b/>
        <vertAlign val="superscript"/>
        <sz val="14"/>
        <rFont val="Times New Roman"/>
        <family val="1"/>
      </rPr>
      <t>2</t>
    </r>
  </si>
  <si>
    <r>
      <t>D</t>
    </r>
    <r>
      <rPr>
        <b/>
        <i/>
        <vertAlign val="subscript"/>
        <sz val="14"/>
        <rFont val="Times New Roman"/>
        <family val="1"/>
      </rPr>
      <t>par</t>
    </r>
  </si>
  <si>
    <r>
      <t>r</t>
    </r>
    <r>
      <rPr>
        <b/>
        <vertAlign val="subscript"/>
        <sz val="14"/>
        <rFont val="Times New Roman"/>
        <family val="1"/>
      </rPr>
      <t>mr0</t>
    </r>
  </si>
  <si>
    <r>
      <t>(cm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>)</t>
    </r>
  </si>
  <si>
    <t>(µm)</t>
  </si>
  <si>
    <t>HUSKY7</t>
  </si>
  <si>
    <r>
      <t xml:space="preserve">Table S1. </t>
    </r>
    <r>
      <rPr>
        <sz val="16"/>
        <rFont val="Times New Roman"/>
        <family val="1"/>
      </rPr>
      <t>Summary of AFT age data, Imperial Formation, Mackenzie Plain, NWT, Canada</t>
    </r>
  </si>
  <si>
    <t>JP019, Imperial Fm. (siltstone) Norman Wells Quarry section, ~0.73 %Ro, 65.266 N 126.738 W</t>
  </si>
  <si>
    <r>
      <t>Kinetic population #1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&gt;0.85)</t>
    </r>
  </si>
  <si>
    <t>1318_001__Ap_a_01_30</t>
  </si>
  <si>
    <t>1318_001__Ap_a_01_9</t>
  </si>
  <si>
    <t>1318_001__Ap_a_01_15</t>
  </si>
  <si>
    <t>1318_001__Ap_a_01_3</t>
  </si>
  <si>
    <t>1318_001__Ap_a_01_4</t>
  </si>
  <si>
    <t>1318_001__Ap_a_01_35</t>
  </si>
  <si>
    <t>1318_001__Ap_a_01_14</t>
  </si>
  <si>
    <t>pooled (7) Q=10%</t>
  </si>
  <si>
    <r>
      <t>Kinetic population #2 (0.74  &lt; 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0.85)</t>
    </r>
  </si>
  <si>
    <t>1598A_22</t>
  </si>
  <si>
    <t>1598A_27</t>
  </si>
  <si>
    <t>1598A_37</t>
  </si>
  <si>
    <t>1598A_39</t>
  </si>
  <si>
    <t>1598A_35</t>
  </si>
  <si>
    <t>1598A_11</t>
  </si>
  <si>
    <t>1598A_8</t>
  </si>
  <si>
    <t>1598A_16</t>
  </si>
  <si>
    <t>1598A_25</t>
  </si>
  <si>
    <t>1598A_5</t>
  </si>
  <si>
    <t>1598A_29</t>
  </si>
  <si>
    <t>1598A_17</t>
  </si>
  <si>
    <t>1598A_31</t>
  </si>
  <si>
    <t>1598A_10</t>
  </si>
  <si>
    <t>1598A_33</t>
  </si>
  <si>
    <t>1598A_15</t>
  </si>
  <si>
    <t>1598A_21</t>
  </si>
  <si>
    <t>1598A_40</t>
  </si>
  <si>
    <t>1598A_6</t>
  </si>
  <si>
    <t>1598A_12</t>
  </si>
  <si>
    <t>1598A_2</t>
  </si>
  <si>
    <t>1598A_34</t>
  </si>
  <si>
    <t>1598A_24</t>
  </si>
  <si>
    <t>1598A_36</t>
  </si>
  <si>
    <t>1318_001__Ap_a_01_5</t>
  </si>
  <si>
    <t>1318_001__Ap_a_01_12</t>
  </si>
  <si>
    <t>1318_001__Ap_a_01_6</t>
  </si>
  <si>
    <t>1318_001__Ap_a_01_22</t>
  </si>
  <si>
    <t>1318_001__Ap_a_01_37</t>
  </si>
  <si>
    <t>1318_001__Ap_a_01_32</t>
  </si>
  <si>
    <t>1318_001__Ap_a_01_34</t>
  </si>
  <si>
    <t>1318_001__Ap_a_01_24</t>
  </si>
  <si>
    <t>1318_001__Ap_a_01_11</t>
  </si>
  <si>
    <t>1318_001__Ap_a_01_29</t>
  </si>
  <si>
    <t>1318_001__Ap_a_01_20</t>
  </si>
  <si>
    <t>1318_001__Ap_a_01_39</t>
  </si>
  <si>
    <t>1318_001__Ap_a_01_40</t>
  </si>
  <si>
    <t>1318_001__Ap_a_01_26</t>
  </si>
  <si>
    <t>1318_001__Ap_a_01_31</t>
  </si>
  <si>
    <t>1318_001__Ap_a_01_33</t>
  </si>
  <si>
    <t>1318_001__Ap_a_01_17</t>
  </si>
  <si>
    <t>1318_001__Ap_a_01_2</t>
  </si>
  <si>
    <t>1318_001__Ap_a_01_13</t>
  </si>
  <si>
    <t>1318_001__Ap_a_01_25</t>
  </si>
  <si>
    <t>1318_001__Ap_a_01_36</t>
  </si>
  <si>
    <t>1318_001__Ap_a_01_38</t>
  </si>
  <si>
    <t>1318_001__Ap_a_01_16</t>
  </si>
  <si>
    <t>1318_001__Ap_a_01_27</t>
  </si>
  <si>
    <t>1318_001__Ap_a_01_23</t>
  </si>
  <si>
    <t>pooled (49) Q=1%</t>
  </si>
  <si>
    <t xml:space="preserve">central age </t>
  </si>
  <si>
    <t>dispersion = 13%</t>
  </si>
  <si>
    <r>
      <t>Kinetic population #3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0.74)</t>
    </r>
  </si>
  <si>
    <t>1598A_4</t>
  </si>
  <si>
    <t>1598A_3</t>
  </si>
  <si>
    <t>1598A_9</t>
  </si>
  <si>
    <t>1598A_30</t>
  </si>
  <si>
    <t>1598A_13</t>
  </si>
  <si>
    <t>1598A_18</t>
  </si>
  <si>
    <t>1598A_38</t>
  </si>
  <si>
    <t>1598A_20</t>
  </si>
  <si>
    <t>1598A_32</t>
  </si>
  <si>
    <t>1598A_23</t>
  </si>
  <si>
    <t>1598A_19</t>
  </si>
  <si>
    <t>1598A_14</t>
  </si>
  <si>
    <t>1598A_28</t>
  </si>
  <si>
    <t>1598A_1</t>
  </si>
  <si>
    <t>1598A_7</t>
  </si>
  <si>
    <t>1318_001__Ap_a_01_7</t>
  </si>
  <si>
    <t>1318_001__Ap_a_01_1</t>
  </si>
  <si>
    <t>1318_001__Ap_a_01_8</t>
  </si>
  <si>
    <t>1318_001__Ap_a_01_18</t>
  </si>
  <si>
    <t>1318_001__Ap_a_01_28</t>
  </si>
  <si>
    <t>pooled (20) Q=12%</t>
  </si>
  <si>
    <t>JP019</t>
  </si>
  <si>
    <t>Husky6, Imperial Fm. (fine grain sandstone) Redstone River section, ~1.67 %Ro, 63.954 N, 125.047 W</t>
  </si>
  <si>
    <r>
      <t>Kinetic population #1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&gt; 0.81)</t>
    </r>
  </si>
  <si>
    <t>pooled (7) Q=68%</t>
  </si>
  <si>
    <r>
      <t>Kinetic population #2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0.81)</t>
    </r>
  </si>
  <si>
    <t>Kinetic population #3 (poorly defined)</t>
  </si>
  <si>
    <t>pooled (6) Q=66%</t>
  </si>
  <si>
    <t>HUSKY6</t>
  </si>
  <si>
    <r>
      <t>Note: Ns is the number of spontaneous fission tracks for each apatite. Ω</t>
    </r>
    <r>
      <rPr>
        <vertAlign val="subscript"/>
        <sz val="12"/>
        <rFont val="Times New Roman"/>
        <family val="1"/>
      </rPr>
      <t xml:space="preserve">i </t>
    </r>
    <r>
      <rPr>
        <sz val="12"/>
        <rFont val="Times New Roman"/>
        <family val="1"/>
      </rPr>
      <t>is the area overwhich tracks are counted, whereas  P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 xml:space="preserve"> is the 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U/</t>
    </r>
    <r>
      <rPr>
        <vertAlign val="superscript"/>
        <sz val="12"/>
        <rFont val="Times New Roman"/>
        <family val="1"/>
      </rPr>
      <t>43</t>
    </r>
    <r>
      <rPr>
        <sz val="12"/>
        <rFont val="Times New Roman"/>
        <family val="1"/>
      </rPr>
      <t>Ca ratio. Q represents the chi-squared probability for each population. A population passes the chi-squared test if Q &gt; 5%.  D</t>
    </r>
    <r>
      <rPr>
        <i/>
        <vertAlign val="subscript"/>
        <sz val="12"/>
        <rFont val="Times New Roman"/>
        <family val="1"/>
      </rPr>
      <t>par</t>
    </r>
    <r>
      <rPr>
        <sz val="12"/>
        <rFont val="Times New Roman"/>
        <family val="1"/>
      </rPr>
      <t xml:space="preserve"> is the diameter of the etch figure parallel to the c axis. F, Cl and OH concentrations were calculated from weight % oxide using the stoichiometric relationships of </t>
    </r>
    <r>
      <rPr>
        <i/>
        <sz val="12"/>
        <rFont val="Times New Roman"/>
        <family val="1"/>
      </rPr>
      <t>Ketcham</t>
    </r>
    <r>
      <rPr>
        <sz val="12"/>
        <rFont val="Times New Roman"/>
        <family val="1"/>
      </rPr>
      <t xml:space="preserve"> (2015), and r</t>
    </r>
    <r>
      <rPr>
        <vertAlign val="subscript"/>
        <sz val="12"/>
        <rFont val="Times New Roman"/>
        <family val="1"/>
      </rPr>
      <t>mr0</t>
    </r>
    <r>
      <rPr>
        <sz val="12"/>
        <rFont val="Times New Roman"/>
        <family val="1"/>
      </rPr>
      <t xml:space="preserve"> was determined using the calculations of </t>
    </r>
    <r>
      <rPr>
        <i/>
        <sz val="12"/>
        <rFont val="Times New Roman"/>
        <family val="1"/>
      </rPr>
      <t>Carlson et al. (</t>
    </r>
    <r>
      <rPr>
        <sz val="12"/>
        <rFont val="Times New Roman"/>
        <family val="1"/>
      </rPr>
      <t>1999). Zeta factors differ between samples, in part, due to differences in the geometry factor (g). Whereas g = 0.5 in Husky6 &amp; 7, it it set at 1 for the other samples as it was combined with the other constants and as such does not appear in the age equation</t>
    </r>
  </si>
  <si>
    <t>P943_06_AP_A_1_POS_2</t>
  </si>
  <si>
    <t>P943_06_AP_A_1_POS_3</t>
  </si>
  <si>
    <t>P943_06_AP_A_1_POS_4</t>
  </si>
  <si>
    <t>P943_06_AP_A_1_POS_5</t>
  </si>
  <si>
    <t>P943_06_AP_A_1_POS_6</t>
  </si>
  <si>
    <t>P943_06_AP_A_1_POS_7</t>
  </si>
  <si>
    <t>P943_06_AP_A_1_POS_9</t>
  </si>
  <si>
    <t>P943_06_AP_A_1_POS_8</t>
  </si>
  <si>
    <t>P943_06_AP_A_1_POS_1</t>
  </si>
  <si>
    <t>P943_06_AP_A_1_POS_10</t>
  </si>
  <si>
    <t>P943_06_AP_A_1_POS_11</t>
  </si>
  <si>
    <t>P943_06_AP_A_1_POS_12</t>
  </si>
  <si>
    <t>P943_06_AP_A_1_POS_13</t>
  </si>
  <si>
    <t>P943_06_AP_A_1_POS_14</t>
  </si>
  <si>
    <t>P943_06_AP_A_1_POS_15</t>
  </si>
  <si>
    <t>P943_06_AP_A_1_POS_16</t>
  </si>
  <si>
    <t>P943_06_AP_A_1_POS_17</t>
  </si>
  <si>
    <t>P943_06_AP_A_1_POS_18</t>
  </si>
  <si>
    <t>P943_06_AP_A_1_POS_19</t>
  </si>
  <si>
    <t>P943_06_AP_A_1_POS_20</t>
  </si>
  <si>
    <t>P943_06_AP_A_1_POS_21</t>
  </si>
  <si>
    <t>P943_06_AP_A_1_POS_22</t>
  </si>
  <si>
    <t>P943_06_AP_A_1_POS_23</t>
  </si>
  <si>
    <r>
      <t>Kinetic population #1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&gt; 0.85)</t>
    </r>
  </si>
  <si>
    <t>pooled (10) Q=86%</t>
  </si>
  <si>
    <r>
      <t>Kinetic population #2 (0.76 &lt; 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0.85)</t>
    </r>
  </si>
  <si>
    <t>pooled (11) Q=97%</t>
  </si>
  <si>
    <r>
      <t>Kinetic population #3 (r</t>
    </r>
    <r>
      <rPr>
        <b/>
        <vertAlign val="subscript"/>
        <sz val="14"/>
        <rFont val="Times New Roman"/>
        <family val="1"/>
      </rPr>
      <t>mr0</t>
    </r>
    <r>
      <rPr>
        <b/>
        <sz val="14"/>
        <rFont val="Times New Roman"/>
        <family val="1"/>
      </rPr>
      <t xml:space="preserve"> &lt; 0.76)</t>
    </r>
  </si>
  <si>
    <t>pooled (10) Q=69%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</si>
</sst>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E+00"/>
    <numFmt numFmtId="165" formatCode="0.000E+00"/>
    <numFmt numFmtId="166" formatCode="0.0"/>
    <numFmt numFmtId="167" formatCode="0.000"/>
    <numFmt numFmtId="168" formatCode="0.0000"/>
  </numFmts>
  <fonts count="32" x14ac:knownFonts="1">
    <font>
      <sz val="10"/>
      <name val="Arial"/>
    </font>
    <font>
      <b/>
      <sz val="10"/>
      <name val="Symbol"/>
      <family val="1"/>
      <charset val="2"/>
    </font>
    <font>
      <sz val="10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trike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vertAlign val="subscript"/>
      <sz val="14"/>
      <name val="Times New Roman"/>
      <family val="1"/>
    </font>
    <font>
      <b/>
      <sz val="16"/>
      <color theme="1"/>
      <name val="Times New Roman"/>
      <family val="1"/>
    </font>
    <font>
      <sz val="16"/>
      <name val="Arial"/>
      <family val="2"/>
    </font>
    <font>
      <b/>
      <sz val="16"/>
      <name val="Symbol"/>
      <family val="1"/>
      <charset val="2"/>
    </font>
    <font>
      <b/>
      <sz val="14"/>
      <name val="Arial"/>
      <family val="2"/>
    </font>
    <font>
      <b/>
      <sz val="14"/>
      <name val="Symbol"/>
      <family val="1"/>
      <charset val="2"/>
    </font>
    <font>
      <b/>
      <vertAlign val="superscript"/>
      <sz val="14"/>
      <name val="Times New Roman"/>
      <family val="1"/>
    </font>
    <font>
      <b/>
      <i/>
      <vertAlign val="subscript"/>
      <sz val="14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i/>
      <vertAlign val="subscript"/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92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0" fontId="3" fillId="0" borderId="0" xfId="0" applyFont="1" applyFill="1"/>
    <xf numFmtId="165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9" fillId="2" borderId="0" xfId="0" applyNumberFormat="1" applyFont="1" applyFill="1"/>
    <xf numFmtId="0" fontId="9" fillId="2" borderId="2" xfId="0" applyFont="1" applyFill="1" applyBorder="1" applyAlignment="1"/>
    <xf numFmtId="165" fontId="9" fillId="2" borderId="2" xfId="0" applyNumberFormat="1" applyFont="1" applyFill="1" applyBorder="1" applyAlignment="1"/>
    <xf numFmtId="167" fontId="9" fillId="2" borderId="2" xfId="0" applyNumberFormat="1" applyFont="1" applyFill="1" applyBorder="1" applyAlignment="1"/>
    <xf numFmtId="166" fontId="9" fillId="2" borderId="2" xfId="0" applyNumberFormat="1" applyFont="1" applyFill="1" applyBorder="1" applyAlignment="1"/>
    <xf numFmtId="1" fontId="9" fillId="2" borderId="0" xfId="0" applyNumberFormat="1" applyFont="1" applyFill="1"/>
    <xf numFmtId="2" fontId="9" fillId="2" borderId="0" xfId="0" applyNumberFormat="1" applyFont="1" applyFill="1"/>
    <xf numFmtId="0" fontId="9" fillId="2" borderId="0" xfId="0" applyFont="1" applyFill="1" applyAlignment="1"/>
    <xf numFmtId="165" fontId="9" fillId="2" borderId="0" xfId="0" applyNumberFormat="1" applyFont="1" applyFill="1" applyAlignment="1"/>
    <xf numFmtId="167" fontId="9" fillId="2" borderId="0" xfId="0" applyNumberFormat="1" applyFont="1" applyFill="1" applyAlignment="1"/>
    <xf numFmtId="166" fontId="9" fillId="2" borderId="0" xfId="0" applyNumberFormat="1" applyFont="1" applyFill="1" applyAlignment="1"/>
    <xf numFmtId="0" fontId="9" fillId="2" borderId="3" xfId="0" applyFont="1" applyFill="1" applyBorder="1" applyAlignment="1"/>
    <xf numFmtId="165" fontId="9" fillId="2" borderId="3" xfId="0" applyNumberFormat="1" applyFont="1" applyFill="1" applyBorder="1" applyAlignment="1"/>
    <xf numFmtId="167" fontId="9" fillId="2" borderId="3" xfId="0" applyNumberFormat="1" applyFont="1" applyFill="1" applyBorder="1" applyAlignment="1"/>
    <xf numFmtId="166" fontId="9" fillId="2" borderId="3" xfId="0" applyNumberFormat="1" applyFont="1" applyFill="1" applyBorder="1" applyAlignment="1"/>
    <xf numFmtId="165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2" fontId="11" fillId="2" borderId="0" xfId="0" applyNumberFormat="1" applyFont="1" applyFill="1"/>
    <xf numFmtId="0" fontId="9" fillId="2" borderId="0" xfId="0" applyNumberFormat="1" applyFont="1" applyFill="1" applyBorder="1"/>
    <xf numFmtId="0" fontId="9" fillId="2" borderId="0" xfId="0" applyFont="1" applyFill="1" applyBorder="1" applyAlignment="1"/>
    <xf numFmtId="165" fontId="9" fillId="2" borderId="0" xfId="0" applyNumberFormat="1" applyFont="1" applyFill="1" applyBorder="1" applyAlignment="1"/>
    <xf numFmtId="167" fontId="9" fillId="2" borderId="0" xfId="0" applyNumberFormat="1" applyFont="1" applyFill="1" applyBorder="1" applyAlignment="1"/>
    <xf numFmtId="166" fontId="9" fillId="2" borderId="0" xfId="0" applyNumberFormat="1" applyFont="1" applyFill="1" applyBorder="1" applyAlignment="1"/>
    <xf numFmtId="1" fontId="9" fillId="2" borderId="0" xfId="0" applyNumberFormat="1" applyFont="1" applyFill="1" applyBorder="1"/>
    <xf numFmtId="2" fontId="9" fillId="2" borderId="0" xfId="0" applyNumberFormat="1" applyFont="1" applyFill="1" applyBorder="1"/>
    <xf numFmtId="2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Border="1" applyAlignment="1">
      <alignment horizontal="left" wrapText="1"/>
    </xf>
    <xf numFmtId="0" fontId="10" fillId="2" borderId="0" xfId="0" applyFont="1" applyFill="1"/>
    <xf numFmtId="0" fontId="12" fillId="0" borderId="0" xfId="0" applyFont="1" applyFill="1" applyBorder="1" applyAlignment="1">
      <alignment vertical="center"/>
    </xf>
    <xf numFmtId="0" fontId="8" fillId="2" borderId="1" xfId="0" applyFont="1" applyFill="1" applyBorder="1"/>
    <xf numFmtId="1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165" fontId="16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165" fontId="13" fillId="0" borderId="0" xfId="0" applyNumberFormat="1" applyFont="1" applyFill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wrapText="1"/>
    </xf>
    <xf numFmtId="0" fontId="26" fillId="2" borderId="0" xfId="0" applyFont="1" applyFill="1"/>
    <xf numFmtId="164" fontId="26" fillId="2" borderId="0" xfId="0" applyNumberFormat="1" applyFont="1" applyFill="1" applyAlignment="1">
      <alignment horizontal="center"/>
    </xf>
    <xf numFmtId="0" fontId="29" fillId="2" borderId="0" xfId="0" applyNumberFormat="1" applyFont="1" applyFill="1"/>
    <xf numFmtId="0" fontId="29" fillId="2" borderId="2" xfId="0" applyFont="1" applyFill="1" applyBorder="1" applyAlignment="1"/>
    <xf numFmtId="165" fontId="29" fillId="2" borderId="2" xfId="0" applyNumberFormat="1" applyFont="1" applyFill="1" applyBorder="1" applyAlignment="1"/>
    <xf numFmtId="167" fontId="29" fillId="2" borderId="2" xfId="0" applyNumberFormat="1" applyFont="1" applyFill="1" applyBorder="1" applyAlignment="1"/>
    <xf numFmtId="166" fontId="29" fillId="2" borderId="2" xfId="0" applyNumberFormat="1" applyFont="1" applyFill="1" applyBorder="1" applyAlignment="1"/>
    <xf numFmtId="1" fontId="29" fillId="2" borderId="0" xfId="0" applyNumberFormat="1" applyFont="1" applyFill="1"/>
    <xf numFmtId="2" fontId="29" fillId="2" borderId="0" xfId="0" applyNumberFormat="1" applyFont="1" applyFill="1"/>
    <xf numFmtId="0" fontId="29" fillId="2" borderId="0" xfId="0" applyFont="1" applyFill="1" applyAlignment="1"/>
    <xf numFmtId="165" fontId="29" fillId="2" borderId="0" xfId="0" applyNumberFormat="1" applyFont="1" applyFill="1" applyAlignment="1"/>
    <xf numFmtId="167" fontId="29" fillId="2" borderId="0" xfId="0" applyNumberFormat="1" applyFont="1" applyFill="1" applyAlignment="1"/>
    <xf numFmtId="166" fontId="29" fillId="2" borderId="0" xfId="0" applyNumberFormat="1" applyFont="1" applyFill="1" applyAlignment="1"/>
    <xf numFmtId="0" fontId="28" fillId="2" borderId="1" xfId="0" applyFont="1" applyFill="1" applyBorder="1"/>
    <xf numFmtId="1" fontId="28" fillId="2" borderId="1" xfId="0" applyNumberFormat="1" applyFont="1" applyFill="1" applyBorder="1" applyAlignment="1">
      <alignment horizontal="center"/>
    </xf>
    <xf numFmtId="165" fontId="28" fillId="2" borderId="1" xfId="0" applyNumberFormat="1" applyFont="1" applyFill="1" applyBorder="1" applyAlignment="1">
      <alignment horizontal="center"/>
    </xf>
    <xf numFmtId="166" fontId="28" fillId="2" borderId="1" xfId="0" applyNumberFormat="1" applyFont="1" applyFill="1" applyBorder="1" applyAlignment="1">
      <alignment horizontal="center"/>
    </xf>
    <xf numFmtId="2" fontId="28" fillId="2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2" fontId="28" fillId="2" borderId="1" xfId="0" applyNumberFormat="1" applyFont="1" applyFill="1" applyBorder="1" applyAlignment="1">
      <alignment horizontal="right"/>
    </xf>
    <xf numFmtId="0" fontId="30" fillId="2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Border="1"/>
    <xf numFmtId="0" fontId="29" fillId="2" borderId="0" xfId="0" applyFont="1" applyFill="1" applyBorder="1" applyAlignment="1"/>
    <xf numFmtId="165" fontId="29" fillId="2" borderId="0" xfId="0" applyNumberFormat="1" applyFont="1" applyFill="1" applyBorder="1" applyAlignment="1"/>
    <xf numFmtId="167" fontId="29" fillId="2" borderId="0" xfId="0" applyNumberFormat="1" applyFont="1" applyFill="1" applyBorder="1" applyAlignment="1"/>
    <xf numFmtId="166" fontId="29" fillId="2" borderId="0" xfId="0" applyNumberFormat="1" applyFont="1" applyFill="1" applyBorder="1" applyAlignment="1"/>
    <xf numFmtId="1" fontId="29" fillId="2" borderId="0" xfId="0" applyNumberFormat="1" applyFont="1" applyFill="1" applyBorder="1"/>
    <xf numFmtId="2" fontId="29" fillId="2" borderId="0" xfId="0" applyNumberFormat="1" applyFont="1" applyFill="1" applyBorder="1"/>
    <xf numFmtId="0" fontId="31" fillId="2" borderId="0" xfId="0" applyFont="1" applyFill="1"/>
    <xf numFmtId="0" fontId="31" fillId="2" borderId="0" xfId="0" applyFont="1" applyFill="1" applyAlignment="1">
      <alignment horizontal="center"/>
    </xf>
    <xf numFmtId="168" fontId="26" fillId="2" borderId="0" xfId="0" applyNumberFormat="1" applyFont="1" applyFill="1" applyAlignment="1">
      <alignment horizontal="center"/>
    </xf>
    <xf numFmtId="168" fontId="31" fillId="2" borderId="0" xfId="0" applyNumberFormat="1" applyFont="1" applyFill="1" applyAlignment="1">
      <alignment horizontal="center"/>
    </xf>
    <xf numFmtId="0" fontId="29" fillId="2" borderId="0" xfId="0" applyFont="1" applyFill="1"/>
    <xf numFmtId="165" fontId="29" fillId="2" borderId="0" xfId="0" applyNumberFormat="1" applyFont="1" applyFill="1"/>
    <xf numFmtId="167" fontId="29" fillId="2" borderId="0" xfId="0" applyNumberFormat="1" applyFont="1" applyFill="1"/>
    <xf numFmtId="166" fontId="29" fillId="2" borderId="0" xfId="0" applyNumberFormat="1" applyFont="1" applyFill="1"/>
    <xf numFmtId="0" fontId="27" fillId="2" borderId="0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164" fontId="26" fillId="2" borderId="0" xfId="0" applyNumberFormat="1" applyFont="1" applyFill="1" applyAlignment="1">
      <alignment horizontal="center"/>
    </xf>
    <xf numFmtId="0" fontId="3" fillId="2" borderId="0" xfId="0" applyNumberFormat="1" applyFont="1" applyFill="1" applyBorder="1" applyAlignment="1">
      <alignment horizontal="center" vertical="center" wrapText="1"/>
    </xf>
    <xf numFmtId="168" fontId="26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30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</cellXfs>
  <cellStyles count="19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9"/>
  <sheetViews>
    <sheetView tabSelected="1" view="pageLayout" topLeftCell="A160" zoomScale="50" zoomScalePageLayoutView="50" workbookViewId="0">
      <selection activeCell="A163" sqref="A163:P163"/>
    </sheetView>
  </sheetViews>
  <sheetFormatPr defaultColWidth="8.85546875" defaultRowHeight="12.75" x14ac:dyDescent="0.2"/>
  <cols>
    <col min="1" max="1" width="34.42578125" style="8" customWidth="1"/>
    <col min="2" max="2" width="7.5703125" style="8" customWidth="1"/>
    <col min="3" max="3" width="16.7109375" style="8" customWidth="1"/>
    <col min="4" max="4" width="12.42578125" style="8" customWidth="1"/>
    <col min="5" max="5" width="17.28515625" style="8" customWidth="1"/>
    <col min="6" max="6" width="11.85546875" style="8" customWidth="1"/>
    <col min="7" max="7" width="18" style="8" customWidth="1"/>
    <col min="8" max="9" width="10" style="8" customWidth="1"/>
    <col min="10" max="10" width="5.85546875" style="8" customWidth="1"/>
    <col min="11" max="11" width="8.85546875" style="8" customWidth="1"/>
    <col min="12" max="12" width="6.28515625" style="8" customWidth="1"/>
    <col min="13" max="13" width="7.42578125" style="8" customWidth="1"/>
    <col min="14" max="14" width="8.140625" style="8" customWidth="1"/>
    <col min="15" max="15" width="9.140625" style="8" customWidth="1"/>
    <col min="16" max="16" width="8.140625" style="8" customWidth="1"/>
    <col min="17" max="17" width="15.140625" customWidth="1"/>
    <col min="18" max="18" width="17" bestFit="1" customWidth="1"/>
    <col min="19" max="19" width="13.85546875" customWidth="1"/>
  </cols>
  <sheetData>
    <row r="1" spans="1:19" s="1" customFormat="1" ht="27.95" customHeight="1" x14ac:dyDescent="0.2">
      <c r="A1" s="38" t="s">
        <v>174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s="1" customFormat="1" ht="18.75" x14ac:dyDescent="0.3">
      <c r="A2" s="51"/>
      <c r="B2" s="51"/>
      <c r="C2" s="51"/>
      <c r="D2" s="51"/>
      <c r="E2" s="51"/>
      <c r="F2" s="51" t="s">
        <v>2</v>
      </c>
      <c r="G2" s="51"/>
      <c r="H2" s="51" t="s">
        <v>3</v>
      </c>
      <c r="I2" s="51" t="s">
        <v>2</v>
      </c>
      <c r="J2" s="51"/>
      <c r="K2" s="51"/>
      <c r="L2" s="51"/>
      <c r="M2" s="51" t="s">
        <v>5</v>
      </c>
      <c r="N2" s="51" t="s">
        <v>5</v>
      </c>
      <c r="O2" s="51" t="s">
        <v>4</v>
      </c>
      <c r="P2" s="51"/>
    </row>
    <row r="3" spans="1:19" s="1" customFormat="1" ht="23.25" x14ac:dyDescent="0.4">
      <c r="A3" s="52" t="s">
        <v>21</v>
      </c>
      <c r="B3" s="52" t="s">
        <v>164</v>
      </c>
      <c r="C3" s="53" t="s">
        <v>165</v>
      </c>
      <c r="D3" s="53" t="s">
        <v>166</v>
      </c>
      <c r="E3" s="53" t="s">
        <v>167</v>
      </c>
      <c r="F3" s="52" t="s">
        <v>7</v>
      </c>
      <c r="G3" s="54" t="s">
        <v>168</v>
      </c>
      <c r="H3" s="52" t="s">
        <v>8</v>
      </c>
      <c r="I3" s="52" t="s">
        <v>7</v>
      </c>
      <c r="J3" s="52" t="s">
        <v>9</v>
      </c>
      <c r="K3" s="52" t="s">
        <v>169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170</v>
      </c>
    </row>
    <row r="4" spans="1:19" s="1" customFormat="1" ht="23.1" customHeight="1" x14ac:dyDescent="0.3">
      <c r="A4" s="57" t="s">
        <v>15</v>
      </c>
      <c r="B4" s="55"/>
      <c r="C4" s="57" t="s">
        <v>171</v>
      </c>
      <c r="D4" s="57" t="s">
        <v>16</v>
      </c>
      <c r="E4" s="57"/>
      <c r="F4" s="57" t="s">
        <v>16</v>
      </c>
      <c r="G4" s="57"/>
      <c r="H4" s="57" t="s">
        <v>17</v>
      </c>
      <c r="I4" s="57" t="s">
        <v>17</v>
      </c>
      <c r="J4" s="57" t="s">
        <v>18</v>
      </c>
      <c r="K4" s="57" t="s">
        <v>172</v>
      </c>
      <c r="L4" s="57" t="s">
        <v>19</v>
      </c>
      <c r="M4" s="57" t="s">
        <v>20</v>
      </c>
      <c r="N4" s="57" t="s">
        <v>20</v>
      </c>
      <c r="O4" s="57" t="s">
        <v>20</v>
      </c>
      <c r="P4" s="56"/>
      <c r="R4" s="2"/>
      <c r="S4" s="3"/>
    </row>
    <row r="5" spans="1:19" s="45" customFormat="1" ht="27.95" customHeight="1" x14ac:dyDescent="0.35">
      <c r="A5" s="103" t="s">
        <v>142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R5" s="46"/>
      <c r="S5" s="47"/>
    </row>
    <row r="6" spans="1:19" s="4" customFormat="1" ht="24.95" customHeight="1" x14ac:dyDescent="0.25">
      <c r="A6" s="104" t="s">
        <v>159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R6" s="6"/>
      <c r="S6" s="5"/>
    </row>
    <row r="7" spans="1:19" s="4" customFormat="1" ht="15" customHeight="1" x14ac:dyDescent="0.3">
      <c r="A7" s="9" t="s">
        <v>22</v>
      </c>
      <c r="B7" s="10">
        <v>9</v>
      </c>
      <c r="C7" s="11">
        <v>3.3974999999999999E-5</v>
      </c>
      <c r="D7" s="12">
        <v>2.2411E-2</v>
      </c>
      <c r="E7" s="11">
        <v>7.6141372499999995E-7</v>
      </c>
      <c r="F7" s="12">
        <v>2.0227999999999999E-3</v>
      </c>
      <c r="G7" s="11">
        <v>4.7230747686369E-15</v>
      </c>
      <c r="H7" s="13">
        <v>97.050070276233527</v>
      </c>
      <c r="I7" s="13">
        <v>33.555629344502329</v>
      </c>
      <c r="J7" s="14">
        <v>2</v>
      </c>
      <c r="K7" s="15">
        <v>1.76</v>
      </c>
      <c r="L7" s="14">
        <v>2</v>
      </c>
      <c r="M7" s="15">
        <v>1.9819</v>
      </c>
      <c r="N7" s="15">
        <v>6.6E-3</v>
      </c>
      <c r="O7" s="15">
        <v>1.15E-2</v>
      </c>
      <c r="P7" s="15">
        <v>0.85699999999999998</v>
      </c>
    </row>
    <row r="8" spans="1:19" s="4" customFormat="1" ht="15" customHeight="1" x14ac:dyDescent="0.3">
      <c r="A8" s="9" t="s">
        <v>23</v>
      </c>
      <c r="B8" s="16">
        <v>44</v>
      </c>
      <c r="C8" s="17">
        <v>2.3297000000000001E-5</v>
      </c>
      <c r="D8" s="18">
        <v>0.37713000000000002</v>
      </c>
      <c r="E8" s="17">
        <v>8.7859976100000015E-6</v>
      </c>
      <c r="F8" s="18">
        <v>1.1934999999999999E-2</v>
      </c>
      <c r="G8" s="17">
        <v>7.7311632889593013E-14</v>
      </c>
      <c r="H8" s="19">
        <v>41.296861305429537</v>
      </c>
      <c r="I8" s="19">
        <v>6.4000893563151795</v>
      </c>
      <c r="J8" s="14">
        <v>4</v>
      </c>
      <c r="K8" s="15">
        <v>2.0699999999999998</v>
      </c>
      <c r="L8" s="14">
        <v>50</v>
      </c>
      <c r="M8" s="15">
        <v>2.0264000000000002</v>
      </c>
      <c r="N8" s="15">
        <v>0</v>
      </c>
      <c r="O8" s="15">
        <v>0</v>
      </c>
      <c r="P8" s="15">
        <v>0.85470000000000002</v>
      </c>
    </row>
    <row r="9" spans="1:19" s="4" customFormat="1" ht="15" customHeight="1" x14ac:dyDescent="0.3">
      <c r="A9" s="9" t="s">
        <v>24</v>
      </c>
      <c r="B9" s="16">
        <v>2</v>
      </c>
      <c r="C9" s="17">
        <v>3.3974999999999999E-5</v>
      </c>
      <c r="D9" s="18">
        <v>1.112E-2</v>
      </c>
      <c r="E9" s="17">
        <v>3.7780199999999996E-7</v>
      </c>
      <c r="F9" s="18">
        <v>1.2019000000000001E-3</v>
      </c>
      <c r="G9" s="17">
        <v>1.6674606778752566E-15</v>
      </c>
      <c r="H9" s="19">
        <v>43.645752264397743</v>
      </c>
      <c r="I9" s="19">
        <v>31.229489765241645</v>
      </c>
      <c r="J9" s="14">
        <v>2</v>
      </c>
      <c r="K9" s="15">
        <v>1.92</v>
      </c>
      <c r="L9" s="14">
        <v>1</v>
      </c>
      <c r="M9" s="15">
        <v>2.0554000000000001</v>
      </c>
      <c r="N9" s="15">
        <v>0</v>
      </c>
      <c r="O9" s="15">
        <v>0</v>
      </c>
      <c r="P9" s="15">
        <v>0.84860000000000002</v>
      </c>
    </row>
    <row r="10" spans="1:19" s="4" customFormat="1" ht="15" customHeight="1" x14ac:dyDescent="0.3">
      <c r="A10" s="9" t="s">
        <v>25</v>
      </c>
      <c r="B10" s="16">
        <v>4</v>
      </c>
      <c r="C10" s="17">
        <v>1.6986999999999998E-5</v>
      </c>
      <c r="D10" s="18">
        <v>4.0166E-2</v>
      </c>
      <c r="E10" s="17">
        <v>6.8229984199999997E-7</v>
      </c>
      <c r="F10" s="18">
        <v>2.5287E-3</v>
      </c>
      <c r="G10" s="17">
        <v>1.8451343359797235E-15</v>
      </c>
      <c r="H10" s="19">
        <v>48.317383706570489</v>
      </c>
      <c r="I10" s="19">
        <v>24.363307127942598</v>
      </c>
      <c r="J10" s="14">
        <v>3</v>
      </c>
      <c r="K10" s="15">
        <v>2.29</v>
      </c>
      <c r="L10" s="14">
        <v>5</v>
      </c>
      <c r="M10" s="15">
        <v>1.7244999999999999</v>
      </c>
      <c r="N10" s="15">
        <v>8.2000000000000007E-3</v>
      </c>
      <c r="O10" s="15">
        <v>0.26729999999999998</v>
      </c>
      <c r="P10" s="15">
        <v>0.84509999999999996</v>
      </c>
    </row>
    <row r="11" spans="1:19" s="4" customFormat="1" ht="15" customHeight="1" x14ac:dyDescent="0.3">
      <c r="A11" s="9" t="s">
        <v>26</v>
      </c>
      <c r="B11" s="16">
        <v>13</v>
      </c>
      <c r="C11" s="17">
        <v>1.9414000000000001E-5</v>
      </c>
      <c r="D11" s="18">
        <v>0.17313000000000001</v>
      </c>
      <c r="E11" s="17">
        <v>3.3611458200000001E-6</v>
      </c>
      <c r="F11" s="18">
        <v>7.3921000000000004E-3</v>
      </c>
      <c r="G11" s="17">
        <v>2.0595185942440629E-14</v>
      </c>
      <c r="H11" s="19">
        <v>31.917413702601305</v>
      </c>
      <c r="I11" s="19">
        <v>8.9730152738683859</v>
      </c>
      <c r="J11" s="14">
        <v>4</v>
      </c>
      <c r="K11" s="15">
        <v>2.04</v>
      </c>
      <c r="L11" s="14">
        <v>24</v>
      </c>
      <c r="M11" s="15">
        <v>1.5742</v>
      </c>
      <c r="N11" s="15">
        <v>1.5E-3</v>
      </c>
      <c r="O11" s="15">
        <v>0.42430000000000001</v>
      </c>
      <c r="P11" s="15">
        <v>0.84219999999999995</v>
      </c>
    </row>
    <row r="12" spans="1:19" s="4" customFormat="1" ht="15" customHeight="1" x14ac:dyDescent="0.3">
      <c r="A12" s="9" t="s">
        <v>27</v>
      </c>
      <c r="B12" s="16">
        <v>14</v>
      </c>
      <c r="C12" s="17">
        <v>2.1841E-5</v>
      </c>
      <c r="D12" s="18">
        <v>6.8184999999999996E-2</v>
      </c>
      <c r="E12" s="17">
        <v>1.4892285849999999E-6</v>
      </c>
      <c r="F12" s="18">
        <v>2.9390000000000002E-3</v>
      </c>
      <c r="G12" s="17">
        <v>4.1204458381086011E-15</v>
      </c>
      <c r="H12" s="19">
        <v>77.304954767905713</v>
      </c>
      <c r="I12" s="19">
        <v>20.96885053466394</v>
      </c>
      <c r="J12" s="14">
        <v>4</v>
      </c>
      <c r="K12" s="15">
        <v>2.2000000000000002</v>
      </c>
      <c r="L12" s="14">
        <v>7</v>
      </c>
      <c r="M12" s="15">
        <v>1.6208</v>
      </c>
      <c r="N12" s="15">
        <v>1.7399999999999999E-2</v>
      </c>
      <c r="O12" s="15">
        <v>0.36180000000000001</v>
      </c>
      <c r="P12" s="15">
        <v>0.83840000000000003</v>
      </c>
    </row>
    <row r="13" spans="1:19" s="4" customFormat="1" ht="15" customHeight="1" x14ac:dyDescent="0.3">
      <c r="A13" s="9" t="s">
        <v>28</v>
      </c>
      <c r="B13" s="16">
        <v>8</v>
      </c>
      <c r="C13" s="17">
        <v>1.7473E-5</v>
      </c>
      <c r="D13" s="18">
        <v>9.1303999999999996E-2</v>
      </c>
      <c r="E13" s="17">
        <v>1.5953547919999999E-6</v>
      </c>
      <c r="F13" s="18">
        <v>3.1744E-3</v>
      </c>
      <c r="G13" s="17">
        <v>3.0765094594831972E-15</v>
      </c>
      <c r="H13" s="19">
        <v>41.35102970647204</v>
      </c>
      <c r="I13" s="19">
        <v>14.707139636171428</v>
      </c>
      <c r="J13" s="14">
        <v>2</v>
      </c>
      <c r="K13" s="15">
        <v>2.02</v>
      </c>
      <c r="L13" s="14">
        <v>11</v>
      </c>
      <c r="M13" s="15">
        <v>1.8218000000000001</v>
      </c>
      <c r="N13" s="15">
        <v>6.3100000000000003E-2</v>
      </c>
      <c r="O13" s="15">
        <v>0.115</v>
      </c>
      <c r="P13" s="15">
        <v>0.83540000000000003</v>
      </c>
    </row>
    <row r="14" spans="1:19" s="4" customFormat="1" ht="15" customHeight="1" x14ac:dyDescent="0.3">
      <c r="A14" s="9" t="s">
        <v>29</v>
      </c>
      <c r="B14" s="16">
        <v>32</v>
      </c>
      <c r="C14" s="17">
        <v>3.8828000000000002E-5</v>
      </c>
      <c r="D14" s="18">
        <v>0.10137</v>
      </c>
      <c r="E14" s="17">
        <v>3.93599436E-6</v>
      </c>
      <c r="F14" s="18">
        <v>5.3410999999999997E-3</v>
      </c>
      <c r="G14" s="17">
        <v>4.3008219184507671E-14</v>
      </c>
      <c r="H14" s="19">
        <v>66.909378630927478</v>
      </c>
      <c r="I14" s="19">
        <v>12.394573828940874</v>
      </c>
      <c r="J14" s="14">
        <v>4</v>
      </c>
      <c r="K14" s="15">
        <v>2.16</v>
      </c>
      <c r="L14" s="14">
        <v>12</v>
      </c>
      <c r="M14" s="15">
        <v>1.5073000000000001</v>
      </c>
      <c r="N14" s="15">
        <v>2.18E-2</v>
      </c>
      <c r="O14" s="15">
        <v>0.47089999999999999</v>
      </c>
      <c r="P14" s="15">
        <v>0.83350000000000002</v>
      </c>
    </row>
    <row r="15" spans="1:19" s="4" customFormat="1" ht="15" customHeight="1" x14ac:dyDescent="0.3">
      <c r="A15" s="9" t="s">
        <v>30</v>
      </c>
      <c r="B15" s="16">
        <v>14</v>
      </c>
      <c r="C15" s="17">
        <v>2.3782E-5</v>
      </c>
      <c r="D15" s="18">
        <v>8.1999000000000002E-2</v>
      </c>
      <c r="E15" s="17">
        <v>1.9501002179999999E-6</v>
      </c>
      <c r="F15" s="18">
        <v>3.8363999999999998E-3</v>
      </c>
      <c r="G15" s="17">
        <v>8.3242384881853186E-15</v>
      </c>
      <c r="H15" s="19">
        <v>59.118777434439586</v>
      </c>
      <c r="I15" s="19">
        <v>16.071911140467886</v>
      </c>
      <c r="J15" s="14">
        <v>4</v>
      </c>
      <c r="K15" s="15">
        <v>1.94</v>
      </c>
      <c r="L15" s="14">
        <v>11</v>
      </c>
      <c r="M15" s="15">
        <v>1.8678999999999999</v>
      </c>
      <c r="N15" s="15">
        <v>2.3400000000000001E-2</v>
      </c>
      <c r="O15" s="15">
        <v>0.1087</v>
      </c>
      <c r="P15" s="15">
        <v>0.83309999999999995</v>
      </c>
    </row>
    <row r="16" spans="1:19" s="4" customFormat="1" ht="15" customHeight="1" x14ac:dyDescent="0.3">
      <c r="A16" s="9" t="s">
        <v>31</v>
      </c>
      <c r="B16" s="16">
        <v>1</v>
      </c>
      <c r="C16" s="17">
        <v>2.3297000000000001E-5</v>
      </c>
      <c r="D16" s="18">
        <v>1.6108000000000001E-2</v>
      </c>
      <c r="E16" s="17">
        <v>3.7526807600000001E-7</v>
      </c>
      <c r="F16" s="18">
        <v>1.0462E-3</v>
      </c>
      <c r="G16" s="17">
        <v>5.9405879606769785E-16</v>
      </c>
      <c r="H16" s="19">
        <v>22.007166704723353</v>
      </c>
      <c r="I16" s="19">
        <v>22.056711218614957</v>
      </c>
      <c r="J16" s="14">
        <v>2</v>
      </c>
      <c r="K16" s="15">
        <v>2.85</v>
      </c>
      <c r="L16" s="14">
        <v>2</v>
      </c>
      <c r="M16" s="15">
        <v>1.7519</v>
      </c>
      <c r="N16" s="15">
        <v>4.2299999999999997E-2</v>
      </c>
      <c r="O16" s="15">
        <v>0.20580000000000001</v>
      </c>
      <c r="P16" s="15">
        <v>0.83030000000000004</v>
      </c>
    </row>
    <row r="17" spans="1:19" s="4" customFormat="1" ht="15" customHeight="1" x14ac:dyDescent="0.3">
      <c r="A17" s="9" t="s">
        <v>32</v>
      </c>
      <c r="B17" s="16">
        <v>4</v>
      </c>
      <c r="C17" s="17">
        <v>2.7180000000000001E-5</v>
      </c>
      <c r="D17" s="18">
        <v>3.3527000000000001E-2</v>
      </c>
      <c r="E17" s="17">
        <v>9.1126386000000005E-7</v>
      </c>
      <c r="F17" s="18">
        <v>2.0097000000000001E-3</v>
      </c>
      <c r="G17" s="17">
        <v>2.9837427023333166E-15</v>
      </c>
      <c r="H17" s="19">
        <v>36.211188258883247</v>
      </c>
      <c r="I17" s="19">
        <v>18.245638641804312</v>
      </c>
      <c r="J17" s="14">
        <v>2</v>
      </c>
      <c r="K17" s="15">
        <v>1.87</v>
      </c>
      <c r="L17" s="14">
        <v>4</v>
      </c>
      <c r="M17" s="15">
        <v>1.7222</v>
      </c>
      <c r="N17" s="15">
        <v>7.1800000000000003E-2</v>
      </c>
      <c r="O17" s="15">
        <v>0.20599999999999999</v>
      </c>
      <c r="P17" s="15">
        <v>0.81769999999999998</v>
      </c>
    </row>
    <row r="18" spans="1:19" s="4" customFormat="1" ht="15" customHeight="1" x14ac:dyDescent="0.3">
      <c r="A18" s="9" t="s">
        <v>33</v>
      </c>
      <c r="B18" s="16">
        <v>11</v>
      </c>
      <c r="C18" s="17">
        <v>9.7070000000000004E-6</v>
      </c>
      <c r="D18" s="18">
        <v>0.13335</v>
      </c>
      <c r="E18" s="17">
        <v>1.2944284499999999E-6</v>
      </c>
      <c r="F18" s="18">
        <v>4.3095E-3</v>
      </c>
      <c r="G18" s="17">
        <v>1.7499427037561723E-15</v>
      </c>
      <c r="H18" s="19">
        <v>69.920497944224749</v>
      </c>
      <c r="I18" s="19">
        <v>21.235898884739012</v>
      </c>
      <c r="J18" s="14">
        <v>2</v>
      </c>
      <c r="K18" s="15">
        <v>1.94</v>
      </c>
      <c r="L18" s="14">
        <v>17</v>
      </c>
      <c r="M18" s="15">
        <v>1.1556999999999999</v>
      </c>
      <c r="N18" s="15">
        <v>2.9700000000000001E-2</v>
      </c>
      <c r="O18" s="15">
        <v>0.81459999999999999</v>
      </c>
      <c r="P18" s="15">
        <v>0.81669999999999998</v>
      </c>
    </row>
    <row r="19" spans="1:19" s="4" customFormat="1" ht="15" customHeight="1" x14ac:dyDescent="0.3">
      <c r="A19" s="9" t="s">
        <v>34</v>
      </c>
      <c r="B19" s="16">
        <v>16</v>
      </c>
      <c r="C19" s="17">
        <v>2.3297000000000001E-5</v>
      </c>
      <c r="D19" s="18">
        <v>0.11012</v>
      </c>
      <c r="E19" s="17">
        <v>2.5654656400000001E-6</v>
      </c>
      <c r="F19" s="18">
        <v>3.2902000000000001E-3</v>
      </c>
      <c r="G19" s="17">
        <v>5.875496818221954E-15</v>
      </c>
      <c r="H19" s="19">
        <v>51.388847065786436</v>
      </c>
      <c r="I19" s="19">
        <v>12.968123673195095</v>
      </c>
      <c r="J19" s="14">
        <v>3</v>
      </c>
      <c r="K19" s="15">
        <v>2.2000000000000002</v>
      </c>
      <c r="L19" s="14">
        <v>13</v>
      </c>
      <c r="M19" s="15">
        <v>0.61960000000000004</v>
      </c>
      <c r="N19" s="15">
        <v>0.1208</v>
      </c>
      <c r="O19" s="15">
        <v>1.2596000000000001</v>
      </c>
      <c r="P19" s="15">
        <v>0.80120000000000002</v>
      </c>
    </row>
    <row r="20" spans="1:19" s="4" customFormat="1" ht="15" customHeight="1" x14ac:dyDescent="0.3">
      <c r="A20" s="9" t="s">
        <v>35</v>
      </c>
      <c r="B20" s="16">
        <v>4</v>
      </c>
      <c r="C20" s="17">
        <v>2.4267999999999999E-5</v>
      </c>
      <c r="D20" s="18">
        <v>1.5001E-2</v>
      </c>
      <c r="E20" s="17">
        <v>3.6404426799999999E-7</v>
      </c>
      <c r="F20" s="18">
        <v>1.2375999999999999E-3</v>
      </c>
      <c r="G20" s="17">
        <v>9.0204576922829791E-16</v>
      </c>
      <c r="H20" s="19">
        <v>90.262845591560236</v>
      </c>
      <c r="I20" s="19">
        <v>45.76742013541687</v>
      </c>
      <c r="J20" s="14">
        <v>2</v>
      </c>
      <c r="K20" s="15">
        <v>1.9</v>
      </c>
      <c r="L20" s="14">
        <v>2</v>
      </c>
      <c r="M20" s="15">
        <v>1.8129</v>
      </c>
      <c r="N20" s="15">
        <v>4.7800000000000002E-2</v>
      </c>
      <c r="O20" s="15">
        <v>0.13930000000000001</v>
      </c>
      <c r="P20" s="15">
        <v>0.79469999999999996</v>
      </c>
    </row>
    <row r="21" spans="1:19" s="4" customFormat="1" ht="15" customHeight="1" x14ac:dyDescent="0.3">
      <c r="A21" s="9" t="s">
        <v>36</v>
      </c>
      <c r="B21" s="16">
        <v>2</v>
      </c>
      <c r="C21" s="17">
        <v>1.7473E-5</v>
      </c>
      <c r="D21" s="18">
        <v>2.8275000000000002E-2</v>
      </c>
      <c r="E21" s="17">
        <v>4.9404907499999999E-7</v>
      </c>
      <c r="F21" s="18">
        <v>2.5745E-3</v>
      </c>
      <c r="G21" s="17">
        <v>2.0235817134248823E-15</v>
      </c>
      <c r="H21" s="19">
        <v>33.402696386203765</v>
      </c>
      <c r="I21" s="19">
        <v>23.821058875945798</v>
      </c>
      <c r="J21" s="14">
        <v>2</v>
      </c>
      <c r="K21" s="15">
        <v>2.33</v>
      </c>
      <c r="L21" s="14">
        <v>3</v>
      </c>
      <c r="M21" s="15">
        <v>1.7325999999999999</v>
      </c>
      <c r="N21" s="15">
        <v>8.0299999999999996E-2</v>
      </c>
      <c r="O21" s="15">
        <v>0.18709999999999999</v>
      </c>
      <c r="P21" s="15">
        <v>0.79269999999999996</v>
      </c>
    </row>
    <row r="22" spans="1:19" s="4" customFormat="1" ht="15" customHeight="1" x14ac:dyDescent="0.3">
      <c r="A22" s="9" t="s">
        <v>37</v>
      </c>
      <c r="B22" s="16">
        <v>8</v>
      </c>
      <c r="C22" s="17">
        <v>2.9121000000000001E-5</v>
      </c>
      <c r="D22" s="18">
        <v>2.9885999999999999E-2</v>
      </c>
      <c r="E22" s="17">
        <v>8.7031020600000002E-7</v>
      </c>
      <c r="F22" s="18">
        <v>2.6280000000000001E-3</v>
      </c>
      <c r="G22" s="17">
        <v>5.8568390632801453E-15</v>
      </c>
      <c r="H22" s="19">
        <v>75.598670626611025</v>
      </c>
      <c r="I22" s="19">
        <v>27.572450769391711</v>
      </c>
      <c r="J22" s="14">
        <v>3</v>
      </c>
      <c r="K22" s="15">
        <v>2.3199999999999998</v>
      </c>
      <c r="L22" s="14">
        <v>4</v>
      </c>
      <c r="M22" s="15">
        <v>1.9265000000000001</v>
      </c>
      <c r="N22" s="15">
        <v>9.9199999999999997E-2</v>
      </c>
      <c r="O22" s="15">
        <v>0</v>
      </c>
      <c r="P22" s="15">
        <v>0.78310000000000002</v>
      </c>
    </row>
    <row r="23" spans="1:19" s="4" customFormat="1" ht="15" customHeight="1" x14ac:dyDescent="0.3">
      <c r="A23" s="9" t="s">
        <v>38</v>
      </c>
      <c r="B23" s="16">
        <v>130</v>
      </c>
      <c r="C23" s="17">
        <v>3.1062000000000002E-5</v>
      </c>
      <c r="D23" s="18">
        <v>0.75565000000000004</v>
      </c>
      <c r="E23" s="17">
        <v>2.3472000300000003E-5</v>
      </c>
      <c r="F23" s="18">
        <v>2.4951000000000001E-2</v>
      </c>
      <c r="G23" s="17">
        <v>6.0066834188187363E-13</v>
      </c>
      <c r="H23" s="19">
        <v>45.656402017602382</v>
      </c>
      <c r="I23" s="19">
        <v>4.3485997038046937</v>
      </c>
      <c r="J23" s="14">
        <v>2</v>
      </c>
      <c r="K23" s="15">
        <v>2.71</v>
      </c>
      <c r="L23" s="14">
        <v>83</v>
      </c>
      <c r="M23" s="15">
        <v>1.1801999999999999</v>
      </c>
      <c r="N23" s="15">
        <v>0.18310000000000001</v>
      </c>
      <c r="O23" s="15">
        <v>0.63670000000000004</v>
      </c>
      <c r="P23" s="15">
        <v>0.78249999999999997</v>
      </c>
    </row>
    <row r="24" spans="1:19" s="4" customFormat="1" ht="15" customHeight="1" x14ac:dyDescent="0.3">
      <c r="A24" s="9" t="s">
        <v>39</v>
      </c>
      <c r="B24" s="16">
        <v>1</v>
      </c>
      <c r="C24" s="17">
        <v>2.9121000000000001E-5</v>
      </c>
      <c r="D24" s="18">
        <v>3.9807999999999996E-3</v>
      </c>
      <c r="E24" s="17">
        <v>1.1592487679999999E-7</v>
      </c>
      <c r="F24" s="18">
        <v>4.6528999999999999E-4</v>
      </c>
      <c r="G24" s="17">
        <v>1.8359464352304779E-16</v>
      </c>
      <c r="H24" s="19">
        <v>70.970489492795977</v>
      </c>
      <c r="I24" s="19">
        <v>71.46383035977702</v>
      </c>
      <c r="J24" s="14">
        <v>1</v>
      </c>
      <c r="K24" s="15">
        <v>2.52</v>
      </c>
      <c r="L24" s="14">
        <v>0</v>
      </c>
      <c r="M24" s="15">
        <v>1.3073999999999999</v>
      </c>
      <c r="N24" s="15">
        <v>2.8199999999999999E-2</v>
      </c>
      <c r="O24" s="15">
        <v>0.66439999999999999</v>
      </c>
      <c r="P24" s="15">
        <v>0.78149999999999997</v>
      </c>
    </row>
    <row r="25" spans="1:19" s="4" customFormat="1" ht="15" customHeight="1" x14ac:dyDescent="0.3">
      <c r="A25" s="9" t="s">
        <v>40</v>
      </c>
      <c r="B25" s="16">
        <v>3</v>
      </c>
      <c r="C25" s="17">
        <v>2.4267999999999999E-5</v>
      </c>
      <c r="D25" s="18">
        <v>7.3315999999999997E-3</v>
      </c>
      <c r="E25" s="17">
        <v>1.7792326879999998E-7</v>
      </c>
      <c r="F25" s="18">
        <v>6.7438999999999997E-4</v>
      </c>
      <c r="G25" s="17">
        <v>2.6784911530195605E-16</v>
      </c>
      <c r="H25" s="19">
        <v>137.99996133130475</v>
      </c>
      <c r="I25" s="19">
        <v>80.713304287956149</v>
      </c>
      <c r="J25" s="14">
        <v>2</v>
      </c>
      <c r="K25" s="15">
        <v>1.82</v>
      </c>
      <c r="L25" s="14">
        <v>1</v>
      </c>
      <c r="M25" s="15">
        <v>1.7791999999999999</v>
      </c>
      <c r="N25" s="15">
        <v>0.1507</v>
      </c>
      <c r="O25" s="15">
        <v>7.0099999999999996E-2</v>
      </c>
      <c r="P25" s="15">
        <v>0.76919999999999999</v>
      </c>
    </row>
    <row r="26" spans="1:19" s="4" customFormat="1" ht="15" customHeight="1" x14ac:dyDescent="0.3">
      <c r="A26" s="9" t="s">
        <v>41</v>
      </c>
      <c r="B26" s="16">
        <v>2</v>
      </c>
      <c r="C26" s="17">
        <v>1.9414000000000001E-5</v>
      </c>
      <c r="D26" s="18">
        <v>1.137E-2</v>
      </c>
      <c r="E26" s="17">
        <v>2.2073718000000002E-7</v>
      </c>
      <c r="F26" s="18">
        <v>1.1314999999999999E-3</v>
      </c>
      <c r="G26" s="17">
        <v>4.8254649689748102E-16</v>
      </c>
      <c r="H26" s="19">
        <v>74.522783076567308</v>
      </c>
      <c r="I26" s="19">
        <v>53.229968299212196</v>
      </c>
      <c r="J26" s="14">
        <v>4</v>
      </c>
      <c r="K26" s="15">
        <v>2.39</v>
      </c>
      <c r="L26" s="14">
        <v>1</v>
      </c>
      <c r="M26" s="15">
        <v>1.3851</v>
      </c>
      <c r="N26" s="15">
        <v>5.3199999999999997E-2</v>
      </c>
      <c r="O26" s="15">
        <v>0.56159999999999999</v>
      </c>
      <c r="P26" s="15">
        <v>0.76480000000000004</v>
      </c>
    </row>
    <row r="27" spans="1:19" s="4" customFormat="1" ht="15" customHeight="1" x14ac:dyDescent="0.3">
      <c r="A27" s="9" t="s">
        <v>42</v>
      </c>
      <c r="B27" s="16">
        <v>3</v>
      </c>
      <c r="C27" s="17">
        <v>2.3297000000000001E-5</v>
      </c>
      <c r="D27" s="18">
        <v>2.2263000000000002E-2</v>
      </c>
      <c r="E27" s="17">
        <v>5.1866111100000007E-7</v>
      </c>
      <c r="F27" s="18">
        <v>1.9846999999999998E-3</v>
      </c>
      <c r="G27" s="17">
        <v>2.1379115756056249E-15</v>
      </c>
      <c r="H27" s="19">
        <v>47.673602475455937</v>
      </c>
      <c r="I27" s="19">
        <v>27.862353449461615</v>
      </c>
      <c r="J27" s="14">
        <v>2</v>
      </c>
      <c r="K27" s="15">
        <v>3.09</v>
      </c>
      <c r="L27" s="14">
        <v>3</v>
      </c>
      <c r="M27" s="15">
        <v>1.403</v>
      </c>
      <c r="N27" s="15">
        <v>0.42430000000000001</v>
      </c>
      <c r="O27" s="15">
        <v>0.17269999999999999</v>
      </c>
      <c r="P27" s="15">
        <v>0.72760000000000002</v>
      </c>
    </row>
    <row r="28" spans="1:19" s="4" customFormat="1" ht="15" customHeight="1" x14ac:dyDescent="0.3">
      <c r="A28" s="9" t="s">
        <v>43</v>
      </c>
      <c r="B28" s="16">
        <v>11</v>
      </c>
      <c r="C28" s="17">
        <v>1.9414000000000001E-5</v>
      </c>
      <c r="D28" s="18">
        <v>5.4385999999999997E-2</v>
      </c>
      <c r="E28" s="17">
        <v>1.0558498039999999E-6</v>
      </c>
      <c r="F28" s="18">
        <v>2.2399999999999998E-3</v>
      </c>
      <c r="G28" s="17">
        <v>1.8911504797696E-15</v>
      </c>
      <c r="H28" s="19">
        <v>85.615161714810228</v>
      </c>
      <c r="I28" s="19">
        <v>26.094334050958974</v>
      </c>
      <c r="J28" s="14">
        <v>3</v>
      </c>
      <c r="K28" s="15">
        <v>2.75</v>
      </c>
      <c r="L28" s="14">
        <v>6</v>
      </c>
      <c r="M28" s="15">
        <v>0.99580000000000002</v>
      </c>
      <c r="N28" s="15">
        <v>0.15640000000000001</v>
      </c>
      <c r="O28" s="15">
        <v>0.8478</v>
      </c>
      <c r="P28" s="15">
        <v>0.72230000000000005</v>
      </c>
    </row>
    <row r="29" spans="1:19" s="4" customFormat="1" ht="15" customHeight="1" x14ac:dyDescent="0.3">
      <c r="A29" s="9" t="s">
        <v>44</v>
      </c>
      <c r="B29" s="16">
        <v>5</v>
      </c>
      <c r="C29" s="17">
        <v>3.1062000000000002E-5</v>
      </c>
      <c r="D29" s="18">
        <v>2.1486999999999999E-2</v>
      </c>
      <c r="E29" s="17">
        <v>6.6742919399999998E-7</v>
      </c>
      <c r="F29" s="18">
        <v>1.3412999999999999E-3</v>
      </c>
      <c r="G29" s="17">
        <v>1.7358439491677524E-15</v>
      </c>
      <c r="H29" s="19">
        <v>61.678356194454977</v>
      </c>
      <c r="I29" s="19">
        <v>27.870564437362809</v>
      </c>
      <c r="J29" s="14">
        <v>3</v>
      </c>
      <c r="K29" s="15">
        <v>2.58</v>
      </c>
      <c r="L29" s="14">
        <v>3</v>
      </c>
      <c r="M29" s="15">
        <v>1.1111</v>
      </c>
      <c r="N29" s="15">
        <v>0.2059</v>
      </c>
      <c r="O29" s="15">
        <v>0.68300000000000005</v>
      </c>
      <c r="P29" s="15">
        <v>0.71499999999999997</v>
      </c>
    </row>
    <row r="30" spans="1:19" s="4" customFormat="1" ht="15" customHeight="1" x14ac:dyDescent="0.3">
      <c r="A30" s="9" t="s">
        <v>45</v>
      </c>
      <c r="B30" s="20">
        <v>2</v>
      </c>
      <c r="C30" s="21">
        <v>1.7473E-5</v>
      </c>
      <c r="D30" s="22">
        <v>1.7472000000000001E-2</v>
      </c>
      <c r="E30" s="21">
        <v>3.0528825600000003E-7</v>
      </c>
      <c r="F30" s="22">
        <v>1.4885E-3</v>
      </c>
      <c r="G30" s="21">
        <v>6.7644521928216019E-16</v>
      </c>
      <c r="H30" s="23">
        <v>53.969444249179041</v>
      </c>
      <c r="I30" s="23">
        <v>38.449098262149221</v>
      </c>
      <c r="J30" s="14">
        <v>1</v>
      </c>
      <c r="K30" s="15">
        <v>2.46</v>
      </c>
      <c r="L30" s="14">
        <v>3</v>
      </c>
      <c r="M30" s="15">
        <v>1.1414</v>
      </c>
      <c r="N30" s="15">
        <v>0.34189999999999998</v>
      </c>
      <c r="O30" s="15">
        <v>0.51670000000000005</v>
      </c>
      <c r="P30" s="15">
        <v>0.68520000000000003</v>
      </c>
    </row>
    <row r="31" spans="1:19" s="4" customFormat="1" ht="18.75" x14ac:dyDescent="0.3">
      <c r="A31" s="39" t="s">
        <v>149</v>
      </c>
      <c r="B31" s="40">
        <f>SUM(B7:B30)</f>
        <v>343</v>
      </c>
      <c r="C31" s="41">
        <f>SUM(C7:C30)</f>
        <v>5.7902600000000006E-4</v>
      </c>
      <c r="D31" s="40"/>
      <c r="E31" s="41">
        <f>SUM(E7:E30)</f>
        <v>5.6347980517600003E-5</v>
      </c>
      <c r="F31" s="40"/>
      <c r="G31" s="41">
        <f>SUM(G7:G30)</f>
        <v>7.9270129251254405E-13</v>
      </c>
      <c r="H31" s="42">
        <f>(1/$B$268)*LN(1 + ($B$268*$B$266*(B31/E31)*$B$269))/1000000</f>
        <v>50.161700274583019</v>
      </c>
      <c r="I31" s="42">
        <f>SQRT((1/B31) + (G31/E31^2) + (($B$267/$B$266)^2))*H31</f>
        <v>2.9482014502190292</v>
      </c>
      <c r="J31" s="42"/>
      <c r="K31" s="43">
        <f>AVERAGE(K7:K30)</f>
        <v>2.2554166666666666</v>
      </c>
      <c r="L31" s="44"/>
      <c r="M31" s="43">
        <f>AVERAGE(M7:M30)</f>
        <v>1.5502</v>
      </c>
      <c r="N31" s="43">
        <f>AVERAGE(N7:N30)</f>
        <v>9.0733333333333333E-2</v>
      </c>
      <c r="O31" s="43">
        <f>AVERAGE(O7:O30)</f>
        <v>0.36353750000000007</v>
      </c>
      <c r="P31" s="43">
        <f>AVERAGE(P7:P30)</f>
        <v>0.79885416666666664</v>
      </c>
    </row>
    <row r="32" spans="1:19" s="4" customFormat="1" ht="30.95" customHeight="1" x14ac:dyDescent="0.25">
      <c r="A32" s="104" t="s">
        <v>158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R32" s="6"/>
      <c r="S32" s="5"/>
    </row>
    <row r="33" spans="1:19" s="4" customFormat="1" ht="15" customHeight="1" x14ac:dyDescent="0.3">
      <c r="A33" s="9" t="s">
        <v>46</v>
      </c>
      <c r="B33" s="14">
        <v>15</v>
      </c>
      <c r="C33" s="24">
        <v>1.7473E-5</v>
      </c>
      <c r="D33" s="25">
        <v>4.2104999999999997E-2</v>
      </c>
      <c r="E33" s="24">
        <v>7.3570066499999998E-7</v>
      </c>
      <c r="F33" s="25">
        <v>2.4253999999999999E-3</v>
      </c>
      <c r="G33" s="24">
        <v>1.7959808445638016E-15</v>
      </c>
      <c r="H33" s="26">
        <v>166.50095742011376</v>
      </c>
      <c r="I33" s="26">
        <v>44.138177823926512</v>
      </c>
      <c r="J33" s="14">
        <v>4</v>
      </c>
      <c r="K33" s="15">
        <v>2.1800000000000002</v>
      </c>
      <c r="L33" s="14">
        <v>5</v>
      </c>
      <c r="M33" s="15">
        <v>1.2148000000000001</v>
      </c>
      <c r="N33" s="15">
        <v>0.13719999999999999</v>
      </c>
      <c r="O33" s="15">
        <v>0.64810000000000001</v>
      </c>
      <c r="P33" s="15">
        <v>0.78010000000000002</v>
      </c>
    </row>
    <row r="34" spans="1:19" s="4" customFormat="1" ht="15" customHeight="1" x14ac:dyDescent="0.3">
      <c r="A34" s="9" t="s">
        <v>47</v>
      </c>
      <c r="B34" s="14">
        <v>8</v>
      </c>
      <c r="C34" s="24">
        <v>1.1647999999999999E-5</v>
      </c>
      <c r="D34" s="25">
        <v>2.5350999999999999E-2</v>
      </c>
      <c r="E34" s="24">
        <v>2.9528844799999997E-7</v>
      </c>
      <c r="F34" s="25">
        <v>1.5275E-3</v>
      </c>
      <c r="G34" s="24">
        <v>3.1656665098239994E-16</v>
      </c>
      <c r="H34" s="26">
        <v>220.31714414649787</v>
      </c>
      <c r="I34" s="26">
        <v>79.105763264835957</v>
      </c>
      <c r="J34" s="14">
        <v>4</v>
      </c>
      <c r="K34" s="27">
        <v>20.37</v>
      </c>
      <c r="L34" s="14">
        <v>3</v>
      </c>
      <c r="M34" s="15">
        <v>1.7326999999999999</v>
      </c>
      <c r="N34" s="15">
        <v>0.19059999999999999</v>
      </c>
      <c r="O34" s="15">
        <v>7.6700000000000004E-2</v>
      </c>
      <c r="P34" s="15">
        <v>0.75119999999999998</v>
      </c>
    </row>
    <row r="35" spans="1:19" s="4" customFormat="1" ht="15" customHeight="1" x14ac:dyDescent="0.3">
      <c r="A35" s="9" t="s">
        <v>48</v>
      </c>
      <c r="B35" s="14">
        <v>13</v>
      </c>
      <c r="C35" s="24">
        <v>1.6986999999999998E-5</v>
      </c>
      <c r="D35" s="25">
        <v>4.7343000000000003E-2</v>
      </c>
      <c r="E35" s="24">
        <v>8.0421554100000001E-7</v>
      </c>
      <c r="F35" s="25">
        <v>2.0068999999999998E-3</v>
      </c>
      <c r="G35" s="24">
        <v>1.1622106197188256E-15</v>
      </c>
      <c r="H35" s="26">
        <v>132.35856323923682</v>
      </c>
      <c r="I35" s="26">
        <v>37.204131399972376</v>
      </c>
      <c r="J35" s="14">
        <v>1</v>
      </c>
      <c r="K35" s="15">
        <v>2.4</v>
      </c>
      <c r="L35" s="14">
        <v>6</v>
      </c>
      <c r="M35" s="15">
        <v>0.97409999999999997</v>
      </c>
      <c r="N35" s="15">
        <v>0.3246</v>
      </c>
      <c r="O35" s="15">
        <v>0.70130000000000003</v>
      </c>
      <c r="P35" s="15">
        <v>0.66920000000000002</v>
      </c>
    </row>
    <row r="36" spans="1:19" s="4" customFormat="1" ht="15" customHeight="1" x14ac:dyDescent="0.3">
      <c r="A36" s="9" t="s">
        <v>49</v>
      </c>
      <c r="B36" s="14">
        <v>14</v>
      </c>
      <c r="C36" s="24">
        <v>1.9414000000000001E-5</v>
      </c>
      <c r="D36" s="25">
        <v>2.9047E-2</v>
      </c>
      <c r="E36" s="24">
        <v>5.6391845800000005E-7</v>
      </c>
      <c r="F36" s="25">
        <v>1.6708000000000001E-3</v>
      </c>
      <c r="G36" s="24">
        <v>1.0521532081966856E-15</v>
      </c>
      <c r="H36" s="26">
        <v>202.17660069826337</v>
      </c>
      <c r="I36" s="26">
        <v>55.378105164072778</v>
      </c>
      <c r="J36" s="14">
        <v>4</v>
      </c>
      <c r="K36" s="15">
        <v>3.18</v>
      </c>
      <c r="L36" s="14">
        <v>3</v>
      </c>
      <c r="M36" s="15">
        <v>1.0522</v>
      </c>
      <c r="N36" s="15">
        <v>0.34799999999999998</v>
      </c>
      <c r="O36" s="15">
        <v>0.5998</v>
      </c>
      <c r="P36" s="15">
        <v>0.65769999999999995</v>
      </c>
    </row>
    <row r="37" spans="1:19" s="4" customFormat="1" ht="18.75" x14ac:dyDescent="0.3">
      <c r="A37" s="39" t="s">
        <v>150</v>
      </c>
      <c r="B37" s="40">
        <f>SUM(B33:B36)</f>
        <v>50</v>
      </c>
      <c r="C37" s="41">
        <f>SUM(C33:C36)</f>
        <v>6.5522E-5</v>
      </c>
      <c r="D37" s="40"/>
      <c r="E37" s="41">
        <f>SUM(E33:E36)</f>
        <v>2.399123112E-6</v>
      </c>
      <c r="F37" s="40"/>
      <c r="G37" s="41">
        <f>SUM(G33:G36)</f>
        <v>4.326911323461713E-15</v>
      </c>
      <c r="H37" s="42">
        <f>(1/$B$268)*LN(1 + ($B$268*$B$266*(B37/E37)*$B$269))/1000000</f>
        <v>170.14562626237935</v>
      </c>
      <c r="I37" s="42">
        <f>SQRT((1/B37) + (G37/E37^2) + (($B$267/$B$266)^2))*H37</f>
        <v>24.680508769251208</v>
      </c>
      <c r="J37" s="42"/>
      <c r="K37" s="43">
        <f>AVERAGE(K33,K35:K36)</f>
        <v>2.5866666666666664</v>
      </c>
      <c r="L37" s="44"/>
      <c r="M37" s="43">
        <f>AVERAGE(M33:M36)</f>
        <v>1.2434499999999999</v>
      </c>
      <c r="N37" s="43">
        <f>AVERAGE(N33:N36)</f>
        <v>0.25009999999999999</v>
      </c>
      <c r="O37" s="43">
        <f>AVERAGE(O33:O36)</f>
        <v>0.50647500000000001</v>
      </c>
      <c r="P37" s="43">
        <f>AVERAGE(P33:P36)</f>
        <v>0.71455000000000002</v>
      </c>
    </row>
    <row r="38" spans="1:19" s="48" customFormat="1" ht="29.1" customHeight="1" x14ac:dyDescent="0.3">
      <c r="A38" s="103" t="s">
        <v>143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R38" s="49"/>
      <c r="S38" s="50"/>
    </row>
    <row r="39" spans="1:19" s="4" customFormat="1" ht="19.5" customHeight="1" x14ac:dyDescent="0.25">
      <c r="A39" s="104" t="s">
        <v>157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R39" s="6"/>
      <c r="S39" s="5"/>
    </row>
    <row r="40" spans="1:19" s="4" customFormat="1" ht="15" customHeight="1" x14ac:dyDescent="0.3">
      <c r="A40" s="9" t="s">
        <v>50</v>
      </c>
      <c r="B40" s="10">
        <v>6</v>
      </c>
      <c r="C40" s="11">
        <v>2.9121000000000001E-5</v>
      </c>
      <c r="D40" s="12">
        <v>6.8021999999999999E-2</v>
      </c>
      <c r="E40" s="11">
        <v>1.980868662E-6</v>
      </c>
      <c r="F40" s="12">
        <v>2.8752000000000001E-3</v>
      </c>
      <c r="G40" s="11">
        <v>7.0104950697240816E-15</v>
      </c>
      <c r="H40" s="13">
        <v>25.009219449139685</v>
      </c>
      <c r="I40" s="13">
        <v>10.27335909420796</v>
      </c>
      <c r="J40" s="14">
        <v>1</v>
      </c>
      <c r="K40" s="15">
        <v>1.47</v>
      </c>
      <c r="L40" s="14">
        <v>8</v>
      </c>
      <c r="M40" s="15">
        <v>1.8864000000000001</v>
      </c>
      <c r="N40" s="15">
        <v>0</v>
      </c>
      <c r="O40" s="15">
        <v>0.11360000000000001</v>
      </c>
      <c r="P40" s="15">
        <v>0.85270000000000001</v>
      </c>
    </row>
    <row r="41" spans="1:19" s="4" customFormat="1" ht="15" customHeight="1" x14ac:dyDescent="0.3">
      <c r="A41" s="9" t="s">
        <v>51</v>
      </c>
      <c r="B41" s="16">
        <v>13</v>
      </c>
      <c r="C41" s="17">
        <v>2.7180000000000001E-5</v>
      </c>
      <c r="D41" s="18">
        <v>5.8092999999999999E-2</v>
      </c>
      <c r="E41" s="17">
        <v>1.5789677399999999E-6</v>
      </c>
      <c r="F41" s="18">
        <v>3.6881000000000001E-3</v>
      </c>
      <c r="G41" s="17">
        <v>1.0048570434383366E-14</v>
      </c>
      <c r="H41" s="19">
        <v>67.753711466676194</v>
      </c>
      <c r="I41" s="19">
        <v>19.311926996903612</v>
      </c>
      <c r="J41" s="14">
        <v>4</v>
      </c>
      <c r="K41" s="15">
        <v>2.17</v>
      </c>
      <c r="L41" s="14">
        <v>7</v>
      </c>
      <c r="M41" s="15">
        <v>2.0625</v>
      </c>
      <c r="N41" s="15">
        <v>1.1900000000000001E-2</v>
      </c>
      <c r="O41" s="15">
        <v>0</v>
      </c>
      <c r="P41" s="15">
        <v>0.84760000000000002</v>
      </c>
    </row>
    <row r="42" spans="1:19" s="4" customFormat="1" ht="15" customHeight="1" x14ac:dyDescent="0.3">
      <c r="A42" s="9" t="s">
        <v>52</v>
      </c>
      <c r="B42" s="16">
        <v>15</v>
      </c>
      <c r="C42" s="17">
        <v>2.9121000000000001E-5</v>
      </c>
      <c r="D42" s="18">
        <v>7.1301000000000003E-2</v>
      </c>
      <c r="E42" s="17">
        <v>2.0763564210000004E-6</v>
      </c>
      <c r="F42" s="18">
        <v>4.9712999999999997E-3</v>
      </c>
      <c r="G42" s="17">
        <v>2.0958129173039065E-14</v>
      </c>
      <c r="H42" s="19">
        <v>59.488254821712601</v>
      </c>
      <c r="I42" s="19">
        <v>15.942096298793112</v>
      </c>
      <c r="J42" s="14">
        <v>4</v>
      </c>
      <c r="K42" s="15">
        <v>2.25</v>
      </c>
      <c r="L42" s="14">
        <v>8</v>
      </c>
      <c r="M42" s="15">
        <v>1.7188000000000001</v>
      </c>
      <c r="N42" s="15">
        <v>7.7999999999999996E-3</v>
      </c>
      <c r="O42" s="15">
        <v>0.27329999999999999</v>
      </c>
      <c r="P42" s="15">
        <v>0.83930000000000005</v>
      </c>
    </row>
    <row r="43" spans="1:19" s="4" customFormat="1" ht="15" customHeight="1" x14ac:dyDescent="0.3">
      <c r="A43" s="9" t="s">
        <v>53</v>
      </c>
      <c r="B43" s="16">
        <v>39</v>
      </c>
      <c r="C43" s="17">
        <v>3.1062000000000002E-5</v>
      </c>
      <c r="D43" s="18">
        <v>0.23135</v>
      </c>
      <c r="E43" s="17">
        <v>7.1861937000000003E-6</v>
      </c>
      <c r="F43" s="18">
        <v>7.4911999999999999E-3</v>
      </c>
      <c r="G43" s="17">
        <v>5.4145406027409043E-14</v>
      </c>
      <c r="H43" s="19">
        <v>44.740928731757812</v>
      </c>
      <c r="I43" s="19">
        <v>7.348794979244845</v>
      </c>
      <c r="J43" s="14">
        <v>4</v>
      </c>
      <c r="K43" s="15">
        <v>1.9</v>
      </c>
      <c r="L43" s="14">
        <v>26</v>
      </c>
      <c r="M43" s="15">
        <v>2.0956999999999999</v>
      </c>
      <c r="N43" s="15">
        <v>1.3899999999999999E-2</v>
      </c>
      <c r="O43" s="15">
        <v>0</v>
      </c>
      <c r="P43" s="15">
        <v>0.83450000000000002</v>
      </c>
    </row>
    <row r="44" spans="1:19" s="4" customFormat="1" ht="15" customHeight="1" x14ac:dyDescent="0.3">
      <c r="A44" s="9" t="s">
        <v>54</v>
      </c>
      <c r="B44" s="16">
        <v>20</v>
      </c>
      <c r="C44" s="17">
        <v>2.9121000000000001E-5</v>
      </c>
      <c r="D44" s="18">
        <v>0.14491999999999999</v>
      </c>
      <c r="E44" s="17">
        <v>4.2202153200000004E-6</v>
      </c>
      <c r="F44" s="18">
        <v>5.4114999999999996E-3</v>
      </c>
      <c r="G44" s="17">
        <v>2.4834069617888973E-14</v>
      </c>
      <c r="H44" s="19">
        <v>39.086373073672128</v>
      </c>
      <c r="I44" s="19">
        <v>8.8859098066729274</v>
      </c>
      <c r="J44" s="14">
        <v>4</v>
      </c>
      <c r="K44" s="15">
        <v>2.48</v>
      </c>
      <c r="L44" s="14">
        <v>17</v>
      </c>
      <c r="M44" s="15">
        <v>1.6388</v>
      </c>
      <c r="N44" s="15">
        <v>3.78E-2</v>
      </c>
      <c r="O44" s="15">
        <v>0.32340000000000002</v>
      </c>
      <c r="P44" s="15">
        <v>0.83079999999999998</v>
      </c>
    </row>
    <row r="45" spans="1:19" s="4" customFormat="1" ht="15" customHeight="1" x14ac:dyDescent="0.3">
      <c r="A45" s="9" t="s">
        <v>55</v>
      </c>
      <c r="B45" s="16">
        <v>42</v>
      </c>
      <c r="C45" s="17">
        <v>1.7473E-5</v>
      </c>
      <c r="D45" s="18">
        <v>0.39756000000000002</v>
      </c>
      <c r="E45" s="17">
        <v>6.9465658800000004E-6</v>
      </c>
      <c r="F45" s="18">
        <v>1.2807000000000001E-2</v>
      </c>
      <c r="G45" s="17">
        <v>5.0076016385977528E-14</v>
      </c>
      <c r="H45" s="19">
        <v>49.824961734600784</v>
      </c>
      <c r="I45" s="19">
        <v>7.8995005122154272</v>
      </c>
      <c r="J45" s="14">
        <v>4</v>
      </c>
      <c r="K45" s="15">
        <v>1.79</v>
      </c>
      <c r="L45" s="14">
        <v>43</v>
      </c>
      <c r="M45" s="15">
        <v>1.6607000000000001</v>
      </c>
      <c r="N45" s="15">
        <v>1.38E-2</v>
      </c>
      <c r="O45" s="15">
        <v>0.32550000000000001</v>
      </c>
      <c r="P45" s="15">
        <v>0.82620000000000005</v>
      </c>
    </row>
    <row r="46" spans="1:19" s="4" customFormat="1" ht="15" customHeight="1" x14ac:dyDescent="0.3">
      <c r="A46" s="9" t="s">
        <v>56</v>
      </c>
      <c r="B46" s="16">
        <v>2</v>
      </c>
      <c r="C46" s="17">
        <v>1.7473E-5</v>
      </c>
      <c r="D46" s="18">
        <v>4.0954999999999998E-2</v>
      </c>
      <c r="E46" s="17">
        <v>7.1560671499999998E-7</v>
      </c>
      <c r="F46" s="18">
        <v>2.4769000000000002E-3</v>
      </c>
      <c r="G46" s="17">
        <v>1.873060908740552E-15</v>
      </c>
      <c r="H46" s="19">
        <v>23.079436548250897</v>
      </c>
      <c r="I46" s="19">
        <v>16.383911755209464</v>
      </c>
      <c r="J46" s="14">
        <v>1</v>
      </c>
      <c r="K46" s="15">
        <v>1.9</v>
      </c>
      <c r="L46" s="14">
        <v>5</v>
      </c>
      <c r="M46" s="15">
        <v>1.9730000000000001</v>
      </c>
      <c r="N46" s="15">
        <v>5.0200000000000002E-2</v>
      </c>
      <c r="O46" s="15">
        <v>0</v>
      </c>
      <c r="P46" s="15">
        <v>0.82379999999999998</v>
      </c>
    </row>
    <row r="47" spans="1:19" s="4" customFormat="1" ht="18.75" x14ac:dyDescent="0.3">
      <c r="A47" s="39" t="s">
        <v>151</v>
      </c>
      <c r="B47" s="40">
        <f>SUM(B40:B46)</f>
        <v>137</v>
      </c>
      <c r="C47" s="41">
        <f>SUM(C40:C46)</f>
        <v>1.8055100000000001E-4</v>
      </c>
      <c r="D47" s="40"/>
      <c r="E47" s="41">
        <f>SUM(E40:E46)</f>
        <v>2.4704774438000002E-5</v>
      </c>
      <c r="F47" s="40"/>
      <c r="G47" s="41">
        <f>SUM(G40:G46)</f>
        <v>1.6894574761716261E-13</v>
      </c>
      <c r="H47" s="42">
        <f>(1/$B$268)*LN(1 + ($B$268*$B$266*(B47/E47)*$B$269))/1000000</f>
        <v>45.713679159603139</v>
      </c>
      <c r="I47" s="42">
        <f>SQRT((1/B47) + (G47/E47^2) + (($B$267/$B$266)^2))*H47</f>
        <v>4.0541992622137757</v>
      </c>
      <c r="J47" s="42"/>
      <c r="K47" s="43">
        <f>AVERAGE(K40:K46)</f>
        <v>1.9942857142857142</v>
      </c>
      <c r="L47" s="44"/>
      <c r="M47" s="43">
        <f>AVERAGE(M40:M46)</f>
        <v>1.8622714285714288</v>
      </c>
      <c r="N47" s="43">
        <f>AVERAGE(N40:N46)</f>
        <v>1.9342857142857141E-2</v>
      </c>
      <c r="O47" s="43">
        <f>AVERAGE(O40:O46)</f>
        <v>0.14797142857142859</v>
      </c>
      <c r="P47" s="43">
        <f>AVERAGE(P40:P46)</f>
        <v>0.83641428571428578</v>
      </c>
    </row>
    <row r="48" spans="1:19" s="4" customFormat="1" ht="27" customHeight="1" x14ac:dyDescent="0.25">
      <c r="A48" s="104" t="s">
        <v>156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R48" s="6"/>
      <c r="S48" s="5"/>
    </row>
    <row r="49" spans="1:19" s="4" customFormat="1" ht="15" customHeight="1" x14ac:dyDescent="0.3">
      <c r="A49" s="9" t="s">
        <v>57</v>
      </c>
      <c r="B49" s="10">
        <v>11</v>
      </c>
      <c r="C49" s="11">
        <v>4.3682E-5</v>
      </c>
      <c r="D49" s="12">
        <v>2.1749000000000001E-2</v>
      </c>
      <c r="E49" s="11">
        <v>9.5003981800000003E-7</v>
      </c>
      <c r="F49" s="12">
        <v>2.2607999999999999E-3</v>
      </c>
      <c r="G49" s="11">
        <v>9.7527999952577424E-15</v>
      </c>
      <c r="H49" s="13">
        <v>95.08049477088187</v>
      </c>
      <c r="I49" s="13">
        <v>30.36685170359959</v>
      </c>
      <c r="J49" s="14">
        <v>3</v>
      </c>
      <c r="K49" s="15">
        <v>1.85</v>
      </c>
      <c r="L49" s="14">
        <v>2</v>
      </c>
      <c r="M49" s="15">
        <v>1.9358</v>
      </c>
      <c r="N49" s="15">
        <v>0</v>
      </c>
      <c r="O49" s="15">
        <v>6.4199999999999993E-2</v>
      </c>
      <c r="P49" s="15">
        <v>0.85550000000000004</v>
      </c>
    </row>
    <row r="50" spans="1:19" s="4" customFormat="1" ht="15" customHeight="1" x14ac:dyDescent="0.3">
      <c r="A50" s="28" t="s">
        <v>58</v>
      </c>
      <c r="B50" s="29">
        <v>9</v>
      </c>
      <c r="C50" s="30">
        <v>1.7473E-5</v>
      </c>
      <c r="D50" s="31">
        <v>4.7527E-2</v>
      </c>
      <c r="E50" s="30">
        <v>8.3043927099999997E-7</v>
      </c>
      <c r="F50" s="31">
        <v>2.8990000000000001E-3</v>
      </c>
      <c r="G50" s="30">
        <v>2.5658507129675294E-15</v>
      </c>
      <c r="H50" s="32">
        <v>89.038776982226921</v>
      </c>
      <c r="I50" s="32">
        <v>30.210398748775994</v>
      </c>
      <c r="J50" s="33">
        <v>2</v>
      </c>
      <c r="K50" s="34">
        <v>1.66</v>
      </c>
      <c r="L50" s="33">
        <v>6</v>
      </c>
      <c r="M50" s="15">
        <v>1.7612000000000001</v>
      </c>
      <c r="N50" s="34">
        <v>5.9900000000000002E-2</v>
      </c>
      <c r="O50" s="34">
        <v>0.17879999999999999</v>
      </c>
      <c r="P50" s="34">
        <v>0.82210000000000005</v>
      </c>
    </row>
    <row r="51" spans="1:19" s="4" customFormat="1" ht="15" customHeight="1" x14ac:dyDescent="0.3">
      <c r="A51" s="28" t="s">
        <v>59</v>
      </c>
      <c r="B51" s="29">
        <v>11</v>
      </c>
      <c r="C51" s="30">
        <v>2.3297000000000001E-5</v>
      </c>
      <c r="D51" s="31">
        <v>4.6156000000000003E-2</v>
      </c>
      <c r="E51" s="30">
        <v>1.0752963320000001E-6</v>
      </c>
      <c r="F51" s="31">
        <v>2.8776000000000001E-3</v>
      </c>
      <c r="G51" s="30">
        <v>4.4942874808815879E-15</v>
      </c>
      <c r="H51" s="32">
        <v>84.076880791790529</v>
      </c>
      <c r="I51" s="32">
        <v>25.925861773016102</v>
      </c>
      <c r="J51" s="33">
        <v>3</v>
      </c>
      <c r="K51" s="34">
        <v>2.17</v>
      </c>
      <c r="L51" s="33">
        <v>6</v>
      </c>
      <c r="M51" s="15">
        <v>1.2185999999999999</v>
      </c>
      <c r="N51" s="34">
        <v>2.1600000000000001E-2</v>
      </c>
      <c r="O51" s="34">
        <v>0.75980000000000003</v>
      </c>
      <c r="P51" s="34">
        <v>0.81950000000000001</v>
      </c>
    </row>
    <row r="52" spans="1:19" s="4" customFormat="1" ht="15" customHeight="1" x14ac:dyDescent="0.3">
      <c r="A52" s="28" t="s">
        <v>68</v>
      </c>
      <c r="B52" s="29">
        <v>6</v>
      </c>
      <c r="C52" s="30">
        <v>3.3974999999999999E-5</v>
      </c>
      <c r="D52" s="31">
        <v>7.6997000000000003E-3</v>
      </c>
      <c r="E52" s="30">
        <v>2.6159730749999999E-7</v>
      </c>
      <c r="F52" s="31">
        <v>5.0246000000000004E-4</v>
      </c>
      <c r="G52" s="30">
        <v>2.9142172115316229E-16</v>
      </c>
      <c r="H52" s="32">
        <v>187.0039613315694</v>
      </c>
      <c r="I52" s="32">
        <v>77.378618725240685</v>
      </c>
      <c r="J52" s="33">
        <v>1</v>
      </c>
      <c r="K52" s="34">
        <v>2.27</v>
      </c>
      <c r="L52" s="33">
        <v>1</v>
      </c>
      <c r="M52" s="15">
        <v>1.9401999999999999</v>
      </c>
      <c r="N52" s="34">
        <v>8.1199999999999994E-2</v>
      </c>
      <c r="O52" s="34">
        <v>0</v>
      </c>
      <c r="P52" s="34">
        <v>0.81740000000000002</v>
      </c>
    </row>
    <row r="53" spans="1:19" s="4" customFormat="1" ht="15" customHeight="1" x14ac:dyDescent="0.3">
      <c r="A53" s="28" t="s">
        <v>69</v>
      </c>
      <c r="B53" s="29">
        <v>8</v>
      </c>
      <c r="C53" s="30">
        <v>3.3974999999999999E-5</v>
      </c>
      <c r="D53" s="31">
        <v>9.1885999999999999E-3</v>
      </c>
      <c r="E53" s="30">
        <v>3.1218268499999998E-7</v>
      </c>
      <c r="F53" s="31">
        <v>3.6893999999999998E-3</v>
      </c>
      <c r="G53" s="30">
        <v>1.5711961912443224E-14</v>
      </c>
      <c r="H53" s="32">
        <v>208.58511973430899</v>
      </c>
      <c r="I53" s="32">
        <v>111.64799663315061</v>
      </c>
      <c r="J53" s="33">
        <v>2</v>
      </c>
      <c r="K53" s="34">
        <v>2.62</v>
      </c>
      <c r="L53" s="33">
        <v>1</v>
      </c>
      <c r="M53" s="15">
        <v>2.0360999999999998</v>
      </c>
      <c r="N53" s="34">
        <v>8.1699999999999995E-2</v>
      </c>
      <c r="O53" s="34">
        <v>0</v>
      </c>
      <c r="P53" s="34">
        <v>0.81630000000000003</v>
      </c>
    </row>
    <row r="54" spans="1:19" s="4" customFormat="1" ht="15" customHeight="1" x14ac:dyDescent="0.3">
      <c r="A54" s="28" t="s">
        <v>60</v>
      </c>
      <c r="B54" s="29">
        <v>3</v>
      </c>
      <c r="C54" s="30">
        <v>3.1062000000000002E-5</v>
      </c>
      <c r="D54" s="31">
        <v>7.5845000000000001E-3</v>
      </c>
      <c r="E54" s="30">
        <v>2.3558973900000001E-7</v>
      </c>
      <c r="F54" s="31">
        <v>6.4984999999999999E-4</v>
      </c>
      <c r="G54" s="30">
        <v>4.0746009046949654E-16</v>
      </c>
      <c r="H54" s="32">
        <v>104.49308674129824</v>
      </c>
      <c r="I54" s="32">
        <v>61.015721288748821</v>
      </c>
      <c r="J54" s="33">
        <v>1</v>
      </c>
      <c r="K54" s="34">
        <v>2.31</v>
      </c>
      <c r="L54" s="33">
        <v>1</v>
      </c>
      <c r="M54" s="15">
        <v>1.2985</v>
      </c>
      <c r="N54" s="34">
        <v>5.0799999999999998E-2</v>
      </c>
      <c r="O54" s="34">
        <v>0.65069999999999995</v>
      </c>
      <c r="P54" s="34">
        <v>0.81279999999999997</v>
      </c>
    </row>
    <row r="55" spans="1:19" s="4" customFormat="1" ht="15" customHeight="1" x14ac:dyDescent="0.3">
      <c r="A55" s="28" t="s">
        <v>61</v>
      </c>
      <c r="B55" s="29">
        <v>28</v>
      </c>
      <c r="C55" s="30">
        <v>1.7473E-5</v>
      </c>
      <c r="D55" s="31">
        <v>0.13894000000000001</v>
      </c>
      <c r="E55" s="30">
        <v>2.4276986200000001E-6</v>
      </c>
      <c r="F55" s="31">
        <v>5.0003000000000001E-3</v>
      </c>
      <c r="G55" s="30">
        <v>7.6335591696645159E-15</v>
      </c>
      <c r="H55" s="32">
        <v>94.714435774734369</v>
      </c>
      <c r="I55" s="32">
        <v>18.292089715630784</v>
      </c>
      <c r="J55" s="33">
        <v>4</v>
      </c>
      <c r="K55" s="34">
        <v>1.9</v>
      </c>
      <c r="L55" s="33">
        <v>18</v>
      </c>
      <c r="M55" s="15">
        <v>1.5116000000000001</v>
      </c>
      <c r="N55" s="34">
        <v>2.3E-2</v>
      </c>
      <c r="O55" s="34">
        <v>0.46539999999999998</v>
      </c>
      <c r="P55" s="34">
        <v>0.8115</v>
      </c>
    </row>
    <row r="56" spans="1:19" s="4" customFormat="1" ht="15" customHeight="1" x14ac:dyDescent="0.3">
      <c r="A56" s="28" t="s">
        <v>62</v>
      </c>
      <c r="B56" s="29">
        <v>4</v>
      </c>
      <c r="C56" s="30">
        <v>2.9121000000000001E-5</v>
      </c>
      <c r="D56" s="31">
        <v>1.1476E-2</v>
      </c>
      <c r="E56" s="30">
        <v>3.34192596E-7</v>
      </c>
      <c r="F56" s="31">
        <v>1.4480999999999999E-3</v>
      </c>
      <c r="G56" s="30">
        <v>1.7783190292484241E-15</v>
      </c>
      <c r="H56" s="32">
        <v>98.264399672906819</v>
      </c>
      <c r="I56" s="32">
        <v>50.700234624956209</v>
      </c>
      <c r="J56" s="33">
        <v>2</v>
      </c>
      <c r="K56" s="34">
        <v>2.2200000000000002</v>
      </c>
      <c r="L56" s="33">
        <v>1</v>
      </c>
      <c r="M56" s="15">
        <v>1.2306999999999999</v>
      </c>
      <c r="N56" s="34">
        <v>3.2000000000000002E-3</v>
      </c>
      <c r="O56" s="34">
        <v>0.7661</v>
      </c>
      <c r="P56" s="34">
        <v>0.80969999999999998</v>
      </c>
    </row>
    <row r="57" spans="1:19" s="4" customFormat="1" ht="15" customHeight="1" x14ac:dyDescent="0.3">
      <c r="A57" s="28" t="s">
        <v>63</v>
      </c>
      <c r="B57" s="29">
        <v>9</v>
      </c>
      <c r="C57" s="30">
        <v>2.9121000000000001E-5</v>
      </c>
      <c r="D57" s="31">
        <v>4.5539999999999997E-2</v>
      </c>
      <c r="E57" s="30">
        <v>1.3261703399999999E-6</v>
      </c>
      <c r="F57" s="31">
        <v>1.4739E-3</v>
      </c>
      <c r="G57" s="30">
        <v>1.8422501747750755E-15</v>
      </c>
      <c r="H57" s="32">
        <v>55.899271563679847</v>
      </c>
      <c r="I57" s="32">
        <v>18.744840756287072</v>
      </c>
      <c r="J57" s="33">
        <v>4</v>
      </c>
      <c r="K57" s="34">
        <v>2.11</v>
      </c>
      <c r="L57" s="33">
        <v>5</v>
      </c>
      <c r="M57" s="15">
        <v>1.9809000000000001</v>
      </c>
      <c r="N57" s="34">
        <v>4.19E-2</v>
      </c>
      <c r="O57" s="34">
        <v>0</v>
      </c>
      <c r="P57" s="34">
        <v>0.80740000000000001</v>
      </c>
    </row>
    <row r="58" spans="1:19" s="4" customFormat="1" ht="15" customHeight="1" x14ac:dyDescent="0.3">
      <c r="A58" s="28" t="s">
        <v>64</v>
      </c>
      <c r="B58" s="29">
        <v>4</v>
      </c>
      <c r="C58" s="30">
        <v>2.3782E-5</v>
      </c>
      <c r="D58" s="31">
        <v>2.3550999999999999E-2</v>
      </c>
      <c r="E58" s="30">
        <v>5.6008988199999998E-7</v>
      </c>
      <c r="F58" s="31">
        <v>1.2791E-3</v>
      </c>
      <c r="G58" s="30">
        <v>9.2534939940495852E-16</v>
      </c>
      <c r="H58" s="32">
        <v>58.812135424575509</v>
      </c>
      <c r="I58" s="32">
        <v>29.595949985218208</v>
      </c>
      <c r="J58" s="33">
        <v>2</v>
      </c>
      <c r="K58" s="34">
        <v>1.88</v>
      </c>
      <c r="L58" s="33">
        <v>3</v>
      </c>
      <c r="M58" s="15">
        <v>2.0118999999999998</v>
      </c>
      <c r="N58" s="34">
        <v>0.114</v>
      </c>
      <c r="O58" s="34">
        <v>0</v>
      </c>
      <c r="P58" s="34">
        <v>0.80579999999999996</v>
      </c>
    </row>
    <row r="59" spans="1:19" s="4" customFormat="1" ht="15" customHeight="1" x14ac:dyDescent="0.3">
      <c r="A59" s="28" t="s">
        <v>65</v>
      </c>
      <c r="B59" s="29">
        <v>62</v>
      </c>
      <c r="C59" s="30">
        <v>2.9121000000000001E-5</v>
      </c>
      <c r="D59" s="31">
        <v>0.23443</v>
      </c>
      <c r="E59" s="30">
        <v>6.8268360300000001E-6</v>
      </c>
      <c r="F59" s="31">
        <v>9.6022999999999994E-3</v>
      </c>
      <c r="G59" s="30">
        <v>7.8192141802079228E-14</v>
      </c>
      <c r="H59" s="32">
        <v>74.696613117640325</v>
      </c>
      <c r="I59" s="32">
        <v>10.048300412197763</v>
      </c>
      <c r="J59" s="33">
        <v>4</v>
      </c>
      <c r="K59" s="34">
        <v>2.17</v>
      </c>
      <c r="L59" s="33">
        <v>27</v>
      </c>
      <c r="M59" s="15">
        <v>1.0848</v>
      </c>
      <c r="N59" s="34">
        <v>6.0100000000000001E-2</v>
      </c>
      <c r="O59" s="34">
        <v>0.85499999999999998</v>
      </c>
      <c r="P59" s="34">
        <v>0.8024</v>
      </c>
    </row>
    <row r="60" spans="1:19" s="4" customFormat="1" ht="15" customHeight="1" x14ac:dyDescent="0.3">
      <c r="A60" s="28" t="s">
        <v>66</v>
      </c>
      <c r="B60" s="29">
        <v>1</v>
      </c>
      <c r="C60" s="30">
        <v>1.7473E-5</v>
      </c>
      <c r="D60" s="31">
        <v>8.6464000000000003E-3</v>
      </c>
      <c r="E60" s="30">
        <v>1.5107854720000001E-7</v>
      </c>
      <c r="F60" s="31">
        <v>9.7384999999999995E-4</v>
      </c>
      <c r="G60" s="30">
        <v>2.8954701430016909E-16</v>
      </c>
      <c r="H60" s="32">
        <v>54.52635446224847</v>
      </c>
      <c r="I60" s="32">
        <v>54.878952391096021</v>
      </c>
      <c r="J60" s="33">
        <v>1</v>
      </c>
      <c r="K60" s="34">
        <v>1.84</v>
      </c>
      <c r="L60" s="33">
        <v>1</v>
      </c>
      <c r="M60" s="15">
        <v>1.6768000000000001</v>
      </c>
      <c r="N60" s="34">
        <v>4.3099999999999999E-2</v>
      </c>
      <c r="O60" s="34">
        <v>0.28010000000000002</v>
      </c>
      <c r="P60" s="34">
        <v>0.79949999999999999</v>
      </c>
    </row>
    <row r="61" spans="1:19" s="4" customFormat="1" ht="15" customHeight="1" x14ac:dyDescent="0.3">
      <c r="A61" s="28" t="s">
        <v>70</v>
      </c>
      <c r="B61" s="29">
        <v>4</v>
      </c>
      <c r="C61" s="30">
        <v>3.1062000000000002E-5</v>
      </c>
      <c r="D61" s="31">
        <v>6.7244999999999996E-3</v>
      </c>
      <c r="E61" s="30">
        <v>2.0887641900000001E-7</v>
      </c>
      <c r="F61" s="31">
        <v>6.1103000000000004E-4</v>
      </c>
      <c r="G61" s="30">
        <v>3.6023333416024813E-16</v>
      </c>
      <c r="H61" s="32">
        <v>156.50752968798804</v>
      </c>
      <c r="I61" s="32">
        <v>79.580029282887111</v>
      </c>
      <c r="J61" s="33">
        <v>2</v>
      </c>
      <c r="K61" s="34">
        <v>2.48</v>
      </c>
      <c r="L61" s="33">
        <v>1</v>
      </c>
      <c r="M61" s="15">
        <v>1.2013</v>
      </c>
      <c r="N61" s="34">
        <v>0.16289999999999999</v>
      </c>
      <c r="O61" s="34">
        <v>0.63580000000000003</v>
      </c>
      <c r="P61" s="34">
        <v>0.79100000000000004</v>
      </c>
    </row>
    <row r="62" spans="1:19" s="4" customFormat="1" ht="15" customHeight="1" x14ac:dyDescent="0.3">
      <c r="A62" s="28" t="s">
        <v>67</v>
      </c>
      <c r="B62" s="29">
        <v>15</v>
      </c>
      <c r="C62" s="30">
        <v>1.7473E-5</v>
      </c>
      <c r="D62" s="31">
        <v>7.1509000000000003E-2</v>
      </c>
      <c r="E62" s="30">
        <v>1.2494767570000001E-6</v>
      </c>
      <c r="F62" s="31">
        <v>2.5262000000000001E-3</v>
      </c>
      <c r="G62" s="30">
        <v>1.9483654308136151E-15</v>
      </c>
      <c r="H62" s="32">
        <v>98.556720392350897</v>
      </c>
      <c r="I62" s="32">
        <v>25.738956682827023</v>
      </c>
      <c r="J62" s="33">
        <v>2</v>
      </c>
      <c r="K62" s="34">
        <v>2.36</v>
      </c>
      <c r="L62" s="33">
        <v>8</v>
      </c>
      <c r="M62" s="15">
        <v>0.85299999999999998</v>
      </c>
      <c r="N62" s="34">
        <v>0.1258</v>
      </c>
      <c r="O62" s="34">
        <v>1.0212000000000001</v>
      </c>
      <c r="P62" s="34">
        <v>0.77159999999999995</v>
      </c>
    </row>
    <row r="63" spans="1:19" s="4" customFormat="1" ht="20.100000000000001" customHeight="1" x14ac:dyDescent="0.3">
      <c r="A63" s="39" t="s">
        <v>146</v>
      </c>
      <c r="B63" s="40">
        <f>SUM(B49:B62)</f>
        <v>175</v>
      </c>
      <c r="C63" s="41">
        <f>SUM(C49:C62)</f>
        <v>3.7809000000000003E-4</v>
      </c>
      <c r="D63" s="40"/>
      <c r="E63" s="41">
        <f>SUM(E49:E62)</f>
        <v>1.6749564343700001E-5</v>
      </c>
      <c r="F63" s="40"/>
      <c r="G63" s="41">
        <f>SUM(G49:G62)</f>
        <v>1.2619354726761899E-13</v>
      </c>
      <c r="H63" s="42">
        <f>(1/$B$268)*LN(1 + ($B$268*$B$266*(B63/E63)*$B$269))/1000000</f>
        <v>85.859120807880117</v>
      </c>
      <c r="I63" s="42">
        <f>SQRT((1/B63) + (G63/E63^2) + (($B$267/$B$266)^2))*H63</f>
        <v>6.8973043872703155</v>
      </c>
      <c r="J63" s="42"/>
      <c r="K63" s="43">
        <f>AVERAGE(K49:K62)</f>
        <v>2.1314285714285712</v>
      </c>
      <c r="L63" s="44"/>
      <c r="M63" s="43">
        <f>AVERAGE(M49:M62)</f>
        <v>1.5529571428571429</v>
      </c>
      <c r="N63" s="43">
        <f>AVERAGE(N49:N62)</f>
        <v>6.2085714285714293E-2</v>
      </c>
      <c r="O63" s="43">
        <f>AVERAGE(O49:O62)</f>
        <v>0.40550714285714279</v>
      </c>
      <c r="P63" s="43">
        <f>AVERAGE(P49:P62)</f>
        <v>0.81017857142857153</v>
      </c>
    </row>
    <row r="64" spans="1:19" s="4" customFormat="1" ht="29.1" customHeight="1" x14ac:dyDescent="0.25">
      <c r="A64" s="104" t="s">
        <v>160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R64" s="6"/>
      <c r="S64" s="5"/>
    </row>
    <row r="65" spans="1:16" s="4" customFormat="1" ht="15" customHeight="1" x14ac:dyDescent="0.3">
      <c r="A65" s="9" t="s">
        <v>71</v>
      </c>
      <c r="B65" s="10">
        <v>20</v>
      </c>
      <c r="C65" s="11">
        <v>3.1062000000000002E-5</v>
      </c>
      <c r="D65" s="12">
        <v>1.0577E-2</v>
      </c>
      <c r="E65" s="11">
        <v>3.2854277400000001E-7</v>
      </c>
      <c r="F65" s="12">
        <v>1.0235000000000001E-3</v>
      </c>
      <c r="G65" s="11">
        <v>1.0107285298898492E-15</v>
      </c>
      <c r="H65" s="13">
        <v>484.89671532055684</v>
      </c>
      <c r="I65" s="13">
        <v>118.43102959028015</v>
      </c>
      <c r="J65" s="14">
        <v>3</v>
      </c>
      <c r="K65" s="15">
        <v>3.06</v>
      </c>
      <c r="L65" s="14">
        <v>2</v>
      </c>
      <c r="M65" s="15">
        <v>0.62139999999999995</v>
      </c>
      <c r="N65" s="15">
        <v>1.6799999999999999E-2</v>
      </c>
      <c r="O65" s="15">
        <v>1.3617999999999999</v>
      </c>
      <c r="P65" s="15">
        <v>0.80559999999999998</v>
      </c>
    </row>
    <row r="66" spans="1:16" s="4" customFormat="1" ht="15" customHeight="1" x14ac:dyDescent="0.3">
      <c r="A66" s="28" t="s">
        <v>72</v>
      </c>
      <c r="B66" s="29">
        <v>11</v>
      </c>
      <c r="C66" s="30">
        <v>2.9121000000000001E-5</v>
      </c>
      <c r="D66" s="31">
        <v>1.3308E-2</v>
      </c>
      <c r="E66" s="30">
        <v>3.8754226800000001E-7</v>
      </c>
      <c r="F66" s="31">
        <v>1.8189E-3</v>
      </c>
      <c r="G66" s="30">
        <v>2.8056288234733321E-15</v>
      </c>
      <c r="H66" s="32">
        <v>230.63686514596549</v>
      </c>
      <c r="I66" s="32">
        <v>76.45151409995843</v>
      </c>
      <c r="J66" s="33">
        <v>3</v>
      </c>
      <c r="K66" s="34">
        <v>1.92</v>
      </c>
      <c r="L66" s="33">
        <v>1</v>
      </c>
      <c r="M66" s="15">
        <v>1.4438</v>
      </c>
      <c r="N66" s="34">
        <v>8.1000000000000003E-2</v>
      </c>
      <c r="O66" s="34">
        <v>0.47520000000000001</v>
      </c>
      <c r="P66" s="34">
        <v>0.78449999999999998</v>
      </c>
    </row>
    <row r="67" spans="1:16" s="4" customFormat="1" ht="15" customHeight="1" x14ac:dyDescent="0.3">
      <c r="A67" s="28" t="s">
        <v>73</v>
      </c>
      <c r="B67" s="29">
        <v>32</v>
      </c>
      <c r="C67" s="30">
        <v>4.8535000000000002E-5</v>
      </c>
      <c r="D67" s="31">
        <v>2.3571999999999999E-2</v>
      </c>
      <c r="E67" s="30">
        <v>1.14406702E-6</v>
      </c>
      <c r="F67" s="31">
        <v>1.6582999999999999E-3</v>
      </c>
      <c r="G67" s="30">
        <v>6.4779302781336899E-15</v>
      </c>
      <c r="H67" s="32">
        <v>227.33459239130192</v>
      </c>
      <c r="I67" s="32">
        <v>43.425337267689294</v>
      </c>
      <c r="J67" s="33">
        <v>4</v>
      </c>
      <c r="K67" s="34">
        <v>2.13</v>
      </c>
      <c r="L67" s="33">
        <v>3</v>
      </c>
      <c r="M67" s="15">
        <v>1.4343999999999999</v>
      </c>
      <c r="N67" s="34">
        <v>4.7800000000000002E-2</v>
      </c>
      <c r="O67" s="34">
        <v>0.51780000000000004</v>
      </c>
      <c r="P67" s="34">
        <v>0.77729999999999999</v>
      </c>
    </row>
    <row r="68" spans="1:16" s="4" customFormat="1" ht="15" customHeight="1" x14ac:dyDescent="0.3">
      <c r="A68" s="28" t="s">
        <v>74</v>
      </c>
      <c r="B68" s="29">
        <v>12</v>
      </c>
      <c r="C68" s="30">
        <v>2.4267999999999999E-5</v>
      </c>
      <c r="D68" s="31">
        <v>1.4572999999999999E-2</v>
      </c>
      <c r="E68" s="30">
        <v>3.5365756399999996E-7</v>
      </c>
      <c r="F68" s="31">
        <v>1.7499E-3</v>
      </c>
      <c r="G68" s="30">
        <v>1.8034098393509579E-15</v>
      </c>
      <c r="H68" s="32">
        <v>274.76242084214454</v>
      </c>
      <c r="I68" s="32">
        <v>86.032399575056331</v>
      </c>
      <c r="J68" s="33">
        <v>3</v>
      </c>
      <c r="K68" s="34">
        <v>2.23</v>
      </c>
      <c r="L68" s="33">
        <v>2</v>
      </c>
      <c r="M68" s="15">
        <v>1.3472</v>
      </c>
      <c r="N68" s="34">
        <v>8.1299999999999997E-2</v>
      </c>
      <c r="O68" s="34">
        <v>0.57150000000000001</v>
      </c>
      <c r="P68" s="34">
        <v>0.77239999999999998</v>
      </c>
    </row>
    <row r="69" spans="1:16" s="4" customFormat="1" ht="15" customHeight="1" x14ac:dyDescent="0.3">
      <c r="A69" s="28" t="s">
        <v>75</v>
      </c>
      <c r="B69" s="29">
        <v>4</v>
      </c>
      <c r="C69" s="30">
        <v>2.9121000000000001E-5</v>
      </c>
      <c r="D69" s="31">
        <v>3.1551000000000001E-3</v>
      </c>
      <c r="E69" s="30">
        <v>9.1879667100000004E-8</v>
      </c>
      <c r="F69" s="31">
        <v>4.7741E-4</v>
      </c>
      <c r="G69" s="30">
        <v>1.9328386081557672E-16</v>
      </c>
      <c r="H69" s="32">
        <v>350.45268201942969</v>
      </c>
      <c r="I69" s="32">
        <v>183.17150036106665</v>
      </c>
      <c r="J69" s="33">
        <v>2</v>
      </c>
      <c r="K69" s="34">
        <v>1.95</v>
      </c>
      <c r="L69" s="33">
        <v>1</v>
      </c>
      <c r="M69" s="15">
        <v>1.5366</v>
      </c>
      <c r="N69" s="34">
        <v>5.2299999999999999E-2</v>
      </c>
      <c r="O69" s="34">
        <v>0.41110000000000002</v>
      </c>
      <c r="P69" s="34">
        <v>0.76270000000000004</v>
      </c>
    </row>
    <row r="70" spans="1:16" s="4" customFormat="1" ht="15" customHeight="1" x14ac:dyDescent="0.3">
      <c r="A70" s="28" t="s">
        <v>76</v>
      </c>
      <c r="B70" s="29">
        <v>73</v>
      </c>
      <c r="C70" s="30">
        <v>3.8828000000000002E-5</v>
      </c>
      <c r="D70" s="31">
        <v>6.9800000000000001E-2</v>
      </c>
      <c r="E70" s="30">
        <v>2.7101944000000003E-6</v>
      </c>
      <c r="F70" s="31">
        <v>2.9933E-3</v>
      </c>
      <c r="G70" s="30">
        <v>1.3507983866696986E-14</v>
      </c>
      <c r="H70" s="32">
        <v>219.06331494757288</v>
      </c>
      <c r="I70" s="32">
        <v>27.559285708291252</v>
      </c>
      <c r="J70" s="33">
        <v>4</v>
      </c>
      <c r="K70" s="34">
        <v>2.5</v>
      </c>
      <c r="L70" s="33">
        <v>9</v>
      </c>
      <c r="M70" s="15">
        <v>1.1474</v>
      </c>
      <c r="N70" s="34">
        <v>0.16439999999999999</v>
      </c>
      <c r="O70" s="34">
        <v>0.68820000000000003</v>
      </c>
      <c r="P70" s="34">
        <v>0.76129999999999998</v>
      </c>
    </row>
    <row r="71" spans="1:16" s="4" customFormat="1" ht="15" customHeight="1" x14ac:dyDescent="0.3">
      <c r="A71" s="28" t="s">
        <v>77</v>
      </c>
      <c r="B71" s="29">
        <v>26</v>
      </c>
      <c r="C71" s="30">
        <v>1.7473E-5</v>
      </c>
      <c r="D71" s="31">
        <v>4.4095000000000002E-2</v>
      </c>
      <c r="E71" s="30">
        <v>7.7047193500000002E-7</v>
      </c>
      <c r="F71" s="31">
        <v>2.2116000000000002E-3</v>
      </c>
      <c r="G71" s="30">
        <v>1.4933036147070545E-15</v>
      </c>
      <c r="H71" s="32">
        <v>273.29109212602424</v>
      </c>
      <c r="I71" s="32">
        <v>55.516689553743511</v>
      </c>
      <c r="J71" s="33">
        <v>3</v>
      </c>
      <c r="K71" s="34">
        <v>2.4</v>
      </c>
      <c r="L71" s="33">
        <v>5</v>
      </c>
      <c r="M71" s="15">
        <v>0.6048</v>
      </c>
      <c r="N71" s="34">
        <v>0.19359999999999999</v>
      </c>
      <c r="O71" s="34">
        <v>1.2016</v>
      </c>
      <c r="P71" s="34">
        <v>0.75460000000000005</v>
      </c>
    </row>
    <row r="72" spans="1:16" s="4" customFormat="1" ht="15" customHeight="1" x14ac:dyDescent="0.3">
      <c r="A72" s="28" t="s">
        <v>78</v>
      </c>
      <c r="B72" s="29">
        <v>16</v>
      </c>
      <c r="C72" s="30">
        <v>3.3974999999999999E-5</v>
      </c>
      <c r="D72" s="31">
        <v>2.1491E-2</v>
      </c>
      <c r="E72" s="30">
        <v>7.3015672499999995E-7</v>
      </c>
      <c r="F72" s="31">
        <v>2.2095999999999999E-3</v>
      </c>
      <c r="G72" s="30">
        <v>5.6356790637455994E-15</v>
      </c>
      <c r="H72" s="32">
        <v>178.77842454380053</v>
      </c>
      <c r="I72" s="32">
        <v>48.422298780634613</v>
      </c>
      <c r="J72" s="33">
        <v>3</v>
      </c>
      <c r="K72" s="34">
        <v>2.5099999999999998</v>
      </c>
      <c r="L72" s="33">
        <v>2</v>
      </c>
      <c r="M72" s="15">
        <v>1.0487</v>
      </c>
      <c r="N72" s="34">
        <v>5.5899999999999998E-2</v>
      </c>
      <c r="O72" s="34">
        <v>0.89539999999999997</v>
      </c>
      <c r="P72" s="34">
        <v>0.74329999999999996</v>
      </c>
    </row>
    <row r="73" spans="1:16" s="4" customFormat="1" ht="15" customHeight="1" x14ac:dyDescent="0.3">
      <c r="A73" s="28" t="s">
        <v>79</v>
      </c>
      <c r="B73" s="29">
        <v>13</v>
      </c>
      <c r="C73" s="30">
        <v>2.9121000000000001E-5</v>
      </c>
      <c r="D73" s="31">
        <v>2.6662999999999999E-2</v>
      </c>
      <c r="E73" s="30">
        <v>7.7645322300000004E-7</v>
      </c>
      <c r="F73" s="31">
        <v>1.7275999999999999E-3</v>
      </c>
      <c r="G73" s="30">
        <v>2.5310397128660483E-15</v>
      </c>
      <c r="H73" s="32">
        <v>137.04112878108032</v>
      </c>
      <c r="I73" s="32">
        <v>39.101316616747184</v>
      </c>
      <c r="J73" s="33">
        <v>2</v>
      </c>
      <c r="K73" s="34">
        <v>2.39</v>
      </c>
      <c r="L73" s="33">
        <v>3</v>
      </c>
      <c r="M73" s="15">
        <v>1.2225999999999999</v>
      </c>
      <c r="N73" s="34">
        <v>2.8500000000000001E-2</v>
      </c>
      <c r="O73" s="34">
        <v>0.74890000000000001</v>
      </c>
      <c r="P73" s="34">
        <v>0.73140000000000005</v>
      </c>
    </row>
    <row r="74" spans="1:16" s="4" customFormat="1" ht="15" customHeight="1" x14ac:dyDescent="0.3">
      <c r="A74" s="28" t="s">
        <v>80</v>
      </c>
      <c r="B74" s="29">
        <v>31</v>
      </c>
      <c r="C74" s="30">
        <v>3.3974999999999999E-5</v>
      </c>
      <c r="D74" s="31">
        <v>3.7668E-2</v>
      </c>
      <c r="E74" s="30">
        <v>1.2797703000000001E-6</v>
      </c>
      <c r="F74" s="31">
        <v>2.5953E-3</v>
      </c>
      <c r="G74" s="30">
        <v>7.7748866162258072E-15</v>
      </c>
      <c r="H74" s="32">
        <v>197.33886759813751</v>
      </c>
      <c r="I74" s="32">
        <v>38.109628118524277</v>
      </c>
      <c r="J74" s="33">
        <v>4</v>
      </c>
      <c r="K74" s="34">
        <v>2.38</v>
      </c>
      <c r="L74" s="33">
        <v>5</v>
      </c>
      <c r="M74" s="15">
        <v>1.1117999999999999</v>
      </c>
      <c r="N74" s="34">
        <v>0.1263</v>
      </c>
      <c r="O74" s="34">
        <v>0.76200000000000001</v>
      </c>
      <c r="P74" s="34">
        <v>0.73089999999999999</v>
      </c>
    </row>
    <row r="75" spans="1:16" s="4" customFormat="1" ht="15" customHeight="1" x14ac:dyDescent="0.3">
      <c r="A75" s="28" t="s">
        <v>81</v>
      </c>
      <c r="B75" s="29">
        <v>28</v>
      </c>
      <c r="C75" s="30">
        <v>3.8828000000000002E-5</v>
      </c>
      <c r="D75" s="31">
        <v>2.5593000000000001E-2</v>
      </c>
      <c r="E75" s="30">
        <v>9.9372500400000019E-7</v>
      </c>
      <c r="F75" s="31">
        <v>1.6436999999999999E-3</v>
      </c>
      <c r="G75" s="30">
        <v>4.0731945332117882E-15</v>
      </c>
      <c r="H75" s="32">
        <v>228.98286115746379</v>
      </c>
      <c r="I75" s="32">
        <v>45.869986844394894</v>
      </c>
      <c r="J75" s="33">
        <v>3</v>
      </c>
      <c r="K75" s="34">
        <v>2.72</v>
      </c>
      <c r="L75" s="33">
        <v>3</v>
      </c>
      <c r="M75" s="15">
        <v>0.79720000000000002</v>
      </c>
      <c r="N75" s="34">
        <v>0.17660000000000001</v>
      </c>
      <c r="O75" s="34">
        <v>1.0262</v>
      </c>
      <c r="P75" s="34">
        <v>0.7248</v>
      </c>
    </row>
    <row r="76" spans="1:16" s="4" customFormat="1" ht="15" customHeight="1" x14ac:dyDescent="0.3">
      <c r="A76" s="28" t="s">
        <v>82</v>
      </c>
      <c r="B76" s="29">
        <v>11</v>
      </c>
      <c r="C76" s="30">
        <v>2.7180000000000001E-5</v>
      </c>
      <c r="D76" s="31">
        <v>1.7793E-2</v>
      </c>
      <c r="E76" s="30">
        <v>4.8361373999999999E-7</v>
      </c>
      <c r="F76" s="31">
        <v>1.4886999999999999E-3</v>
      </c>
      <c r="G76" s="30">
        <v>1.6372435249339561E-15</v>
      </c>
      <c r="H76" s="32">
        <v>185.47215874386364</v>
      </c>
      <c r="I76" s="32">
        <v>58.12078517071987</v>
      </c>
      <c r="J76" s="33">
        <v>3</v>
      </c>
      <c r="K76" s="34">
        <v>2.27</v>
      </c>
      <c r="L76" s="33">
        <v>2</v>
      </c>
      <c r="M76" s="15">
        <v>0.60470000000000002</v>
      </c>
      <c r="N76" s="34">
        <v>0.1255</v>
      </c>
      <c r="O76" s="34">
        <v>1.2698</v>
      </c>
      <c r="P76" s="34">
        <v>0.72040000000000004</v>
      </c>
    </row>
    <row r="77" spans="1:16" s="4" customFormat="1" ht="15" customHeight="1" x14ac:dyDescent="0.3">
      <c r="A77" s="28" t="s">
        <v>83</v>
      </c>
      <c r="B77" s="29">
        <v>14</v>
      </c>
      <c r="C77" s="30">
        <v>3.3974999999999999E-5</v>
      </c>
      <c r="D77" s="31">
        <v>1.4914999999999999E-2</v>
      </c>
      <c r="E77" s="30">
        <v>5.0673712499999994E-7</v>
      </c>
      <c r="F77" s="31">
        <v>1.1957999999999999E-3</v>
      </c>
      <c r="G77" s="30">
        <v>1.6505779115630246E-15</v>
      </c>
      <c r="H77" s="32">
        <v>224.59757397021633</v>
      </c>
      <c r="I77" s="32">
        <v>62.785269289083928</v>
      </c>
      <c r="J77" s="33">
        <v>2</v>
      </c>
      <c r="K77" s="34">
        <v>3.11</v>
      </c>
      <c r="L77" s="33">
        <v>2</v>
      </c>
      <c r="M77" s="15">
        <v>0.75409999999999999</v>
      </c>
      <c r="N77" s="34">
        <v>0.221</v>
      </c>
      <c r="O77" s="34">
        <v>1.0248999999999999</v>
      </c>
      <c r="P77" s="34">
        <v>0.69679999999999997</v>
      </c>
    </row>
    <row r="78" spans="1:16" s="4" customFormat="1" ht="18.75" x14ac:dyDescent="0.3">
      <c r="A78" s="39" t="s">
        <v>152</v>
      </c>
      <c r="B78" s="40">
        <f>SUM(B65:B77)</f>
        <v>291</v>
      </c>
      <c r="C78" s="41">
        <f>SUM(C65:C77)</f>
        <v>4.1546200000000001E-4</v>
      </c>
      <c r="D78" s="40"/>
      <c r="E78" s="41">
        <f>SUM(E65:E77)</f>
        <v>1.05568117451E-5</v>
      </c>
      <c r="F78" s="40"/>
      <c r="G78" s="41">
        <f>SUM(G65:G77)</f>
        <v>5.059489017561367E-14</v>
      </c>
      <c r="H78" s="42">
        <f>(1/$B$268)*LN(1 + ($B$268*$B$266*(B78/E78)*$B$269))/1000000</f>
        <v>224.0974448505082</v>
      </c>
      <c r="I78" s="42">
        <f>SQRT((1/B78) + (G78/E78^2) + (($B$267/$B$266)^2))*H78</f>
        <v>14.487989419378774</v>
      </c>
      <c r="J78" s="42"/>
      <c r="K78" s="43">
        <f>AVERAGE(K65:K77)</f>
        <v>2.428461538461538</v>
      </c>
      <c r="L78" s="44"/>
      <c r="M78" s="43">
        <f>AVERAGE(M65:M77)</f>
        <v>1.0519000000000001</v>
      </c>
      <c r="N78" s="43">
        <f>AVERAGE(N65:N77)</f>
        <v>0.10546153846153847</v>
      </c>
      <c r="O78" s="43">
        <f>AVERAGE(O65:O77)</f>
        <v>0.84264615384615382</v>
      </c>
      <c r="P78" s="43">
        <f>AVERAGE(P65:P77)</f>
        <v>0.75123076923076915</v>
      </c>
    </row>
    <row r="79" spans="1:16" ht="20.25" x14ac:dyDescent="0.2">
      <c r="A79" s="98" t="s">
        <v>175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1:16" ht="20.25" x14ac:dyDescent="0.2">
      <c r="A80" s="97" t="s">
        <v>176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18.75" x14ac:dyDescent="0.3">
      <c r="A81" s="61" t="s">
        <v>177</v>
      </c>
      <c r="B81" s="62">
        <v>19</v>
      </c>
      <c r="C81" s="63">
        <v>1.1647999999999999E-5</v>
      </c>
      <c r="D81" s="64">
        <v>0.15028244935940202</v>
      </c>
      <c r="E81" s="63">
        <v>1.7504899701383146E-6</v>
      </c>
      <c r="F81" s="64">
        <v>4.8966000000000001E-3</v>
      </c>
      <c r="G81" s="63">
        <v>3.2530593023321696E-15</v>
      </c>
      <c r="H81" s="65">
        <v>132.74771139490272</v>
      </c>
      <c r="I81" s="65">
        <v>30.854963496603432</v>
      </c>
      <c r="J81" s="66">
        <v>4</v>
      </c>
      <c r="K81" s="67">
        <v>2.4900000000000002</v>
      </c>
      <c r="L81" s="66">
        <v>9</v>
      </c>
      <c r="M81" s="67"/>
      <c r="N81" s="67">
        <v>1.2499649999999999E-2</v>
      </c>
      <c r="O81" s="67"/>
      <c r="P81" s="67">
        <v>0.85899999999999999</v>
      </c>
    </row>
    <row r="82" spans="1:16" ht="18.75" x14ac:dyDescent="0.3">
      <c r="A82" s="61" t="s">
        <v>178</v>
      </c>
      <c r="B82" s="68">
        <v>62</v>
      </c>
      <c r="C82" s="69">
        <v>1.1647999999999999E-5</v>
      </c>
      <c r="D82" s="70">
        <v>0.43431194688142066</v>
      </c>
      <c r="E82" s="69">
        <v>5.0588655572747879E-6</v>
      </c>
      <c r="F82" s="70">
        <v>1.2744E-2</v>
      </c>
      <c r="G82" s="69">
        <v>2.2035060615020539E-14</v>
      </c>
      <c r="H82" s="71">
        <v>149.69206036937979</v>
      </c>
      <c r="I82" s="71">
        <v>19.701422938974488</v>
      </c>
      <c r="J82" s="66">
        <v>4</v>
      </c>
      <c r="K82" s="67">
        <v>2.4300000000000002</v>
      </c>
      <c r="L82" s="66">
        <v>37</v>
      </c>
      <c r="M82" s="67"/>
      <c r="N82" s="67">
        <v>4.3698529999999999E-2</v>
      </c>
      <c r="O82" s="67"/>
      <c r="P82" s="67">
        <v>0.85409999999999997</v>
      </c>
    </row>
    <row r="83" spans="1:16" ht="18.75" x14ac:dyDescent="0.3">
      <c r="A83" s="61" t="s">
        <v>179</v>
      </c>
      <c r="B83" s="68">
        <v>19</v>
      </c>
      <c r="C83" s="69">
        <v>1.7473E-5</v>
      </c>
      <c r="D83" s="70">
        <v>0.12353901457825965</v>
      </c>
      <c r="E83" s="69">
        <v>2.1585972017259308E-6</v>
      </c>
      <c r="F83" s="70">
        <v>3.9172E-3</v>
      </c>
      <c r="G83" s="69">
        <v>4.6847502763395073E-15</v>
      </c>
      <c r="H83" s="71">
        <v>107.85891453536556</v>
      </c>
      <c r="I83" s="71">
        <v>25.056935654617579</v>
      </c>
      <c r="J83" s="66">
        <v>4</v>
      </c>
      <c r="K83" s="67">
        <v>2.06</v>
      </c>
      <c r="L83" s="66">
        <v>7</v>
      </c>
      <c r="M83" s="67"/>
      <c r="N83" s="67">
        <v>3.1485590000000001E-2</v>
      </c>
      <c r="O83" s="67"/>
      <c r="P83" s="67">
        <v>0.81859999999999999</v>
      </c>
    </row>
    <row r="84" spans="1:16" ht="18.75" x14ac:dyDescent="0.3">
      <c r="A84" s="61" t="s">
        <v>180</v>
      </c>
      <c r="B84" s="68">
        <v>4</v>
      </c>
      <c r="C84" s="69">
        <v>1.359E-5</v>
      </c>
      <c r="D84" s="70">
        <v>6.2130985797677438E-2</v>
      </c>
      <c r="E84" s="69">
        <v>8.4436009699043637E-7</v>
      </c>
      <c r="F84" s="70">
        <v>1.6962999999999999E-2</v>
      </c>
      <c r="G84" s="69">
        <v>5.3142776108208896E-14</v>
      </c>
      <c r="H84" s="71">
        <v>58.274717033357106</v>
      </c>
      <c r="I84" s="71">
        <v>33.215149609143303</v>
      </c>
      <c r="J84" s="66">
        <v>4</v>
      </c>
      <c r="K84" s="67">
        <v>2.97</v>
      </c>
      <c r="L84" s="66">
        <v>3</v>
      </c>
      <c r="M84" s="67"/>
      <c r="N84" s="67"/>
      <c r="O84" s="67"/>
      <c r="P84" s="67"/>
    </row>
    <row r="85" spans="1:16" ht="18.75" x14ac:dyDescent="0.3">
      <c r="A85" s="61" t="s">
        <v>181</v>
      </c>
      <c r="B85" s="68">
        <v>25</v>
      </c>
      <c r="C85" s="69">
        <v>1.359E-5</v>
      </c>
      <c r="D85" s="70">
        <v>0.13143627439103331</v>
      </c>
      <c r="E85" s="69">
        <v>1.7862189689741427E-6</v>
      </c>
      <c r="F85" s="70">
        <v>2.5877000000000001E-2</v>
      </c>
      <c r="G85" s="69">
        <v>1.236706846586649E-13</v>
      </c>
      <c r="H85" s="71">
        <v>170.66952296325195</v>
      </c>
      <c r="I85" s="71">
        <v>47.99825297215294</v>
      </c>
      <c r="J85" s="66">
        <v>4</v>
      </c>
      <c r="K85" s="67">
        <v>1.95</v>
      </c>
      <c r="L85" s="66">
        <v>15</v>
      </c>
      <c r="M85" s="67"/>
      <c r="N85" s="67"/>
      <c r="O85" s="67"/>
      <c r="P85" s="67"/>
    </row>
    <row r="86" spans="1:16" ht="18.75" x14ac:dyDescent="0.3">
      <c r="A86" s="61" t="s">
        <v>182</v>
      </c>
      <c r="B86" s="68">
        <v>26</v>
      </c>
      <c r="C86" s="69">
        <v>7.7656000000000007E-6</v>
      </c>
      <c r="D86" s="70">
        <v>0.20284620438332962</v>
      </c>
      <c r="E86" s="69">
        <v>1.5752224847591846E-6</v>
      </c>
      <c r="F86" s="70">
        <v>6.2129000000000004E-3</v>
      </c>
      <c r="G86" s="69">
        <v>2.327762996793327E-15</v>
      </c>
      <c r="H86" s="71">
        <v>200.79935467298853</v>
      </c>
      <c r="I86" s="71">
        <v>40.024904836150867</v>
      </c>
      <c r="J86" s="66">
        <v>4</v>
      </c>
      <c r="K86" s="67">
        <v>2.16</v>
      </c>
      <c r="L86" s="66">
        <v>10</v>
      </c>
      <c r="M86" s="67"/>
      <c r="N86" s="67">
        <v>3.2898999999999998E-2</v>
      </c>
      <c r="O86" s="67"/>
      <c r="P86" s="67">
        <v>0.85240000000000005</v>
      </c>
    </row>
    <row r="87" spans="1:16" ht="18.75" x14ac:dyDescent="0.3">
      <c r="A87" s="61" t="s">
        <v>183</v>
      </c>
      <c r="B87" s="68">
        <v>39</v>
      </c>
      <c r="C87" s="69">
        <v>1.9414000000000001E-5</v>
      </c>
      <c r="D87" s="70">
        <v>0.11936856831435495</v>
      </c>
      <c r="E87" s="69">
        <v>2.317421385254887E-6</v>
      </c>
      <c r="F87" s="70">
        <v>3.7158E-3</v>
      </c>
      <c r="G87" s="69">
        <v>5.2039691264640976E-15</v>
      </c>
      <c r="H87" s="71">
        <v>204.67241595401543</v>
      </c>
      <c r="I87" s="71">
        <v>33.594949801373289</v>
      </c>
      <c r="J87" s="66">
        <v>4</v>
      </c>
      <c r="K87" s="67">
        <v>2.2599999999999998</v>
      </c>
      <c r="L87" s="66">
        <v>7</v>
      </c>
      <c r="M87" s="67"/>
      <c r="N87" s="67">
        <v>2.7672160000000001E-2</v>
      </c>
      <c r="O87" s="67"/>
      <c r="P87" s="67">
        <v>0.85219999999999996</v>
      </c>
    </row>
    <row r="88" spans="1:16" ht="18.75" x14ac:dyDescent="0.3">
      <c r="A88" s="72" t="s">
        <v>184</v>
      </c>
      <c r="B88" s="73">
        <f>SUM(B81:B87)</f>
        <v>194</v>
      </c>
      <c r="C88" s="74">
        <f>SUM(C81:C87)</f>
        <v>9.5128600000000003E-5</v>
      </c>
      <c r="D88" s="73"/>
      <c r="E88" s="74">
        <f>SUM(E81:E87)</f>
        <v>1.5491175665117684E-5</v>
      </c>
      <c r="F88" s="73"/>
      <c r="G88" s="74">
        <f>SUM(G81:G87)</f>
        <v>2.1431806308382344E-13</v>
      </c>
      <c r="H88" s="42">
        <f>(1/$B$268)*LN(1 + ($B$268*$E$266*(B88/E88)*$B$269))/1000000</f>
        <v>152.92143291839346</v>
      </c>
      <c r="I88" s="42">
        <f>SQRT((1/B88) + (G88/E88^2) + (($E$267/$E$266)^2))*H88</f>
        <v>12.214260534852396</v>
      </c>
      <c r="J88" s="75"/>
      <c r="K88" s="76">
        <f>AVERAGE(K81:K87)</f>
        <v>2.3314285714285714</v>
      </c>
      <c r="L88" s="77"/>
      <c r="M88" s="76" t="e">
        <f>AVERAGE(M81:M87)</f>
        <v>#DIV/0!</v>
      </c>
      <c r="N88" s="76">
        <f>AVERAGE(N81:N87)</f>
        <v>2.9650986000000001E-2</v>
      </c>
      <c r="O88" s="76" t="e">
        <f>AVERAGE(O81:O87)</f>
        <v>#DIV/0!</v>
      </c>
      <c r="P88" s="76">
        <f>AVERAGE(P81:P87)</f>
        <v>0.84726000000000001</v>
      </c>
    </row>
    <row r="89" spans="1:16" ht="20.25" x14ac:dyDescent="0.2">
      <c r="A89" s="97" t="s">
        <v>185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1:16" ht="18.75" x14ac:dyDescent="0.3">
      <c r="A90" s="92" t="s">
        <v>186</v>
      </c>
      <c r="B90" s="92">
        <v>172</v>
      </c>
      <c r="C90" s="93">
        <v>1.9414000000000001E-5</v>
      </c>
      <c r="D90" s="94">
        <v>0.40644019999999997</v>
      </c>
      <c r="E90" s="93">
        <v>7.8906300427999996E-6</v>
      </c>
      <c r="F90" s="94">
        <v>1.9872923783681998E-2</v>
      </c>
      <c r="G90" s="93">
        <v>1.4885162647427213E-13</v>
      </c>
      <c r="H90" s="92">
        <v>263.88209786705806</v>
      </c>
      <c r="I90" s="95">
        <v>24.38108493067438</v>
      </c>
      <c r="J90" s="92">
        <v>3</v>
      </c>
      <c r="K90" s="67">
        <v>1.8686799999999999</v>
      </c>
      <c r="L90" s="92">
        <v>82.939719999999994</v>
      </c>
      <c r="M90" s="67"/>
      <c r="N90" s="67"/>
      <c r="O90" s="67"/>
      <c r="P90" s="67"/>
    </row>
    <row r="91" spans="1:16" ht="18.75" x14ac:dyDescent="0.3">
      <c r="A91" s="92" t="s">
        <v>187</v>
      </c>
      <c r="B91" s="92">
        <v>123</v>
      </c>
      <c r="C91" s="93">
        <v>1.4560500000000001E-5</v>
      </c>
      <c r="D91" s="94">
        <v>0.3498155</v>
      </c>
      <c r="E91" s="93">
        <v>5.09348858775E-6</v>
      </c>
      <c r="F91" s="94">
        <v>1.6152616456939699E-2</v>
      </c>
      <c r="G91" s="93">
        <v>5.5314416968356769E-14</v>
      </c>
      <c r="H91" s="92">
        <v>291.70179471897455</v>
      </c>
      <c r="I91" s="95">
        <v>30.02421387118045</v>
      </c>
      <c r="J91" s="92">
        <v>4</v>
      </c>
      <c r="K91" s="67">
        <v>2.1182799999999999</v>
      </c>
      <c r="L91" s="92">
        <v>69.352339999999998</v>
      </c>
      <c r="M91" s="67"/>
      <c r="N91" s="67"/>
      <c r="O91" s="67"/>
      <c r="P91" s="67"/>
    </row>
    <row r="92" spans="1:16" ht="18.75" x14ac:dyDescent="0.3">
      <c r="A92" s="92" t="s">
        <v>188</v>
      </c>
      <c r="B92" s="92">
        <v>16</v>
      </c>
      <c r="C92" s="93">
        <v>1.5531200000000001E-5</v>
      </c>
      <c r="D92" s="94">
        <v>3.5465410000000003E-2</v>
      </c>
      <c r="E92" s="93">
        <v>5.5082037579200004E-7</v>
      </c>
      <c r="F92" s="94">
        <v>1.27255592921345E-3</v>
      </c>
      <c r="G92" s="93">
        <v>3.9062837066905088E-16</v>
      </c>
      <c r="H92" s="92">
        <v>349.30348943609266</v>
      </c>
      <c r="I92" s="95">
        <v>88.449984345463818</v>
      </c>
      <c r="J92" s="92">
        <v>3</v>
      </c>
      <c r="K92" s="67">
        <v>1.659016</v>
      </c>
      <c r="L92" s="92">
        <v>6.9953760000000003</v>
      </c>
      <c r="M92" s="67">
        <v>1.7603</v>
      </c>
      <c r="N92" s="67">
        <v>5.4000000000000003E-3</v>
      </c>
      <c r="O92" s="67">
        <v>0.23430000000000001</v>
      </c>
      <c r="P92" s="67">
        <v>0.84919999999999995</v>
      </c>
    </row>
    <row r="93" spans="1:16" ht="18.75" x14ac:dyDescent="0.3">
      <c r="A93" s="92" t="s">
        <v>189</v>
      </c>
      <c r="B93" s="92">
        <v>10</v>
      </c>
      <c r="C93" s="93">
        <v>1.7472599999999999E-5</v>
      </c>
      <c r="D93" s="94">
        <v>2.619637E-2</v>
      </c>
      <c r="E93" s="93">
        <v>4.5771869446199996E-7</v>
      </c>
      <c r="F93" s="94">
        <v>1.07160419337036E-3</v>
      </c>
      <c r="G93" s="93">
        <v>3.505773696795715E-16</v>
      </c>
      <c r="H93" s="92">
        <v>264.46890120453577</v>
      </c>
      <c r="I93" s="95">
        <v>84.466784793488017</v>
      </c>
      <c r="J93" s="92">
        <v>3</v>
      </c>
      <c r="K93" s="67">
        <v>1.5991120000000001</v>
      </c>
      <c r="L93" s="92">
        <v>4.7695740000000004</v>
      </c>
      <c r="M93" s="67">
        <v>1.8895</v>
      </c>
      <c r="N93" s="67">
        <v>3.5000000000000001E-3</v>
      </c>
      <c r="O93" s="67">
        <v>0.107</v>
      </c>
      <c r="P93" s="67">
        <v>0.84819999999999995</v>
      </c>
    </row>
    <row r="94" spans="1:16" ht="18.75" x14ac:dyDescent="0.3">
      <c r="A94" s="92" t="s">
        <v>190</v>
      </c>
      <c r="B94" s="92">
        <v>112</v>
      </c>
      <c r="C94" s="93">
        <v>1.7472599999999999E-5</v>
      </c>
      <c r="D94" s="94">
        <v>0.1928772</v>
      </c>
      <c r="E94" s="93">
        <v>3.3700661647199998E-6</v>
      </c>
      <c r="F94" s="94">
        <v>5.6187836993858804E-3</v>
      </c>
      <c r="G94" s="93">
        <v>9.6382835139950175E-15</v>
      </c>
      <c r="H94" s="92">
        <v>398.11846102888097</v>
      </c>
      <c r="I94" s="95">
        <v>40.028536033680872</v>
      </c>
      <c r="J94" s="92">
        <v>4</v>
      </c>
      <c r="K94" s="67">
        <v>1.5891280000000001</v>
      </c>
      <c r="L94" s="92">
        <v>37.566079999999999</v>
      </c>
      <c r="M94" s="67">
        <v>1.7353000000000001</v>
      </c>
      <c r="N94" s="67">
        <v>8.2000000000000007E-3</v>
      </c>
      <c r="O94" s="67">
        <v>0.25650000000000001</v>
      </c>
      <c r="P94" s="67">
        <v>0.84150000000000003</v>
      </c>
    </row>
    <row r="95" spans="1:16" ht="18.75" x14ac:dyDescent="0.3">
      <c r="A95" s="92" t="s">
        <v>191</v>
      </c>
      <c r="B95" s="92">
        <v>66</v>
      </c>
      <c r="C95" s="93">
        <v>1.35898E-5</v>
      </c>
      <c r="D95" s="94">
        <v>0.1580828</v>
      </c>
      <c r="E95" s="93">
        <v>2.14831363544E-6</v>
      </c>
      <c r="F95" s="94">
        <v>6.5033342320015E-3</v>
      </c>
      <c r="G95" s="93">
        <v>7.8108496818575438E-15</v>
      </c>
      <c r="H95" s="92">
        <v>368.8705263661206</v>
      </c>
      <c r="I95" s="95">
        <v>48.342952833299478</v>
      </c>
      <c r="J95" s="92">
        <v>3</v>
      </c>
      <c r="K95" s="67">
        <v>1.6190800000000001</v>
      </c>
      <c r="L95" s="92">
        <v>32.478529999999999</v>
      </c>
      <c r="M95" s="67">
        <v>1.7028000000000001</v>
      </c>
      <c r="N95" s="67">
        <v>3.9399999999999998E-2</v>
      </c>
      <c r="O95" s="67">
        <v>0.25779999999999997</v>
      </c>
      <c r="P95" s="67">
        <v>0.82750000000000001</v>
      </c>
    </row>
    <row r="96" spans="1:16" ht="18.75" x14ac:dyDescent="0.3">
      <c r="A96" s="92" t="s">
        <v>192</v>
      </c>
      <c r="B96" s="92">
        <v>156</v>
      </c>
      <c r="C96" s="93">
        <v>1.9414000000000001E-5</v>
      </c>
      <c r="D96" s="94">
        <v>0.3057337</v>
      </c>
      <c r="E96" s="93">
        <v>5.9355140518000002E-6</v>
      </c>
      <c r="F96" s="94">
        <v>1.0751019968380101E-2</v>
      </c>
      <c r="G96" s="93">
        <v>4.3564164327600846E-14</v>
      </c>
      <c r="H96" s="92">
        <v>316.85576408094283</v>
      </c>
      <c r="I96" s="95">
        <v>28.302780782789267</v>
      </c>
      <c r="J96" s="92">
        <v>4</v>
      </c>
      <c r="K96" s="67">
        <v>1.76884</v>
      </c>
      <c r="L96" s="92">
        <v>59.506120000000003</v>
      </c>
      <c r="M96" s="67">
        <v>1.6960999999999999</v>
      </c>
      <c r="N96" s="67">
        <v>2.23E-2</v>
      </c>
      <c r="O96" s="67">
        <v>0.28160000000000002</v>
      </c>
      <c r="P96" s="67">
        <v>0.82140000000000002</v>
      </c>
    </row>
    <row r="97" spans="1:16" ht="18.75" x14ac:dyDescent="0.3">
      <c r="A97" s="92" t="s">
        <v>193</v>
      </c>
      <c r="B97" s="92">
        <v>111</v>
      </c>
      <c r="C97" s="93">
        <v>1.4560500000000001E-5</v>
      </c>
      <c r="D97" s="94">
        <v>0.2251842</v>
      </c>
      <c r="E97" s="93">
        <v>3.2787945441000002E-6</v>
      </c>
      <c r="F97" s="94">
        <v>6.8331885088179197E-3</v>
      </c>
      <c r="G97" s="93">
        <v>9.8991836439618734E-15</v>
      </c>
      <c r="H97" s="92">
        <v>405.31851611456278</v>
      </c>
      <c r="I97" s="95">
        <v>41.058913980318984</v>
      </c>
      <c r="J97" s="92">
        <v>4</v>
      </c>
      <c r="K97" s="67">
        <v>1.9086160000000001</v>
      </c>
      <c r="L97" s="92">
        <v>46.333010000000002</v>
      </c>
      <c r="M97" s="67">
        <v>1.2401</v>
      </c>
      <c r="N97" s="67">
        <v>2.3400000000000001E-2</v>
      </c>
      <c r="O97" s="67">
        <v>0.73650000000000004</v>
      </c>
      <c r="P97" s="67">
        <v>0.8145</v>
      </c>
    </row>
    <row r="98" spans="1:16" ht="18.75" x14ac:dyDescent="0.3">
      <c r="A98" s="92" t="s">
        <v>194</v>
      </c>
      <c r="B98" s="92">
        <v>25</v>
      </c>
      <c r="C98" s="93">
        <v>2.4267500000000001E-5</v>
      </c>
      <c r="D98" s="94">
        <v>5.3147479999999997E-2</v>
      </c>
      <c r="E98" s="93">
        <v>1.2897564709E-6</v>
      </c>
      <c r="F98" s="94">
        <v>2.3286520977895998E-3</v>
      </c>
      <c r="G98" s="93">
        <v>3.1934439321059724E-15</v>
      </c>
      <c r="H98" s="92">
        <v>235.17900904359172</v>
      </c>
      <c r="I98" s="95">
        <v>48.341552748193195</v>
      </c>
      <c r="J98" s="92">
        <v>4</v>
      </c>
      <c r="K98" s="67">
        <v>1.988488</v>
      </c>
      <c r="L98" s="92">
        <v>10.674759999999999</v>
      </c>
      <c r="M98" s="67">
        <v>1.5167999999999999</v>
      </c>
      <c r="N98" s="67">
        <v>6.6699999999999995E-2</v>
      </c>
      <c r="O98" s="67">
        <v>0.41649999999999998</v>
      </c>
      <c r="P98" s="67">
        <v>0.81359999999999999</v>
      </c>
    </row>
    <row r="99" spans="1:16" ht="18.75" x14ac:dyDescent="0.3">
      <c r="A99" s="92" t="s">
        <v>195</v>
      </c>
      <c r="B99" s="92">
        <v>48</v>
      </c>
      <c r="C99" s="93">
        <v>1.7472599999999999E-5</v>
      </c>
      <c r="D99" s="94">
        <v>8.5151550000000006E-2</v>
      </c>
      <c r="E99" s="93">
        <v>1.4878189725300001E-6</v>
      </c>
      <c r="F99" s="94">
        <v>5.2016901653039E-3</v>
      </c>
      <c r="G99" s="93">
        <v>8.260456145321647E-15</v>
      </c>
      <c r="H99" s="92">
        <v>386.81947745342814</v>
      </c>
      <c r="I99" s="95">
        <v>61.035347630622972</v>
      </c>
      <c r="J99" s="92">
        <v>4</v>
      </c>
      <c r="K99" s="67">
        <v>1.7987919999999999</v>
      </c>
      <c r="L99" s="92">
        <v>16.943339999999999</v>
      </c>
      <c r="M99" s="67">
        <v>1.9045000000000001</v>
      </c>
      <c r="N99" s="67">
        <v>3.5299999999999998E-2</v>
      </c>
      <c r="O99" s="67">
        <v>6.0199999999999997E-2</v>
      </c>
      <c r="P99" s="67">
        <v>0.79730000000000001</v>
      </c>
    </row>
    <row r="100" spans="1:16" ht="18.75" x14ac:dyDescent="0.3">
      <c r="A100" s="92" t="s">
        <v>196</v>
      </c>
      <c r="B100" s="92">
        <v>29</v>
      </c>
      <c r="C100" s="93">
        <v>1.9414000000000001E-5</v>
      </c>
      <c r="D100" s="94">
        <v>4.4309179999999997E-2</v>
      </c>
      <c r="E100" s="93">
        <v>8.6021842051999993E-7</v>
      </c>
      <c r="F100" s="94">
        <v>1.6141654778176E-3</v>
      </c>
      <c r="G100" s="93">
        <v>9.8203317690789829E-16</v>
      </c>
      <c r="H100" s="92">
        <v>403.67591490913878</v>
      </c>
      <c r="I100" s="95">
        <v>76.742833509795688</v>
      </c>
      <c r="J100" s="92">
        <v>4</v>
      </c>
      <c r="K100" s="67">
        <v>2.1382479999999999</v>
      </c>
      <c r="L100" s="92">
        <v>8.539809</v>
      </c>
      <c r="M100" s="67">
        <v>1.3436999999999999</v>
      </c>
      <c r="N100" s="67">
        <v>9.1399999999999995E-2</v>
      </c>
      <c r="O100" s="67">
        <v>0.56489999999999996</v>
      </c>
      <c r="P100" s="67">
        <v>0.79369999999999996</v>
      </c>
    </row>
    <row r="101" spans="1:16" ht="18.75" x14ac:dyDescent="0.3">
      <c r="A101" s="92" t="s">
        <v>197</v>
      </c>
      <c r="B101" s="92">
        <v>30</v>
      </c>
      <c r="C101" s="93">
        <v>2.281145E-5</v>
      </c>
      <c r="D101" s="94">
        <v>3.8589470000000001E-2</v>
      </c>
      <c r="E101" s="93">
        <v>8.8028176543150007E-7</v>
      </c>
      <c r="F101" s="94">
        <v>1.25997339058504E-3</v>
      </c>
      <c r="G101" s="93">
        <v>8.2609221695040295E-16</v>
      </c>
      <c r="H101" s="92">
        <v>407.94154143559655</v>
      </c>
      <c r="I101" s="95">
        <v>76.025403423018389</v>
      </c>
      <c r="J101" s="92">
        <v>3</v>
      </c>
      <c r="K101" s="67">
        <v>2.2780239999999998</v>
      </c>
      <c r="L101" s="92">
        <v>7.4496209999999996</v>
      </c>
      <c r="M101" s="67">
        <v>0.75460000000000005</v>
      </c>
      <c r="N101" s="67">
        <v>7.4200000000000002E-2</v>
      </c>
      <c r="O101" s="67">
        <v>1.1712</v>
      </c>
      <c r="P101" s="67">
        <v>0.78849999999999998</v>
      </c>
    </row>
    <row r="102" spans="1:16" ht="18.75" x14ac:dyDescent="0.3">
      <c r="A102" s="92" t="s">
        <v>198</v>
      </c>
      <c r="B102" s="92">
        <v>33</v>
      </c>
      <c r="C102" s="93">
        <v>1.9414000000000001E-5</v>
      </c>
      <c r="D102" s="94">
        <v>4.9457929999999997E-2</v>
      </c>
      <c r="E102" s="93">
        <v>9.6017625302000001E-7</v>
      </c>
      <c r="F102" s="94">
        <v>2.25773619697186E-3</v>
      </c>
      <c r="G102" s="93">
        <v>1.9212170945433902E-15</v>
      </c>
      <c r="H102" s="92">
        <v>411.28928916986627</v>
      </c>
      <c r="I102" s="95">
        <v>74.395470633579407</v>
      </c>
      <c r="J102" s="92">
        <v>3</v>
      </c>
      <c r="K102" s="67">
        <v>1.9086160000000001</v>
      </c>
      <c r="L102" s="92">
        <v>10.81104</v>
      </c>
      <c r="M102" s="67">
        <v>1.3601000000000001</v>
      </c>
      <c r="N102" s="67">
        <v>0.16270000000000001</v>
      </c>
      <c r="O102" s="67">
        <v>0.47720000000000001</v>
      </c>
      <c r="P102" s="67">
        <v>0.78680000000000005</v>
      </c>
    </row>
    <row r="103" spans="1:16" ht="18.75" x14ac:dyDescent="0.3">
      <c r="A103" s="92" t="s">
        <v>199</v>
      </c>
      <c r="B103" s="92">
        <v>5</v>
      </c>
      <c r="C103" s="93">
        <v>2.3782150000000001E-5</v>
      </c>
      <c r="D103" s="94">
        <v>1.0768460000000001E-2</v>
      </c>
      <c r="E103" s="93">
        <v>2.56097130989E-7</v>
      </c>
      <c r="F103" s="94">
        <v>4.1775301013435102E-4</v>
      </c>
      <c r="G103" s="93">
        <v>9.870551158603002E-17</v>
      </c>
      <c r="H103" s="92">
        <v>236.85082154738134</v>
      </c>
      <c r="I103" s="95">
        <v>106.4082274147149</v>
      </c>
      <c r="J103" s="92">
        <v>2</v>
      </c>
      <c r="K103" s="67">
        <v>1.698952</v>
      </c>
      <c r="L103" s="92">
        <v>1.8078959999999999</v>
      </c>
      <c r="M103" s="67">
        <v>1.8663000000000001</v>
      </c>
      <c r="N103" s="67">
        <v>4.58E-2</v>
      </c>
      <c r="O103" s="67">
        <v>8.7900000000000006E-2</v>
      </c>
      <c r="P103" s="67">
        <v>0.78290000000000004</v>
      </c>
    </row>
    <row r="104" spans="1:16" ht="18.75" x14ac:dyDescent="0.3">
      <c r="A104" s="92" t="s">
        <v>200</v>
      </c>
      <c r="B104" s="92">
        <v>15</v>
      </c>
      <c r="C104" s="93">
        <v>1.16484E-5</v>
      </c>
      <c r="D104" s="94">
        <v>5.1948149999999998E-2</v>
      </c>
      <c r="E104" s="93">
        <v>6.0511283045999997E-7</v>
      </c>
      <c r="F104" s="94">
        <v>2.2122089526986199E-3</v>
      </c>
      <c r="G104" s="93">
        <v>6.6402562987187613E-16</v>
      </c>
      <c r="H104" s="92">
        <v>299.25933358586451</v>
      </c>
      <c r="I104" s="95">
        <v>78.501882166821318</v>
      </c>
      <c r="J104" s="92">
        <v>3</v>
      </c>
      <c r="K104" s="67">
        <v>1.9485520000000001</v>
      </c>
      <c r="L104" s="92">
        <v>10.40221</v>
      </c>
      <c r="M104" s="67">
        <v>1.7931999999999999</v>
      </c>
      <c r="N104" s="67">
        <v>9.0399999999999994E-2</v>
      </c>
      <c r="O104" s="67">
        <v>0.1164</v>
      </c>
      <c r="P104" s="67">
        <v>0.78139999999999998</v>
      </c>
    </row>
    <row r="105" spans="1:16" ht="18.75" x14ac:dyDescent="0.3">
      <c r="A105" s="92" t="s">
        <v>201</v>
      </c>
      <c r="B105" s="92">
        <v>40</v>
      </c>
      <c r="C105" s="93">
        <v>2.4267500000000001E-5</v>
      </c>
      <c r="D105" s="94">
        <v>6.391616E-2</v>
      </c>
      <c r="E105" s="93">
        <v>1.5510854128E-6</v>
      </c>
      <c r="F105" s="94">
        <v>2.5044977455962701E-3</v>
      </c>
      <c r="G105" s="93">
        <v>3.6939530118692882E-15</v>
      </c>
      <c r="H105" s="92">
        <v>311.04061496990784</v>
      </c>
      <c r="I105" s="95">
        <v>50.983473085822069</v>
      </c>
      <c r="J105" s="92">
        <v>4</v>
      </c>
      <c r="K105" s="67">
        <v>1.748872</v>
      </c>
      <c r="L105" s="92">
        <v>13.400230000000001</v>
      </c>
      <c r="M105" s="67">
        <v>1.3089</v>
      </c>
      <c r="N105" s="67">
        <v>0.24840000000000001</v>
      </c>
      <c r="O105" s="67">
        <v>0.44269999999999998</v>
      </c>
      <c r="P105" s="67">
        <v>0.75990000000000002</v>
      </c>
    </row>
    <row r="106" spans="1:16" ht="18.75" x14ac:dyDescent="0.3">
      <c r="A106" s="92" t="s">
        <v>202</v>
      </c>
      <c r="B106" s="92">
        <v>34</v>
      </c>
      <c r="C106" s="93">
        <v>2.9121000000000001E-5</v>
      </c>
      <c r="D106" s="94">
        <v>3.7693079999999997E-2</v>
      </c>
      <c r="E106" s="93">
        <v>1.09766018268E-6</v>
      </c>
      <c r="F106" s="94">
        <v>1.6953006487561201E-3</v>
      </c>
      <c r="G106" s="93">
        <v>2.4372833693222965E-15</v>
      </c>
      <c r="H106" s="92">
        <v>371.82470922924938</v>
      </c>
      <c r="I106" s="95">
        <v>66.271001474148264</v>
      </c>
      <c r="J106" s="92">
        <v>4</v>
      </c>
      <c r="K106" s="67">
        <v>1.8886480000000001</v>
      </c>
      <c r="L106" s="92">
        <v>7.8130170000000003</v>
      </c>
      <c r="M106" s="67">
        <v>1.5065</v>
      </c>
      <c r="N106" s="67">
        <v>5.6300000000000003E-2</v>
      </c>
      <c r="O106" s="67">
        <v>0.43719999999999998</v>
      </c>
      <c r="P106" s="67">
        <v>0.75439999999999996</v>
      </c>
    </row>
    <row r="107" spans="1:16" ht="18.75" x14ac:dyDescent="0.3">
      <c r="A107" s="92" t="s">
        <v>203</v>
      </c>
      <c r="B107" s="92">
        <v>38</v>
      </c>
      <c r="C107" s="93">
        <v>2.1840749999999999E-5</v>
      </c>
      <c r="D107" s="94">
        <v>7.0926929999999999E-2</v>
      </c>
      <c r="E107" s="93">
        <v>1.5490973463974999E-6</v>
      </c>
      <c r="F107" s="94">
        <v>2.9554282828113199E-3</v>
      </c>
      <c r="G107" s="93">
        <v>4.1665437430866851E-15</v>
      </c>
      <c r="H107" s="92">
        <v>296.21098980059497</v>
      </c>
      <c r="I107" s="95">
        <v>49.904306514693523</v>
      </c>
      <c r="J107" s="92">
        <v>4</v>
      </c>
      <c r="K107" s="67">
        <v>2.4976720000000001</v>
      </c>
      <c r="L107" s="92">
        <v>18.033529999999999</v>
      </c>
      <c r="M107" s="67">
        <v>1.2322</v>
      </c>
      <c r="N107" s="67">
        <v>0.22700000000000001</v>
      </c>
      <c r="O107" s="67">
        <v>0.54069999999999996</v>
      </c>
      <c r="P107" s="67">
        <v>0.75160000000000005</v>
      </c>
    </row>
    <row r="108" spans="1:16" ht="18.75" x14ac:dyDescent="0.3">
      <c r="A108" s="92" t="s">
        <v>204</v>
      </c>
      <c r="B108" s="92">
        <v>24</v>
      </c>
      <c r="C108" s="93">
        <v>1.7472599999999999E-5</v>
      </c>
      <c r="D108" s="94">
        <v>5.3177799999999997E-2</v>
      </c>
      <c r="E108" s="93">
        <v>9.2915442827999987E-7</v>
      </c>
      <c r="F108" s="94">
        <v>2.3299804087008602E-3</v>
      </c>
      <c r="G108" s="93">
        <v>1.6573705140691552E-15</v>
      </c>
      <c r="H108" s="92">
        <v>311.52977038046674</v>
      </c>
      <c r="I108" s="95">
        <v>65.286380529758048</v>
      </c>
      <c r="J108" s="92">
        <v>4</v>
      </c>
      <c r="K108" s="67">
        <v>2.078344</v>
      </c>
      <c r="L108" s="92">
        <v>57.689140000000002</v>
      </c>
      <c r="M108" s="67">
        <v>1.1982999999999999</v>
      </c>
      <c r="N108" s="67">
        <v>0.35339999999999999</v>
      </c>
      <c r="O108" s="67">
        <v>0.44829999999999998</v>
      </c>
      <c r="P108" s="67">
        <v>0.75070000000000003</v>
      </c>
    </row>
    <row r="109" spans="1:16" ht="18.75" x14ac:dyDescent="0.3">
      <c r="A109" s="92" t="s">
        <v>205</v>
      </c>
      <c r="B109" s="92">
        <v>18</v>
      </c>
      <c r="C109" s="93">
        <v>2.71796E-5</v>
      </c>
      <c r="D109" s="94">
        <v>2.5333560000000001E-2</v>
      </c>
      <c r="E109" s="93">
        <v>6.8855602737600005E-7</v>
      </c>
      <c r="F109" s="94">
        <v>1.1704371807424901E-3</v>
      </c>
      <c r="G109" s="93">
        <v>1.0120042600400182E-15</v>
      </c>
      <c r="H109" s="92">
        <v>315.19900350952014</v>
      </c>
      <c r="I109" s="95">
        <v>75.924391200678429</v>
      </c>
      <c r="J109" s="92">
        <v>4</v>
      </c>
      <c r="K109" s="67">
        <v>1.7987919999999999</v>
      </c>
      <c r="L109" s="92">
        <v>4.9521810000000004</v>
      </c>
      <c r="M109" s="67">
        <v>1.7005999999999999</v>
      </c>
      <c r="N109" s="67">
        <v>0.2155</v>
      </c>
      <c r="O109" s="67">
        <v>8.3900000000000002E-2</v>
      </c>
      <c r="P109" s="67">
        <v>0.74770000000000003</v>
      </c>
    </row>
    <row r="110" spans="1:16" ht="18.75" x14ac:dyDescent="0.3">
      <c r="A110" s="92" t="s">
        <v>206</v>
      </c>
      <c r="B110" s="92">
        <v>20</v>
      </c>
      <c r="C110" s="93">
        <v>1.6501899999999999E-5</v>
      </c>
      <c r="D110" s="94">
        <v>3.9347180000000002E-2</v>
      </c>
      <c r="E110" s="93">
        <v>6.4930322964199998E-7</v>
      </c>
      <c r="F110" s="94">
        <v>2.2400105176691499E-3</v>
      </c>
      <c r="G110" s="93">
        <v>1.3663690528089094E-15</v>
      </c>
      <c r="H110" s="92">
        <v>369.80961803208902</v>
      </c>
      <c r="I110" s="95">
        <v>85.595467687815741</v>
      </c>
      <c r="J110" s="92">
        <v>3</v>
      </c>
      <c r="K110" s="67">
        <v>1.8187599999999999</v>
      </c>
      <c r="L110" s="92">
        <v>7.0862249999999998</v>
      </c>
      <c r="M110" s="67">
        <v>1.4787999999999999</v>
      </c>
      <c r="N110" s="67">
        <v>4.4900000000000002E-2</v>
      </c>
      <c r="O110" s="67">
        <v>0.4763</v>
      </c>
      <c r="P110" s="67">
        <v>0.74419999999999997</v>
      </c>
    </row>
    <row r="111" spans="1:16" ht="18.75" x14ac:dyDescent="0.3">
      <c r="A111" s="92" t="s">
        <v>207</v>
      </c>
      <c r="B111" s="92">
        <v>15</v>
      </c>
      <c r="C111" s="93">
        <v>1.16484E-5</v>
      </c>
      <c r="D111" s="94">
        <v>5.7692729999999998E-2</v>
      </c>
      <c r="E111" s="93">
        <v>6.7202799613200003E-7</v>
      </c>
      <c r="F111" s="94">
        <v>3.1333081461590601E-3</v>
      </c>
      <c r="G111" s="93">
        <v>1.3321059464037707E-15</v>
      </c>
      <c r="H111" s="92">
        <v>270.07659795590087</v>
      </c>
      <c r="I111" s="95">
        <v>71.429116017079565</v>
      </c>
      <c r="J111" s="92">
        <v>3</v>
      </c>
      <c r="K111" s="67">
        <v>2.71732</v>
      </c>
      <c r="L111" s="92">
        <v>11.810370000000001</v>
      </c>
      <c r="M111" s="67">
        <v>1.1180000000000001</v>
      </c>
      <c r="N111" s="67">
        <v>0.22750000000000001</v>
      </c>
      <c r="O111" s="67">
        <v>0.65459999999999996</v>
      </c>
      <c r="P111" s="67">
        <v>0.73770000000000002</v>
      </c>
    </row>
    <row r="112" spans="1:16" ht="18.75" x14ac:dyDescent="0.3">
      <c r="A112" s="92" t="s">
        <v>208</v>
      </c>
      <c r="B112" s="92">
        <v>16</v>
      </c>
      <c r="C112" s="93">
        <v>1.795795E-5</v>
      </c>
      <c r="D112" s="94">
        <v>3.680572E-2</v>
      </c>
      <c r="E112" s="93">
        <v>6.6095527947399994E-7</v>
      </c>
      <c r="F112" s="94">
        <v>1.7683951712403399E-3</v>
      </c>
      <c r="G112" s="93">
        <v>1.0084913017417285E-15</v>
      </c>
      <c r="H112" s="92">
        <v>292.39747831510977</v>
      </c>
      <c r="I112" s="95">
        <v>74.627508727198389</v>
      </c>
      <c r="J112" s="92">
        <v>3</v>
      </c>
      <c r="K112" s="67">
        <v>1.8786639999999999</v>
      </c>
      <c r="L112" s="92">
        <v>6.7682529999999996</v>
      </c>
      <c r="M112" s="67">
        <v>1.3139000000000001</v>
      </c>
      <c r="N112" s="67">
        <v>0.127</v>
      </c>
      <c r="O112" s="67">
        <v>0.55900000000000005</v>
      </c>
      <c r="P112" s="67">
        <v>0.73640000000000005</v>
      </c>
    </row>
    <row r="113" spans="1:16" ht="18.75" x14ac:dyDescent="0.3">
      <c r="A113" s="92" t="s">
        <v>209</v>
      </c>
      <c r="B113" s="92">
        <v>10</v>
      </c>
      <c r="C113" s="93">
        <v>1.2133750000000001E-5</v>
      </c>
      <c r="D113" s="94">
        <v>3.6641470000000002E-2</v>
      </c>
      <c r="E113" s="93">
        <v>4.4459843661250005E-7</v>
      </c>
      <c r="F113" s="94">
        <v>1.6114616322451701E-3</v>
      </c>
      <c r="G113" s="93">
        <v>3.8232264732871338E-16</v>
      </c>
      <c r="H113" s="92">
        <v>272.1110137759581</v>
      </c>
      <c r="I113" s="95">
        <v>87.018579726821017</v>
      </c>
      <c r="J113" s="92">
        <v>4</v>
      </c>
      <c r="K113" s="67">
        <v>2.5376080000000001</v>
      </c>
      <c r="L113" s="92">
        <v>6.9953760000000003</v>
      </c>
      <c r="M113" s="67">
        <v>1.2804</v>
      </c>
      <c r="N113" s="67">
        <v>0.218</v>
      </c>
      <c r="O113" s="67">
        <v>0.50160000000000005</v>
      </c>
      <c r="P113" s="67">
        <v>0.70130000000000003</v>
      </c>
    </row>
    <row r="114" spans="1:16" ht="18.75" x14ac:dyDescent="0.3">
      <c r="A114" s="92" t="s">
        <v>210</v>
      </c>
      <c r="B114" s="92">
        <v>22</v>
      </c>
      <c r="C114" s="93">
        <v>1.7473E-5</v>
      </c>
      <c r="D114" s="94">
        <v>4.6741262353189622E-2</v>
      </c>
      <c r="E114" s="93">
        <v>8.1671007709728224E-7</v>
      </c>
      <c r="F114" s="94">
        <v>1.5874999999999999E-3</v>
      </c>
      <c r="G114" s="93">
        <v>7.6941814110015629E-16</v>
      </c>
      <c r="H114" s="92">
        <v>324.5552294072491</v>
      </c>
      <c r="I114" s="95">
        <v>70.316980184076058</v>
      </c>
      <c r="J114" s="92">
        <v>4</v>
      </c>
      <c r="K114" s="67">
        <v>2.23</v>
      </c>
      <c r="L114" s="92">
        <v>4</v>
      </c>
      <c r="M114" s="67"/>
      <c r="N114" s="67">
        <v>4.3044249999999999E-2</v>
      </c>
      <c r="O114" s="67"/>
      <c r="P114" s="67">
        <v>0.85219999999999996</v>
      </c>
    </row>
    <row r="115" spans="1:16" ht="18.75" x14ac:dyDescent="0.3">
      <c r="A115" s="92" t="s">
        <v>211</v>
      </c>
      <c r="B115" s="92">
        <v>7</v>
      </c>
      <c r="C115" s="93">
        <v>1.7473E-5</v>
      </c>
      <c r="D115" s="94">
        <v>1.7339018707523492E-2</v>
      </c>
      <c r="E115" s="93">
        <v>3.0296467387655799E-7</v>
      </c>
      <c r="F115" s="94">
        <v>9.1098999999999998E-4</v>
      </c>
      <c r="G115" s="93">
        <v>2.5337407327755719E-16</v>
      </c>
      <c r="H115" s="92">
        <v>279.36626679422028</v>
      </c>
      <c r="I115" s="95">
        <v>106.72724711526833</v>
      </c>
      <c r="J115" s="92">
        <v>3</v>
      </c>
      <c r="K115" s="67">
        <v>2.57</v>
      </c>
      <c r="L115" s="92">
        <v>1</v>
      </c>
      <c r="M115" s="67"/>
      <c r="N115" s="67">
        <v>2.64829E-2</v>
      </c>
      <c r="O115" s="67"/>
      <c r="P115" s="67">
        <v>0.85050000000000003</v>
      </c>
    </row>
    <row r="116" spans="1:16" ht="18.75" x14ac:dyDescent="0.3">
      <c r="A116" s="92" t="s">
        <v>212</v>
      </c>
      <c r="B116" s="92">
        <v>38</v>
      </c>
      <c r="C116" s="93">
        <v>7.7656000000000007E-6</v>
      </c>
      <c r="D116" s="94">
        <v>0.14477662381185449</v>
      </c>
      <c r="E116" s="93">
        <v>1.1242773498733374E-6</v>
      </c>
      <c r="F116" s="94">
        <v>4.5516999999999997E-3</v>
      </c>
      <c r="G116" s="93">
        <v>1.2493878944763097E-15</v>
      </c>
      <c r="H116" s="92">
        <v>404.68704165576611</v>
      </c>
      <c r="I116" s="95">
        <v>67.27570342048088</v>
      </c>
      <c r="J116" s="92">
        <v>4</v>
      </c>
      <c r="K116" s="67">
        <v>1.98</v>
      </c>
      <c r="L116" s="92">
        <v>12</v>
      </c>
      <c r="M116" s="67"/>
      <c r="N116" s="67">
        <v>6.4119889999999999E-2</v>
      </c>
      <c r="O116" s="67"/>
      <c r="P116" s="67">
        <v>0.84630000000000005</v>
      </c>
    </row>
    <row r="117" spans="1:16" ht="18.75" x14ac:dyDescent="0.3">
      <c r="A117" s="92" t="s">
        <v>213</v>
      </c>
      <c r="B117" s="92">
        <v>70</v>
      </c>
      <c r="C117" s="93">
        <v>1.7473E-5</v>
      </c>
      <c r="D117" s="94">
        <v>0.14063157066631884</v>
      </c>
      <c r="E117" s="93">
        <v>2.4572554342525891E-6</v>
      </c>
      <c r="F117" s="94">
        <v>4.5947000000000002E-3</v>
      </c>
      <c r="G117" s="93">
        <v>6.4453910943318887E-15</v>
      </c>
      <c r="H117" s="92">
        <v>342.73919361918382</v>
      </c>
      <c r="I117" s="95">
        <v>42.924728530590009</v>
      </c>
      <c r="J117" s="92">
        <v>4</v>
      </c>
      <c r="K117" s="67">
        <v>2.12</v>
      </c>
      <c r="L117" s="92">
        <v>10</v>
      </c>
      <c r="M117" s="67"/>
      <c r="N117" s="67">
        <v>7.1948380000000006E-2</v>
      </c>
      <c r="O117" s="67"/>
      <c r="P117" s="67">
        <v>0.84030000000000005</v>
      </c>
    </row>
    <row r="118" spans="1:16" ht="18.75" x14ac:dyDescent="0.3">
      <c r="A118" s="92" t="s">
        <v>214</v>
      </c>
      <c r="B118" s="92">
        <v>22</v>
      </c>
      <c r="C118" s="93">
        <v>1.4561E-5</v>
      </c>
      <c r="D118" s="94">
        <v>4.440658917608252E-2</v>
      </c>
      <c r="E118" s="93">
        <v>6.4660434499293762E-7</v>
      </c>
      <c r="F118" s="94">
        <v>1.5378E-3</v>
      </c>
      <c r="G118" s="93">
        <v>5.0139744535607366E-16</v>
      </c>
      <c r="H118" s="92">
        <v>407.2907970856578</v>
      </c>
      <c r="I118" s="95">
        <v>88.285130682285356</v>
      </c>
      <c r="J118" s="92">
        <v>4</v>
      </c>
      <c r="K118" s="67">
        <v>2.41</v>
      </c>
      <c r="L118" s="92">
        <v>4</v>
      </c>
      <c r="M118" s="67"/>
      <c r="N118" s="67">
        <v>9.1257530000000003E-2</v>
      </c>
      <c r="O118" s="67"/>
      <c r="P118" s="67">
        <v>0.8397</v>
      </c>
    </row>
    <row r="119" spans="1:16" ht="18.75" x14ac:dyDescent="0.3">
      <c r="A119" s="92" t="s">
        <v>215</v>
      </c>
      <c r="B119" s="92">
        <v>59</v>
      </c>
      <c r="C119" s="93">
        <v>1.2133999999999999E-5</v>
      </c>
      <c r="D119" s="94">
        <v>0.20883599289273425</v>
      </c>
      <c r="E119" s="93">
        <v>2.5340159377604373E-6</v>
      </c>
      <c r="F119" s="94">
        <v>6.4589000000000001E-3</v>
      </c>
      <c r="G119" s="93">
        <v>6.1422162473800128E-15</v>
      </c>
      <c r="H119" s="92">
        <v>281.47449936528693</v>
      </c>
      <c r="I119" s="95">
        <v>38.012235312204048</v>
      </c>
      <c r="J119" s="92">
        <v>4</v>
      </c>
      <c r="K119" s="67">
        <v>2.17</v>
      </c>
      <c r="L119" s="92">
        <v>11</v>
      </c>
      <c r="M119" s="67"/>
      <c r="N119" s="67">
        <v>8.2070809999999994E-2</v>
      </c>
      <c r="O119" s="67"/>
      <c r="P119" s="67">
        <v>0.83860000000000001</v>
      </c>
    </row>
    <row r="120" spans="1:16" ht="18.75" x14ac:dyDescent="0.3">
      <c r="A120" s="92" t="s">
        <v>216</v>
      </c>
      <c r="B120" s="92">
        <v>13</v>
      </c>
      <c r="C120" s="93">
        <v>9.7070000000000004E-6</v>
      </c>
      <c r="D120" s="94">
        <v>4.3561147705677775E-2</v>
      </c>
      <c r="E120" s="93">
        <v>4.228480607790142E-7</v>
      </c>
      <c r="F120" s="94">
        <v>1.5606000000000001E-3</v>
      </c>
      <c r="G120" s="93">
        <v>2.294844508370337E-16</v>
      </c>
      <c r="H120" s="92">
        <v>369.12880013274162</v>
      </c>
      <c r="I120" s="95">
        <v>103.44730842626049</v>
      </c>
      <c r="J120" s="92">
        <v>2</v>
      </c>
      <c r="K120" s="67">
        <v>2.23</v>
      </c>
      <c r="L120" s="92">
        <v>3</v>
      </c>
      <c r="M120" s="67"/>
      <c r="N120" s="67">
        <v>8.2805299999999998E-2</v>
      </c>
      <c r="O120" s="67"/>
      <c r="P120" s="67">
        <v>0.82720000000000005</v>
      </c>
    </row>
    <row r="121" spans="1:16" ht="18.75" x14ac:dyDescent="0.3">
      <c r="A121" s="92" t="s">
        <v>217</v>
      </c>
      <c r="B121" s="92">
        <v>53</v>
      </c>
      <c r="C121" s="93">
        <v>1.4561E-5</v>
      </c>
      <c r="D121" s="94">
        <v>0.18663942001249659</v>
      </c>
      <c r="E121" s="93">
        <v>2.7176565948019629E-6</v>
      </c>
      <c r="F121" s="94">
        <v>5.8783000000000004E-3</v>
      </c>
      <c r="G121" s="93">
        <v>7.3263202194498329E-15</v>
      </c>
      <c r="H121" s="92">
        <v>236.59179248943201</v>
      </c>
      <c r="I121" s="95">
        <v>33.619213811516119</v>
      </c>
      <c r="J121" s="92">
        <v>4</v>
      </c>
      <c r="K121" s="67">
        <v>2.35</v>
      </c>
      <c r="L121" s="92">
        <v>11</v>
      </c>
      <c r="M121" s="67"/>
      <c r="N121" s="67">
        <v>5.8563179999999999E-2</v>
      </c>
      <c r="O121" s="67"/>
      <c r="P121" s="67">
        <v>0.82530000000000003</v>
      </c>
    </row>
    <row r="122" spans="1:16" ht="18.75" x14ac:dyDescent="0.3">
      <c r="A122" s="92" t="s">
        <v>218</v>
      </c>
      <c r="B122" s="92">
        <v>45</v>
      </c>
      <c r="C122" s="93">
        <v>7.2803000000000004E-6</v>
      </c>
      <c r="D122" s="94">
        <v>0.28138562578594722</v>
      </c>
      <c r="E122" s="93">
        <v>2.0485717714094315E-6</v>
      </c>
      <c r="F122" s="94">
        <v>8.5669000000000006E-3</v>
      </c>
      <c r="G122" s="93">
        <v>3.88996726237015E-15</v>
      </c>
      <c r="H122" s="92">
        <v>265.88063717648851</v>
      </c>
      <c r="I122" s="95">
        <v>40.742326093141742</v>
      </c>
      <c r="J122" s="92">
        <v>4</v>
      </c>
      <c r="K122" s="67">
        <v>2.61</v>
      </c>
      <c r="L122" s="92">
        <v>21</v>
      </c>
      <c r="M122" s="67"/>
      <c r="N122" s="67">
        <v>0.14834929999999999</v>
      </c>
      <c r="O122" s="67"/>
      <c r="P122" s="67">
        <v>0.81479999999999997</v>
      </c>
    </row>
    <row r="123" spans="1:16" ht="18.75" x14ac:dyDescent="0.3">
      <c r="A123" s="92" t="s">
        <v>219</v>
      </c>
      <c r="B123" s="92">
        <v>40</v>
      </c>
      <c r="C123" s="93">
        <v>1.9414000000000001E-5</v>
      </c>
      <c r="D123" s="94">
        <v>0.11260354283827174</v>
      </c>
      <c r="E123" s="93">
        <v>2.1860851806622075E-6</v>
      </c>
      <c r="F123" s="94">
        <v>3.4854999999999999E-3</v>
      </c>
      <c r="G123" s="93">
        <v>4.5788901502450097E-15</v>
      </c>
      <c r="H123" s="92">
        <v>222.22761273669593</v>
      </c>
      <c r="I123" s="95">
        <v>36.032462844231411</v>
      </c>
      <c r="J123" s="92">
        <v>4</v>
      </c>
      <c r="K123" s="67">
        <v>2.1800000000000002</v>
      </c>
      <c r="L123" s="92">
        <v>8</v>
      </c>
      <c r="M123" s="67"/>
      <c r="N123" s="67">
        <v>9.8435670000000003E-2</v>
      </c>
      <c r="O123" s="67"/>
      <c r="P123" s="67">
        <v>0.80069999999999997</v>
      </c>
    </row>
    <row r="124" spans="1:16" ht="18.75" x14ac:dyDescent="0.3">
      <c r="A124" s="92" t="s">
        <v>220</v>
      </c>
      <c r="B124" s="92">
        <v>33</v>
      </c>
      <c r="C124" s="93">
        <v>1.5531000000000001E-5</v>
      </c>
      <c r="D124" s="94">
        <v>7.1357650042712981E-2</v>
      </c>
      <c r="E124" s="93">
        <v>1.1082556628133754E-6</v>
      </c>
      <c r="F124" s="94">
        <v>2.1870000000000001E-3</v>
      </c>
      <c r="G124" s="93">
        <v>1.1537093318922094E-15</v>
      </c>
      <c r="H124" s="92">
        <v>357.8302648488833</v>
      </c>
      <c r="I124" s="95">
        <v>63.583427270144576</v>
      </c>
      <c r="J124" s="92">
        <v>4</v>
      </c>
      <c r="K124" s="67">
        <v>1.85</v>
      </c>
      <c r="L124" s="92">
        <v>6</v>
      </c>
      <c r="M124" s="67"/>
      <c r="N124" s="67">
        <v>8.5786050000000003E-2</v>
      </c>
      <c r="O124" s="67"/>
      <c r="P124" s="67">
        <v>0.79790000000000005</v>
      </c>
    </row>
    <row r="125" spans="1:16" ht="18.75" x14ac:dyDescent="0.3">
      <c r="A125" s="92" t="s">
        <v>221</v>
      </c>
      <c r="B125" s="92">
        <v>46</v>
      </c>
      <c r="C125" s="93">
        <v>2.9121000000000001E-5</v>
      </c>
      <c r="D125" s="94">
        <v>7.8560333382450942E-2</v>
      </c>
      <c r="E125" s="93">
        <v>2.2877554684303539E-6</v>
      </c>
      <c r="F125" s="94">
        <v>2.7864000000000001E-3</v>
      </c>
      <c r="G125" s="93">
        <v>6.584146591618719E-15</v>
      </c>
      <c r="H125" s="92">
        <v>243.7937173894797</v>
      </c>
      <c r="I125" s="95">
        <v>37.236705170443379</v>
      </c>
      <c r="J125" s="92">
        <v>4</v>
      </c>
      <c r="K125" s="67">
        <v>2.2999999999999998</v>
      </c>
      <c r="L125" s="92">
        <v>5</v>
      </c>
      <c r="M125" s="67"/>
      <c r="N125" s="67">
        <v>0.18594550000000001</v>
      </c>
      <c r="O125" s="67"/>
      <c r="P125" s="67">
        <v>0.79730000000000001</v>
      </c>
    </row>
    <row r="126" spans="1:16" ht="18.75" x14ac:dyDescent="0.3">
      <c r="A126" s="92" t="s">
        <v>222</v>
      </c>
      <c r="B126" s="92">
        <v>59</v>
      </c>
      <c r="C126" s="93">
        <v>2.4267999999999999E-5</v>
      </c>
      <c r="D126" s="94">
        <v>9.1548166571795944E-2</v>
      </c>
      <c r="E126" s="93">
        <v>2.2216909063643437E-6</v>
      </c>
      <c r="F126" s="94">
        <v>3.0098999999999998E-3</v>
      </c>
      <c r="G126" s="93">
        <v>5.3354629255457091E-15</v>
      </c>
      <c r="H126" s="92">
        <v>320.0768971045004</v>
      </c>
      <c r="I126" s="95">
        <v>43.372538068818841</v>
      </c>
      <c r="J126" s="92">
        <v>4</v>
      </c>
      <c r="K126" s="67">
        <v>2.58</v>
      </c>
      <c r="L126" s="92">
        <v>5</v>
      </c>
      <c r="M126" s="67"/>
      <c r="N126" s="67">
        <v>0.19361429999999999</v>
      </c>
      <c r="O126" s="67"/>
      <c r="P126" s="67">
        <v>0.79690000000000005</v>
      </c>
    </row>
    <row r="127" spans="1:16" ht="18.75" x14ac:dyDescent="0.3">
      <c r="A127" s="92" t="s">
        <v>223</v>
      </c>
      <c r="B127" s="92">
        <v>22</v>
      </c>
      <c r="C127" s="93">
        <v>1.4561E-5</v>
      </c>
      <c r="D127" s="94">
        <v>4.9609191016046709E-2</v>
      </c>
      <c r="E127" s="93">
        <v>7.2235943038465615E-7</v>
      </c>
      <c r="F127" s="94">
        <v>1.6739999999999999E-3</v>
      </c>
      <c r="G127" s="93">
        <v>5.9414618251299599E-16</v>
      </c>
      <c r="H127" s="92">
        <v>365.76540626313607</v>
      </c>
      <c r="I127" s="95">
        <v>79.23286604915215</v>
      </c>
      <c r="J127" s="92">
        <v>3</v>
      </c>
      <c r="K127" s="67">
        <v>1.88</v>
      </c>
      <c r="L127" s="92">
        <v>3</v>
      </c>
      <c r="M127" s="67"/>
      <c r="N127" s="67">
        <v>0.17611660000000001</v>
      </c>
      <c r="O127" s="67"/>
      <c r="P127" s="67">
        <v>0.79159999999999997</v>
      </c>
    </row>
    <row r="128" spans="1:16" ht="18.75" x14ac:dyDescent="0.3">
      <c r="A128" s="92" t="s">
        <v>224</v>
      </c>
      <c r="B128" s="92">
        <v>24</v>
      </c>
      <c r="C128" s="93">
        <v>1.7473E-5</v>
      </c>
      <c r="D128" s="94">
        <v>7.8036040173772372E-2</v>
      </c>
      <c r="E128" s="93">
        <v>1.3635237299563247E-6</v>
      </c>
      <c r="F128" s="94">
        <v>2.7017999999999999E-3</v>
      </c>
      <c r="G128" s="93">
        <v>2.2286473252864422E-15</v>
      </c>
      <c r="H128" s="92">
        <v>213.91209354419524</v>
      </c>
      <c r="I128" s="95">
        <v>44.459417064941555</v>
      </c>
      <c r="J128" s="92">
        <v>4</v>
      </c>
      <c r="K128" s="67">
        <v>2.48</v>
      </c>
      <c r="L128" s="92">
        <v>6</v>
      </c>
      <c r="M128" s="67"/>
      <c r="N128" s="67">
        <v>0.24551629999999999</v>
      </c>
      <c r="O128" s="67"/>
      <c r="P128" s="67">
        <v>0.78969999999999996</v>
      </c>
    </row>
    <row r="129" spans="1:16" ht="18.75" x14ac:dyDescent="0.3">
      <c r="A129" s="92" t="s">
        <v>225</v>
      </c>
      <c r="B129" s="92">
        <v>27</v>
      </c>
      <c r="C129" s="93">
        <v>1.1647999999999999E-5</v>
      </c>
      <c r="D129" s="94">
        <v>0.10971171476989085</v>
      </c>
      <c r="E129" s="93">
        <v>1.2779220536396885E-6</v>
      </c>
      <c r="F129" s="94">
        <v>3.8896999999999998E-3</v>
      </c>
      <c r="G129" s="93">
        <v>2.052744691569295E-15</v>
      </c>
      <c r="H129" s="92">
        <v>255.9305958922412</v>
      </c>
      <c r="I129" s="95">
        <v>50.299285592639549</v>
      </c>
      <c r="J129" s="92">
        <v>4</v>
      </c>
      <c r="K129" s="67">
        <v>3</v>
      </c>
      <c r="L129" s="92">
        <v>5</v>
      </c>
      <c r="M129" s="67"/>
      <c r="N129" s="67">
        <v>0.23056499999999999</v>
      </c>
      <c r="O129" s="67"/>
      <c r="P129" s="67">
        <v>0.78400000000000003</v>
      </c>
    </row>
    <row r="130" spans="1:16" ht="18.75" x14ac:dyDescent="0.3">
      <c r="A130" s="92" t="s">
        <v>226</v>
      </c>
      <c r="B130" s="92">
        <v>50</v>
      </c>
      <c r="C130" s="93">
        <v>1.1647999999999999E-5</v>
      </c>
      <c r="D130" s="94">
        <v>0.27449960956939973</v>
      </c>
      <c r="E130" s="93">
        <v>3.1973714522643677E-6</v>
      </c>
      <c r="F130" s="94">
        <v>8.4788999999999993E-3</v>
      </c>
      <c r="G130" s="93">
        <v>9.7539775215044158E-15</v>
      </c>
      <c r="H130" s="92">
        <v>190.39693614303172</v>
      </c>
      <c r="I130" s="95">
        <v>27.77841498250903</v>
      </c>
      <c r="J130" s="92">
        <v>4</v>
      </c>
      <c r="K130" s="67">
        <v>1.97</v>
      </c>
      <c r="L130" s="92">
        <v>20</v>
      </c>
      <c r="M130" s="67"/>
      <c r="N130" s="67">
        <v>4.6510780000000002E-2</v>
      </c>
      <c r="O130" s="67"/>
      <c r="P130" s="67">
        <v>0.78300000000000003</v>
      </c>
    </row>
    <row r="131" spans="1:16" ht="18.75" x14ac:dyDescent="0.3">
      <c r="A131" s="92" t="s">
        <v>227</v>
      </c>
      <c r="B131" s="92">
        <v>18</v>
      </c>
      <c r="C131" s="93">
        <v>2.3297000000000001E-5</v>
      </c>
      <c r="D131" s="94">
        <v>3.3034953285285107E-2</v>
      </c>
      <c r="E131" s="93">
        <v>7.6961530668728714E-7</v>
      </c>
      <c r="F131" s="94">
        <v>1.3309000000000001E-3</v>
      </c>
      <c r="G131" s="93">
        <v>9.6137062832811558E-16</v>
      </c>
      <c r="H131" s="92">
        <v>282.71770799898809</v>
      </c>
      <c r="I131" s="95">
        <v>67.799568500364217</v>
      </c>
      <c r="J131" s="92">
        <v>4</v>
      </c>
      <c r="K131" s="67">
        <v>2.56</v>
      </c>
      <c r="L131" s="92">
        <v>3</v>
      </c>
      <c r="M131" s="67"/>
      <c r="N131" s="67">
        <v>0.1363856</v>
      </c>
      <c r="O131" s="67"/>
      <c r="P131" s="67">
        <v>0.78120000000000001</v>
      </c>
    </row>
    <row r="132" spans="1:16" ht="18.75" x14ac:dyDescent="0.3">
      <c r="A132" s="92" t="s">
        <v>228</v>
      </c>
      <c r="B132" s="92">
        <v>24</v>
      </c>
      <c r="C132" s="93">
        <v>1.6986999999999998E-5</v>
      </c>
      <c r="D132" s="94">
        <v>7.7053177121605726E-2</v>
      </c>
      <c r="E132" s="93">
        <v>1.3089023197647163E-6</v>
      </c>
      <c r="F132" s="94">
        <v>2.5568000000000001E-3</v>
      </c>
      <c r="G132" s="93">
        <v>1.8863700341531546E-15</v>
      </c>
      <c r="H132" s="92">
        <v>222.68633778214962</v>
      </c>
      <c r="I132" s="95">
        <v>46.230709935616126</v>
      </c>
      <c r="J132" s="92">
        <v>4</v>
      </c>
      <c r="K132" s="67">
        <v>2.62</v>
      </c>
      <c r="L132" s="92">
        <v>4</v>
      </c>
      <c r="M132" s="67"/>
      <c r="N132" s="67">
        <v>0.169347</v>
      </c>
      <c r="O132" s="67"/>
      <c r="P132" s="67">
        <v>0.7792</v>
      </c>
    </row>
    <row r="133" spans="1:16" ht="18.75" x14ac:dyDescent="0.3">
      <c r="A133" s="92" t="s">
        <v>229</v>
      </c>
      <c r="B133" s="92">
        <v>1</v>
      </c>
      <c r="C133" s="93">
        <v>1.4561E-5</v>
      </c>
      <c r="D133" s="94">
        <v>8.2526140986558024E-3</v>
      </c>
      <c r="E133" s="93">
        <v>1.2016631389052715E-7</v>
      </c>
      <c r="F133" s="94">
        <v>4.2747E-4</v>
      </c>
      <c r="G133" s="93">
        <v>3.8743039212783053E-17</v>
      </c>
      <c r="H133" s="92">
        <v>102.02074878575245</v>
      </c>
      <c r="I133" s="95">
        <v>102.17442878838439</v>
      </c>
      <c r="J133" s="92">
        <v>1</v>
      </c>
      <c r="K133" s="67">
        <v>2.38</v>
      </c>
      <c r="L133" s="92">
        <v>1</v>
      </c>
      <c r="M133" s="67"/>
      <c r="N133" s="67">
        <v>0.15293390000000001</v>
      </c>
      <c r="O133" s="67"/>
      <c r="P133" s="67">
        <v>0.77359999999999995</v>
      </c>
    </row>
    <row r="134" spans="1:16" ht="18.75" x14ac:dyDescent="0.3">
      <c r="A134" s="92" t="s">
        <v>230</v>
      </c>
      <c r="B134" s="92">
        <v>14</v>
      </c>
      <c r="C134" s="93">
        <v>7.7656000000000007E-6</v>
      </c>
      <c r="D134" s="94">
        <v>7.9874800686260447E-2</v>
      </c>
      <c r="E134" s="93">
        <v>6.2027575220922417E-7</v>
      </c>
      <c r="F134" s="94">
        <v>2.6568E-3</v>
      </c>
      <c r="G134" s="93">
        <v>4.2566481997037943E-16</v>
      </c>
      <c r="H134" s="92">
        <v>273.03968882244322</v>
      </c>
      <c r="I134" s="95">
        <v>73.703967054436617</v>
      </c>
      <c r="J134" s="92">
        <v>4</v>
      </c>
      <c r="K134" s="67">
        <v>2.17</v>
      </c>
      <c r="L134" s="92">
        <v>6</v>
      </c>
      <c r="M134" s="67"/>
      <c r="N134" s="67">
        <v>0.1566871</v>
      </c>
      <c r="O134" s="67"/>
      <c r="P134" s="67">
        <v>0.77239999999999998</v>
      </c>
    </row>
    <row r="135" spans="1:16" ht="18.75" x14ac:dyDescent="0.3">
      <c r="A135" s="92" t="s">
        <v>231</v>
      </c>
      <c r="B135" s="92">
        <v>37</v>
      </c>
      <c r="C135" s="93">
        <v>1.7473E-5</v>
      </c>
      <c r="D135" s="94">
        <v>9.341232020265304E-2</v>
      </c>
      <c r="E135" s="93">
        <v>1.6321934709009566E-6</v>
      </c>
      <c r="F135" s="94">
        <v>2.9681E-3</v>
      </c>
      <c r="G135" s="93">
        <v>2.6896267266322878E-15</v>
      </c>
      <c r="H135" s="92">
        <v>274.20360034195602</v>
      </c>
      <c r="I135" s="95">
        <v>46.184034129277357</v>
      </c>
      <c r="J135" s="92">
        <v>4</v>
      </c>
      <c r="K135" s="67">
        <v>2.77</v>
      </c>
      <c r="L135" s="92">
        <v>6</v>
      </c>
      <c r="M135" s="67"/>
      <c r="N135" s="67">
        <v>0.16182530000000001</v>
      </c>
      <c r="O135" s="67"/>
      <c r="P135" s="67">
        <v>0.76490000000000002</v>
      </c>
    </row>
    <row r="136" spans="1:16" ht="18.75" x14ac:dyDescent="0.3">
      <c r="A136" s="92" t="s">
        <v>232</v>
      </c>
      <c r="B136" s="92">
        <v>16</v>
      </c>
      <c r="C136" s="93">
        <v>1.7473E-5</v>
      </c>
      <c r="D136" s="94">
        <v>5.39678450984514E-2</v>
      </c>
      <c r="E136" s="93">
        <v>9.4298015740524135E-7</v>
      </c>
      <c r="F136" s="94">
        <v>9.8787000000000007E-3</v>
      </c>
      <c r="G136" s="93">
        <v>2.9794393375297732E-14</v>
      </c>
      <c r="H136" s="92">
        <v>206.32936282321887</v>
      </c>
      <c r="I136" s="95">
        <v>64.04141422165182</v>
      </c>
      <c r="J136" s="92">
        <v>4</v>
      </c>
      <c r="K136" s="67">
        <v>1.98</v>
      </c>
      <c r="L136" s="92">
        <v>5</v>
      </c>
      <c r="M136" s="67"/>
      <c r="N136" s="67"/>
      <c r="O136" s="67"/>
      <c r="P136" s="67"/>
    </row>
    <row r="137" spans="1:16" ht="18.75" x14ac:dyDescent="0.3">
      <c r="A137" s="92" t="s">
        <v>233</v>
      </c>
      <c r="B137" s="92">
        <v>9</v>
      </c>
      <c r="C137" s="93">
        <v>1.4561E-5</v>
      </c>
      <c r="D137" s="94">
        <v>1.949594005604726E-2</v>
      </c>
      <c r="E137" s="93">
        <v>2.8388038315610413E-7</v>
      </c>
      <c r="F137" s="94">
        <v>4.1748000000000002E-3</v>
      </c>
      <c r="G137" s="93">
        <v>3.6953344717674642E-15</v>
      </c>
      <c r="H137" s="92">
        <v>380.31681705793892</v>
      </c>
      <c r="I137" s="95">
        <v>150.83657559831087</v>
      </c>
      <c r="J137" s="92">
        <v>4</v>
      </c>
      <c r="K137" s="67">
        <v>2.42</v>
      </c>
      <c r="L137" s="92">
        <v>1</v>
      </c>
      <c r="M137" s="67"/>
      <c r="N137" s="67"/>
      <c r="O137" s="67"/>
      <c r="P137" s="67"/>
    </row>
    <row r="138" spans="1:16" ht="18.75" x14ac:dyDescent="0.3">
      <c r="A138" s="92" t="s">
        <v>234</v>
      </c>
      <c r="B138" s="92">
        <v>8</v>
      </c>
      <c r="C138" s="93">
        <v>1.9414000000000001E-5</v>
      </c>
      <c r="D138" s="94">
        <v>1.0335746032624811E-2</v>
      </c>
      <c r="E138" s="93">
        <v>2.0065817347737807E-7</v>
      </c>
      <c r="F138" s="94">
        <v>3.8714000000000001E-4</v>
      </c>
      <c r="G138" s="93">
        <v>5.6489293354821139E-17</v>
      </c>
      <c r="H138" s="92">
        <v>474.73990925116237</v>
      </c>
      <c r="I138" s="95">
        <v>169.00669170735057</v>
      </c>
      <c r="J138" s="92">
        <v>4</v>
      </c>
      <c r="K138" s="67">
        <v>2.04</v>
      </c>
      <c r="L138" s="92">
        <v>1</v>
      </c>
      <c r="M138" s="67"/>
      <c r="N138" s="67">
        <v>2.1727489999999999E-2</v>
      </c>
      <c r="O138" s="67"/>
      <c r="P138" s="67">
        <v>0.85340000000000005</v>
      </c>
    </row>
    <row r="139" spans="1:16" ht="18.75" x14ac:dyDescent="0.3">
      <c r="A139" s="72" t="s">
        <v>235</v>
      </c>
      <c r="B139" s="73">
        <f>SUM(B90:B138)</f>
        <v>1923</v>
      </c>
      <c r="C139" s="74">
        <f>SUM(C90:C138)</f>
        <v>8.4257224999999996E-4</v>
      </c>
      <c r="D139" s="73"/>
      <c r="E139" s="74">
        <f>SUM(E90:E138)</f>
        <v>7.6621786286958785E-5</v>
      </c>
      <c r="F139" s="73"/>
      <c r="G139" s="74">
        <f>SUM(G90:G138)</f>
        <v>4.0745882184182128E-13</v>
      </c>
      <c r="H139" s="42">
        <f>(1/$B$268)*LN(1 + ($B$268*$E$266*(B139/E139)*$B$269))/1000000</f>
        <v>302.89792544722445</v>
      </c>
      <c r="I139" s="42">
        <f>SQRT((1/B139) + (G139/E139^2) + (($E$267/$E$266)^2))*H139</f>
        <v>9.1941723407666824</v>
      </c>
      <c r="J139" s="75"/>
      <c r="K139" s="76">
        <f>AVERAGE(K90:K138)</f>
        <v>2.1368388571428572</v>
      </c>
      <c r="L139" s="77"/>
      <c r="M139" s="76">
        <f>AVERAGE(M90:M138)</f>
        <v>1.4864045454545454</v>
      </c>
      <c r="N139" s="76">
        <f>AVERAGE(N90:N138)</f>
        <v>0.1137052917777778</v>
      </c>
      <c r="O139" s="76">
        <f>AVERAGE(O90:O138)</f>
        <v>0.40510454545454544</v>
      </c>
      <c r="P139" s="76">
        <f>AVERAGE(P90:P138)</f>
        <v>0.79624666666666655</v>
      </c>
    </row>
    <row r="140" spans="1:16" ht="18.75" x14ac:dyDescent="0.3">
      <c r="A140" s="72" t="s">
        <v>236</v>
      </c>
      <c r="B140" s="73"/>
      <c r="C140" s="74"/>
      <c r="D140" s="73"/>
      <c r="E140" s="74"/>
      <c r="F140" s="73"/>
      <c r="G140" s="74"/>
      <c r="H140" s="75">
        <v>308.10000000000002</v>
      </c>
      <c r="I140" s="75">
        <v>10.1</v>
      </c>
      <c r="J140" s="75"/>
      <c r="K140" s="76"/>
      <c r="L140" s="77"/>
      <c r="M140" s="76"/>
      <c r="N140" s="76"/>
      <c r="O140" s="76"/>
      <c r="P140" s="78" t="s">
        <v>237</v>
      </c>
    </row>
    <row r="141" spans="1:16" ht="20.25" x14ac:dyDescent="0.2">
      <c r="A141" s="97" t="s">
        <v>238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</row>
    <row r="142" spans="1:16" ht="18.75" x14ac:dyDescent="0.3">
      <c r="A142" s="92" t="s">
        <v>239</v>
      </c>
      <c r="B142" s="92">
        <v>216</v>
      </c>
      <c r="C142" s="93">
        <v>1.9414000000000001E-5</v>
      </c>
      <c r="D142" s="94">
        <v>0.2367271</v>
      </c>
      <c r="E142" s="93">
        <v>4.5958199194000004E-6</v>
      </c>
      <c r="F142" s="94">
        <v>1.35665113551226E-2</v>
      </c>
      <c r="G142" s="93">
        <v>6.9369156852996154E-14</v>
      </c>
      <c r="H142" s="92">
        <v>556.07955512742069</v>
      </c>
      <c r="I142" s="95">
        <v>50.495742436293042</v>
      </c>
      <c r="J142" s="92">
        <v>2</v>
      </c>
      <c r="K142" s="67">
        <v>1.8387279999999999</v>
      </c>
      <c r="L142" s="92">
        <v>48.451149999999998</v>
      </c>
      <c r="M142" s="67">
        <v>1.5785</v>
      </c>
      <c r="N142" s="67">
        <v>0.1666</v>
      </c>
      <c r="O142" s="67">
        <v>0.25490000000000002</v>
      </c>
      <c r="P142" s="67">
        <v>0.80969999999999998</v>
      </c>
    </row>
    <row r="143" spans="1:16" ht="18.75" x14ac:dyDescent="0.3">
      <c r="A143" s="92" t="s">
        <v>240</v>
      </c>
      <c r="B143" s="92">
        <v>38</v>
      </c>
      <c r="C143" s="93">
        <v>2.1840749999999999E-5</v>
      </c>
      <c r="D143" s="94">
        <v>3.8461200000000001E-2</v>
      </c>
      <c r="E143" s="93">
        <v>8.4002145390000004E-7</v>
      </c>
      <c r="F143" s="94">
        <v>2.0819883743146599E-3</v>
      </c>
      <c r="G143" s="93">
        <v>2.0677198438848296E-15</v>
      </c>
      <c r="H143" s="92">
        <v>536.07169518864214</v>
      </c>
      <c r="I143" s="95">
        <v>92.195019751193243</v>
      </c>
      <c r="J143" s="92">
        <v>3</v>
      </c>
      <c r="K143" s="67">
        <v>1.738888</v>
      </c>
      <c r="L143" s="92">
        <v>8.7215070000000008</v>
      </c>
      <c r="M143" s="67">
        <v>1.4899</v>
      </c>
      <c r="N143" s="67">
        <v>3.3099999999999997E-2</v>
      </c>
      <c r="O143" s="67">
        <v>0.47699999999999998</v>
      </c>
      <c r="P143" s="67">
        <v>0.8095</v>
      </c>
    </row>
    <row r="144" spans="1:16" ht="18.75" x14ac:dyDescent="0.3">
      <c r="A144" s="92" t="s">
        <v>241</v>
      </c>
      <c r="B144" s="92">
        <v>35</v>
      </c>
      <c r="C144" s="93">
        <v>1.9414000000000001E-5</v>
      </c>
      <c r="D144" s="94">
        <v>3.9925780000000001E-2</v>
      </c>
      <c r="E144" s="93">
        <v>7.7511909292000008E-7</v>
      </c>
      <c r="F144" s="94">
        <v>1.48671697595966E-3</v>
      </c>
      <c r="G144" s="93">
        <v>8.3307989074577829E-16</v>
      </c>
      <c r="H144" s="92">
        <v>535.13251785817204</v>
      </c>
      <c r="I144" s="95">
        <v>93.134533465156878</v>
      </c>
      <c r="J144" s="92">
        <v>3</v>
      </c>
      <c r="K144" s="67">
        <v>1.698952</v>
      </c>
      <c r="L144" s="92">
        <v>7.8130170000000003</v>
      </c>
      <c r="M144" s="67">
        <v>1.5238</v>
      </c>
      <c r="N144" s="67">
        <v>0.123</v>
      </c>
      <c r="O144" s="67">
        <v>0.3533</v>
      </c>
      <c r="P144" s="67">
        <v>0.8054</v>
      </c>
    </row>
    <row r="145" spans="1:16" ht="18.75" x14ac:dyDescent="0.3">
      <c r="A145" s="92" t="s">
        <v>242</v>
      </c>
      <c r="B145" s="92">
        <v>8</v>
      </c>
      <c r="C145" s="93">
        <v>1.2133750000000001E-5</v>
      </c>
      <c r="D145" s="94">
        <v>9.6124409999999993E-3</v>
      </c>
      <c r="E145" s="93">
        <v>1.1663495598375E-7</v>
      </c>
      <c r="F145" s="94">
        <v>3.2829963760126898E-4</v>
      </c>
      <c r="G145" s="93">
        <v>1.5868317882972424E-17</v>
      </c>
      <c r="H145" s="92">
        <v>796.29563109941978</v>
      </c>
      <c r="I145" s="95">
        <v>283.21540414630317</v>
      </c>
      <c r="J145" s="92">
        <v>3</v>
      </c>
      <c r="K145" s="67">
        <v>1.8886480000000001</v>
      </c>
      <c r="L145" s="92">
        <v>1.9714240000000001</v>
      </c>
      <c r="M145" s="67">
        <v>1.6544000000000001</v>
      </c>
      <c r="N145" s="67">
        <v>0.13389999999999999</v>
      </c>
      <c r="O145" s="67">
        <v>0.2117</v>
      </c>
      <c r="P145" s="67">
        <v>0.7611</v>
      </c>
    </row>
    <row r="146" spans="1:16" ht="18.75" x14ac:dyDescent="0.3">
      <c r="A146" s="92" t="s">
        <v>243</v>
      </c>
      <c r="B146" s="92">
        <v>24</v>
      </c>
      <c r="C146" s="93">
        <v>1.5531200000000001E-5</v>
      </c>
      <c r="D146" s="94">
        <v>2.5335199999999999E-2</v>
      </c>
      <c r="E146" s="93">
        <v>3.9348605824000002E-7</v>
      </c>
      <c r="F146" s="94">
        <v>7.1806147480931197E-4</v>
      </c>
      <c r="G146" s="93">
        <v>1.2437505277206722E-16</v>
      </c>
      <c r="H146" s="92">
        <v>712.79173355925673</v>
      </c>
      <c r="I146" s="95">
        <v>147.46678026533544</v>
      </c>
      <c r="J146" s="92">
        <v>3</v>
      </c>
      <c r="K146" s="67">
        <v>1.9485520000000001</v>
      </c>
      <c r="L146" s="92">
        <v>5.3146680000000002</v>
      </c>
      <c r="M146" s="67">
        <v>1.1186</v>
      </c>
      <c r="N146" s="67">
        <v>0.34150000000000003</v>
      </c>
      <c r="O146" s="67">
        <v>0.54</v>
      </c>
      <c r="P146" s="67">
        <v>0.72360000000000002</v>
      </c>
    </row>
    <row r="147" spans="1:16" ht="18.75" x14ac:dyDescent="0.3">
      <c r="A147" s="92" t="s">
        <v>244</v>
      </c>
      <c r="B147" s="92">
        <v>27</v>
      </c>
      <c r="C147" s="93">
        <v>2.6208899999999999E-5</v>
      </c>
      <c r="D147" s="94">
        <v>2.945528E-2</v>
      </c>
      <c r="E147" s="93">
        <v>7.7199048799199998E-7</v>
      </c>
      <c r="F147" s="94">
        <v>1.2724928805035E-3</v>
      </c>
      <c r="G147" s="93">
        <v>1.112265098751621E-15</v>
      </c>
      <c r="H147" s="92">
        <v>418.30903039073939</v>
      </c>
      <c r="I147" s="95">
        <v>82.858237184264127</v>
      </c>
      <c r="J147" s="92">
        <v>4</v>
      </c>
      <c r="K147" s="67">
        <v>2.327944</v>
      </c>
      <c r="L147" s="92">
        <v>5.7234889999999998</v>
      </c>
      <c r="M147" s="67">
        <v>1.0888</v>
      </c>
      <c r="N147" s="67">
        <v>0.21579999999999999</v>
      </c>
      <c r="O147" s="67">
        <v>0.69550000000000001</v>
      </c>
      <c r="P147" s="67">
        <v>0.72150000000000003</v>
      </c>
    </row>
    <row r="148" spans="1:16" ht="18.75" x14ac:dyDescent="0.3">
      <c r="A148" s="92" t="s">
        <v>245</v>
      </c>
      <c r="B148" s="92">
        <v>35</v>
      </c>
      <c r="C148" s="93">
        <v>1.16484E-5</v>
      </c>
      <c r="D148" s="94">
        <v>8.7829690000000002E-2</v>
      </c>
      <c r="E148" s="93">
        <v>1.023075360996E-6</v>
      </c>
      <c r="F148" s="94">
        <v>2.71320354034639E-3</v>
      </c>
      <c r="G148" s="93">
        <v>9.9884316361570974E-16</v>
      </c>
      <c r="H148" s="92">
        <v>409.45600863157728</v>
      </c>
      <c r="I148" s="95">
        <v>70.751421810278472</v>
      </c>
      <c r="J148" s="92">
        <v>3</v>
      </c>
      <c r="K148" s="67">
        <v>1.8487119999999999</v>
      </c>
      <c r="L148" s="92">
        <v>18.66948</v>
      </c>
      <c r="M148" s="67">
        <v>1.3221000000000001</v>
      </c>
      <c r="N148" s="67">
        <v>0.24590000000000001</v>
      </c>
      <c r="O148" s="67">
        <v>0.432</v>
      </c>
      <c r="P148" s="67">
        <v>0.72119999999999995</v>
      </c>
    </row>
    <row r="149" spans="1:16" ht="18.75" x14ac:dyDescent="0.3">
      <c r="A149" s="92" t="s">
        <v>246</v>
      </c>
      <c r="B149" s="92">
        <v>35</v>
      </c>
      <c r="C149" s="93">
        <v>1.35898E-5</v>
      </c>
      <c r="D149" s="94">
        <v>4.9470279999999998E-2</v>
      </c>
      <c r="E149" s="93">
        <v>6.7229121114399993E-7</v>
      </c>
      <c r="F149" s="94">
        <v>2.5965347325983398E-3</v>
      </c>
      <c r="G149" s="93">
        <v>1.2451291575544477E-15</v>
      </c>
      <c r="H149" s="92">
        <v>613.2019728013338</v>
      </c>
      <c r="I149" s="95">
        <v>109.10555681266317</v>
      </c>
      <c r="J149" s="92">
        <v>4</v>
      </c>
      <c r="K149" s="67">
        <v>2.36788</v>
      </c>
      <c r="L149" s="92">
        <v>10.538489999999999</v>
      </c>
      <c r="M149" s="67">
        <v>1.236</v>
      </c>
      <c r="N149" s="67">
        <v>0.19750000000000001</v>
      </c>
      <c r="O149" s="67">
        <v>0.5665</v>
      </c>
      <c r="P149" s="67">
        <v>0.71970000000000001</v>
      </c>
    </row>
    <row r="150" spans="1:16" ht="18.75" x14ac:dyDescent="0.3">
      <c r="A150" s="92" t="s">
        <v>247</v>
      </c>
      <c r="B150" s="92">
        <v>25</v>
      </c>
      <c r="C150" s="93">
        <v>1.7472599999999999E-5</v>
      </c>
      <c r="D150" s="94">
        <v>4.0610939999999998E-2</v>
      </c>
      <c r="E150" s="93">
        <v>7.0957871024399992E-7</v>
      </c>
      <c r="F150" s="94">
        <v>1.3643946126818099E-3</v>
      </c>
      <c r="G150" s="93">
        <v>5.6832277626821157E-16</v>
      </c>
      <c r="H150" s="92">
        <v>421.29206871489151</v>
      </c>
      <c r="I150" s="95">
        <v>85.783055184193103</v>
      </c>
      <c r="J150" s="92">
        <v>3</v>
      </c>
      <c r="K150" s="67">
        <v>1.978504</v>
      </c>
      <c r="L150" s="92">
        <v>8.0401389999999999</v>
      </c>
      <c r="M150" s="67">
        <v>1.5727</v>
      </c>
      <c r="N150" s="67">
        <v>0.222</v>
      </c>
      <c r="O150" s="67">
        <v>0.20530000000000001</v>
      </c>
      <c r="P150" s="67">
        <v>0.71960000000000002</v>
      </c>
    </row>
    <row r="151" spans="1:16" ht="18.75" x14ac:dyDescent="0.3">
      <c r="A151" s="92" t="s">
        <v>248</v>
      </c>
      <c r="B151" s="92">
        <v>58</v>
      </c>
      <c r="C151" s="93">
        <v>1.7472599999999999E-5</v>
      </c>
      <c r="D151" s="94">
        <v>6.5665349999999997E-2</v>
      </c>
      <c r="E151" s="93">
        <v>1.1473443944099998E-6</v>
      </c>
      <c r="F151" s="94">
        <v>3.0710938388920201E-3</v>
      </c>
      <c r="G151" s="93">
        <v>2.8793949785554931E-15</v>
      </c>
      <c r="H151" s="92">
        <v>596.22205514893756</v>
      </c>
      <c r="I151" s="95">
        <v>83.812470075812243</v>
      </c>
      <c r="J151" s="92">
        <v>4</v>
      </c>
      <c r="K151" s="67">
        <v>1.978504</v>
      </c>
      <c r="L151" s="92">
        <v>13.672779999999999</v>
      </c>
      <c r="M151" s="67">
        <v>1.1414</v>
      </c>
      <c r="N151" s="67">
        <v>0.23930000000000001</v>
      </c>
      <c r="O151" s="67">
        <v>0.61929999999999996</v>
      </c>
      <c r="P151" s="67">
        <v>0.70620000000000005</v>
      </c>
    </row>
    <row r="152" spans="1:16" ht="18.75" x14ac:dyDescent="0.3">
      <c r="A152" s="92" t="s">
        <v>249</v>
      </c>
      <c r="B152" s="92">
        <v>78</v>
      </c>
      <c r="C152" s="93">
        <v>3.1062400000000003E-5</v>
      </c>
      <c r="D152" s="94">
        <v>5.6985099999999997E-2</v>
      </c>
      <c r="E152" s="93">
        <v>1.7700939702399999E-6</v>
      </c>
      <c r="F152" s="94">
        <v>2.57338265000854E-3</v>
      </c>
      <c r="G152" s="93">
        <v>6.3896747642551357E-15</v>
      </c>
      <c r="H152" s="92">
        <v>522.73702688287312</v>
      </c>
      <c r="I152" s="95">
        <v>64.429919022179249</v>
      </c>
      <c r="J152" s="92">
        <v>4</v>
      </c>
      <c r="K152" s="67">
        <v>2.6674000000000002</v>
      </c>
      <c r="L152" s="92">
        <v>11.764950000000001</v>
      </c>
      <c r="M152" s="67">
        <v>1.0367999999999999</v>
      </c>
      <c r="N152" s="67">
        <v>0.36780000000000002</v>
      </c>
      <c r="O152" s="67">
        <v>0.59540000000000004</v>
      </c>
      <c r="P152" s="67">
        <v>0.67530000000000001</v>
      </c>
    </row>
    <row r="153" spans="1:16" ht="18.75" x14ac:dyDescent="0.3">
      <c r="A153" s="92" t="s">
        <v>250</v>
      </c>
      <c r="B153" s="92">
        <v>41</v>
      </c>
      <c r="C153" s="93">
        <v>1.9414000000000001E-5</v>
      </c>
      <c r="D153" s="94">
        <v>3.638251E-2</v>
      </c>
      <c r="E153" s="93">
        <v>7.0633004914000001E-7</v>
      </c>
      <c r="F153" s="94">
        <v>1.1825790176727101E-3</v>
      </c>
      <c r="G153" s="93">
        <v>5.2709681112536235E-16</v>
      </c>
      <c r="H153" s="92">
        <v>680.10773708914553</v>
      </c>
      <c r="I153" s="95">
        <v>109.19637605823084</v>
      </c>
      <c r="J153" s="92">
        <v>4</v>
      </c>
      <c r="K153" s="67">
        <v>2.4976720000000001</v>
      </c>
      <c r="L153" s="92">
        <v>7.3133470000000003</v>
      </c>
      <c r="M153" s="67">
        <v>0.61609999999999998</v>
      </c>
      <c r="N153" s="67">
        <v>0.25069999999999998</v>
      </c>
      <c r="O153" s="67">
        <v>1.1332</v>
      </c>
      <c r="P153" s="67">
        <v>0.6512</v>
      </c>
    </row>
    <row r="154" spans="1:16" ht="18.75" x14ac:dyDescent="0.3">
      <c r="A154" s="92" t="s">
        <v>251</v>
      </c>
      <c r="B154" s="92">
        <v>22</v>
      </c>
      <c r="C154" s="93">
        <v>1.9414000000000001E-5</v>
      </c>
      <c r="D154" s="94">
        <v>4.1655989999999997E-2</v>
      </c>
      <c r="E154" s="93">
        <v>8.0870938986000002E-7</v>
      </c>
      <c r="F154" s="94">
        <v>1.5070568797179199E-3</v>
      </c>
      <c r="G154" s="93">
        <v>8.5603069641256688E-16</v>
      </c>
      <c r="H154" s="92">
        <v>327.68585546013441</v>
      </c>
      <c r="I154" s="95">
        <v>71.112649291922111</v>
      </c>
      <c r="J154" s="92">
        <v>3</v>
      </c>
      <c r="K154" s="67">
        <v>2.1582159999999999</v>
      </c>
      <c r="L154" s="92">
        <v>8.3581109999999992</v>
      </c>
      <c r="M154" s="67">
        <v>1.1162000000000001</v>
      </c>
      <c r="N154" s="67">
        <v>0.4032</v>
      </c>
      <c r="O154" s="67">
        <v>0.48060000000000003</v>
      </c>
      <c r="P154" s="67">
        <v>0.6381</v>
      </c>
    </row>
    <row r="155" spans="1:16" ht="18.75" x14ac:dyDescent="0.3">
      <c r="A155" s="92" t="s">
        <v>252</v>
      </c>
      <c r="B155" s="92">
        <v>69</v>
      </c>
      <c r="C155" s="93">
        <v>1.4560500000000001E-5</v>
      </c>
      <c r="D155" s="94">
        <v>0.123946</v>
      </c>
      <c r="E155" s="93">
        <v>1.8047157330000001E-6</v>
      </c>
      <c r="F155" s="94">
        <v>4.2213689412338396E-3</v>
      </c>
      <c r="G155" s="93">
        <v>3.7779760317527178E-15</v>
      </c>
      <c r="H155" s="92">
        <v>455.93604112088349</v>
      </c>
      <c r="I155" s="95">
        <v>57.644188472847077</v>
      </c>
      <c r="J155" s="92">
        <v>4</v>
      </c>
      <c r="K155" s="67">
        <v>1.4992719999999999</v>
      </c>
      <c r="L155" s="92">
        <v>22.89396</v>
      </c>
      <c r="M155" s="67"/>
      <c r="N155" s="67"/>
      <c r="O155" s="67"/>
      <c r="P155" s="67"/>
    </row>
    <row r="156" spans="1:16" ht="18.75" x14ac:dyDescent="0.3">
      <c r="A156" s="92" t="s">
        <v>253</v>
      </c>
      <c r="B156" s="92">
        <v>99</v>
      </c>
      <c r="C156" s="93">
        <v>1.2133750000000001E-5</v>
      </c>
      <c r="D156" s="94">
        <v>0.1819325</v>
      </c>
      <c r="E156" s="93">
        <v>2.207523471875E-6</v>
      </c>
      <c r="F156" s="94">
        <v>5.27304718577923E-3</v>
      </c>
      <c r="G156" s="93">
        <v>4.0936753750977824E-15</v>
      </c>
      <c r="H156" s="92">
        <v>531.63202776044227</v>
      </c>
      <c r="I156" s="95">
        <v>56.445699960191952</v>
      </c>
      <c r="J156" s="92">
        <v>4</v>
      </c>
      <c r="K156" s="67">
        <v>1.8387279999999999</v>
      </c>
      <c r="L156" s="92">
        <v>37.338949999999997</v>
      </c>
      <c r="M156" s="67"/>
      <c r="N156" s="67"/>
      <c r="O156" s="67"/>
      <c r="P156" s="67"/>
    </row>
    <row r="157" spans="1:16" ht="18.75" x14ac:dyDescent="0.3">
      <c r="A157" s="92" t="s">
        <v>254</v>
      </c>
      <c r="B157" s="92">
        <v>10</v>
      </c>
      <c r="C157" s="93">
        <v>1.4561E-5</v>
      </c>
      <c r="D157" s="94">
        <v>1.4153676065053312E-2</v>
      </c>
      <c r="E157" s="93">
        <v>2.0609167718324127E-7</v>
      </c>
      <c r="F157" s="94">
        <v>5.2077000000000004E-4</v>
      </c>
      <c r="G157" s="93">
        <v>5.7500857261648084E-17</v>
      </c>
      <c r="H157" s="92">
        <v>573.31925831384797</v>
      </c>
      <c r="I157" s="95">
        <v>182.82120050944241</v>
      </c>
      <c r="J157" s="92">
        <v>4</v>
      </c>
      <c r="K157" s="67">
        <v>2.17</v>
      </c>
      <c r="L157" s="92">
        <v>1</v>
      </c>
      <c r="M157" s="67"/>
      <c r="N157" s="67">
        <v>3.0013169999999999E-2</v>
      </c>
      <c r="O157" s="67"/>
      <c r="P157" s="67">
        <v>0.81530000000000002</v>
      </c>
    </row>
    <row r="158" spans="1:16" ht="18.75" x14ac:dyDescent="0.3">
      <c r="A158" s="92" t="s">
        <v>255</v>
      </c>
      <c r="B158" s="92">
        <v>9</v>
      </c>
      <c r="C158" s="93">
        <v>1.2133999999999999E-5</v>
      </c>
      <c r="D158" s="94">
        <v>1.8471253044213948E-2</v>
      </c>
      <c r="E158" s="93">
        <v>2.2413018443849203E-7</v>
      </c>
      <c r="F158" s="94">
        <v>8.0207E-4</v>
      </c>
      <c r="G158" s="93">
        <v>9.4718001585050049E-17</v>
      </c>
      <c r="H158" s="92">
        <v>478.02727020964892</v>
      </c>
      <c r="I158" s="95">
        <v>160.92458242868435</v>
      </c>
      <c r="J158" s="92">
        <v>4</v>
      </c>
      <c r="K158" s="67">
        <v>2.69</v>
      </c>
      <c r="L158" s="92">
        <v>1</v>
      </c>
      <c r="M158" s="67"/>
      <c r="N158" s="67">
        <v>0.13469100000000001</v>
      </c>
      <c r="O158" s="67"/>
      <c r="P158" s="67">
        <v>0.79490000000000005</v>
      </c>
    </row>
    <row r="159" spans="1:16" ht="18.75" x14ac:dyDescent="0.3">
      <c r="A159" s="92" t="s">
        <v>256</v>
      </c>
      <c r="B159" s="92">
        <v>21</v>
      </c>
      <c r="C159" s="93">
        <v>1.1647999999999999E-5</v>
      </c>
      <c r="D159" s="94">
        <v>2.3908367800880514E-2</v>
      </c>
      <c r="E159" s="93">
        <v>2.7848466814465622E-7</v>
      </c>
      <c r="F159" s="94">
        <v>7.8343E-4</v>
      </c>
      <c r="G159" s="93">
        <v>8.3272790834166159E-17</v>
      </c>
      <c r="H159" s="92">
        <v>870.3291889526663</v>
      </c>
      <c r="I159" s="95">
        <v>192.70419677238309</v>
      </c>
      <c r="J159" s="92">
        <v>4</v>
      </c>
      <c r="K159" s="67">
        <v>2.64</v>
      </c>
      <c r="L159" s="92">
        <v>2</v>
      </c>
      <c r="M159" s="67"/>
      <c r="N159" s="67">
        <v>0.1613588</v>
      </c>
      <c r="O159" s="67"/>
      <c r="P159" s="67">
        <v>0.78439999999999999</v>
      </c>
    </row>
    <row r="160" spans="1:16" ht="18.75" x14ac:dyDescent="0.3">
      <c r="A160" s="92" t="s">
        <v>257</v>
      </c>
      <c r="B160" s="92">
        <v>78</v>
      </c>
      <c r="C160" s="93">
        <v>2.6208999999999999E-5</v>
      </c>
      <c r="D160" s="94">
        <v>7.7366856819105725E-2</v>
      </c>
      <c r="E160" s="93">
        <v>2.0277079503719418E-6</v>
      </c>
      <c r="F160" s="94">
        <v>2.4158000000000001E-3</v>
      </c>
      <c r="G160" s="93">
        <v>4.008878145079085E-15</v>
      </c>
      <c r="H160" s="92">
        <v>458.62853027340594</v>
      </c>
      <c r="I160" s="95">
        <v>54.512149192495855</v>
      </c>
      <c r="J160" s="92">
        <v>4</v>
      </c>
      <c r="K160" s="67">
        <v>2.74</v>
      </c>
      <c r="L160" s="92">
        <v>5</v>
      </c>
      <c r="M160" s="67"/>
      <c r="N160" s="67">
        <v>0.27449519999999999</v>
      </c>
      <c r="O160" s="67"/>
      <c r="P160" s="67">
        <v>0.77559999999999996</v>
      </c>
    </row>
    <row r="161" spans="1:19" ht="18.75" x14ac:dyDescent="0.3">
      <c r="A161" s="92" t="s">
        <v>258</v>
      </c>
      <c r="B161" s="92">
        <v>19</v>
      </c>
      <c r="C161" s="93">
        <v>1.4561E-5</v>
      </c>
      <c r="D161" s="94">
        <v>3.5995492144546962E-2</v>
      </c>
      <c r="E161" s="93">
        <v>5.2413036111674836E-7</v>
      </c>
      <c r="F161" s="94">
        <v>1.4828E-3</v>
      </c>
      <c r="G161" s="93">
        <v>4.6617347464818066E-16</v>
      </c>
      <c r="H161" s="92">
        <v>433.06895252937159</v>
      </c>
      <c r="I161" s="95">
        <v>101.24969802596419</v>
      </c>
      <c r="J161" s="92">
        <v>4</v>
      </c>
      <c r="K161" s="67">
        <v>2.67</v>
      </c>
      <c r="L161" s="92">
        <v>2</v>
      </c>
      <c r="M161" s="67"/>
      <c r="N161" s="67">
        <v>0.35844019999999999</v>
      </c>
      <c r="O161" s="67"/>
      <c r="P161" s="67">
        <v>0.69059999999999999</v>
      </c>
    </row>
    <row r="162" spans="1:19" ht="18.75" x14ac:dyDescent="0.3">
      <c r="A162" s="72" t="s">
        <v>259</v>
      </c>
      <c r="B162" s="73">
        <f>SUM(B142:B161)</f>
        <v>947</v>
      </c>
      <c r="C162" s="74">
        <f>SUM(C142:C161)</f>
        <v>3.5042365000000005E-4</v>
      </c>
      <c r="D162" s="73"/>
      <c r="E162" s="74">
        <f>SUM(E142:E161)</f>
        <v>2.1603279100599829E-5</v>
      </c>
      <c r="F162" s="73"/>
      <c r="G162" s="74">
        <f>SUM(G142:G161)</f>
        <v>9.9569152081078998E-14</v>
      </c>
      <c r="H162" s="42">
        <f>(1/$B$268)*LN(1 + ($B$268*$E$266*(B162/E162)*$B$269))/1000000</f>
        <v>520.12123666944831</v>
      </c>
      <c r="I162" s="42">
        <f>SQRT((1/B162) + (G162/E162^2) + (($E$267/$E$266)^2))*H162</f>
        <v>20.813012389345442</v>
      </c>
      <c r="J162" s="75"/>
      <c r="K162" s="76">
        <f>AVERAGE(K142:K161)</f>
        <v>2.1593300000000002</v>
      </c>
      <c r="L162" s="77"/>
      <c r="M162" s="76">
        <f>AVERAGE(M142:M161)</f>
        <v>1.2688692307692309</v>
      </c>
      <c r="N162" s="76">
        <f>AVERAGE(N142:N161)</f>
        <v>0.21662768722222225</v>
      </c>
      <c r="O162" s="76">
        <f>AVERAGE(O142:O161)</f>
        <v>0.50497692307692299</v>
      </c>
      <c r="P162" s="76">
        <f>AVERAGE(P142:P161)</f>
        <v>0.74016111111111105</v>
      </c>
    </row>
    <row r="163" spans="1:19" s="48" customFormat="1" ht="39" customHeight="1" x14ac:dyDescent="0.3">
      <c r="A163" s="103" t="s">
        <v>144</v>
      </c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R163" s="49"/>
      <c r="S163" s="50"/>
    </row>
    <row r="164" spans="1:19" s="4" customFormat="1" ht="27" customHeight="1" x14ac:dyDescent="0.25">
      <c r="A164" s="104" t="s">
        <v>161</v>
      </c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R164" s="6"/>
      <c r="S164" s="5"/>
    </row>
    <row r="165" spans="1:19" s="4" customFormat="1" ht="15" customHeight="1" x14ac:dyDescent="0.3">
      <c r="A165" s="9" t="s">
        <v>84</v>
      </c>
      <c r="B165" s="10">
        <v>0</v>
      </c>
      <c r="C165" s="11">
        <v>1.2133999999999999E-5</v>
      </c>
      <c r="D165" s="12">
        <v>9.0524000000000004E-3</v>
      </c>
      <c r="E165" s="11">
        <v>1.0984182159999999E-7</v>
      </c>
      <c r="F165" s="12">
        <v>3.7844000000000002E-4</v>
      </c>
      <c r="G165" s="11">
        <v>2.108638097672172E-17</v>
      </c>
      <c r="H165" s="13">
        <v>0</v>
      </c>
      <c r="I165" s="13"/>
      <c r="J165" s="14">
        <v>1</v>
      </c>
      <c r="K165" s="15">
        <v>1.67</v>
      </c>
      <c r="L165" s="14">
        <v>1</v>
      </c>
      <c r="M165" s="15">
        <v>1.8638889999999999</v>
      </c>
      <c r="N165" s="15">
        <v>2.7754259999999999E-2</v>
      </c>
      <c r="O165" s="35" t="s">
        <v>147</v>
      </c>
      <c r="P165" s="15">
        <v>0.85929999999999995</v>
      </c>
    </row>
    <row r="166" spans="1:19" s="4" customFormat="1" ht="15" customHeight="1" x14ac:dyDescent="0.3">
      <c r="A166" s="9" t="s">
        <v>85</v>
      </c>
      <c r="B166" s="16">
        <v>1</v>
      </c>
      <c r="C166" s="17">
        <v>1.7473E-5</v>
      </c>
      <c r="D166" s="18">
        <v>1.2432E-2</v>
      </c>
      <c r="E166" s="17">
        <v>2.1722433600000001E-7</v>
      </c>
      <c r="F166" s="18">
        <v>5.4016999999999997E-4</v>
      </c>
      <c r="G166" s="17">
        <v>8.9083213531579969E-17</v>
      </c>
      <c r="H166" s="19">
        <v>37.971617424136483</v>
      </c>
      <c r="I166" s="19">
        <v>38.012930154441293</v>
      </c>
      <c r="J166" s="14">
        <v>1</v>
      </c>
      <c r="K166" s="15">
        <v>2.11</v>
      </c>
      <c r="L166" s="14">
        <v>1</v>
      </c>
      <c r="M166" s="15">
        <v>1.9387810000000001</v>
      </c>
      <c r="N166" s="15">
        <v>2.6879859999999998E-2</v>
      </c>
      <c r="O166" s="35" t="s">
        <v>147</v>
      </c>
      <c r="P166" s="15">
        <v>0.85780000000000001</v>
      </c>
    </row>
    <row r="167" spans="1:19" s="4" customFormat="1" ht="15" customHeight="1" x14ac:dyDescent="0.3">
      <c r="A167" s="9" t="s">
        <v>86</v>
      </c>
      <c r="B167" s="16">
        <v>0</v>
      </c>
      <c r="C167" s="17">
        <v>1.2133999999999999E-5</v>
      </c>
      <c r="D167" s="18">
        <v>7.2107999999999998E-3</v>
      </c>
      <c r="E167" s="17">
        <v>8.7495847199999996E-8</v>
      </c>
      <c r="F167" s="18">
        <v>3.5510000000000001E-4</v>
      </c>
      <c r="G167" s="17">
        <v>1.8565614388115558E-17</v>
      </c>
      <c r="H167" s="19">
        <v>0</v>
      </c>
      <c r="I167" s="19"/>
      <c r="J167" s="14">
        <v>1</v>
      </c>
      <c r="K167" s="15">
        <v>1.59</v>
      </c>
      <c r="L167" s="14">
        <v>1</v>
      </c>
      <c r="M167" s="15">
        <v>1.908047</v>
      </c>
      <c r="N167" s="15">
        <v>2.8691399999999999E-2</v>
      </c>
      <c r="O167" s="35" t="s">
        <v>147</v>
      </c>
      <c r="P167" s="15">
        <v>0.8548</v>
      </c>
    </row>
    <row r="168" spans="1:19" s="4" customFormat="1" ht="15" customHeight="1" x14ac:dyDescent="0.3">
      <c r="A168" s="9" t="s">
        <v>87</v>
      </c>
      <c r="B168" s="16">
        <v>2</v>
      </c>
      <c r="C168" s="17">
        <v>2.4267999999999999E-5</v>
      </c>
      <c r="D168" s="18">
        <v>7.3923000000000003E-2</v>
      </c>
      <c r="E168" s="17">
        <v>1.793963364E-6</v>
      </c>
      <c r="F168" s="18">
        <v>1.3498E-3</v>
      </c>
      <c r="G168" s="17">
        <v>1.0730175374524728E-15</v>
      </c>
      <c r="H168" s="19">
        <v>9.2162281240228978</v>
      </c>
      <c r="I168" s="19">
        <v>6.5209140206153791</v>
      </c>
      <c r="J168" s="14">
        <v>3</v>
      </c>
      <c r="K168" s="15">
        <v>1.83</v>
      </c>
      <c r="L168" s="14">
        <v>7</v>
      </c>
      <c r="M168" s="15">
        <v>1.8861129999999999</v>
      </c>
      <c r="N168" s="15">
        <v>2.0393430000000001E-2</v>
      </c>
      <c r="O168" s="35" t="s">
        <v>147</v>
      </c>
      <c r="P168" s="15">
        <v>0.85409999999999997</v>
      </c>
    </row>
    <row r="169" spans="1:19" s="4" customFormat="1" ht="18.75" x14ac:dyDescent="0.3">
      <c r="A169" s="39" t="s">
        <v>153</v>
      </c>
      <c r="B169" s="40">
        <f>SUM(B165:B168)</f>
        <v>3</v>
      </c>
      <c r="C169" s="41">
        <f>SUM(C165:C168)</f>
        <v>6.6008999999999998E-5</v>
      </c>
      <c r="D169" s="40"/>
      <c r="E169" s="41">
        <f>SUM(E165:E168)</f>
        <v>2.2085253688E-6</v>
      </c>
      <c r="F169" s="40"/>
      <c r="G169" s="41">
        <f>SUM(G165:G168)</f>
        <v>1.20175274634889E-15</v>
      </c>
      <c r="H169" s="42">
        <f>(1/$B$268)*LN(1 + ($B$268*$B$266*(B169/E169)*$B$269))/1000000</f>
        <v>11.227624533826928</v>
      </c>
      <c r="I169" s="42">
        <f>SQRT((1/B169) + (G169/E169^2) + (($B$267/$B$266)^2))*H169</f>
        <v>6.4874782636273842</v>
      </c>
      <c r="J169" s="42"/>
      <c r="K169" s="43">
        <f>AVERAGE(K165:K168)</f>
        <v>1.8</v>
      </c>
      <c r="L169" s="44"/>
      <c r="M169" s="43">
        <f>AVERAGE(M165:M168)</f>
        <v>1.8992074999999999</v>
      </c>
      <c r="N169" s="43">
        <f>AVERAGE(N165:N168)</f>
        <v>2.5929737499999998E-2</v>
      </c>
      <c r="O169" s="43"/>
      <c r="P169" s="43">
        <f>AVERAGE(P165:P168)</f>
        <v>0.85649999999999993</v>
      </c>
    </row>
    <row r="170" spans="1:19" s="4" customFormat="1" ht="27" customHeight="1" x14ac:dyDescent="0.25">
      <c r="A170" s="104" t="s">
        <v>162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R170" s="6"/>
      <c r="S170" s="5"/>
    </row>
    <row r="171" spans="1:19" s="4" customFormat="1" ht="15" customHeight="1" x14ac:dyDescent="0.3">
      <c r="A171" s="9" t="s">
        <v>88</v>
      </c>
      <c r="B171" s="10">
        <v>17</v>
      </c>
      <c r="C171" s="11">
        <v>1.4561E-5</v>
      </c>
      <c r="D171" s="12">
        <v>0.24109</v>
      </c>
      <c r="E171" s="11">
        <v>3.5105114900000001E-6</v>
      </c>
      <c r="F171" s="12">
        <v>3.3769999999999998E-3</v>
      </c>
      <c r="G171" s="11">
        <v>2.4179344612150085E-15</v>
      </c>
      <c r="H171" s="13">
        <v>39.93740232972096</v>
      </c>
      <c r="I171" s="13">
        <v>9.7261305815085528</v>
      </c>
      <c r="J171" s="14">
        <v>3</v>
      </c>
      <c r="K171" s="15">
        <v>1.81</v>
      </c>
      <c r="L171" s="14">
        <v>27</v>
      </c>
      <c r="M171" s="15">
        <v>1.904706</v>
      </c>
      <c r="N171" s="15">
        <v>3.668167E-2</v>
      </c>
      <c r="O171" s="35" t="s">
        <v>147</v>
      </c>
      <c r="P171" s="15">
        <v>0.85370000000000001</v>
      </c>
    </row>
    <row r="172" spans="1:19" s="4" customFormat="1" ht="15" customHeight="1" x14ac:dyDescent="0.3">
      <c r="A172" s="28" t="s">
        <v>89</v>
      </c>
      <c r="B172" s="29">
        <v>56</v>
      </c>
      <c r="C172" s="30">
        <v>2.3297000000000001E-5</v>
      </c>
      <c r="D172" s="31">
        <v>0.42254999999999998</v>
      </c>
      <c r="E172" s="30">
        <v>9.8441473500000004E-6</v>
      </c>
      <c r="F172" s="31">
        <v>6.4963E-3</v>
      </c>
      <c r="G172" s="30">
        <v>2.2905097475447461E-14</v>
      </c>
      <c r="H172" s="32">
        <v>46.889625475329446</v>
      </c>
      <c r="I172" s="32">
        <v>6.3574391229680147</v>
      </c>
      <c r="J172" s="33">
        <v>4</v>
      </c>
      <c r="K172" s="34">
        <v>2.29</v>
      </c>
      <c r="L172" s="33">
        <v>51</v>
      </c>
      <c r="M172" s="15">
        <v>1.97167</v>
      </c>
      <c r="N172" s="34">
        <v>2.833047E-2</v>
      </c>
      <c r="O172" s="35" t="s">
        <v>147</v>
      </c>
      <c r="P172" s="34">
        <v>0.85209999999999997</v>
      </c>
    </row>
    <row r="173" spans="1:19" s="4" customFormat="1" ht="15" customHeight="1" x14ac:dyDescent="0.3">
      <c r="A173" s="28" t="s">
        <v>90</v>
      </c>
      <c r="B173" s="29">
        <v>20</v>
      </c>
      <c r="C173" s="30">
        <v>1.1647999999999999E-5</v>
      </c>
      <c r="D173" s="31">
        <v>0.39826</v>
      </c>
      <c r="E173" s="30">
        <v>4.6389324799999998E-6</v>
      </c>
      <c r="F173" s="31">
        <v>7.0851999999999998E-3</v>
      </c>
      <c r="G173" s="30">
        <v>6.8109383911053705E-15</v>
      </c>
      <c r="H173" s="32">
        <v>35.568091197027101</v>
      </c>
      <c r="I173" s="32">
        <v>8.0012997533185732</v>
      </c>
      <c r="J173" s="33">
        <v>4</v>
      </c>
      <c r="K173" s="34">
        <v>1.92</v>
      </c>
      <c r="L173" s="33">
        <v>42</v>
      </c>
      <c r="M173" s="15">
        <v>1.8974549999999999</v>
      </c>
      <c r="N173" s="34">
        <v>5.350651E-2</v>
      </c>
      <c r="O173" s="35" t="s">
        <v>147</v>
      </c>
      <c r="P173" s="34">
        <v>0.84919999999999995</v>
      </c>
    </row>
    <row r="174" spans="1:19" s="4" customFormat="1" ht="15" customHeight="1" x14ac:dyDescent="0.3">
      <c r="A174" s="28" t="s">
        <v>91</v>
      </c>
      <c r="B174" s="29">
        <v>2</v>
      </c>
      <c r="C174" s="30">
        <v>9.7070000000000004E-6</v>
      </c>
      <c r="D174" s="31">
        <v>7.5867000000000004E-2</v>
      </c>
      <c r="E174" s="30">
        <v>7.3644096900000002E-7</v>
      </c>
      <c r="F174" s="31">
        <v>1.3527000000000001E-3</v>
      </c>
      <c r="G174" s="30">
        <v>1.7241420314814923E-16</v>
      </c>
      <c r="H174" s="32">
        <v>22.42764312642371</v>
      </c>
      <c r="I174" s="32">
        <v>15.868364543548509</v>
      </c>
      <c r="J174" s="33">
        <v>1</v>
      </c>
      <c r="K174" s="34">
        <v>2.37</v>
      </c>
      <c r="L174" s="33">
        <v>9</v>
      </c>
      <c r="M174" s="15">
        <v>1.9543539999999999</v>
      </c>
      <c r="N174" s="34">
        <v>4.5646449999999998E-2</v>
      </c>
      <c r="O174" s="35" t="s">
        <v>147</v>
      </c>
      <c r="P174" s="34">
        <v>0.84809999999999997</v>
      </c>
    </row>
    <row r="175" spans="1:19" s="4" customFormat="1" ht="15" customHeight="1" x14ac:dyDescent="0.3">
      <c r="A175" s="28" t="s">
        <v>92</v>
      </c>
      <c r="B175" s="29">
        <v>7</v>
      </c>
      <c r="C175" s="30">
        <v>2.3297000000000001E-5</v>
      </c>
      <c r="D175" s="31">
        <v>4.9967999999999999E-2</v>
      </c>
      <c r="E175" s="30">
        <v>1.164104496E-6</v>
      </c>
      <c r="F175" s="31">
        <v>8.5835999999999996E-4</v>
      </c>
      <c r="G175" s="30">
        <v>3.9988852456781491E-16</v>
      </c>
      <c r="H175" s="32">
        <v>49.554493113789405</v>
      </c>
      <c r="I175" s="32">
        <v>18.768105766858831</v>
      </c>
      <c r="J175" s="33">
        <v>3</v>
      </c>
      <c r="K175" s="34">
        <v>1.9</v>
      </c>
      <c r="L175" s="33">
        <v>6</v>
      </c>
      <c r="M175" s="15">
        <v>1.9839739999999999</v>
      </c>
      <c r="N175" s="34">
        <v>1.118152E-2</v>
      </c>
      <c r="O175" s="35" t="s">
        <v>147</v>
      </c>
      <c r="P175" s="34">
        <v>0.84770000000000001</v>
      </c>
    </row>
    <row r="176" spans="1:19" s="4" customFormat="1" ht="15" customHeight="1" x14ac:dyDescent="0.3">
      <c r="A176" s="28" t="s">
        <v>93</v>
      </c>
      <c r="B176" s="29">
        <v>12</v>
      </c>
      <c r="C176" s="30">
        <v>1.7473E-5</v>
      </c>
      <c r="D176" s="31">
        <v>0.13034000000000001</v>
      </c>
      <c r="E176" s="30">
        <v>2.2774308200000004E-6</v>
      </c>
      <c r="F176" s="31">
        <v>2.4705999999999999E-3</v>
      </c>
      <c r="G176" s="30">
        <v>1.8635447581469182E-15</v>
      </c>
      <c r="H176" s="32">
        <v>43.442932392253852</v>
      </c>
      <c r="I176" s="32">
        <v>12.589600686985849</v>
      </c>
      <c r="J176" s="33">
        <v>4</v>
      </c>
      <c r="K176" s="34">
        <v>1.92</v>
      </c>
      <c r="L176" s="33">
        <v>14</v>
      </c>
      <c r="M176" s="15">
        <v>1.856304</v>
      </c>
      <c r="N176" s="34">
        <v>6.2404929999999997E-2</v>
      </c>
      <c r="O176" s="35" t="s">
        <v>147</v>
      </c>
      <c r="P176" s="34">
        <v>0.84409999999999996</v>
      </c>
    </row>
    <row r="177" spans="1:19" s="4" customFormat="1" ht="15" customHeight="1" x14ac:dyDescent="0.3">
      <c r="A177" s="28" t="s">
        <v>94</v>
      </c>
      <c r="B177" s="29">
        <v>7</v>
      </c>
      <c r="C177" s="30">
        <v>1.7473E-5</v>
      </c>
      <c r="D177" s="31">
        <v>4.5064E-2</v>
      </c>
      <c r="E177" s="30">
        <v>7.8740327199999998E-7</v>
      </c>
      <c r="F177" s="31">
        <v>8.3277999999999998E-4</v>
      </c>
      <c r="G177" s="30">
        <v>2.1173640111108519E-16</v>
      </c>
      <c r="H177" s="32">
        <v>73.127792642411862</v>
      </c>
      <c r="I177" s="32">
        <v>27.700660605762522</v>
      </c>
      <c r="J177" s="33">
        <v>2</v>
      </c>
      <c r="K177" s="34">
        <v>1.8</v>
      </c>
      <c r="L177" s="33">
        <v>5</v>
      </c>
      <c r="M177" s="15">
        <v>1.9461200000000001</v>
      </c>
      <c r="N177" s="34">
        <v>5.3880400000000002E-2</v>
      </c>
      <c r="O177" s="35" t="s">
        <v>147</v>
      </c>
      <c r="P177" s="34">
        <v>0.81840000000000002</v>
      </c>
    </row>
    <row r="178" spans="1:19" s="4" customFormat="1" ht="15" customHeight="1" x14ac:dyDescent="0.3">
      <c r="A178" s="28" t="s">
        <v>95</v>
      </c>
      <c r="B178" s="29">
        <v>16</v>
      </c>
      <c r="C178" s="30">
        <v>3.3974999999999999E-5</v>
      </c>
      <c r="D178" s="31">
        <v>6.8927000000000002E-2</v>
      </c>
      <c r="E178" s="30">
        <v>2.3417948249999999E-6</v>
      </c>
      <c r="F178" s="31">
        <v>1.3845999999999999E-3</v>
      </c>
      <c r="G178" s="30">
        <v>2.2129295359862248E-15</v>
      </c>
      <c r="H178" s="32">
        <v>56.275762736500084</v>
      </c>
      <c r="I178" s="32">
        <v>14.146700140789642</v>
      </c>
      <c r="J178" s="33">
        <v>4</v>
      </c>
      <c r="K178" s="34">
        <v>1.81</v>
      </c>
      <c r="L178" s="33">
        <v>7</v>
      </c>
      <c r="M178" s="15">
        <v>1.795817</v>
      </c>
      <c r="N178" s="34">
        <v>0.1749212</v>
      </c>
      <c r="O178" s="35" t="s">
        <v>147</v>
      </c>
      <c r="P178" s="34">
        <v>0.81179999999999997</v>
      </c>
    </row>
    <row r="179" spans="1:19" s="4" customFormat="1" ht="15" customHeight="1" x14ac:dyDescent="0.3">
      <c r="A179" s="28" t="s">
        <v>96</v>
      </c>
      <c r="B179" s="29">
        <v>7</v>
      </c>
      <c r="C179" s="30">
        <v>1.2133999999999999E-5</v>
      </c>
      <c r="D179" s="31">
        <v>0.11058</v>
      </c>
      <c r="E179" s="30">
        <v>1.3417777199999999E-6</v>
      </c>
      <c r="F179" s="31">
        <v>1.8695000000000001E-3</v>
      </c>
      <c r="G179" s="30">
        <v>5.1458713004716902E-16</v>
      </c>
      <c r="H179" s="32">
        <v>43.014511109886421</v>
      </c>
      <c r="I179" s="32">
        <v>16.290648239082081</v>
      </c>
      <c r="J179" s="33">
        <v>4</v>
      </c>
      <c r="K179" s="34">
        <v>1.78</v>
      </c>
      <c r="L179" s="33">
        <v>13</v>
      </c>
      <c r="M179" s="15">
        <v>1.791682</v>
      </c>
      <c r="N179" s="34">
        <v>0.20831820000000001</v>
      </c>
      <c r="O179" s="35" t="s">
        <v>147</v>
      </c>
      <c r="P179" s="34">
        <v>0.81020000000000003</v>
      </c>
    </row>
    <row r="180" spans="1:19" s="4" customFormat="1" ht="15" customHeight="1" x14ac:dyDescent="0.3">
      <c r="A180" s="28" t="s">
        <v>97</v>
      </c>
      <c r="B180" s="29">
        <v>17</v>
      </c>
      <c r="C180" s="30">
        <v>3.1062000000000002E-5</v>
      </c>
      <c r="D180" s="31">
        <v>0.10153</v>
      </c>
      <c r="E180" s="30">
        <v>3.1537248599999999E-6</v>
      </c>
      <c r="F180" s="31">
        <v>2.3213000000000001E-3</v>
      </c>
      <c r="G180" s="30">
        <v>5.1990186283334659E-15</v>
      </c>
      <c r="H180" s="32">
        <v>44.440053550120666</v>
      </c>
      <c r="I180" s="32">
        <v>10.852432003959795</v>
      </c>
      <c r="J180" s="33">
        <v>4</v>
      </c>
      <c r="K180" s="34">
        <v>1.9</v>
      </c>
      <c r="L180" s="33">
        <v>11</v>
      </c>
      <c r="M180" s="15">
        <v>1.7451209999999999</v>
      </c>
      <c r="N180" s="34">
        <v>0.18064479999999999</v>
      </c>
      <c r="O180" s="35" t="s">
        <v>147</v>
      </c>
      <c r="P180" s="34">
        <v>0.80759999999999998</v>
      </c>
    </row>
    <row r="181" spans="1:19" s="4" customFormat="1" ht="15" customHeight="1" x14ac:dyDescent="0.3">
      <c r="A181" s="28" t="s">
        <v>98</v>
      </c>
      <c r="B181" s="29">
        <v>2</v>
      </c>
      <c r="C181" s="30">
        <v>9.7070000000000004E-6</v>
      </c>
      <c r="D181" s="31">
        <v>3.5952999999999999E-2</v>
      </c>
      <c r="E181" s="30">
        <v>3.4899577100000003E-7</v>
      </c>
      <c r="F181" s="31">
        <v>9.8470000000000003E-4</v>
      </c>
      <c r="G181" s="30">
        <v>9.1364595349592418E-17</v>
      </c>
      <c r="H181" s="32">
        <v>47.235119864267325</v>
      </c>
      <c r="I181" s="32">
        <v>33.434971632275747</v>
      </c>
      <c r="J181" s="33">
        <v>2</v>
      </c>
      <c r="K181" s="34">
        <v>2.36</v>
      </c>
      <c r="L181" s="33">
        <v>4</v>
      </c>
      <c r="M181" s="15">
        <v>1.9360219999999999</v>
      </c>
      <c r="N181" s="34">
        <v>6.3977759999999995E-2</v>
      </c>
      <c r="O181" s="35" t="s">
        <v>147</v>
      </c>
      <c r="P181" s="34">
        <v>0.80520000000000003</v>
      </c>
    </row>
    <row r="182" spans="1:19" s="4" customFormat="1" ht="15" customHeight="1" x14ac:dyDescent="0.3">
      <c r="A182" s="28" t="s">
        <v>99</v>
      </c>
      <c r="B182" s="29">
        <v>3</v>
      </c>
      <c r="C182" s="30">
        <v>9.7070000000000004E-6</v>
      </c>
      <c r="D182" s="31">
        <v>2.7123999999999999E-2</v>
      </c>
      <c r="E182" s="30">
        <v>2.6329266800000001E-7</v>
      </c>
      <c r="F182" s="31">
        <v>1.0211E-3</v>
      </c>
      <c r="G182" s="30">
        <v>9.8244130118033304E-17</v>
      </c>
      <c r="H182" s="32">
        <v>93.578004484286339</v>
      </c>
      <c r="I182" s="32">
        <v>54.165402380220101</v>
      </c>
      <c r="J182" s="33">
        <v>2</v>
      </c>
      <c r="K182" s="34">
        <v>2.3199999999999998</v>
      </c>
      <c r="L182" s="33">
        <v>3</v>
      </c>
      <c r="M182" s="15">
        <v>1.824543</v>
      </c>
      <c r="N182" s="34">
        <v>0.1571978</v>
      </c>
      <c r="O182" s="35" t="s">
        <v>147</v>
      </c>
      <c r="P182" s="34">
        <v>0.79949999999999999</v>
      </c>
    </row>
    <row r="183" spans="1:19" s="4" customFormat="1" ht="15" customHeight="1" x14ac:dyDescent="0.3">
      <c r="A183" s="28" t="s">
        <v>100</v>
      </c>
      <c r="B183" s="29">
        <v>0</v>
      </c>
      <c r="C183" s="30">
        <v>1.9414000000000001E-5</v>
      </c>
      <c r="D183" s="31">
        <v>7.9348999999999999E-3</v>
      </c>
      <c r="E183" s="30">
        <v>1.5404814860000001E-7</v>
      </c>
      <c r="F183" s="31">
        <v>3.2986000000000002E-4</v>
      </c>
      <c r="G183" s="30">
        <v>4.100996133791617E-17</v>
      </c>
      <c r="H183" s="32">
        <v>0</v>
      </c>
      <c r="I183" s="32"/>
      <c r="J183" s="33">
        <v>1</v>
      </c>
      <c r="K183" s="34">
        <v>1.8</v>
      </c>
      <c r="L183" s="33">
        <v>1</v>
      </c>
      <c r="M183" s="15">
        <v>1.820379</v>
      </c>
      <c r="N183" s="34">
        <v>0.1621068</v>
      </c>
      <c r="O183" s="35" t="s">
        <v>147</v>
      </c>
      <c r="P183" s="34">
        <v>0.7863</v>
      </c>
    </row>
    <row r="184" spans="1:19" s="4" customFormat="1" ht="15" customHeight="1" x14ac:dyDescent="0.3">
      <c r="A184" s="28" t="s">
        <v>101</v>
      </c>
      <c r="B184" s="29">
        <v>2</v>
      </c>
      <c r="C184" s="30">
        <v>9.7070000000000004E-6</v>
      </c>
      <c r="D184" s="31">
        <v>2.3585999999999999E-2</v>
      </c>
      <c r="E184" s="30">
        <v>2.28949302E-7</v>
      </c>
      <c r="F184" s="31">
        <v>7.2614999999999995E-4</v>
      </c>
      <c r="G184" s="30">
        <v>4.9684708097517797E-17</v>
      </c>
      <c r="H184" s="32">
        <v>71.864588342801156</v>
      </c>
      <c r="I184" s="32">
        <v>50.878764485941218</v>
      </c>
      <c r="J184" s="33">
        <v>1</v>
      </c>
      <c r="K184" s="34">
        <v>1.84</v>
      </c>
      <c r="L184" s="33">
        <v>3</v>
      </c>
      <c r="M184" s="15">
        <v>1.852538</v>
      </c>
      <c r="N184" s="34">
        <v>0.14746200000000001</v>
      </c>
      <c r="O184" s="35" t="s">
        <v>147</v>
      </c>
      <c r="P184" s="34">
        <v>0.78620000000000001</v>
      </c>
    </row>
    <row r="185" spans="1:19" s="4" customFormat="1" ht="15" customHeight="1" x14ac:dyDescent="0.3">
      <c r="A185" s="28" t="s">
        <v>102</v>
      </c>
      <c r="B185" s="29">
        <v>1</v>
      </c>
      <c r="C185" s="30">
        <v>1.4561E-5</v>
      </c>
      <c r="D185" s="31">
        <v>2.4494999999999999E-2</v>
      </c>
      <c r="E185" s="30">
        <v>3.5667169499999998E-7</v>
      </c>
      <c r="F185" s="31">
        <v>8.8851999999999996E-4</v>
      </c>
      <c r="G185" s="30">
        <v>1.6738510906246565E-16</v>
      </c>
      <c r="H185" s="32">
        <v>23.152532583412569</v>
      </c>
      <c r="I185" s="32">
        <v>23.171105413316024</v>
      </c>
      <c r="J185" s="33">
        <v>1</v>
      </c>
      <c r="K185" s="34">
        <v>1.78</v>
      </c>
      <c r="L185" s="33">
        <v>3</v>
      </c>
      <c r="M185" s="15">
        <v>1.8294680000000001</v>
      </c>
      <c r="N185" s="34">
        <v>0.17053180000000001</v>
      </c>
      <c r="O185" s="35" t="s">
        <v>147</v>
      </c>
      <c r="P185" s="34">
        <v>0.77559999999999996</v>
      </c>
    </row>
    <row r="186" spans="1:19" s="4" customFormat="1" ht="15" customHeight="1" x14ac:dyDescent="0.3">
      <c r="A186" s="28" t="s">
        <v>103</v>
      </c>
      <c r="B186" s="29">
        <v>10</v>
      </c>
      <c r="C186" s="30">
        <v>3.1062000000000002E-5</v>
      </c>
      <c r="D186" s="31">
        <v>4.8306000000000002E-2</v>
      </c>
      <c r="E186" s="30">
        <v>1.5004809720000001E-6</v>
      </c>
      <c r="F186" s="31">
        <v>1.5309E-3</v>
      </c>
      <c r="G186" s="30">
        <v>2.2612702905087294E-15</v>
      </c>
      <c r="H186" s="32">
        <v>54.899222287583576</v>
      </c>
      <c r="I186" s="32">
        <v>17.472588789832091</v>
      </c>
      <c r="J186" s="33">
        <v>4</v>
      </c>
      <c r="K186" s="34">
        <v>2.04</v>
      </c>
      <c r="L186" s="33">
        <v>5</v>
      </c>
      <c r="M186" s="15">
        <v>1.8302780000000001</v>
      </c>
      <c r="N186" s="34">
        <v>9.6039700000000006E-2</v>
      </c>
      <c r="O186" s="35" t="s">
        <v>147</v>
      </c>
      <c r="P186" s="34">
        <v>0.77280000000000004</v>
      </c>
    </row>
    <row r="187" spans="1:19" s="4" customFormat="1" ht="15" customHeight="1" x14ac:dyDescent="0.3">
      <c r="A187" s="28" t="s">
        <v>104</v>
      </c>
      <c r="B187" s="29">
        <v>18</v>
      </c>
      <c r="C187" s="30">
        <v>9.7070000000000004E-6</v>
      </c>
      <c r="D187" s="31">
        <v>0.22683</v>
      </c>
      <c r="E187" s="30">
        <v>2.2018388100000002E-6</v>
      </c>
      <c r="F187" s="31">
        <v>5.8707000000000004E-3</v>
      </c>
      <c r="G187" s="30">
        <v>3.247505050605849E-15</v>
      </c>
      <c r="H187" s="32">
        <v>67.27691470102377</v>
      </c>
      <c r="I187" s="32">
        <v>15.993616137490189</v>
      </c>
      <c r="J187" s="33">
        <v>4</v>
      </c>
      <c r="K187" s="34">
        <v>2.08</v>
      </c>
      <c r="L187" s="33">
        <v>28</v>
      </c>
      <c r="M187" s="15">
        <v>1.640018</v>
      </c>
      <c r="N187" s="34">
        <v>0.35998170000000002</v>
      </c>
      <c r="O187" s="35" t="s">
        <v>147</v>
      </c>
      <c r="P187" s="34">
        <v>0.75749999999999995</v>
      </c>
    </row>
    <row r="188" spans="1:19" s="4" customFormat="1" ht="15" customHeight="1" x14ac:dyDescent="0.3">
      <c r="A188" s="28" t="s">
        <v>105</v>
      </c>
      <c r="B188" s="29">
        <v>33</v>
      </c>
      <c r="C188" s="30">
        <v>2.3297000000000001E-5</v>
      </c>
      <c r="D188" s="31">
        <v>0.27390999999999999</v>
      </c>
      <c r="E188" s="30">
        <v>6.3812812700000002E-6</v>
      </c>
      <c r="F188" s="31">
        <v>4.0068999999999999E-3</v>
      </c>
      <c r="G188" s="30">
        <v>8.7139889958742508E-15</v>
      </c>
      <c r="H188" s="32">
        <v>42.639903416495819</v>
      </c>
      <c r="I188" s="32">
        <v>7.4840364720089303</v>
      </c>
      <c r="J188" s="33">
        <v>4</v>
      </c>
      <c r="K188" s="34">
        <v>2.2000000000000002</v>
      </c>
      <c r="L188" s="33">
        <v>35</v>
      </c>
      <c r="M188" s="15">
        <v>1.856895</v>
      </c>
      <c r="N188" s="34">
        <v>0.1431045</v>
      </c>
      <c r="O188" s="35" t="s">
        <v>147</v>
      </c>
      <c r="P188" s="34">
        <v>0.6179</v>
      </c>
    </row>
    <row r="189" spans="1:19" s="4" customFormat="1" ht="21.95" customHeight="1" x14ac:dyDescent="0.3">
      <c r="A189" s="39" t="s">
        <v>154</v>
      </c>
      <c r="B189" s="40">
        <f>SUM(B171:B188)</f>
        <v>230</v>
      </c>
      <c r="C189" s="41">
        <f>SUM(C171:C188)</f>
        <v>3.2178899999999995E-4</v>
      </c>
      <c r="D189" s="40"/>
      <c r="E189" s="41">
        <f>SUM(E171:E188)</f>
        <v>4.1231826918600013E-5</v>
      </c>
      <c r="F189" s="40"/>
      <c r="G189" s="41">
        <f>SUM(G171:G188)</f>
        <v>5.7378542350063023E-14</v>
      </c>
      <c r="H189" s="42">
        <f>(1/$B$268)*LN(1 + ($B$268*$B$266*(B189/E189)*$B$269))/1000000</f>
        <v>45.982512040748766</v>
      </c>
      <c r="I189" s="42">
        <f>SQRT((1/B189) + (G189/E189^2) + (($B$267/$B$266)^2))*H189</f>
        <v>3.1426079719289142</v>
      </c>
      <c r="J189" s="42"/>
      <c r="K189" s="43">
        <f>AVERAGE(K171:K188)</f>
        <v>1.9955555555555557</v>
      </c>
      <c r="L189" s="44"/>
      <c r="M189" s="43">
        <f>AVERAGE(M171:M188)</f>
        <v>1.8576302222222221</v>
      </c>
      <c r="N189" s="43">
        <f>AVERAGE(N171:N188)</f>
        <v>0.1197732338888889</v>
      </c>
      <c r="O189" s="43"/>
      <c r="P189" s="43">
        <f>AVERAGE(P171:P188)</f>
        <v>0.80243888888888892</v>
      </c>
    </row>
    <row r="190" spans="1:19" s="4" customFormat="1" ht="24.95" customHeight="1" x14ac:dyDescent="0.25">
      <c r="A190" s="104" t="s">
        <v>163</v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R190" s="6"/>
      <c r="S190" s="5"/>
    </row>
    <row r="191" spans="1:19" s="4" customFormat="1" ht="15" customHeight="1" x14ac:dyDescent="0.3">
      <c r="A191" s="9" t="s">
        <v>106</v>
      </c>
      <c r="B191" s="10">
        <v>6</v>
      </c>
      <c r="C191" s="11">
        <v>1.5531000000000001E-5</v>
      </c>
      <c r="D191" s="12">
        <v>2.4007000000000001E-2</v>
      </c>
      <c r="E191" s="11">
        <v>3.7285271700000002E-7</v>
      </c>
      <c r="F191" s="12">
        <v>5.1488E-4</v>
      </c>
      <c r="G191" s="11">
        <v>6.3945632031297634E-17</v>
      </c>
      <c r="H191" s="13">
        <v>131.76953116902357</v>
      </c>
      <c r="I191" s="13">
        <v>53.915465744609236</v>
      </c>
      <c r="J191" s="14">
        <v>3</v>
      </c>
      <c r="K191" s="15">
        <v>1.98</v>
      </c>
      <c r="L191" s="14">
        <v>3</v>
      </c>
      <c r="M191" s="15">
        <v>1.802908</v>
      </c>
      <c r="N191" s="15">
        <v>0.1803546</v>
      </c>
      <c r="O191" s="35" t="s">
        <v>147</v>
      </c>
      <c r="P191" s="15">
        <v>0.77029999999999998</v>
      </c>
    </row>
    <row r="192" spans="1:19" s="4" customFormat="1" ht="15" customHeight="1" x14ac:dyDescent="0.3">
      <c r="A192" s="9" t="s">
        <v>107</v>
      </c>
      <c r="B192" s="16">
        <v>25</v>
      </c>
      <c r="C192" s="17">
        <v>1.4561E-5</v>
      </c>
      <c r="D192" s="18">
        <v>4.4056999999999999E-2</v>
      </c>
      <c r="E192" s="17">
        <v>6.4151397700000001E-7</v>
      </c>
      <c r="F192" s="18">
        <v>1.0522000000000001E-3</v>
      </c>
      <c r="G192" s="17">
        <v>2.3473562106348971E-16</v>
      </c>
      <c r="H192" s="19">
        <v>314.58731362025833</v>
      </c>
      <c r="I192" s="19">
        <v>63.589953673874938</v>
      </c>
      <c r="J192" s="14">
        <v>3</v>
      </c>
      <c r="K192" s="15">
        <v>2.8</v>
      </c>
      <c r="L192" s="14">
        <v>6</v>
      </c>
      <c r="M192" s="15">
        <v>1.5666059999999999</v>
      </c>
      <c r="N192" s="15">
        <v>0.43339420000000001</v>
      </c>
      <c r="O192" s="35" t="s">
        <v>147</v>
      </c>
      <c r="P192" s="15">
        <v>0.66890000000000005</v>
      </c>
    </row>
    <row r="193" spans="1:16" s="4" customFormat="1" ht="15" customHeight="1" x14ac:dyDescent="0.3">
      <c r="A193" s="9" t="s">
        <v>108</v>
      </c>
      <c r="B193" s="16">
        <v>5</v>
      </c>
      <c r="C193" s="17">
        <v>1.1647999999999999E-5</v>
      </c>
      <c r="D193" s="18">
        <v>2.4878999999999998E-2</v>
      </c>
      <c r="E193" s="17">
        <v>2.8979059199999998E-7</v>
      </c>
      <c r="F193" s="18">
        <v>1.2405000000000001E-3</v>
      </c>
      <c r="G193" s="17">
        <v>2.08783542030336E-16</v>
      </c>
      <c r="H193" s="19">
        <v>141.17855222777644</v>
      </c>
      <c r="I193" s="19">
        <v>63.573536909452642</v>
      </c>
      <c r="J193" s="14">
        <v>4</v>
      </c>
      <c r="K193" s="15">
        <v>1.95</v>
      </c>
      <c r="L193" s="14">
        <v>3</v>
      </c>
      <c r="M193" s="15">
        <v>1.406229</v>
      </c>
      <c r="N193" s="15">
        <v>0.59377049999999998</v>
      </c>
      <c r="O193" s="35" t="s">
        <v>147</v>
      </c>
      <c r="P193" s="15">
        <v>0.61009999999999998</v>
      </c>
    </row>
    <row r="194" spans="1:16" s="4" customFormat="1" ht="15" customHeight="1" x14ac:dyDescent="0.3">
      <c r="A194" s="9" t="s">
        <v>109</v>
      </c>
      <c r="B194" s="16">
        <v>18</v>
      </c>
      <c r="C194" s="17">
        <v>1.2133999999999999E-5</v>
      </c>
      <c r="D194" s="18">
        <v>5.3031000000000002E-2</v>
      </c>
      <c r="E194" s="17">
        <v>6.4347815400000002E-7</v>
      </c>
      <c r="F194" s="18">
        <v>7.7090000000000004E-4</v>
      </c>
      <c r="G194" s="17">
        <v>8.7499198034920356E-17</v>
      </c>
      <c r="H194" s="19">
        <v>227.35526233264255</v>
      </c>
      <c r="I194" s="19">
        <v>53.829034957916924</v>
      </c>
      <c r="J194" s="14">
        <v>3</v>
      </c>
      <c r="K194" s="15">
        <v>2.27</v>
      </c>
      <c r="L194" s="14">
        <v>7</v>
      </c>
      <c r="M194" s="15">
        <v>1.5918890000000001</v>
      </c>
      <c r="N194" s="15">
        <v>0.4081111</v>
      </c>
      <c r="O194" s="35" t="s">
        <v>147</v>
      </c>
      <c r="P194" s="15">
        <v>0.47710000000000002</v>
      </c>
    </row>
    <row r="195" spans="1:16" s="4" customFormat="1" ht="18.75" x14ac:dyDescent="0.3">
      <c r="A195" s="39" t="s">
        <v>155</v>
      </c>
      <c r="B195" s="40">
        <f>SUM(B191:B194)</f>
        <v>54</v>
      </c>
      <c r="C195" s="41">
        <f>SUM(C191:C194)</f>
        <v>5.3874000000000006E-5</v>
      </c>
      <c r="D195" s="40"/>
      <c r="E195" s="41">
        <f>SUM(E191:E194)</f>
        <v>1.94763544E-6</v>
      </c>
      <c r="F195" s="40"/>
      <c r="G195" s="41">
        <f>SUM(G191:G194)</f>
        <v>5.9496399316004365E-16</v>
      </c>
      <c r="H195" s="42">
        <f>(1/$B$268)*LN(1 + ($B$268*$B$266*(B195/E195)*$B$269))/1000000</f>
        <v>225.38201736610182</v>
      </c>
      <c r="I195" s="42">
        <f>SQRT((1/B195) + (G195/E195^2) + (($B$267/$B$266)^2))*H195</f>
        <v>31.03783600580665</v>
      </c>
      <c r="J195" s="42"/>
      <c r="K195" s="43">
        <f>AVERAGE(K191:K194)</f>
        <v>2.25</v>
      </c>
      <c r="L195" s="44"/>
      <c r="M195" s="43">
        <f>AVERAGE(M191:M194)</f>
        <v>1.5919079999999999</v>
      </c>
      <c r="N195" s="43">
        <f>AVERAGE(N191:N194)</f>
        <v>0.40390759999999998</v>
      </c>
      <c r="O195" s="43"/>
      <c r="P195" s="43">
        <f>AVERAGE(P191:P194)</f>
        <v>0.63160000000000005</v>
      </c>
    </row>
    <row r="196" spans="1:16" ht="20.25" x14ac:dyDescent="0.2">
      <c r="A196" s="96" t="s">
        <v>261</v>
      </c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1:16" ht="20.25" x14ac:dyDescent="0.2">
      <c r="A197" s="97" t="s">
        <v>262</v>
      </c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</row>
    <row r="198" spans="1:16" ht="18.75" x14ac:dyDescent="0.3">
      <c r="A198" s="80" t="s">
        <v>269</v>
      </c>
      <c r="B198" s="62">
        <v>5</v>
      </c>
      <c r="C198" s="63">
        <v>5.8242000000000001E-6</v>
      </c>
      <c r="D198" s="64">
        <v>0.13601389999999999</v>
      </c>
      <c r="E198" s="63">
        <v>7.9217215637999996E-7</v>
      </c>
      <c r="F198" s="64">
        <v>1.793927E-2</v>
      </c>
      <c r="G198" s="63">
        <v>1.0916466661548723E-14</v>
      </c>
      <c r="H198" s="65">
        <v>41.979837523207657</v>
      </c>
      <c r="I198" s="65">
        <v>19.637808662679724</v>
      </c>
      <c r="J198" s="66">
        <v>3</v>
      </c>
      <c r="K198" s="67">
        <v>1.316667</v>
      </c>
      <c r="L198" s="66">
        <v>57.79</v>
      </c>
      <c r="M198" s="67">
        <v>2.0396000000000001</v>
      </c>
      <c r="N198" s="67">
        <v>9.1999999999999998E-3</v>
      </c>
      <c r="O198" s="67">
        <v>0</v>
      </c>
      <c r="P198" s="67">
        <v>0.86093809819656841</v>
      </c>
    </row>
    <row r="199" spans="1:16" ht="18.75" x14ac:dyDescent="0.3">
      <c r="A199" s="80" t="s">
        <v>270</v>
      </c>
      <c r="B199" s="68">
        <v>15</v>
      </c>
      <c r="C199" s="69">
        <v>1.4560500000000001E-5</v>
      </c>
      <c r="D199" s="70">
        <v>7.3443999999999995E-2</v>
      </c>
      <c r="E199" s="69">
        <v>1.069381362E-6</v>
      </c>
      <c r="F199" s="70">
        <v>7.5449000000000002E-3</v>
      </c>
      <c r="G199" s="69">
        <v>1.2068673920562022E-14</v>
      </c>
      <c r="H199" s="71">
        <v>92.924431213071713</v>
      </c>
      <c r="I199" s="71">
        <v>26.060822624912952</v>
      </c>
      <c r="J199" s="66">
        <v>4</v>
      </c>
      <c r="K199" s="67">
        <v>1.3425</v>
      </c>
      <c r="L199" s="66">
        <v>31.21</v>
      </c>
      <c r="M199" s="67">
        <v>1.8889</v>
      </c>
      <c r="N199" s="67">
        <v>4.1399999999999999E-2</v>
      </c>
      <c r="O199" s="67">
        <v>6.9699999999999998E-2</v>
      </c>
      <c r="P199" s="67">
        <v>0.84714315030154996</v>
      </c>
    </row>
    <row r="200" spans="1:16" ht="18.75" x14ac:dyDescent="0.3">
      <c r="A200" s="80" t="s">
        <v>271</v>
      </c>
      <c r="B200" s="68">
        <v>15</v>
      </c>
      <c r="C200" s="69">
        <v>9.7069989999999993E-6</v>
      </c>
      <c r="D200" s="70">
        <v>0.1260696</v>
      </c>
      <c r="E200" s="69">
        <v>1.2237574811303999E-6</v>
      </c>
      <c r="F200" s="70">
        <v>1.220129E-2</v>
      </c>
      <c r="G200" s="69">
        <v>1.4027538484593639E-14</v>
      </c>
      <c r="H200" s="71">
        <v>81.275646892811722</v>
      </c>
      <c r="I200" s="71">
        <v>22.621298548329996</v>
      </c>
      <c r="J200" s="66">
        <v>4</v>
      </c>
      <c r="K200" s="67">
        <v>1.8075000000000001</v>
      </c>
      <c r="L200" s="66">
        <v>53.57</v>
      </c>
      <c r="M200" s="67">
        <v>1.9307000000000001</v>
      </c>
      <c r="N200" s="67">
        <v>0.1038</v>
      </c>
      <c r="O200" s="67">
        <v>0</v>
      </c>
      <c r="P200" s="67">
        <v>0.83767672004093441</v>
      </c>
    </row>
    <row r="201" spans="1:16" ht="18.75" x14ac:dyDescent="0.3">
      <c r="A201" s="80" t="s">
        <v>272</v>
      </c>
      <c r="B201" s="68">
        <v>10</v>
      </c>
      <c r="C201" s="69">
        <v>7.7656000000000007E-6</v>
      </c>
      <c r="D201" s="70">
        <v>9.4250719999999996E-2</v>
      </c>
      <c r="E201" s="69">
        <v>7.3191339123200001E-7</v>
      </c>
      <c r="F201" s="70">
        <v>6.8122290000000004E-3</v>
      </c>
      <c r="G201" s="69">
        <v>2.7985206173630382E-15</v>
      </c>
      <c r="H201" s="71">
        <v>90.529978701179687</v>
      </c>
      <c r="I201" s="71">
        <v>29.56564988104239</v>
      </c>
      <c r="J201" s="66">
        <v>3</v>
      </c>
      <c r="K201" s="67">
        <v>1.67</v>
      </c>
      <c r="L201" s="66">
        <v>40.049999999999997</v>
      </c>
      <c r="M201" s="67">
        <v>1.6866000000000001</v>
      </c>
      <c r="N201" s="67">
        <v>3.5299999999999998E-2</v>
      </c>
      <c r="O201" s="67">
        <v>0.27800000000000002</v>
      </c>
      <c r="P201" s="67">
        <v>0.83559908034219743</v>
      </c>
    </row>
    <row r="202" spans="1:16" ht="18.75" x14ac:dyDescent="0.3">
      <c r="A202" s="80" t="s">
        <v>273</v>
      </c>
      <c r="B202" s="68">
        <v>12</v>
      </c>
      <c r="C202" s="69">
        <v>7.7656000000000007E-6</v>
      </c>
      <c r="D202" s="70">
        <v>0.19344430000000001</v>
      </c>
      <c r="E202" s="69">
        <v>1.5022110560800002E-6</v>
      </c>
      <c r="F202" s="70">
        <v>9.6541060000000008E-3</v>
      </c>
      <c r="G202" s="69">
        <v>5.6204897375123287E-15</v>
      </c>
      <c r="H202" s="71">
        <v>53.08430080992278</v>
      </c>
      <c r="I202" s="71">
        <v>15.680735047148602</v>
      </c>
      <c r="J202" s="66">
        <v>3</v>
      </c>
      <c r="K202" s="67">
        <v>1.4066669999999999</v>
      </c>
      <c r="L202" s="66">
        <v>82.19</v>
      </c>
      <c r="M202" s="67">
        <v>1.9629000000000001</v>
      </c>
      <c r="N202" s="67">
        <v>5.7999999999999996E-3</v>
      </c>
      <c r="O202" s="67">
        <v>3.1300000000000001E-2</v>
      </c>
      <c r="P202" s="67">
        <v>0.82676812720186699</v>
      </c>
    </row>
    <row r="203" spans="1:16" ht="18.75" x14ac:dyDescent="0.3">
      <c r="A203" s="80" t="s">
        <v>274</v>
      </c>
      <c r="B203" s="68">
        <v>2</v>
      </c>
      <c r="C203" s="69">
        <v>5.8242000000000001E-6</v>
      </c>
      <c r="D203" s="70">
        <v>2.8391449999999999E-2</v>
      </c>
      <c r="E203" s="69">
        <v>1.6535748309E-7</v>
      </c>
      <c r="F203" s="70">
        <v>2.9200760000000002E-3</v>
      </c>
      <c r="G203" s="69">
        <v>2.892416762371208E-16</v>
      </c>
      <c r="H203" s="71">
        <v>80.205986465360283</v>
      </c>
      <c r="I203" s="71">
        <v>57.391366800054342</v>
      </c>
      <c r="J203" s="66">
        <v>1</v>
      </c>
      <c r="K203" s="67">
        <v>1.69</v>
      </c>
      <c r="L203" s="66">
        <v>12.06</v>
      </c>
      <c r="M203" s="67">
        <v>2.0979000000000001</v>
      </c>
      <c r="N203" s="67">
        <v>2.63E-2</v>
      </c>
      <c r="O203" s="67">
        <v>0</v>
      </c>
      <c r="P203" s="67">
        <v>0.81979513260735859</v>
      </c>
    </row>
    <row r="204" spans="1:16" ht="18.75" x14ac:dyDescent="0.3">
      <c r="A204" s="80" t="s">
        <v>275</v>
      </c>
      <c r="B204" s="68">
        <v>4</v>
      </c>
      <c r="C204" s="69">
        <v>9.7069989999999993E-6</v>
      </c>
      <c r="D204" s="70">
        <v>4.0747520000000002E-2</v>
      </c>
      <c r="E204" s="69">
        <v>3.9553613589247999E-7</v>
      </c>
      <c r="F204" s="70">
        <v>3.2365139999999998E-3</v>
      </c>
      <c r="G204" s="69">
        <v>9.8701772006500276E-16</v>
      </c>
      <c r="H204" s="71">
        <v>67.129865140969443</v>
      </c>
      <c r="I204" s="71">
        <v>34.080687806758888</v>
      </c>
      <c r="J204" s="66">
        <v>2</v>
      </c>
      <c r="K204" s="67">
        <v>1.7749999999999999</v>
      </c>
      <c r="L204" s="66">
        <v>17.309999999999999</v>
      </c>
      <c r="M204" s="67">
        <v>1.2212000000000001</v>
      </c>
      <c r="N204" s="67">
        <v>2.4E-2</v>
      </c>
      <c r="O204" s="67">
        <v>0.75470000000000004</v>
      </c>
      <c r="P204" s="67">
        <v>0.81551879100131419</v>
      </c>
    </row>
    <row r="205" spans="1:16" ht="18.75" x14ac:dyDescent="0.3">
      <c r="A205" s="72" t="s">
        <v>263</v>
      </c>
      <c r="B205" s="73">
        <f>SUM(B198:B204)</f>
        <v>63</v>
      </c>
      <c r="C205" s="74">
        <f>SUM(C198:C204)</f>
        <v>6.1154097999999992E-5</v>
      </c>
      <c r="D205" s="73"/>
      <c r="E205" s="74">
        <f>SUM(E198:E204)</f>
        <v>5.8803290658048796E-6</v>
      </c>
      <c r="F205" s="73"/>
      <c r="G205" s="74">
        <f>SUM(G198:G204)</f>
        <v>4.6707948817881868E-14</v>
      </c>
      <c r="H205" s="42">
        <f>(1/$D$268)*LN(1 + ($D$268*$F$266*(B205/E205)*$F$269))/1000000</f>
        <v>71.09630351055425</v>
      </c>
      <c r="I205" s="42">
        <f>SQRT((1/B205) + (G205/E205^2) + (($F$267/$F$266)^2))*H205</f>
        <v>9.7110615431123257</v>
      </c>
      <c r="J205" s="75"/>
      <c r="K205" s="76">
        <f>AVERAGE(K198:K204)</f>
        <v>1.5726191428571428</v>
      </c>
      <c r="L205" s="77"/>
      <c r="M205" s="76">
        <f>AVERAGE(M198:M204)</f>
        <v>1.832542857142857</v>
      </c>
      <c r="N205" s="76">
        <f>AVERAGE(N198:N204)</f>
        <v>3.5114285714285716E-2</v>
      </c>
      <c r="O205" s="76">
        <f>AVERAGE(O198:O204)</f>
        <v>0.16195714285714288</v>
      </c>
      <c r="P205" s="76">
        <f>AVERAGE(P198:P204)</f>
        <v>0.83477701424168438</v>
      </c>
    </row>
    <row r="206" spans="1:16" ht="20.25" x14ac:dyDescent="0.2">
      <c r="A206" s="97" t="s">
        <v>264</v>
      </c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</row>
    <row r="207" spans="1:16" ht="18.75" x14ac:dyDescent="0.3">
      <c r="A207" s="80" t="s">
        <v>276</v>
      </c>
      <c r="B207" s="68">
        <v>20</v>
      </c>
      <c r="C207" s="69">
        <v>7.7656000000000007E-6</v>
      </c>
      <c r="D207" s="70">
        <v>0.11492140000000001</v>
      </c>
      <c r="E207" s="69">
        <v>8.9243362384000016E-7</v>
      </c>
      <c r="F207" s="70">
        <v>1.1857339999999999E-2</v>
      </c>
      <c r="G207" s="69">
        <v>8.4786084466668751E-15</v>
      </c>
      <c r="H207" s="71">
        <v>147.83252689706407</v>
      </c>
      <c r="I207" s="71">
        <v>36.833373312298718</v>
      </c>
      <c r="J207" s="66">
        <v>4</v>
      </c>
      <c r="K207" s="67">
        <v>1.595</v>
      </c>
      <c r="L207" s="66">
        <v>48.83</v>
      </c>
      <c r="M207" s="67">
        <v>1.647</v>
      </c>
      <c r="N207" s="67">
        <v>0.11409999999999999</v>
      </c>
      <c r="O207" s="67">
        <v>0.2389</v>
      </c>
      <c r="P207" s="67">
        <v>0.81734751400459105</v>
      </c>
    </row>
    <row r="208" spans="1:16" ht="18.75" x14ac:dyDescent="0.3">
      <c r="A208" s="80" t="s">
        <v>277</v>
      </c>
      <c r="B208" s="68">
        <v>2</v>
      </c>
      <c r="C208" s="69">
        <v>1.7472599999999999E-5</v>
      </c>
      <c r="D208" s="70">
        <v>4.8237000000000002E-3</v>
      </c>
      <c r="E208" s="69">
        <v>8.4282580620000006E-8</v>
      </c>
      <c r="F208" s="70">
        <v>6.2779000000000003E-4</v>
      </c>
      <c r="G208" s="69">
        <v>1.2032167154291758E-16</v>
      </c>
      <c r="H208" s="71">
        <v>156.42904287797916</v>
      </c>
      <c r="I208" s="71">
        <v>112.62579607510047</v>
      </c>
      <c r="J208" s="66">
        <v>1</v>
      </c>
      <c r="K208" s="67">
        <v>1.28</v>
      </c>
      <c r="L208" s="66">
        <v>2.0499999999999998</v>
      </c>
      <c r="M208" s="67">
        <v>2.3031000000000001</v>
      </c>
      <c r="N208" s="67">
        <v>2.8999999999999998E-3</v>
      </c>
      <c r="O208" s="67">
        <v>0</v>
      </c>
      <c r="P208" s="67">
        <v>0.86119423652550442</v>
      </c>
    </row>
    <row r="209" spans="1:16" ht="18.75" x14ac:dyDescent="0.3">
      <c r="A209" s="80" t="s">
        <v>278</v>
      </c>
      <c r="B209" s="68">
        <v>37</v>
      </c>
      <c r="C209" s="69">
        <v>7.7656000000000007E-6</v>
      </c>
      <c r="D209" s="70">
        <v>0.19599</v>
      </c>
      <c r="E209" s="69">
        <v>1.5219799440000001E-6</v>
      </c>
      <c r="F209" s="70">
        <v>1.8450999999999999E-2</v>
      </c>
      <c r="G209" s="69">
        <v>2.053004261905693E-14</v>
      </c>
      <c r="H209" s="71">
        <v>160.21018525059733</v>
      </c>
      <c r="I209" s="71">
        <v>30.951238887753831</v>
      </c>
      <c r="J209" s="66">
        <v>4</v>
      </c>
      <c r="K209" s="67">
        <v>1.9275</v>
      </c>
      <c r="L209" s="66">
        <v>83.27</v>
      </c>
      <c r="M209" s="67">
        <v>1.3553999999999999</v>
      </c>
      <c r="N209" s="67">
        <v>0.19470000000000001</v>
      </c>
      <c r="O209" s="67">
        <v>0.44990000000000002</v>
      </c>
      <c r="P209" s="67">
        <v>0.78769415756895544</v>
      </c>
    </row>
    <row r="210" spans="1:16" ht="18.75" x14ac:dyDescent="0.3">
      <c r="A210" s="80" t="s">
        <v>279</v>
      </c>
      <c r="B210" s="68">
        <v>0</v>
      </c>
      <c r="C210" s="69">
        <v>4.3681499999999998E-6</v>
      </c>
      <c r="D210" s="70">
        <v>3.6792039999999998E-2</v>
      </c>
      <c r="E210" s="69">
        <v>1.60713149526E-7</v>
      </c>
      <c r="F210" s="70">
        <v>3.236919E-3</v>
      </c>
      <c r="G210" s="69">
        <v>1.9992115422561434E-16</v>
      </c>
      <c r="H210" s="71">
        <v>0</v>
      </c>
      <c r="I210" s="71">
        <v>61.69</v>
      </c>
      <c r="J210" s="66">
        <v>1</v>
      </c>
      <c r="K210" s="67">
        <v>0.99</v>
      </c>
      <c r="L210" s="66">
        <v>15.63</v>
      </c>
      <c r="M210" s="67">
        <v>4.9047999999999998</v>
      </c>
      <c r="N210" s="67">
        <v>3.61E-2</v>
      </c>
      <c r="O210" s="67">
        <v>0</v>
      </c>
      <c r="P210" s="67">
        <v>0.78993340962699532</v>
      </c>
    </row>
    <row r="211" spans="1:16" ht="18.75" x14ac:dyDescent="0.3">
      <c r="A211" s="80" t="s">
        <v>280</v>
      </c>
      <c r="B211" s="68">
        <v>1</v>
      </c>
      <c r="C211" s="69">
        <v>5.8242000000000001E-6</v>
      </c>
      <c r="D211" s="70">
        <v>8.2446989999999994E-3</v>
      </c>
      <c r="E211" s="69">
        <v>4.8018775915799998E-8</v>
      </c>
      <c r="F211" s="70">
        <v>6.6108129999999999E-4</v>
      </c>
      <c r="G211" s="69">
        <v>1.4824576820184116E-17</v>
      </c>
      <c r="H211" s="71">
        <v>137.48480206938441</v>
      </c>
      <c r="I211" s="71">
        <v>138.02421983570338</v>
      </c>
      <c r="J211" s="66">
        <v>1</v>
      </c>
      <c r="K211" s="67">
        <v>1.78</v>
      </c>
      <c r="L211" s="66">
        <v>3.5</v>
      </c>
      <c r="M211" s="67">
        <v>1.8045</v>
      </c>
      <c r="N211" s="67">
        <v>3.1899999999999998E-2</v>
      </c>
      <c r="O211" s="67">
        <v>0.1636</v>
      </c>
      <c r="P211" s="67">
        <v>0.77401102353697226</v>
      </c>
    </row>
    <row r="212" spans="1:16" ht="18.75" x14ac:dyDescent="0.3">
      <c r="A212" s="80" t="s">
        <v>281</v>
      </c>
      <c r="B212" s="68">
        <v>41</v>
      </c>
      <c r="C212" s="69">
        <v>7.2802500000000003E-6</v>
      </c>
      <c r="D212" s="70">
        <v>0.30041420000000002</v>
      </c>
      <c r="E212" s="69">
        <v>2.1870904795500002E-6</v>
      </c>
      <c r="F212" s="70">
        <v>2.2695960000000001E-2</v>
      </c>
      <c r="G212" s="69">
        <v>2.7301700666703621E-14</v>
      </c>
      <c r="H212" s="71">
        <v>123.89172892295086</v>
      </c>
      <c r="I212" s="71">
        <v>21.999406969099017</v>
      </c>
      <c r="J212" s="66">
        <v>4</v>
      </c>
      <c r="K212" s="67">
        <v>1.655</v>
      </c>
      <c r="L212" s="66">
        <v>127.64</v>
      </c>
      <c r="M212" s="67">
        <v>1.1986000000000001</v>
      </c>
      <c r="N212" s="67">
        <v>0.13619999999999999</v>
      </c>
      <c r="O212" s="67">
        <v>0.6653</v>
      </c>
      <c r="P212" s="67">
        <v>0.76969934732159417</v>
      </c>
    </row>
    <row r="213" spans="1:16" ht="18.75" x14ac:dyDescent="0.3">
      <c r="A213" s="80" t="s">
        <v>282</v>
      </c>
      <c r="B213" s="68">
        <v>24</v>
      </c>
      <c r="C213" s="69">
        <v>7.2802500000000003E-6</v>
      </c>
      <c r="D213" s="70">
        <v>0.18212410000000001</v>
      </c>
      <c r="E213" s="69">
        <v>1.3259089790250001E-6</v>
      </c>
      <c r="F213" s="70">
        <v>1.6704070000000001E-2</v>
      </c>
      <c r="G213" s="69">
        <v>1.4788944822326139E-14</v>
      </c>
      <c r="H213" s="71">
        <v>119.66456795323494</v>
      </c>
      <c r="I213" s="71">
        <v>27.159365250986525</v>
      </c>
      <c r="J213" s="66">
        <v>4</v>
      </c>
      <c r="K213" s="67">
        <v>1.6425000000000001</v>
      </c>
      <c r="L213" s="66">
        <v>77.39</v>
      </c>
      <c r="M213" s="67">
        <v>1.77</v>
      </c>
      <c r="N213" s="67">
        <v>0.15970000000000001</v>
      </c>
      <c r="O213" s="67">
        <v>7.0300000000000001E-2</v>
      </c>
      <c r="P213" s="67">
        <v>0.74866247072733827</v>
      </c>
    </row>
    <row r="214" spans="1:16" ht="18.75" x14ac:dyDescent="0.3">
      <c r="A214" s="80" t="s">
        <v>283</v>
      </c>
      <c r="B214" s="68">
        <v>9</v>
      </c>
      <c r="C214" s="69">
        <v>2.0384700000000002E-5</v>
      </c>
      <c r="D214" s="70">
        <v>2.8554E-2</v>
      </c>
      <c r="E214" s="69">
        <v>5.8206472380000001E-7</v>
      </c>
      <c r="F214" s="70">
        <v>3.2720000000000002E-3</v>
      </c>
      <c r="G214" s="69">
        <v>4.448721704151636E-15</v>
      </c>
      <c r="H214" s="71">
        <v>102.35849800580864</v>
      </c>
      <c r="I214" s="71">
        <v>36.28678000212561</v>
      </c>
      <c r="J214" s="66">
        <v>3</v>
      </c>
      <c r="K214" s="67">
        <v>2.1733340000000001</v>
      </c>
      <c r="L214" s="66">
        <v>12.13</v>
      </c>
      <c r="M214" s="67">
        <v>1.2778</v>
      </c>
      <c r="N214" s="67">
        <v>0.31740000000000002</v>
      </c>
      <c r="O214" s="67">
        <v>0.40489999999999998</v>
      </c>
      <c r="P214" s="67">
        <v>0.70882591289616148</v>
      </c>
    </row>
    <row r="215" spans="1:16" ht="18.75" x14ac:dyDescent="0.3">
      <c r="A215" s="80" t="s">
        <v>284</v>
      </c>
      <c r="B215" s="68">
        <v>1</v>
      </c>
      <c r="C215" s="69">
        <v>7.2802500000000003E-6</v>
      </c>
      <c r="D215" s="70">
        <v>9.5981620000000004E-3</v>
      </c>
      <c r="E215" s="69">
        <v>6.9877018900500006E-8</v>
      </c>
      <c r="F215" s="70">
        <v>8.0979119999999999E-4</v>
      </c>
      <c r="G215" s="69">
        <v>3.4756712537696135E-17</v>
      </c>
      <c r="H215" s="71">
        <v>94.792465000506226</v>
      </c>
      <c r="I215" s="71">
        <v>95.19690098751235</v>
      </c>
      <c r="J215" s="66">
        <v>1</v>
      </c>
      <c r="K215" s="67">
        <v>1.43</v>
      </c>
      <c r="L215" s="66">
        <v>4.08</v>
      </c>
      <c r="M215" s="67">
        <v>1.4261999999999999</v>
      </c>
      <c r="N215" s="67">
        <v>0.32879999999999998</v>
      </c>
      <c r="O215" s="67">
        <v>0.245</v>
      </c>
      <c r="P215" s="67">
        <v>0.68295480958108312</v>
      </c>
    </row>
    <row r="216" spans="1:16" ht="18.75" x14ac:dyDescent="0.3">
      <c r="A216" s="80" t="s">
        <v>285</v>
      </c>
      <c r="B216" s="68">
        <v>15</v>
      </c>
      <c r="C216" s="69">
        <v>4.8535000000000002E-6</v>
      </c>
      <c r="D216" s="70">
        <v>0.21538660000000001</v>
      </c>
      <c r="E216" s="69">
        <v>1.0453788631000001E-6</v>
      </c>
      <c r="F216" s="70">
        <v>2.569039E-2</v>
      </c>
      <c r="G216" s="69">
        <v>1.5547174118237023E-14</v>
      </c>
      <c r="H216" s="71">
        <v>95.042377365071474</v>
      </c>
      <c r="I216" s="71">
        <v>27.270116379700358</v>
      </c>
      <c r="J216" s="66">
        <v>4</v>
      </c>
      <c r="K216" s="67">
        <v>1.9350000000000001</v>
      </c>
      <c r="L216" s="66">
        <v>91.52</v>
      </c>
      <c r="M216" s="67"/>
      <c r="N216" s="67"/>
      <c r="O216" s="67"/>
      <c r="P216" s="67"/>
    </row>
    <row r="217" spans="1:16" ht="18.75" x14ac:dyDescent="0.3">
      <c r="A217" s="72" t="s">
        <v>148</v>
      </c>
      <c r="B217" s="73">
        <f>SUM(B207:B216)</f>
        <v>150</v>
      </c>
      <c r="C217" s="74">
        <f>SUM(C207:C216)</f>
        <v>9.0275100000000006E-5</v>
      </c>
      <c r="D217" s="73"/>
      <c r="E217" s="74">
        <f>SUM(E207:E216)</f>
        <v>7.9177481382773003E-6</v>
      </c>
      <c r="F217" s="73"/>
      <c r="G217" s="74">
        <f>SUM(G207:G216)</f>
        <v>9.1465016492268631E-14</v>
      </c>
      <c r="H217" s="42">
        <f>(1/$D$268)*LN(1 + ($D$268*$F$266*(B217/E217)*$F$269))/1000000</f>
        <v>125.19036277580538</v>
      </c>
      <c r="I217" s="42">
        <f>SQRT((1/B217) + (G217/E217^2) + (($F$267/$F$266)^2))*H217</f>
        <v>12.239715627487351</v>
      </c>
      <c r="J217" s="75"/>
      <c r="K217" s="76">
        <f>AVERAGE(K207:K216)</f>
        <v>1.6408334</v>
      </c>
      <c r="L217" s="77"/>
      <c r="M217" s="76">
        <f>AVERAGE(M207:M216)</f>
        <v>1.9652666666666672</v>
      </c>
      <c r="N217" s="76">
        <f>AVERAGE(N207:N216)</f>
        <v>0.14686666666666667</v>
      </c>
      <c r="O217" s="76">
        <f>AVERAGE(O207:O216)</f>
        <v>0.24865555555555557</v>
      </c>
      <c r="P217" s="76">
        <f>AVERAGE(P207:P216)</f>
        <v>0.77114698686546612</v>
      </c>
    </row>
    <row r="218" spans="1:16" ht="18.75" x14ac:dyDescent="0.2">
      <c r="A218" s="97" t="s">
        <v>265</v>
      </c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</row>
    <row r="219" spans="1:16" ht="18.75" x14ac:dyDescent="0.3">
      <c r="A219" s="61" t="s">
        <v>286</v>
      </c>
      <c r="B219" s="62">
        <v>54</v>
      </c>
      <c r="C219" s="63">
        <v>1.7472599999999999E-5</v>
      </c>
      <c r="D219" s="64">
        <v>5.0442000000000001E-2</v>
      </c>
      <c r="E219" s="63">
        <v>8.8135288919999998E-7</v>
      </c>
      <c r="F219" s="64">
        <v>3.9322000000000003E-3</v>
      </c>
      <c r="G219" s="63">
        <v>4.7204811438793398E-15</v>
      </c>
      <c r="H219" s="65">
        <v>396.39497120802582</v>
      </c>
      <c r="I219" s="65">
        <v>63.951878550179131</v>
      </c>
      <c r="J219" s="66">
        <v>4</v>
      </c>
      <c r="K219" s="67">
        <v>1.335</v>
      </c>
      <c r="L219" s="66">
        <v>21.43</v>
      </c>
      <c r="M219" s="67">
        <v>2.1934999999999998</v>
      </c>
      <c r="N219" s="67">
        <v>2.8E-3</v>
      </c>
      <c r="O219" s="67">
        <v>0</v>
      </c>
      <c r="P219" s="67">
        <v>0.86221935833643359</v>
      </c>
    </row>
    <row r="220" spans="1:16" ht="18.75" x14ac:dyDescent="0.3">
      <c r="A220" s="61" t="s">
        <v>287</v>
      </c>
      <c r="B220" s="68">
        <v>3</v>
      </c>
      <c r="C220" s="69">
        <v>2.9121E-6</v>
      </c>
      <c r="D220" s="70">
        <v>2.9147139999999998E-2</v>
      </c>
      <c r="E220" s="69">
        <v>8.4879386393999995E-8</v>
      </c>
      <c r="F220" s="70">
        <v>2.3814830000000002E-3</v>
      </c>
      <c r="G220" s="69">
        <v>4.8095842870046908E-17</v>
      </c>
      <c r="H220" s="71">
        <v>231.63187778300704</v>
      </c>
      <c r="I220" s="71">
        <v>135.34958812888729</v>
      </c>
      <c r="J220" s="66">
        <v>1</v>
      </c>
      <c r="K220" s="67">
        <v>1.4</v>
      </c>
      <c r="L220" s="66">
        <v>12.38</v>
      </c>
      <c r="M220" s="67">
        <v>0.43790000000000001</v>
      </c>
      <c r="N220" s="67">
        <v>2.1100000000000001E-2</v>
      </c>
      <c r="O220" s="67">
        <v>1.5409999999999999</v>
      </c>
      <c r="P220" s="67">
        <v>0.82814744187305356</v>
      </c>
    </row>
    <row r="221" spans="1:16" ht="18.75" x14ac:dyDescent="0.3">
      <c r="A221" s="61" t="s">
        <v>288</v>
      </c>
      <c r="B221" s="68">
        <v>7</v>
      </c>
      <c r="C221" s="69">
        <v>4.8535000000000002E-6</v>
      </c>
      <c r="D221" s="70">
        <v>4.0647370000000002E-2</v>
      </c>
      <c r="E221" s="69">
        <v>1.9728201029500002E-7</v>
      </c>
      <c r="F221" s="70">
        <v>5.051888E-3</v>
      </c>
      <c r="G221" s="69">
        <v>6.0119795596602404E-16</v>
      </c>
      <c r="H221" s="71">
        <v>232.51971060093811</v>
      </c>
      <c r="I221" s="71">
        <v>92.931462973666356</v>
      </c>
      <c r="J221" s="66">
        <v>2</v>
      </c>
      <c r="K221" s="67">
        <v>1.575</v>
      </c>
      <c r="L221" s="66">
        <v>17.27</v>
      </c>
      <c r="M221" s="67">
        <v>2.2088000000000001</v>
      </c>
      <c r="N221" s="67">
        <v>7.4499999999999997E-2</v>
      </c>
      <c r="O221" s="67">
        <v>0</v>
      </c>
      <c r="P221" s="67">
        <v>0.82438557741066454</v>
      </c>
    </row>
    <row r="222" spans="1:16" ht="18.75" x14ac:dyDescent="0.3">
      <c r="A222" s="61" t="s">
        <v>289</v>
      </c>
      <c r="B222" s="68">
        <v>5</v>
      </c>
      <c r="C222" s="69">
        <v>7.2802500000000003E-6</v>
      </c>
      <c r="D222" s="70">
        <v>1.174302E-2</v>
      </c>
      <c r="E222" s="69">
        <v>8.5492121355000003E-8</v>
      </c>
      <c r="F222" s="70">
        <v>1.2443070000000001E-3</v>
      </c>
      <c r="G222" s="69">
        <v>8.2063053871782671E-17</v>
      </c>
      <c r="H222" s="71">
        <v>378.89893063832045</v>
      </c>
      <c r="I222" s="71">
        <v>174.72989460933991</v>
      </c>
      <c r="J222" s="66">
        <v>2</v>
      </c>
      <c r="K222" s="67">
        <v>1.32</v>
      </c>
      <c r="L222" s="66">
        <v>4.99</v>
      </c>
      <c r="M222" s="67">
        <v>1.8004</v>
      </c>
      <c r="N222" s="67">
        <v>6.2199999999999998E-2</v>
      </c>
      <c r="O222" s="67">
        <v>0.13739999999999999</v>
      </c>
      <c r="P222" s="67">
        <v>0.8163675643042263</v>
      </c>
    </row>
    <row r="223" spans="1:16" ht="18.75" x14ac:dyDescent="0.3">
      <c r="A223" s="81" t="s">
        <v>290</v>
      </c>
      <c r="B223" s="82">
        <v>2</v>
      </c>
      <c r="C223" s="83">
        <v>5.8242000000000001E-6</v>
      </c>
      <c r="D223" s="84">
        <v>1.1080410000000001E-2</v>
      </c>
      <c r="E223" s="83">
        <v>6.4534523922000001E-8</v>
      </c>
      <c r="F223" s="84">
        <v>1.722101E-3</v>
      </c>
      <c r="G223" s="83">
        <v>1.0059810454207203E-16</v>
      </c>
      <c r="H223" s="85">
        <v>203.5487733982616</v>
      </c>
      <c r="I223" s="85">
        <v>147.56766784255015</v>
      </c>
      <c r="J223" s="86">
        <v>2</v>
      </c>
      <c r="K223" s="87">
        <v>1.8049999999999999</v>
      </c>
      <c r="L223" s="86">
        <v>4.71</v>
      </c>
      <c r="M223" s="67"/>
      <c r="N223" s="67"/>
      <c r="O223" s="87"/>
      <c r="P223" s="67"/>
    </row>
    <row r="224" spans="1:16" ht="18.75" x14ac:dyDescent="0.3">
      <c r="A224" s="81" t="s">
        <v>291</v>
      </c>
      <c r="B224" s="82">
        <v>5</v>
      </c>
      <c r="C224" s="83">
        <v>2.9121E-6</v>
      </c>
      <c r="D224" s="84">
        <v>4.4271039999999998E-2</v>
      </c>
      <c r="E224" s="83">
        <v>1.2892169558399999E-7</v>
      </c>
      <c r="F224" s="84">
        <v>3.8245760000000001E-3</v>
      </c>
      <c r="G224" s="83">
        <v>1.2404497032012193E-16</v>
      </c>
      <c r="H224" s="85">
        <v>253.73139545544345</v>
      </c>
      <c r="I224" s="85">
        <v>115.96838483405824</v>
      </c>
      <c r="J224" s="86">
        <v>2</v>
      </c>
      <c r="K224" s="87">
        <v>1.9450000000000001</v>
      </c>
      <c r="L224" s="86">
        <v>18.809999999999999</v>
      </c>
      <c r="M224" s="67"/>
      <c r="N224" s="67"/>
      <c r="O224" s="87"/>
      <c r="P224" s="67"/>
    </row>
    <row r="225" spans="1:16" ht="18.75" x14ac:dyDescent="0.3">
      <c r="A225" s="72" t="s">
        <v>266</v>
      </c>
      <c r="B225" s="73">
        <f>SUM(B219:B224)</f>
        <v>76</v>
      </c>
      <c r="C225" s="74">
        <f>SUM(C219:C224)</f>
        <v>4.125475E-5</v>
      </c>
      <c r="D225" s="73"/>
      <c r="E225" s="74">
        <f>SUM(E219:E224)</f>
        <v>1.4424626267499997E-6</v>
      </c>
      <c r="F225" s="73"/>
      <c r="G225" s="74">
        <f>SUM(G219:G224)</f>
        <v>5.6764810714493876E-15</v>
      </c>
      <c r="H225" s="42">
        <f>(1/$D$268)*LN(1 + ($D$268*$F$266*(B225/E225)*$F$269))/1000000</f>
        <v>342.31989642931364</v>
      </c>
      <c r="I225" s="42">
        <f>SQRT((1/B225) + (G225/E225^2) + (($F$267/$F$266)^2))*H225</f>
        <v>45.050060915922003</v>
      </c>
      <c r="J225" s="75"/>
      <c r="K225" s="76">
        <f>AVERAGE(K219:K224)</f>
        <v>1.5633333333333332</v>
      </c>
      <c r="L225" s="77"/>
      <c r="M225" s="76">
        <f>AVERAGE(M219:M224)</f>
        <v>1.6601499999999998</v>
      </c>
      <c r="N225" s="76">
        <f>AVERAGE(N219:N224)</f>
        <v>4.0149999999999998E-2</v>
      </c>
      <c r="O225" s="76">
        <f>AVERAGE(O219:O224)</f>
        <v>0.41959999999999997</v>
      </c>
      <c r="P225" s="76">
        <f>AVERAGE(P219:P224)</f>
        <v>0.83277998548109444</v>
      </c>
    </row>
    <row r="226" spans="1:16" ht="20.25" x14ac:dyDescent="0.2">
      <c r="A226" s="98" t="s">
        <v>145</v>
      </c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</row>
    <row r="227" spans="1:16" ht="20.25" x14ac:dyDescent="0.2">
      <c r="A227" s="97" t="s">
        <v>292</v>
      </c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</row>
    <row r="228" spans="1:16" ht="18.75" x14ac:dyDescent="0.3">
      <c r="A228" s="80" t="s">
        <v>110</v>
      </c>
      <c r="B228" s="62">
        <v>7</v>
      </c>
      <c r="C228" s="63">
        <v>1.6987249999999999E-5</v>
      </c>
      <c r="D228" s="64">
        <v>0.12959000000000001</v>
      </c>
      <c r="E228" s="63">
        <v>2.2013777275000002E-6</v>
      </c>
      <c r="F228" s="64">
        <v>1.0909E-2</v>
      </c>
      <c r="G228" s="63">
        <v>3.4341245332145055E-14</v>
      </c>
      <c r="H228" s="65">
        <v>20.514617037143612</v>
      </c>
      <c r="I228" s="65">
        <v>7.9795219743691161</v>
      </c>
      <c r="J228" s="66">
        <v>2</v>
      </c>
      <c r="K228" s="67">
        <v>1.34</v>
      </c>
      <c r="L228" s="66">
        <v>56.86</v>
      </c>
      <c r="M228" s="67">
        <v>2.4114</v>
      </c>
      <c r="N228" s="67">
        <v>2.8999999999999998E-3</v>
      </c>
      <c r="O228" s="67">
        <v>0</v>
      </c>
      <c r="P228" s="67">
        <v>0.86062879078880283</v>
      </c>
    </row>
    <row r="229" spans="1:16" ht="18.75" x14ac:dyDescent="0.3">
      <c r="A229" s="80" t="s">
        <v>111</v>
      </c>
      <c r="B229" s="68">
        <v>1</v>
      </c>
      <c r="C229" s="69">
        <v>7.7656000000000007E-6</v>
      </c>
      <c r="D229" s="70">
        <v>5.7078999999999998E-2</v>
      </c>
      <c r="E229" s="69">
        <v>4.4325268240000002E-7</v>
      </c>
      <c r="F229" s="70">
        <v>9.5172E-3</v>
      </c>
      <c r="G229" s="69">
        <v>5.4622104035061562E-15</v>
      </c>
      <c r="H229" s="71">
        <v>14.561603041813505</v>
      </c>
      <c r="I229" s="71">
        <v>14.772339654531994</v>
      </c>
      <c r="J229" s="66">
        <v>1</v>
      </c>
      <c r="K229" s="67">
        <v>1.18</v>
      </c>
      <c r="L229" s="66">
        <v>25.04</v>
      </c>
      <c r="M229" s="67">
        <v>2.165</v>
      </c>
      <c r="N229" s="67">
        <v>2.8999999999999998E-3</v>
      </c>
      <c r="O229" s="67">
        <v>0</v>
      </c>
      <c r="P229" s="67">
        <v>0.84836829759045373</v>
      </c>
    </row>
    <row r="230" spans="1:16" ht="18.75" x14ac:dyDescent="0.3">
      <c r="A230" s="80" t="s">
        <v>112</v>
      </c>
      <c r="B230" s="68">
        <v>16</v>
      </c>
      <c r="C230" s="69">
        <v>1.35898E-5</v>
      </c>
      <c r="D230" s="70">
        <v>0.23341999999999999</v>
      </c>
      <c r="E230" s="69">
        <v>3.1721311159999999E-6</v>
      </c>
      <c r="F230" s="70">
        <v>1.9665999999999999E-2</v>
      </c>
      <c r="G230" s="69">
        <v>7.1426307683695239E-14</v>
      </c>
      <c r="H230" s="71">
        <v>32.510558848339549</v>
      </c>
      <c r="I230" s="71">
        <v>8.6596913039721279</v>
      </c>
      <c r="J230" s="66">
        <v>2</v>
      </c>
      <c r="K230" s="67">
        <v>1.33</v>
      </c>
      <c r="L230" s="66">
        <v>102.41</v>
      </c>
      <c r="M230" s="67">
        <v>2.0451999999999999</v>
      </c>
      <c r="N230" s="67">
        <v>1.7100000000000001E-2</v>
      </c>
      <c r="O230" s="67">
        <v>0</v>
      </c>
      <c r="P230" s="67">
        <v>0.85773875622102957</v>
      </c>
    </row>
    <row r="231" spans="1:16" ht="18.75" x14ac:dyDescent="0.3">
      <c r="A231" s="80" t="s">
        <v>114</v>
      </c>
      <c r="B231" s="68">
        <v>7</v>
      </c>
      <c r="C231" s="69">
        <v>1.9414000000000001E-5</v>
      </c>
      <c r="D231" s="70">
        <v>4.8189999999999997E-2</v>
      </c>
      <c r="E231" s="69">
        <v>9.3556066000000001E-7</v>
      </c>
      <c r="F231" s="70">
        <v>3.8156000000000002E-3</v>
      </c>
      <c r="G231" s="69">
        <v>5.4872624280802118E-15</v>
      </c>
      <c r="H231" s="71">
        <v>48.167457032691097</v>
      </c>
      <c r="I231" s="71">
        <v>18.684912969465785</v>
      </c>
      <c r="J231" s="66">
        <v>2</v>
      </c>
      <c r="K231" s="67">
        <v>0.94499999999999995</v>
      </c>
      <c r="L231" s="66">
        <v>21.14</v>
      </c>
      <c r="M231" s="67">
        <v>1.9632000000000001</v>
      </c>
      <c r="N231" s="67">
        <v>5.7000000000000002E-3</v>
      </c>
      <c r="O231" s="67">
        <v>3.1399999999999997E-2</v>
      </c>
      <c r="P231" s="67">
        <v>0.85805282089674095</v>
      </c>
    </row>
    <row r="232" spans="1:16" ht="18.75" x14ac:dyDescent="0.3">
      <c r="A232" s="80" t="s">
        <v>115</v>
      </c>
      <c r="B232" s="68">
        <v>7</v>
      </c>
      <c r="C232" s="69">
        <v>7.7656000000000007E-6</v>
      </c>
      <c r="D232" s="70">
        <v>8.1247E-2</v>
      </c>
      <c r="E232" s="69">
        <v>6.3093170320000003E-7</v>
      </c>
      <c r="F232" s="70">
        <v>7.9103000000000003E-3</v>
      </c>
      <c r="G232" s="69">
        <v>3.773426910193013E-15</v>
      </c>
      <c r="H232" s="71">
        <v>71.295651864537973</v>
      </c>
      <c r="I232" s="71">
        <v>27.950131380188445</v>
      </c>
      <c r="J232" s="66">
        <v>2</v>
      </c>
      <c r="K232" s="67">
        <v>1.2549999999999999</v>
      </c>
      <c r="L232" s="66">
        <v>35.65</v>
      </c>
      <c r="M232" s="67">
        <v>2.0808</v>
      </c>
      <c r="N232" s="67">
        <v>5.7000000000000002E-3</v>
      </c>
      <c r="O232" s="67">
        <v>0</v>
      </c>
      <c r="P232" s="67">
        <v>0.85368106651326781</v>
      </c>
    </row>
    <row r="233" spans="1:16" ht="18.75" x14ac:dyDescent="0.3">
      <c r="A233" s="80" t="s">
        <v>116</v>
      </c>
      <c r="B233" s="68">
        <v>8</v>
      </c>
      <c r="C233" s="69">
        <v>1.9414000000000001E-5</v>
      </c>
      <c r="D233" s="70">
        <v>6.7915000000000003E-2</v>
      </c>
      <c r="E233" s="69">
        <v>1.3185018100000002E-6</v>
      </c>
      <c r="F233" s="70">
        <v>7.7238000000000003E-3</v>
      </c>
      <c r="G233" s="69">
        <v>2.2484958474701552E-14</v>
      </c>
      <c r="H233" s="71">
        <v>39.087966211012052</v>
      </c>
      <c r="I233" s="71">
        <v>14.588045207012021</v>
      </c>
      <c r="J233" s="66">
        <v>2</v>
      </c>
      <c r="K233" s="67">
        <v>1.155</v>
      </c>
      <c r="L233" s="66">
        <v>29.8</v>
      </c>
      <c r="M233" s="67">
        <v>2.1353</v>
      </c>
      <c r="N233" s="67">
        <v>2.8999999999999998E-3</v>
      </c>
      <c r="O233" s="67">
        <v>0</v>
      </c>
      <c r="P233" s="67">
        <v>0.8531144709939783</v>
      </c>
    </row>
    <row r="234" spans="1:16" ht="18.75" x14ac:dyDescent="0.3">
      <c r="A234" s="80" t="s">
        <v>117</v>
      </c>
      <c r="B234" s="68">
        <v>8</v>
      </c>
      <c r="C234" s="69">
        <v>1.0192350000000001E-5</v>
      </c>
      <c r="D234" s="70">
        <v>0.12408</v>
      </c>
      <c r="E234" s="69">
        <v>1.264666788E-6</v>
      </c>
      <c r="F234" s="70">
        <v>1.1006E-2</v>
      </c>
      <c r="G234" s="69">
        <v>1.2583680248851419E-14</v>
      </c>
      <c r="H234" s="71">
        <v>40.746636138077129</v>
      </c>
      <c r="I234" s="71">
        <v>14.927962271274199</v>
      </c>
      <c r="J234" s="66">
        <v>4</v>
      </c>
      <c r="K234" s="67">
        <v>1.3525</v>
      </c>
      <c r="L234" s="66">
        <v>54.44</v>
      </c>
      <c r="M234" s="67">
        <v>1.8284</v>
      </c>
      <c r="N234" s="67">
        <v>2.8E-3</v>
      </c>
      <c r="O234" s="67">
        <v>0.16789999999999999</v>
      </c>
      <c r="P234" s="67">
        <v>0.84999863626783556</v>
      </c>
    </row>
    <row r="235" spans="1:16" ht="18.75" x14ac:dyDescent="0.3">
      <c r="A235" s="80" t="s">
        <v>118</v>
      </c>
      <c r="B235" s="68">
        <v>7</v>
      </c>
      <c r="C235" s="69">
        <v>5.8242000000000001E-6</v>
      </c>
      <c r="D235" s="70">
        <v>0.12289</v>
      </c>
      <c r="E235" s="69">
        <v>7.1573593800000001E-7</v>
      </c>
      <c r="F235" s="70">
        <v>8.8924999999999994E-3</v>
      </c>
      <c r="G235" s="69">
        <v>2.6823800335149015E-15</v>
      </c>
      <c r="H235" s="71">
        <v>62.889223411536989</v>
      </c>
      <c r="I235" s="71">
        <v>24.311836519697763</v>
      </c>
      <c r="J235" s="66">
        <v>2</v>
      </c>
      <c r="K235" s="67">
        <v>1.2050000000000001</v>
      </c>
      <c r="L235" s="66">
        <v>53.92</v>
      </c>
      <c r="M235" s="67">
        <v>1.7444999999999999</v>
      </c>
      <c r="N235" s="67">
        <v>1.72E-2</v>
      </c>
      <c r="O235" s="67">
        <v>0.23799999999999999</v>
      </c>
      <c r="P235" s="67">
        <v>0.84972425013091624</v>
      </c>
    </row>
    <row r="236" spans="1:16" ht="18.75" x14ac:dyDescent="0.3">
      <c r="A236" s="80" t="s">
        <v>119</v>
      </c>
      <c r="B236" s="68">
        <v>21</v>
      </c>
      <c r="C236" s="69">
        <v>7.7656000000000007E-6</v>
      </c>
      <c r="D236" s="70">
        <v>0.26445000000000002</v>
      </c>
      <c r="E236" s="69">
        <v>2.0536129200000004E-6</v>
      </c>
      <c r="F236" s="70">
        <v>2.1829000000000001E-2</v>
      </c>
      <c r="G236" s="69">
        <v>2.8735430967151758E-14</v>
      </c>
      <c r="H236" s="71">
        <v>65.740878790536485</v>
      </c>
      <c r="I236" s="71">
        <v>15.52723337454427</v>
      </c>
      <c r="J236" s="66">
        <v>4</v>
      </c>
      <c r="K236" s="67">
        <v>1.3725000000000001</v>
      </c>
      <c r="L236" s="66">
        <v>116.03</v>
      </c>
      <c r="M236" s="67">
        <v>1.8852</v>
      </c>
      <c r="N236" s="67">
        <v>2.01E-2</v>
      </c>
      <c r="O236" s="67">
        <v>9.4399999999999998E-2</v>
      </c>
      <c r="P236" s="67">
        <v>0.84694643848849915</v>
      </c>
    </row>
    <row r="237" spans="1:16" ht="18.75" x14ac:dyDescent="0.3">
      <c r="A237" s="80" t="s">
        <v>121</v>
      </c>
      <c r="B237" s="68">
        <v>4</v>
      </c>
      <c r="C237" s="69">
        <v>1.16484E-5</v>
      </c>
      <c r="D237" s="70">
        <v>7.8328999999999996E-2</v>
      </c>
      <c r="E237" s="69">
        <v>9.1240752359999993E-7</v>
      </c>
      <c r="F237" s="70">
        <v>6.6274000000000003E-3</v>
      </c>
      <c r="G237" s="69">
        <v>5.9596247930467902E-15</v>
      </c>
      <c r="H237" s="71">
        <v>28.26635403194555</v>
      </c>
      <c r="I237" s="71">
        <v>14.371740505275383</v>
      </c>
      <c r="J237" s="66">
        <v>2</v>
      </c>
      <c r="K237" s="67">
        <v>1.58</v>
      </c>
      <c r="L237" s="66">
        <v>34.369999999999997</v>
      </c>
      <c r="M237" s="67">
        <v>1.6123000000000001</v>
      </c>
      <c r="N237" s="67">
        <v>8.3000000000000001E-3</v>
      </c>
      <c r="O237" s="67">
        <v>0.37930000000000003</v>
      </c>
      <c r="P237" s="67">
        <v>0.84017348986865759</v>
      </c>
    </row>
    <row r="238" spans="1:16" ht="18.75" x14ac:dyDescent="0.3">
      <c r="A238" s="72" t="s">
        <v>293</v>
      </c>
      <c r="B238" s="73">
        <f>SUM(B228:B237)</f>
        <v>86</v>
      </c>
      <c r="C238" s="74">
        <f>SUM(C228:C237)</f>
        <v>1.2036680000000001E-4</v>
      </c>
      <c r="D238" s="73"/>
      <c r="E238" s="74">
        <f>SUM(E228:E237)</f>
        <v>1.36481788687E-5</v>
      </c>
      <c r="F238" s="73"/>
      <c r="G238" s="74">
        <f>SUM(G228:G237)</f>
        <v>1.9293652727488608E-13</v>
      </c>
      <c r="H238" s="42">
        <f>(1/$D$268)*LN(1 + ($D$268*$D$266*(B238/E238)*$D$269))/1000000</f>
        <v>40.588869306914873</v>
      </c>
      <c r="I238" s="42">
        <f>SQRT((1/B238) + (G238/E238^2) + (($D$267/$D$266)^2))*H238</f>
        <v>4.8052722250193778</v>
      </c>
      <c r="J238" s="75"/>
      <c r="K238" s="76">
        <f>AVERAGE(K228:K237)</f>
        <v>1.2715000000000001</v>
      </c>
      <c r="L238" s="77"/>
      <c r="M238" s="76">
        <f>AVERAGE(M236:M237)</f>
        <v>1.74875</v>
      </c>
      <c r="N238" s="76">
        <f>AVERAGE(N236:N237)</f>
        <v>1.4200000000000001E-2</v>
      </c>
      <c r="O238" s="76">
        <f>AVERAGE(O236:O237)</f>
        <v>0.23685</v>
      </c>
      <c r="P238" s="76">
        <f>AVERAGE(P236:P237)</f>
        <v>0.84355996417857837</v>
      </c>
    </row>
    <row r="239" spans="1:16" ht="20.25" x14ac:dyDescent="0.2">
      <c r="A239" s="97" t="s">
        <v>294</v>
      </c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</row>
    <row r="240" spans="1:16" ht="18.75" x14ac:dyDescent="0.3">
      <c r="A240" s="61" t="s">
        <v>120</v>
      </c>
      <c r="B240" s="62">
        <v>17</v>
      </c>
      <c r="C240" s="63">
        <v>7.7656000000000007E-6</v>
      </c>
      <c r="D240" s="64">
        <v>0.18140000000000001</v>
      </c>
      <c r="E240" s="63">
        <v>1.4086798400000001E-6</v>
      </c>
      <c r="F240" s="64">
        <v>2.0656000000000001E-2</v>
      </c>
      <c r="G240" s="63">
        <v>2.5730159777737778E-14</v>
      </c>
      <c r="H240" s="65">
        <v>77.512928477206756</v>
      </c>
      <c r="I240" s="65">
        <v>20.96321895794031</v>
      </c>
      <c r="J240" s="66">
        <v>2</v>
      </c>
      <c r="K240" s="67">
        <v>1.635</v>
      </c>
      <c r="L240" s="66">
        <v>79.59</v>
      </c>
      <c r="M240" s="67">
        <v>1.6297999999999999</v>
      </c>
      <c r="N240" s="67">
        <v>2.3199999999999998E-2</v>
      </c>
      <c r="O240" s="67">
        <v>0.34699999999999998</v>
      </c>
      <c r="P240" s="67">
        <v>0.84111235834692777</v>
      </c>
    </row>
    <row r="241" spans="1:16" ht="18.75" x14ac:dyDescent="0.3">
      <c r="A241" s="61" t="s">
        <v>122</v>
      </c>
      <c r="B241" s="68">
        <v>24</v>
      </c>
      <c r="C241" s="69">
        <v>1.9414000000000001E-5</v>
      </c>
      <c r="D241" s="70">
        <v>8.0241000000000007E-2</v>
      </c>
      <c r="E241" s="69">
        <v>1.5577987740000001E-6</v>
      </c>
      <c r="F241" s="70">
        <v>5.6584000000000001E-3</v>
      </c>
      <c r="G241" s="69">
        <v>1.2067500923461942E-14</v>
      </c>
      <c r="H241" s="71">
        <v>98.791370401992481</v>
      </c>
      <c r="I241" s="71">
        <v>21.642221711020632</v>
      </c>
      <c r="J241" s="66">
        <v>3</v>
      </c>
      <c r="K241" s="67">
        <v>1.3</v>
      </c>
      <c r="L241" s="66">
        <v>35.21</v>
      </c>
      <c r="M241" s="67">
        <v>1.8525</v>
      </c>
      <c r="N241" s="67">
        <v>6.4199999999999993E-2</v>
      </c>
      <c r="O241" s="67">
        <v>8.3199999999999996E-2</v>
      </c>
      <c r="P241" s="67">
        <v>0.83467349328094254</v>
      </c>
    </row>
    <row r="242" spans="1:16" ht="18.75" x14ac:dyDescent="0.3">
      <c r="A242" s="61" t="s">
        <v>123</v>
      </c>
      <c r="B242" s="68">
        <v>11</v>
      </c>
      <c r="C242" s="69">
        <v>7.7656000000000007E-6</v>
      </c>
      <c r="D242" s="70">
        <v>6.9136000000000003E-2</v>
      </c>
      <c r="E242" s="69">
        <v>5.3688252160000004E-7</v>
      </c>
      <c r="F242" s="70">
        <v>5.0381000000000002E-3</v>
      </c>
      <c r="G242" s="69">
        <v>1.5306771536983473E-15</v>
      </c>
      <c r="H242" s="71">
        <v>131.05169092310749</v>
      </c>
      <c r="I242" s="71">
        <v>40.935924824314441</v>
      </c>
      <c r="J242" s="66">
        <v>2</v>
      </c>
      <c r="K242" s="67">
        <v>1.125</v>
      </c>
      <c r="L242" s="66">
        <v>30.34</v>
      </c>
      <c r="M242" s="67">
        <v>1.7747999999999999</v>
      </c>
      <c r="N242" s="67">
        <v>4.0300000000000002E-2</v>
      </c>
      <c r="O242" s="67">
        <v>0.1847</v>
      </c>
      <c r="P242" s="67">
        <v>0.83377677871556155</v>
      </c>
    </row>
    <row r="243" spans="1:16" ht="18.75" x14ac:dyDescent="0.3">
      <c r="A243" s="61" t="s">
        <v>124</v>
      </c>
      <c r="B243" s="68">
        <v>1</v>
      </c>
      <c r="C243" s="69">
        <v>7.7656000000000007E-6</v>
      </c>
      <c r="D243" s="70">
        <v>1.3509999999999999E-2</v>
      </c>
      <c r="E243" s="69">
        <v>1.0491325600000001E-7</v>
      </c>
      <c r="F243" s="70">
        <v>7.7793000000000003E-4</v>
      </c>
      <c r="G243" s="69">
        <v>3.649480714774374E-17</v>
      </c>
      <c r="H243" s="71">
        <v>61.299128304264713</v>
      </c>
      <c r="I243" s="71">
        <v>61.442031353903189</v>
      </c>
      <c r="J243" s="66">
        <v>1</v>
      </c>
      <c r="K243" s="67">
        <v>1.35</v>
      </c>
      <c r="L243" s="66">
        <v>5.93</v>
      </c>
      <c r="M243" s="67">
        <v>1.4328000000000001</v>
      </c>
      <c r="N243" s="67">
        <v>3.56E-2</v>
      </c>
      <c r="O243" s="67">
        <v>0.53239999999999998</v>
      </c>
      <c r="P243" s="67">
        <v>0.83111947511152329</v>
      </c>
    </row>
    <row r="244" spans="1:16" ht="18.75" x14ac:dyDescent="0.3">
      <c r="A244" s="61" t="s">
        <v>125</v>
      </c>
      <c r="B244" s="68">
        <v>3</v>
      </c>
      <c r="C244" s="69">
        <v>7.7656000000000007E-6</v>
      </c>
      <c r="D244" s="70">
        <v>2.3799000000000001E-2</v>
      </c>
      <c r="E244" s="69">
        <v>1.8481351440000002E-7</v>
      </c>
      <c r="F244" s="70">
        <v>1.8175000000000001E-3</v>
      </c>
      <c r="G244" s="69">
        <v>1.9920437498448403E-16</v>
      </c>
      <c r="H244" s="71">
        <v>104.04690313063021</v>
      </c>
      <c r="I244" s="71">
        <v>60.715426682062635</v>
      </c>
      <c r="J244" s="66">
        <v>2</v>
      </c>
      <c r="K244" s="67">
        <v>1.7849999999999999</v>
      </c>
      <c r="L244" s="66">
        <v>10.44</v>
      </c>
      <c r="M244" s="67">
        <v>1.4599</v>
      </c>
      <c r="N244" s="67">
        <v>4.5699999999999998E-2</v>
      </c>
      <c r="O244" s="67">
        <v>0.49469999999999997</v>
      </c>
      <c r="P244" s="67">
        <v>0.83040308637368021</v>
      </c>
    </row>
    <row r="245" spans="1:16" ht="18.75" x14ac:dyDescent="0.3">
      <c r="A245" s="61" t="s">
        <v>126</v>
      </c>
      <c r="B245" s="68">
        <v>12</v>
      </c>
      <c r="C245" s="69">
        <v>1.4560500000000001E-5</v>
      </c>
      <c r="D245" s="70">
        <v>4.5657000000000003E-2</v>
      </c>
      <c r="E245" s="69">
        <v>6.6478874850000008E-7</v>
      </c>
      <c r="F245" s="70">
        <v>2.3674999999999998E-3</v>
      </c>
      <c r="G245" s="69">
        <v>1.1883176636602639E-15</v>
      </c>
      <c r="H245" s="71">
        <v>115.59765480926536</v>
      </c>
      <c r="I245" s="71">
        <v>34.169702643895633</v>
      </c>
      <c r="J245" s="66">
        <v>2</v>
      </c>
      <c r="K245" s="67">
        <v>1.5249999999999999</v>
      </c>
      <c r="L245" s="66">
        <v>20.03</v>
      </c>
      <c r="M245" s="67">
        <v>1.5144</v>
      </c>
      <c r="N245" s="67">
        <v>3.44E-2</v>
      </c>
      <c r="O245" s="67">
        <v>0.45040000000000002</v>
      </c>
      <c r="P245" s="67">
        <v>0.82924054211045839</v>
      </c>
    </row>
    <row r="246" spans="1:16" ht="18.75" x14ac:dyDescent="0.3">
      <c r="A246" s="61" t="s">
        <v>127</v>
      </c>
      <c r="B246" s="68">
        <v>30</v>
      </c>
      <c r="C246" s="69">
        <v>1.35898E-5</v>
      </c>
      <c r="D246" s="70">
        <v>0.12839999999999999</v>
      </c>
      <c r="E246" s="69">
        <v>1.7449303199999999E-6</v>
      </c>
      <c r="F246" s="70">
        <v>1.2352E-2</v>
      </c>
      <c r="G246" s="69">
        <v>2.8177385688375131E-14</v>
      </c>
      <c r="H246" s="71">
        <v>110.1485267612194</v>
      </c>
      <c r="I246" s="71">
        <v>23.089166905547938</v>
      </c>
      <c r="J246" s="66">
        <v>2</v>
      </c>
      <c r="K246" s="67">
        <v>1.26</v>
      </c>
      <c r="L246" s="66">
        <v>56.34</v>
      </c>
      <c r="M246" s="67">
        <v>0.32619999999999999</v>
      </c>
      <c r="N246" s="67">
        <v>8.0199999999999994E-2</v>
      </c>
      <c r="O246" s="67">
        <v>1.593</v>
      </c>
      <c r="P246" s="67">
        <v>0.82323589888385806</v>
      </c>
    </row>
    <row r="247" spans="1:16" ht="18.75" x14ac:dyDescent="0.3">
      <c r="A247" s="61" t="s">
        <v>128</v>
      </c>
      <c r="B247" s="68">
        <v>4</v>
      </c>
      <c r="C247" s="69">
        <v>1.6987249999999999E-5</v>
      </c>
      <c r="D247" s="70">
        <v>2.2001E-2</v>
      </c>
      <c r="E247" s="69">
        <v>3.7373648725E-7</v>
      </c>
      <c r="F247" s="70">
        <v>3.3514999999999999E-3</v>
      </c>
      <c r="G247" s="69">
        <v>3.2413401148413994E-15</v>
      </c>
      <c r="H247" s="71">
        <v>68.790172177004834</v>
      </c>
      <c r="I247" s="71">
        <v>36.044861943298969</v>
      </c>
      <c r="J247" s="66">
        <v>2</v>
      </c>
      <c r="K247" s="67">
        <v>1.5349999999999999</v>
      </c>
      <c r="L247" s="66">
        <v>9.65</v>
      </c>
      <c r="M247" s="67">
        <v>1.212</v>
      </c>
      <c r="N247" s="67">
        <v>8.6E-3</v>
      </c>
      <c r="O247" s="67">
        <v>0.78029999999999999</v>
      </c>
      <c r="P247" s="67">
        <v>0.80438467021604232</v>
      </c>
    </row>
    <row r="248" spans="1:16" ht="18.75" x14ac:dyDescent="0.3">
      <c r="A248" s="61" t="s">
        <v>129</v>
      </c>
      <c r="B248" s="68">
        <v>20</v>
      </c>
      <c r="C248" s="69">
        <v>1.0192350000000001E-5</v>
      </c>
      <c r="D248" s="70">
        <v>0.12778999999999999</v>
      </c>
      <c r="E248" s="69">
        <v>1.3024804065E-6</v>
      </c>
      <c r="F248" s="70">
        <v>8.817999E-3</v>
      </c>
      <c r="G248" s="69">
        <v>8.0777191226317559E-15</v>
      </c>
      <c r="H248" s="71">
        <v>98.466588356931325</v>
      </c>
      <c r="I248" s="71">
        <v>23.325107960642555</v>
      </c>
      <c r="J248" s="66">
        <v>4</v>
      </c>
      <c r="K248" s="67">
        <v>1.6625000000000001</v>
      </c>
      <c r="L248" s="66">
        <v>56.07</v>
      </c>
      <c r="M248" s="67">
        <v>1.5079</v>
      </c>
      <c r="N248" s="67">
        <v>0.15870000000000001</v>
      </c>
      <c r="O248" s="67">
        <v>0.33410000000000001</v>
      </c>
      <c r="P248" s="67">
        <v>0.79811443794807824</v>
      </c>
    </row>
    <row r="249" spans="1:16" ht="18.75" x14ac:dyDescent="0.3">
      <c r="A249" s="81" t="s">
        <v>130</v>
      </c>
      <c r="B249" s="82">
        <v>1</v>
      </c>
      <c r="C249" s="83">
        <v>1.16484E-5</v>
      </c>
      <c r="D249" s="84">
        <v>1.0292000000000001E-2</v>
      </c>
      <c r="E249" s="83">
        <v>1.1988533280000002E-7</v>
      </c>
      <c r="F249" s="84">
        <v>7.2698999999999995E-4</v>
      </c>
      <c r="G249" s="83">
        <v>7.1711602144846728E-17</v>
      </c>
      <c r="H249" s="85">
        <v>53.675462561952671</v>
      </c>
      <c r="I249" s="85">
        <v>53.845391962128829</v>
      </c>
      <c r="J249" s="86">
        <v>2</v>
      </c>
      <c r="K249" s="87">
        <v>1.7749999999999999</v>
      </c>
      <c r="L249" s="86">
        <v>4.5199999999999996</v>
      </c>
      <c r="M249" s="67">
        <v>1.3545</v>
      </c>
      <c r="N249" s="67">
        <v>8.2600000000000007E-2</v>
      </c>
      <c r="O249" s="87">
        <v>0.56189999999999996</v>
      </c>
      <c r="P249" s="67">
        <v>0.7945529702010089</v>
      </c>
    </row>
    <row r="250" spans="1:16" ht="18.75" x14ac:dyDescent="0.3">
      <c r="A250" s="61" t="s">
        <v>131</v>
      </c>
      <c r="B250" s="68">
        <v>23</v>
      </c>
      <c r="C250" s="69">
        <v>7.7656000000000007E-6</v>
      </c>
      <c r="D250" s="70">
        <v>0.20960000000000001</v>
      </c>
      <c r="E250" s="69">
        <v>1.6276697600000003E-6</v>
      </c>
      <c r="F250" s="70">
        <v>1.5991999999999999E-2</v>
      </c>
      <c r="G250" s="69">
        <v>1.5422528996550618E-14</v>
      </c>
      <c r="H250" s="71">
        <v>90.668194172749153</v>
      </c>
      <c r="I250" s="71">
        <v>20.40575398589316</v>
      </c>
      <c r="J250" s="66">
        <v>2</v>
      </c>
      <c r="K250" s="67">
        <v>1.575</v>
      </c>
      <c r="L250" s="66">
        <v>91.97</v>
      </c>
      <c r="M250" s="67"/>
      <c r="N250" s="67"/>
      <c r="O250" s="67"/>
      <c r="P250" s="67"/>
    </row>
    <row r="251" spans="1:16" ht="18.75" x14ac:dyDescent="0.3">
      <c r="A251" s="72" t="s">
        <v>295</v>
      </c>
      <c r="B251" s="73">
        <f>SUM(B240:B250)</f>
        <v>146</v>
      </c>
      <c r="C251" s="74">
        <f>SUM(C240:C250)</f>
        <v>1.2522029999999999E-4</v>
      </c>
      <c r="D251" s="73"/>
      <c r="E251" s="74">
        <f>SUM(E240:E250)</f>
        <v>9.6265789610499992E-6</v>
      </c>
      <c r="F251" s="73"/>
      <c r="G251" s="74">
        <f>SUM(G240:G250)</f>
        <v>9.574304022523429E-14</v>
      </c>
      <c r="H251" s="42">
        <f>(1/$D$268)*LN(1 + ($D$268*$D$266*(B251/E251)*$D$269))/1000000</f>
        <v>97.263879522804046</v>
      </c>
      <c r="I251" s="42">
        <f>SQRT((1/B251) + (G251/E251^2) + (($D$267/$D$266)^2))*H251</f>
        <v>9.3468103744203521</v>
      </c>
      <c r="J251" s="75"/>
      <c r="K251" s="76">
        <f>AVERAGE(K240:K250)</f>
        <v>1.5024999999999999</v>
      </c>
      <c r="L251" s="77"/>
      <c r="M251" s="76">
        <f>AVERAGE(M240:M250)</f>
        <v>1.4064799999999997</v>
      </c>
      <c r="N251" s="76">
        <f>AVERAGE(N240:N250)</f>
        <v>5.7349999999999991E-2</v>
      </c>
      <c r="O251" s="76">
        <f>AVERAGE(O240:O250)</f>
        <v>0.53617000000000004</v>
      </c>
      <c r="P251" s="76">
        <f>AVERAGE(P240:P250)</f>
        <v>0.82206137111880806</v>
      </c>
    </row>
    <row r="252" spans="1:16" ht="20.25" x14ac:dyDescent="0.2">
      <c r="A252" s="97" t="s">
        <v>296</v>
      </c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</row>
    <row r="253" spans="1:16" ht="18.75" x14ac:dyDescent="0.3">
      <c r="A253" s="61" t="s">
        <v>132</v>
      </c>
      <c r="B253" s="62">
        <v>3</v>
      </c>
      <c r="C253" s="63">
        <v>2.4267500000000001E-5</v>
      </c>
      <c r="D253" s="64">
        <v>2.7320000000000001E-3</v>
      </c>
      <c r="E253" s="63">
        <v>6.6298810000000003E-8</v>
      </c>
      <c r="F253" s="64">
        <v>2.7234999999999998E-4</v>
      </c>
      <c r="G253" s="63">
        <v>4.3682233479575635E-17</v>
      </c>
      <c r="H253" s="65">
        <v>285.95564136107259</v>
      </c>
      <c r="I253" s="65">
        <v>167.86922572437561</v>
      </c>
      <c r="J253" s="66">
        <v>2</v>
      </c>
      <c r="K253" s="67">
        <v>1.395</v>
      </c>
      <c r="L253" s="66">
        <v>1.2</v>
      </c>
      <c r="M253" s="67">
        <v>1.9577</v>
      </c>
      <c r="N253" s="67">
        <v>2.8999999999999998E-3</v>
      </c>
      <c r="O253" s="67">
        <v>4.0399999999999998E-2</v>
      </c>
      <c r="P253" s="67">
        <v>0.86091337684027469</v>
      </c>
    </row>
    <row r="254" spans="1:16" ht="18.75" x14ac:dyDescent="0.3">
      <c r="A254" s="61" t="s">
        <v>133</v>
      </c>
      <c r="B254" s="68">
        <v>5</v>
      </c>
      <c r="C254" s="69">
        <v>1.9414000000000001E-5</v>
      </c>
      <c r="D254" s="70">
        <v>4.5741000000000002E-3</v>
      </c>
      <c r="E254" s="69">
        <v>8.8801577400000011E-8</v>
      </c>
      <c r="F254" s="70">
        <v>6.4886000000000002E-4</v>
      </c>
      <c r="G254" s="69">
        <v>1.5868360380078146E-16</v>
      </c>
      <c r="H254" s="71">
        <v>353.93510841586453</v>
      </c>
      <c r="I254" s="71">
        <v>166.56592330745565</v>
      </c>
      <c r="J254" s="66">
        <v>2</v>
      </c>
      <c r="K254" s="67">
        <v>1.44</v>
      </c>
      <c r="L254" s="66">
        <v>2.0099999999999998</v>
      </c>
      <c r="M254" s="67">
        <v>1.7109000000000001</v>
      </c>
      <c r="N254" s="67">
        <v>7.7600000000000002E-2</v>
      </c>
      <c r="O254" s="67">
        <v>0.2114</v>
      </c>
      <c r="P254" s="67">
        <v>0.82987439588362077</v>
      </c>
    </row>
    <row r="255" spans="1:16" ht="18.75" x14ac:dyDescent="0.3">
      <c r="A255" s="61" t="s">
        <v>134</v>
      </c>
      <c r="B255" s="68">
        <v>23</v>
      </c>
      <c r="C255" s="69">
        <v>9.7069989999999993E-6</v>
      </c>
      <c r="D255" s="70">
        <v>6.0033999999999997E-2</v>
      </c>
      <c r="E255" s="69">
        <v>5.8274997796599997E-7</v>
      </c>
      <c r="F255" s="70">
        <v>9.4970000000000002E-3</v>
      </c>
      <c r="G255" s="69">
        <v>8.4985110958826524E-15</v>
      </c>
      <c r="H255" s="71">
        <v>250.117618951167</v>
      </c>
      <c r="I255" s="71">
        <v>66.106687033780958</v>
      </c>
      <c r="J255" s="66">
        <v>4</v>
      </c>
      <c r="K255" s="67">
        <v>1.5674999999999999</v>
      </c>
      <c r="L255" s="66">
        <v>26.34</v>
      </c>
      <c r="M255" s="67">
        <v>1.5130999999999999</v>
      </c>
      <c r="N255" s="67">
        <v>4.8599999999999997E-2</v>
      </c>
      <c r="O255" s="67">
        <v>0.438</v>
      </c>
      <c r="P255" s="67">
        <v>0.82021503488447012</v>
      </c>
    </row>
    <row r="256" spans="1:16" ht="18.75" x14ac:dyDescent="0.3">
      <c r="A256" s="61" t="s">
        <v>135</v>
      </c>
      <c r="B256" s="68">
        <v>10</v>
      </c>
      <c r="C256" s="69">
        <v>1.9414000000000001E-5</v>
      </c>
      <c r="D256" s="70">
        <v>1.8675000000000001E-2</v>
      </c>
      <c r="E256" s="69">
        <v>3.6255645000000003E-7</v>
      </c>
      <c r="F256" s="70">
        <v>2.0395000000000001E-3</v>
      </c>
      <c r="G256" s="69">
        <v>1.5677523840916094E-15</v>
      </c>
      <c r="H256" s="71">
        <v>175.80853713870579</v>
      </c>
      <c r="I256" s="71">
        <v>59.171814439125228</v>
      </c>
      <c r="J256" s="66">
        <v>4</v>
      </c>
      <c r="K256" s="67">
        <v>2.145</v>
      </c>
      <c r="L256" s="66">
        <v>8.19</v>
      </c>
      <c r="M256" s="67">
        <v>1.6916</v>
      </c>
      <c r="N256" s="67">
        <v>0.1043</v>
      </c>
      <c r="O256" s="67">
        <v>0.20430000000000001</v>
      </c>
      <c r="P256" s="67">
        <v>0.800446013589869</v>
      </c>
    </row>
    <row r="257" spans="1:16" ht="18.75" x14ac:dyDescent="0.3">
      <c r="A257" s="81" t="s">
        <v>136</v>
      </c>
      <c r="B257" s="82">
        <v>46</v>
      </c>
      <c r="C257" s="83">
        <v>1.9414000000000001E-5</v>
      </c>
      <c r="D257" s="84">
        <v>6.5197000000000005E-2</v>
      </c>
      <c r="E257" s="83">
        <v>1.2657345580000002E-6</v>
      </c>
      <c r="F257" s="84">
        <v>5.4317000000000002E-3</v>
      </c>
      <c r="G257" s="83">
        <v>1.1119918420468168E-14</v>
      </c>
      <c r="H257" s="85">
        <v>230.66058662100141</v>
      </c>
      <c r="I257" s="85">
        <v>39.973082568410376</v>
      </c>
      <c r="J257" s="86">
        <v>4</v>
      </c>
      <c r="K257" s="87">
        <v>1.665</v>
      </c>
      <c r="L257" s="86">
        <v>28.61</v>
      </c>
      <c r="M257" s="67">
        <v>1.0607</v>
      </c>
      <c r="N257" s="67">
        <v>0.1391</v>
      </c>
      <c r="O257" s="67">
        <v>0.8</v>
      </c>
      <c r="P257" s="87">
        <v>0.79664145833023103</v>
      </c>
    </row>
    <row r="258" spans="1:16" ht="18.75" x14ac:dyDescent="0.3">
      <c r="A258" s="81" t="s">
        <v>137</v>
      </c>
      <c r="B258" s="82">
        <v>11</v>
      </c>
      <c r="C258" s="83">
        <v>9.7069989999999993E-6</v>
      </c>
      <c r="D258" s="84">
        <v>2.6304000000000001E-2</v>
      </c>
      <c r="E258" s="83">
        <v>2.5533290169599997E-7</v>
      </c>
      <c r="F258" s="84">
        <v>1.0643E-3</v>
      </c>
      <c r="G258" s="83">
        <v>1.0673284702092574E-16</v>
      </c>
      <c r="H258" s="85">
        <v>272.53629365070992</v>
      </c>
      <c r="I258" s="85">
        <v>83.512911993343778</v>
      </c>
      <c r="J258" s="86">
        <v>3</v>
      </c>
      <c r="K258" s="87">
        <v>1.9166669999999999</v>
      </c>
      <c r="L258" s="86">
        <v>11.54</v>
      </c>
      <c r="M258" s="67">
        <v>1.1352</v>
      </c>
      <c r="N258" s="67">
        <v>0.1721</v>
      </c>
      <c r="O258" s="67">
        <v>0.69369999999999998</v>
      </c>
      <c r="P258" s="87">
        <v>0.75874170738743862</v>
      </c>
    </row>
    <row r="259" spans="1:16" ht="18.75" x14ac:dyDescent="0.3">
      <c r="A259" s="81" t="s">
        <v>138</v>
      </c>
      <c r="B259" s="82">
        <v>56</v>
      </c>
      <c r="C259" s="83">
        <v>7.7656000000000007E-6</v>
      </c>
      <c r="D259" s="84">
        <v>0.15615999999999999</v>
      </c>
      <c r="E259" s="83">
        <v>1.212676096E-6</v>
      </c>
      <c r="F259" s="84">
        <v>6.0041000000000001E-3</v>
      </c>
      <c r="G259" s="83">
        <v>2.1739315582126864E-15</v>
      </c>
      <c r="H259" s="85">
        <v>291.69670662799831</v>
      </c>
      <c r="I259" s="85">
        <v>41.955352462936993</v>
      </c>
      <c r="J259" s="86">
        <v>2</v>
      </c>
      <c r="K259" s="87">
        <v>1.93</v>
      </c>
      <c r="L259" s="86">
        <v>68.52</v>
      </c>
      <c r="M259" s="67">
        <v>1.4802999999999999</v>
      </c>
      <c r="N259" s="67">
        <v>0.44640000000000002</v>
      </c>
      <c r="O259" s="67">
        <v>7.3599999999999999E-2</v>
      </c>
      <c r="P259" s="87">
        <v>0.75116796517740025</v>
      </c>
    </row>
    <row r="260" spans="1:16" ht="18.75" x14ac:dyDescent="0.3">
      <c r="A260" s="61" t="s">
        <v>139</v>
      </c>
      <c r="B260" s="68">
        <v>3</v>
      </c>
      <c r="C260" s="69">
        <v>9.7069989999999993E-6</v>
      </c>
      <c r="D260" s="70">
        <v>5.9887999999999999E-3</v>
      </c>
      <c r="E260" s="69">
        <v>5.8133275611199996E-8</v>
      </c>
      <c r="F260" s="70">
        <v>4.4068999999999998E-4</v>
      </c>
      <c r="G260" s="69">
        <v>1.8299379392491876E-17</v>
      </c>
      <c r="H260" s="71">
        <v>325.12456296486005</v>
      </c>
      <c r="I260" s="71">
        <v>189.60656897059067</v>
      </c>
      <c r="J260" s="66">
        <v>2</v>
      </c>
      <c r="K260" s="67">
        <v>1.825</v>
      </c>
      <c r="L260" s="66">
        <v>2.63</v>
      </c>
      <c r="M260" s="67">
        <v>1.0697000000000001</v>
      </c>
      <c r="N260" s="67">
        <v>6.7100000000000007E-2</v>
      </c>
      <c r="O260" s="67">
        <v>0.86319999999999997</v>
      </c>
      <c r="P260" s="67">
        <v>0.74714213631602333</v>
      </c>
    </row>
    <row r="261" spans="1:16" ht="18.75" x14ac:dyDescent="0.3">
      <c r="A261" s="81" t="s">
        <v>140</v>
      </c>
      <c r="B261" s="82">
        <v>4</v>
      </c>
      <c r="C261" s="83">
        <v>1.2133750000000001E-5</v>
      </c>
      <c r="D261" s="84">
        <v>8.4477000000000007E-3</v>
      </c>
      <c r="E261" s="83">
        <v>1.0250227987500001E-7</v>
      </c>
      <c r="F261" s="84">
        <v>5.6136999999999995E-4</v>
      </c>
      <c r="G261" s="83">
        <v>4.6396848815002471E-17</v>
      </c>
      <c r="H261" s="85">
        <v>247.35396359621464</v>
      </c>
      <c r="I261" s="85">
        <v>125.09562683505666</v>
      </c>
      <c r="J261" s="86">
        <v>2</v>
      </c>
      <c r="K261" s="87">
        <v>1.9850000000000001</v>
      </c>
      <c r="L261" s="86">
        <v>3.71</v>
      </c>
      <c r="M261" s="67">
        <v>1.3264</v>
      </c>
      <c r="N261" s="67">
        <v>0.30009999999999998</v>
      </c>
      <c r="O261" s="67">
        <v>0.37430000000000002</v>
      </c>
      <c r="P261" s="87">
        <v>0.73566105743009946</v>
      </c>
    </row>
    <row r="262" spans="1:16" ht="18.75" x14ac:dyDescent="0.3">
      <c r="A262" s="81" t="s">
        <v>141</v>
      </c>
      <c r="B262" s="82">
        <v>21</v>
      </c>
      <c r="C262" s="83">
        <v>1.7472599999999999E-5</v>
      </c>
      <c r="D262" s="84">
        <v>4.5809999999999997E-2</v>
      </c>
      <c r="E262" s="83">
        <v>8.0041980599999995E-7</v>
      </c>
      <c r="F262" s="84">
        <v>2.9323999999999999E-3</v>
      </c>
      <c r="G262" s="83">
        <v>2.6251945327626965E-15</v>
      </c>
      <c r="H262" s="85">
        <v>167.34145578520315</v>
      </c>
      <c r="I262" s="85">
        <v>38.549917211623942</v>
      </c>
      <c r="J262" s="86">
        <v>4</v>
      </c>
      <c r="K262" s="87">
        <v>2.2675000000000001</v>
      </c>
      <c r="L262" s="86">
        <v>20.100000000000001</v>
      </c>
      <c r="M262" s="67">
        <v>1.1249</v>
      </c>
      <c r="N262" s="67">
        <v>0.31730000000000003</v>
      </c>
      <c r="O262" s="67">
        <v>0.55759999999999998</v>
      </c>
      <c r="P262" s="87">
        <v>0.71024036367645127</v>
      </c>
    </row>
    <row r="263" spans="1:16" ht="18.75" x14ac:dyDescent="0.3">
      <c r="A263" s="72" t="s">
        <v>297</v>
      </c>
      <c r="B263" s="73">
        <f>SUM(B253:B262)</f>
        <v>182</v>
      </c>
      <c r="C263" s="74">
        <f>SUM(C253:C262)</f>
        <v>1.49002447E-4</v>
      </c>
      <c r="D263" s="73"/>
      <c r="E263" s="74">
        <f>SUM(E253:E262)</f>
        <v>4.7952057325482E-6</v>
      </c>
      <c r="F263" s="73"/>
      <c r="G263" s="74">
        <f>SUM(G253:G262)</f>
        <v>2.6359102903926591E-14</v>
      </c>
      <c r="H263" s="42">
        <f>(1/$D$268)*LN(1 + ($D$268*$D$266*(B263/E263)*$D$269))/1000000</f>
        <v>240.70327130768734</v>
      </c>
      <c r="I263" s="42">
        <f>SQRT((1/B263) + (G263/E263^2) + (($D$267/$D$266)^2))*H263</f>
        <v>21.519877877789888</v>
      </c>
      <c r="J263" s="75"/>
      <c r="K263" s="76">
        <f>AVERAGE(K253:K262)</f>
        <v>1.8136666999999995</v>
      </c>
      <c r="L263" s="77"/>
      <c r="M263" s="76">
        <f>AVERAGE(M253:M262)</f>
        <v>1.4070499999999999</v>
      </c>
      <c r="N263" s="76">
        <f>AVERAGE(N253:N262)</f>
        <v>0.16755</v>
      </c>
      <c r="O263" s="76">
        <f>AVERAGE(O253:O262)</f>
        <v>0.42564999999999997</v>
      </c>
      <c r="P263" s="76">
        <f>AVERAGE(P253:P262)</f>
        <v>0.78110435095158781</v>
      </c>
    </row>
    <row r="264" spans="1:16" ht="74.099999999999994" customHeight="1" x14ac:dyDescent="0.2">
      <c r="A264" s="105" t="s">
        <v>268</v>
      </c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1:16" ht="31.5" customHeight="1" x14ac:dyDescent="0.3">
      <c r="A265" s="58"/>
      <c r="B265" s="100" t="s">
        <v>113</v>
      </c>
      <c r="C265" s="100"/>
      <c r="D265" s="79" t="s">
        <v>173</v>
      </c>
      <c r="E265" s="79" t="s">
        <v>260</v>
      </c>
      <c r="F265" s="79" t="s">
        <v>267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1:16" ht="18" x14ac:dyDescent="0.25">
      <c r="A266" s="59" t="s">
        <v>0</v>
      </c>
      <c r="B266" s="101">
        <v>8.2727000000000004</v>
      </c>
      <c r="C266" s="101"/>
      <c r="D266" s="90">
        <v>12.92353</v>
      </c>
      <c r="E266" s="90">
        <v>12.35698</v>
      </c>
      <c r="F266" s="91">
        <v>13.345510000000001</v>
      </c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1:16" ht="18" x14ac:dyDescent="0.25">
      <c r="A267" s="59" t="s">
        <v>1</v>
      </c>
      <c r="B267" s="101">
        <v>0.14069999999999999</v>
      </c>
      <c r="C267" s="101"/>
      <c r="D267" s="90">
        <v>0.47523710000000002</v>
      </c>
      <c r="E267" s="90">
        <v>0.22513559999999999</v>
      </c>
      <c r="F267" s="91">
        <v>0.50521000000000005</v>
      </c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1:16" ht="18" x14ac:dyDescent="0.25">
      <c r="A268" s="59" t="s">
        <v>6</v>
      </c>
      <c r="B268" s="99">
        <v>1.5512499999999999E-10</v>
      </c>
      <c r="C268" s="99"/>
      <c r="D268" s="60">
        <v>1.5512499999999999E-10</v>
      </c>
      <c r="E268" s="60">
        <v>1.5512499999999999E-10</v>
      </c>
      <c r="F268" s="89">
        <v>1.5512499999999999E-10</v>
      </c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1:16" ht="18" x14ac:dyDescent="0.25">
      <c r="A269" s="88" t="s">
        <v>14</v>
      </c>
      <c r="B269" s="102">
        <v>1</v>
      </c>
      <c r="C269" s="102"/>
      <c r="D269" s="89">
        <v>0.5</v>
      </c>
      <c r="E269" s="89">
        <v>1</v>
      </c>
      <c r="F269" s="89">
        <v>0.5</v>
      </c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</sheetData>
  <mergeCells count="29">
    <mergeCell ref="A5:P5"/>
    <mergeCell ref="A38:P38"/>
    <mergeCell ref="A163:P163"/>
    <mergeCell ref="A6:P6"/>
    <mergeCell ref="A264:P264"/>
    <mergeCell ref="A32:P32"/>
    <mergeCell ref="A39:P39"/>
    <mergeCell ref="A48:P48"/>
    <mergeCell ref="A64:P64"/>
    <mergeCell ref="A164:P164"/>
    <mergeCell ref="A170:P170"/>
    <mergeCell ref="A190:P190"/>
    <mergeCell ref="A79:P79"/>
    <mergeCell ref="A80:P80"/>
    <mergeCell ref="A89:P89"/>
    <mergeCell ref="A141:P141"/>
    <mergeCell ref="B268:C268"/>
    <mergeCell ref="B265:C265"/>
    <mergeCell ref="B266:C266"/>
    <mergeCell ref="B267:C267"/>
    <mergeCell ref="B269:C269"/>
    <mergeCell ref="A196:P196"/>
    <mergeCell ref="A252:P252"/>
    <mergeCell ref="A226:P226"/>
    <mergeCell ref="A227:P227"/>
    <mergeCell ref="A239:P239"/>
    <mergeCell ref="A197:P197"/>
    <mergeCell ref="A206:P206"/>
    <mergeCell ref="A218:P218"/>
  </mergeCells>
  <phoneticPr fontId="7" type="noConversion"/>
  <printOptions horizontalCentered="1"/>
  <pageMargins left="1" right="1" top="1" bottom="1" header="0" footer="0"/>
  <pageSetup scale="46" fitToHeight="3" orientation="portrait" r:id="rId1"/>
  <headerFooter alignWithMargins="0"/>
  <extLst>
    <ext xmlns:mx="http://schemas.microsoft.com/office/mac/excel/2008/main" uri="{64002731-A6B0-56B0-2670-7721B7C09600}">
      <mx:PLV Mode="1" OnePage="0" WScale="4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AFT ages eff Cl EMPA sort (2)</vt:lpstr>
      <vt:lpstr>'AFT ages eff Cl EMPA sort (2)'!Print_Area</vt:lpstr>
      <vt:lpstr>'AFT ages eff Cl EMPA sort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Powell</dc:creator>
  <cp:lastModifiedBy>Powell, Jeremy</cp:lastModifiedBy>
  <cp:lastPrinted>2017-02-07T02:44:24Z</cp:lastPrinted>
  <dcterms:created xsi:type="dcterms:W3CDTF">2016-07-05T20:15:51Z</dcterms:created>
  <dcterms:modified xsi:type="dcterms:W3CDTF">2019-05-13T20:48:29Z</dcterms:modified>
</cp:coreProperties>
</file>