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ad.monash.edu\home\User065\Jmul0009\Desktop\uRCG\Revisions\Submission 2\DR Tables\"/>
    </mc:Choice>
  </mc:AlternateContent>
  <bookViews>
    <workbookView xWindow="1575" yWindow="795" windowWidth="37560" windowHeight="14940" tabRatio="642" activeTab="1"/>
  </bookViews>
  <sheets>
    <sheet name="upper RCG" sheetId="5" r:id="rId1"/>
    <sheet name="Unkar Group" sheetId="6" r:id="rId2"/>
    <sheet name="Standards" sheetId="10" r:id="rId3"/>
    <sheet name="Methods" sheetId="8" r:id="rId4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6" l="1"/>
  <c r="AK37" i="6"/>
  <c r="AF37" i="6"/>
  <c r="AJ37" i="6"/>
  <c r="AI37" i="6"/>
  <c r="AH37" i="6"/>
  <c r="AG37" i="6"/>
  <c r="AD37" i="6"/>
  <c r="AC37" i="6"/>
  <c r="X37" i="6"/>
  <c r="AB37" i="6"/>
  <c r="AA37" i="6"/>
  <c r="Z37" i="6"/>
  <c r="Y37" i="6"/>
  <c r="V37" i="6"/>
  <c r="U37" i="6"/>
  <c r="P37" i="6"/>
  <c r="T37" i="6"/>
  <c r="S37" i="6"/>
  <c r="R37" i="6"/>
  <c r="Q37" i="6"/>
  <c r="N37" i="6"/>
  <c r="M37" i="6"/>
  <c r="H37" i="6"/>
  <c r="L37" i="6"/>
  <c r="K37" i="6"/>
  <c r="J37" i="6"/>
  <c r="I37" i="6"/>
  <c r="AL36" i="6"/>
  <c r="AK36" i="6"/>
  <c r="AF36" i="6"/>
  <c r="AJ36" i="6"/>
  <c r="AI36" i="6"/>
  <c r="AH36" i="6"/>
  <c r="AG36" i="6"/>
  <c r="AD36" i="6"/>
  <c r="AC36" i="6"/>
  <c r="X36" i="6"/>
  <c r="AB36" i="6"/>
  <c r="AA36" i="6"/>
  <c r="Z36" i="6"/>
  <c r="Y36" i="6"/>
  <c r="V36" i="6"/>
  <c r="U36" i="6"/>
  <c r="P36" i="6"/>
  <c r="T36" i="6"/>
  <c r="S36" i="6"/>
  <c r="R36" i="6"/>
  <c r="Q36" i="6"/>
  <c r="N36" i="6"/>
  <c r="M36" i="6"/>
  <c r="H36" i="6"/>
  <c r="L36" i="6"/>
  <c r="K36" i="6"/>
  <c r="J36" i="6"/>
  <c r="I36" i="6"/>
  <c r="AL35" i="6"/>
  <c r="AK35" i="6"/>
  <c r="AF35" i="6"/>
  <c r="AJ35" i="6"/>
  <c r="AI35" i="6"/>
  <c r="AH35" i="6"/>
  <c r="AG35" i="6"/>
  <c r="AD35" i="6"/>
  <c r="AC35" i="6"/>
  <c r="X35" i="6"/>
  <c r="AB35" i="6"/>
  <c r="AA35" i="6"/>
  <c r="Z35" i="6"/>
  <c r="Y35" i="6"/>
  <c r="V35" i="6"/>
  <c r="U35" i="6"/>
  <c r="P35" i="6"/>
  <c r="T35" i="6"/>
  <c r="S35" i="6"/>
  <c r="R35" i="6"/>
  <c r="Q35" i="6"/>
  <c r="N35" i="6"/>
  <c r="M35" i="6"/>
  <c r="H35" i="6"/>
  <c r="L35" i="6"/>
  <c r="K35" i="6"/>
  <c r="J35" i="6"/>
  <c r="I35" i="6"/>
  <c r="AL34" i="6"/>
  <c r="AK34" i="6"/>
  <c r="AF34" i="6"/>
  <c r="AJ34" i="6"/>
  <c r="AI34" i="6"/>
  <c r="AH34" i="6"/>
  <c r="AG34" i="6"/>
  <c r="AD34" i="6"/>
  <c r="AC34" i="6"/>
  <c r="X34" i="6"/>
  <c r="AB34" i="6"/>
  <c r="AA34" i="6"/>
  <c r="Z34" i="6"/>
  <c r="Y34" i="6"/>
  <c r="V34" i="6"/>
  <c r="U34" i="6"/>
  <c r="P34" i="6"/>
  <c r="T34" i="6"/>
  <c r="S34" i="6"/>
  <c r="R34" i="6"/>
  <c r="Q34" i="6"/>
  <c r="N34" i="6"/>
  <c r="M34" i="6"/>
  <c r="H34" i="6"/>
  <c r="L34" i="6"/>
  <c r="K34" i="6"/>
  <c r="J34" i="6"/>
  <c r="I34" i="6"/>
  <c r="AL33" i="6"/>
  <c r="AK33" i="6"/>
  <c r="AF33" i="6"/>
  <c r="AJ33" i="6"/>
  <c r="AI33" i="6"/>
  <c r="AH33" i="6"/>
  <c r="AG33" i="6"/>
  <c r="AD33" i="6"/>
  <c r="AC33" i="6"/>
  <c r="X33" i="6"/>
  <c r="AB33" i="6"/>
  <c r="AA33" i="6"/>
  <c r="Z33" i="6"/>
  <c r="Y33" i="6"/>
  <c r="V33" i="6"/>
  <c r="U33" i="6"/>
  <c r="P33" i="6"/>
  <c r="T33" i="6"/>
  <c r="S33" i="6"/>
  <c r="R33" i="6"/>
  <c r="Q33" i="6"/>
  <c r="N33" i="6"/>
  <c r="M33" i="6"/>
  <c r="H33" i="6"/>
  <c r="L33" i="6"/>
  <c r="K33" i="6"/>
  <c r="J33" i="6"/>
  <c r="I33" i="6"/>
  <c r="AL32" i="6"/>
  <c r="AK32" i="6"/>
  <c r="AF32" i="6"/>
  <c r="AJ32" i="6"/>
  <c r="AI32" i="6"/>
  <c r="AH32" i="6"/>
  <c r="AG32" i="6"/>
  <c r="AD32" i="6"/>
  <c r="AC32" i="6"/>
  <c r="X32" i="6"/>
  <c r="AB32" i="6"/>
  <c r="AA32" i="6"/>
  <c r="Z32" i="6"/>
  <c r="Y32" i="6"/>
  <c r="V32" i="6"/>
  <c r="U32" i="6"/>
  <c r="P32" i="6"/>
  <c r="T32" i="6"/>
  <c r="S32" i="6"/>
  <c r="R32" i="6"/>
  <c r="Q32" i="6"/>
  <c r="N32" i="6"/>
  <c r="M32" i="6"/>
  <c r="H32" i="6"/>
  <c r="L32" i="6"/>
  <c r="K32" i="6"/>
  <c r="J32" i="6"/>
  <c r="I32" i="6"/>
  <c r="AL31" i="6"/>
  <c r="AK31" i="6"/>
  <c r="AF31" i="6"/>
  <c r="AJ31" i="6"/>
  <c r="AI31" i="6"/>
  <c r="AH31" i="6"/>
  <c r="AG31" i="6"/>
  <c r="AD31" i="6"/>
  <c r="AC31" i="6"/>
  <c r="X31" i="6"/>
  <c r="AB31" i="6"/>
  <c r="AA31" i="6"/>
  <c r="Z31" i="6"/>
  <c r="Y31" i="6"/>
  <c r="V31" i="6"/>
  <c r="U31" i="6"/>
  <c r="P31" i="6"/>
  <c r="T31" i="6"/>
  <c r="S31" i="6"/>
  <c r="R31" i="6"/>
  <c r="Q31" i="6"/>
  <c r="N31" i="6"/>
  <c r="M31" i="6"/>
  <c r="H31" i="6"/>
  <c r="L31" i="6"/>
  <c r="K31" i="6"/>
  <c r="J31" i="6"/>
  <c r="I31" i="6"/>
  <c r="AL30" i="6"/>
  <c r="AK30" i="6"/>
  <c r="AF30" i="6"/>
  <c r="AJ30" i="6"/>
  <c r="AI30" i="6"/>
  <c r="AH30" i="6"/>
  <c r="AG30" i="6"/>
  <c r="AD30" i="6"/>
  <c r="AC30" i="6"/>
  <c r="X30" i="6"/>
  <c r="AB30" i="6"/>
  <c r="AA30" i="6"/>
  <c r="Z30" i="6"/>
  <c r="Y30" i="6"/>
  <c r="V30" i="6"/>
  <c r="U30" i="6"/>
  <c r="P30" i="6"/>
  <c r="T30" i="6"/>
  <c r="S30" i="6"/>
  <c r="R30" i="6"/>
  <c r="Q30" i="6"/>
  <c r="N30" i="6"/>
  <c r="M30" i="6"/>
  <c r="H30" i="6"/>
  <c r="L30" i="6"/>
  <c r="K30" i="6"/>
  <c r="J30" i="6"/>
  <c r="I30" i="6"/>
  <c r="AL29" i="6"/>
  <c r="AK29" i="6"/>
  <c r="AF29" i="6"/>
  <c r="AJ29" i="6"/>
  <c r="AI29" i="6"/>
  <c r="AH29" i="6"/>
  <c r="AG29" i="6"/>
  <c r="AD29" i="6"/>
  <c r="AC29" i="6"/>
  <c r="X29" i="6"/>
  <c r="AB29" i="6"/>
  <c r="AA29" i="6"/>
  <c r="Z29" i="6"/>
  <c r="Y29" i="6"/>
  <c r="V29" i="6"/>
  <c r="U29" i="6"/>
  <c r="P29" i="6"/>
  <c r="T29" i="6"/>
  <c r="S29" i="6"/>
  <c r="R29" i="6"/>
  <c r="Q29" i="6"/>
  <c r="N29" i="6"/>
  <c r="M29" i="6"/>
  <c r="H29" i="6"/>
  <c r="L29" i="6"/>
  <c r="K29" i="6"/>
  <c r="J29" i="6"/>
  <c r="I29" i="6"/>
  <c r="AL28" i="6"/>
  <c r="AK28" i="6"/>
  <c r="AF28" i="6"/>
  <c r="AJ28" i="6"/>
  <c r="AI28" i="6"/>
  <c r="AH28" i="6"/>
  <c r="AG28" i="6"/>
  <c r="AD28" i="6"/>
  <c r="AC28" i="6"/>
  <c r="X28" i="6"/>
  <c r="AB28" i="6"/>
  <c r="AA28" i="6"/>
  <c r="Z28" i="6"/>
  <c r="Y28" i="6"/>
  <c r="V28" i="6"/>
  <c r="U28" i="6"/>
  <c r="P28" i="6"/>
  <c r="T28" i="6"/>
  <c r="S28" i="6"/>
  <c r="R28" i="6"/>
  <c r="Q28" i="6"/>
  <c r="N28" i="6"/>
  <c r="M28" i="6"/>
  <c r="H28" i="6"/>
  <c r="L28" i="6"/>
  <c r="K28" i="6"/>
  <c r="J28" i="6"/>
  <c r="I28" i="6"/>
  <c r="AL27" i="6"/>
  <c r="AK27" i="6"/>
  <c r="AF27" i="6"/>
  <c r="AJ27" i="6"/>
  <c r="AI27" i="6"/>
  <c r="AH27" i="6"/>
  <c r="AG27" i="6"/>
  <c r="AD27" i="6"/>
  <c r="AC27" i="6"/>
  <c r="X27" i="6"/>
  <c r="AB27" i="6"/>
  <c r="AA27" i="6"/>
  <c r="Z27" i="6"/>
  <c r="Y27" i="6"/>
  <c r="V27" i="6"/>
  <c r="U27" i="6"/>
  <c r="P27" i="6"/>
  <c r="T27" i="6"/>
  <c r="S27" i="6"/>
  <c r="R27" i="6"/>
  <c r="Q27" i="6"/>
  <c r="N27" i="6"/>
  <c r="M27" i="6"/>
  <c r="H27" i="6"/>
  <c r="L27" i="6"/>
  <c r="K27" i="6"/>
  <c r="J27" i="6"/>
  <c r="I27" i="6"/>
  <c r="AL26" i="6"/>
  <c r="AK26" i="6"/>
  <c r="AF26" i="6"/>
  <c r="AJ26" i="6"/>
  <c r="AI26" i="6"/>
  <c r="AH26" i="6"/>
  <c r="AG26" i="6"/>
  <c r="AD26" i="6"/>
  <c r="AC26" i="6"/>
  <c r="X26" i="6"/>
  <c r="AB26" i="6"/>
  <c r="AA26" i="6"/>
  <c r="Z26" i="6"/>
  <c r="Y26" i="6"/>
  <c r="V26" i="6"/>
  <c r="U26" i="6"/>
  <c r="P26" i="6"/>
  <c r="T26" i="6"/>
  <c r="S26" i="6"/>
  <c r="R26" i="6"/>
  <c r="Q26" i="6"/>
  <c r="N26" i="6"/>
  <c r="M26" i="6"/>
  <c r="H26" i="6"/>
  <c r="L26" i="6"/>
  <c r="K26" i="6"/>
  <c r="J26" i="6"/>
  <c r="I26" i="6"/>
  <c r="AL25" i="6"/>
  <c r="AK25" i="6"/>
  <c r="AF25" i="6"/>
  <c r="AJ25" i="6"/>
  <c r="AI25" i="6"/>
  <c r="AH25" i="6"/>
  <c r="AG25" i="6"/>
  <c r="AD25" i="6"/>
  <c r="AC25" i="6"/>
  <c r="X25" i="6"/>
  <c r="AB25" i="6"/>
  <c r="AA25" i="6"/>
  <c r="Z25" i="6"/>
  <c r="Y25" i="6"/>
  <c r="V25" i="6"/>
  <c r="U25" i="6"/>
  <c r="P25" i="6"/>
  <c r="T25" i="6"/>
  <c r="S25" i="6"/>
  <c r="R25" i="6"/>
  <c r="Q25" i="6"/>
  <c r="N25" i="6"/>
  <c r="M25" i="6"/>
  <c r="H25" i="6"/>
  <c r="L25" i="6"/>
  <c r="K25" i="6"/>
  <c r="J25" i="6"/>
  <c r="I25" i="6"/>
  <c r="AL24" i="6"/>
  <c r="AK24" i="6"/>
  <c r="AF24" i="6"/>
  <c r="AJ24" i="6"/>
  <c r="AI24" i="6"/>
  <c r="AH24" i="6"/>
  <c r="AG24" i="6"/>
  <c r="AD24" i="6"/>
  <c r="AC24" i="6"/>
  <c r="X24" i="6"/>
  <c r="AB24" i="6"/>
  <c r="AA24" i="6"/>
  <c r="Z24" i="6"/>
  <c r="Y24" i="6"/>
  <c r="V24" i="6"/>
  <c r="U24" i="6"/>
  <c r="P24" i="6"/>
  <c r="T24" i="6"/>
  <c r="S24" i="6"/>
  <c r="R24" i="6"/>
  <c r="Q24" i="6"/>
  <c r="N24" i="6"/>
  <c r="M24" i="6"/>
  <c r="H24" i="6"/>
  <c r="L24" i="6"/>
  <c r="K24" i="6"/>
  <c r="J24" i="6"/>
  <c r="I24" i="6"/>
  <c r="AL23" i="6"/>
  <c r="AK23" i="6"/>
  <c r="AF23" i="6"/>
  <c r="AJ23" i="6"/>
  <c r="AI23" i="6"/>
  <c r="AH23" i="6"/>
  <c r="AG23" i="6"/>
  <c r="AD23" i="6"/>
  <c r="AC23" i="6"/>
  <c r="X23" i="6"/>
  <c r="AB23" i="6"/>
  <c r="AA23" i="6"/>
  <c r="Z23" i="6"/>
  <c r="Y23" i="6"/>
  <c r="V23" i="6"/>
  <c r="U23" i="6"/>
  <c r="P23" i="6"/>
  <c r="T23" i="6"/>
  <c r="S23" i="6"/>
  <c r="R23" i="6"/>
  <c r="Q23" i="6"/>
  <c r="N23" i="6"/>
  <c r="M23" i="6"/>
  <c r="H23" i="6"/>
  <c r="L23" i="6"/>
  <c r="K23" i="6"/>
  <c r="J23" i="6"/>
  <c r="I23" i="6"/>
  <c r="AL67" i="5"/>
  <c r="AK67" i="5"/>
  <c r="AF67" i="5"/>
  <c r="AJ67" i="5"/>
  <c r="AI67" i="5"/>
  <c r="AH67" i="5"/>
  <c r="AG67" i="5"/>
  <c r="AD67" i="5"/>
  <c r="AC67" i="5"/>
  <c r="X67" i="5"/>
  <c r="AB67" i="5"/>
  <c r="AA67" i="5"/>
  <c r="Z67" i="5"/>
  <c r="Y67" i="5"/>
  <c r="V67" i="5"/>
  <c r="U67" i="5"/>
  <c r="P67" i="5"/>
  <c r="T67" i="5"/>
  <c r="S67" i="5"/>
  <c r="R67" i="5"/>
  <c r="Q67" i="5"/>
  <c r="N67" i="5"/>
  <c r="M67" i="5"/>
  <c r="H67" i="5"/>
  <c r="L67" i="5"/>
  <c r="K67" i="5"/>
  <c r="J67" i="5"/>
  <c r="I67" i="5"/>
  <c r="AL66" i="5"/>
  <c r="AK66" i="5"/>
  <c r="AF66" i="5"/>
  <c r="AJ66" i="5"/>
  <c r="AI66" i="5"/>
  <c r="AH66" i="5"/>
  <c r="AG66" i="5"/>
  <c r="AD66" i="5"/>
  <c r="AC66" i="5"/>
  <c r="X66" i="5"/>
  <c r="AB66" i="5"/>
  <c r="AA66" i="5"/>
  <c r="Z66" i="5"/>
  <c r="Y66" i="5"/>
  <c r="V66" i="5"/>
  <c r="U66" i="5"/>
  <c r="P66" i="5"/>
  <c r="T66" i="5"/>
  <c r="S66" i="5"/>
  <c r="R66" i="5"/>
  <c r="Q66" i="5"/>
  <c r="N66" i="5"/>
  <c r="M66" i="5"/>
  <c r="H66" i="5"/>
  <c r="L66" i="5"/>
  <c r="K66" i="5"/>
  <c r="J66" i="5"/>
  <c r="I66" i="5"/>
  <c r="AL65" i="5"/>
  <c r="AK65" i="5"/>
  <c r="AF65" i="5"/>
  <c r="AJ65" i="5"/>
  <c r="AI65" i="5"/>
  <c r="AH65" i="5"/>
  <c r="AG65" i="5"/>
  <c r="AD65" i="5"/>
  <c r="AC65" i="5"/>
  <c r="X65" i="5"/>
  <c r="AB65" i="5"/>
  <c r="AA65" i="5"/>
  <c r="Z65" i="5"/>
  <c r="Y65" i="5"/>
  <c r="V65" i="5"/>
  <c r="U65" i="5"/>
  <c r="P65" i="5"/>
  <c r="T65" i="5"/>
  <c r="S65" i="5"/>
  <c r="R65" i="5"/>
  <c r="Q65" i="5"/>
  <c r="N65" i="5"/>
  <c r="M65" i="5"/>
  <c r="H65" i="5"/>
  <c r="L65" i="5"/>
  <c r="K65" i="5"/>
  <c r="J65" i="5"/>
  <c r="I65" i="5"/>
  <c r="AL64" i="5"/>
  <c r="AK64" i="5"/>
  <c r="AF64" i="5"/>
  <c r="AJ64" i="5"/>
  <c r="AI64" i="5"/>
  <c r="AH64" i="5"/>
  <c r="AG64" i="5"/>
  <c r="AD64" i="5"/>
  <c r="AC64" i="5"/>
  <c r="X64" i="5"/>
  <c r="AB64" i="5"/>
  <c r="AA64" i="5"/>
  <c r="Z64" i="5"/>
  <c r="Y64" i="5"/>
  <c r="V64" i="5"/>
  <c r="U64" i="5"/>
  <c r="P64" i="5"/>
  <c r="T64" i="5"/>
  <c r="S64" i="5"/>
  <c r="R64" i="5"/>
  <c r="Q64" i="5"/>
  <c r="N64" i="5"/>
  <c r="M64" i="5"/>
  <c r="H64" i="5"/>
  <c r="L64" i="5"/>
  <c r="K64" i="5"/>
  <c r="J64" i="5"/>
  <c r="I64" i="5"/>
  <c r="AL63" i="5"/>
  <c r="AK63" i="5"/>
  <c r="AF63" i="5"/>
  <c r="AJ63" i="5"/>
  <c r="AI63" i="5"/>
  <c r="AH63" i="5"/>
  <c r="AG63" i="5"/>
  <c r="AD63" i="5"/>
  <c r="AC63" i="5"/>
  <c r="X63" i="5"/>
  <c r="AB63" i="5"/>
  <c r="AA63" i="5"/>
  <c r="Z63" i="5"/>
  <c r="Y63" i="5"/>
  <c r="V63" i="5"/>
  <c r="U63" i="5"/>
  <c r="P63" i="5"/>
  <c r="T63" i="5"/>
  <c r="S63" i="5"/>
  <c r="R63" i="5"/>
  <c r="Q63" i="5"/>
  <c r="N63" i="5"/>
  <c r="M63" i="5"/>
  <c r="H63" i="5"/>
  <c r="L63" i="5"/>
  <c r="K63" i="5"/>
  <c r="J63" i="5"/>
  <c r="I63" i="5"/>
  <c r="AL62" i="5"/>
  <c r="AK62" i="5"/>
  <c r="AF62" i="5"/>
  <c r="AJ62" i="5"/>
  <c r="AI62" i="5"/>
  <c r="AH62" i="5"/>
  <c r="AG62" i="5"/>
  <c r="AD62" i="5"/>
  <c r="AC62" i="5"/>
  <c r="X62" i="5"/>
  <c r="AB62" i="5"/>
  <c r="AA62" i="5"/>
  <c r="Z62" i="5"/>
  <c r="Y62" i="5"/>
  <c r="V62" i="5"/>
  <c r="U62" i="5"/>
  <c r="P62" i="5"/>
  <c r="T62" i="5"/>
  <c r="S62" i="5"/>
  <c r="R62" i="5"/>
  <c r="Q62" i="5"/>
  <c r="N62" i="5"/>
  <c r="M62" i="5"/>
  <c r="H62" i="5"/>
  <c r="L62" i="5"/>
  <c r="K62" i="5"/>
  <c r="J62" i="5"/>
  <c r="I62" i="5"/>
  <c r="AL61" i="5"/>
  <c r="AK61" i="5"/>
  <c r="AF61" i="5"/>
  <c r="AJ61" i="5"/>
  <c r="AI61" i="5"/>
  <c r="AH61" i="5"/>
  <c r="AG61" i="5"/>
  <c r="AD61" i="5"/>
  <c r="AC61" i="5"/>
  <c r="X61" i="5"/>
  <c r="AB61" i="5"/>
  <c r="AA61" i="5"/>
  <c r="Z61" i="5"/>
  <c r="Y61" i="5"/>
  <c r="V61" i="5"/>
  <c r="U61" i="5"/>
  <c r="P61" i="5"/>
  <c r="T61" i="5"/>
  <c r="S61" i="5"/>
  <c r="R61" i="5"/>
  <c r="Q61" i="5"/>
  <c r="N61" i="5"/>
  <c r="M61" i="5"/>
  <c r="H61" i="5"/>
  <c r="L61" i="5"/>
  <c r="K61" i="5"/>
  <c r="J61" i="5"/>
  <c r="I61" i="5"/>
  <c r="AL60" i="5"/>
  <c r="AK60" i="5"/>
  <c r="AF60" i="5"/>
  <c r="AJ60" i="5"/>
  <c r="AI60" i="5"/>
  <c r="AH60" i="5"/>
  <c r="AG60" i="5"/>
  <c r="AD60" i="5"/>
  <c r="AC60" i="5"/>
  <c r="X60" i="5"/>
  <c r="AB60" i="5"/>
  <c r="AA60" i="5"/>
  <c r="Z60" i="5"/>
  <c r="Y60" i="5"/>
  <c r="V60" i="5"/>
  <c r="U60" i="5"/>
  <c r="P60" i="5"/>
  <c r="T60" i="5"/>
  <c r="S60" i="5"/>
  <c r="R60" i="5"/>
  <c r="Q60" i="5"/>
  <c r="N60" i="5"/>
  <c r="M60" i="5"/>
  <c r="H60" i="5"/>
  <c r="L60" i="5"/>
  <c r="K60" i="5"/>
  <c r="J60" i="5"/>
  <c r="I60" i="5"/>
  <c r="AL59" i="5"/>
  <c r="AK59" i="5"/>
  <c r="AF59" i="5"/>
  <c r="AJ59" i="5"/>
  <c r="AI59" i="5"/>
  <c r="AH59" i="5"/>
  <c r="AG59" i="5"/>
  <c r="AD59" i="5"/>
  <c r="AC59" i="5"/>
  <c r="X59" i="5"/>
  <c r="AB59" i="5"/>
  <c r="AA59" i="5"/>
  <c r="Z59" i="5"/>
  <c r="Y59" i="5"/>
  <c r="V59" i="5"/>
  <c r="U59" i="5"/>
  <c r="P59" i="5"/>
  <c r="T59" i="5"/>
  <c r="S59" i="5"/>
  <c r="R59" i="5"/>
  <c r="Q59" i="5"/>
  <c r="N59" i="5"/>
  <c r="M59" i="5"/>
  <c r="H59" i="5"/>
  <c r="L59" i="5"/>
  <c r="K59" i="5"/>
  <c r="J59" i="5"/>
  <c r="I59" i="5"/>
  <c r="AL58" i="5"/>
  <c r="AK58" i="5"/>
  <c r="AF58" i="5"/>
  <c r="AJ58" i="5"/>
  <c r="AI58" i="5"/>
  <c r="AH58" i="5"/>
  <c r="AG58" i="5"/>
  <c r="AD58" i="5"/>
  <c r="AC58" i="5"/>
  <c r="X58" i="5"/>
  <c r="AB58" i="5"/>
  <c r="AA58" i="5"/>
  <c r="Z58" i="5"/>
  <c r="Y58" i="5"/>
  <c r="V58" i="5"/>
  <c r="U58" i="5"/>
  <c r="P58" i="5"/>
  <c r="T58" i="5"/>
  <c r="S58" i="5"/>
  <c r="R58" i="5"/>
  <c r="Q58" i="5"/>
  <c r="N58" i="5"/>
  <c r="M58" i="5"/>
  <c r="H58" i="5"/>
  <c r="L58" i="5"/>
  <c r="K58" i="5"/>
  <c r="J58" i="5"/>
  <c r="I58" i="5"/>
  <c r="AL57" i="5"/>
  <c r="AK57" i="5"/>
  <c r="AF57" i="5"/>
  <c r="AJ57" i="5"/>
  <c r="AI57" i="5"/>
  <c r="AH57" i="5"/>
  <c r="AG57" i="5"/>
  <c r="AD57" i="5"/>
  <c r="AC57" i="5"/>
  <c r="X57" i="5"/>
  <c r="AB57" i="5"/>
  <c r="AA57" i="5"/>
  <c r="Z57" i="5"/>
  <c r="Y57" i="5"/>
  <c r="V57" i="5"/>
  <c r="U57" i="5"/>
  <c r="P57" i="5"/>
  <c r="T57" i="5"/>
  <c r="S57" i="5"/>
  <c r="R57" i="5"/>
  <c r="Q57" i="5"/>
  <c r="N57" i="5"/>
  <c r="M57" i="5"/>
  <c r="H57" i="5"/>
  <c r="L57" i="5"/>
  <c r="K57" i="5"/>
  <c r="J57" i="5"/>
  <c r="I57" i="5"/>
  <c r="AL56" i="5"/>
  <c r="AK56" i="5"/>
  <c r="AF56" i="5"/>
  <c r="AJ56" i="5"/>
  <c r="AI56" i="5"/>
  <c r="AH56" i="5"/>
  <c r="AG56" i="5"/>
  <c r="AD56" i="5"/>
  <c r="AC56" i="5"/>
  <c r="X56" i="5"/>
  <c r="AB56" i="5"/>
  <c r="AA56" i="5"/>
  <c r="Z56" i="5"/>
  <c r="Y56" i="5"/>
  <c r="V56" i="5"/>
  <c r="U56" i="5"/>
  <c r="P56" i="5"/>
  <c r="T56" i="5"/>
  <c r="S56" i="5"/>
  <c r="R56" i="5"/>
  <c r="Q56" i="5"/>
  <c r="N56" i="5"/>
  <c r="M56" i="5"/>
  <c r="H56" i="5"/>
  <c r="L56" i="5"/>
  <c r="K56" i="5"/>
  <c r="J56" i="5"/>
  <c r="I56" i="5"/>
  <c r="AL55" i="5"/>
  <c r="AK55" i="5"/>
  <c r="AF55" i="5"/>
  <c r="AJ55" i="5"/>
  <c r="AI55" i="5"/>
  <c r="AH55" i="5"/>
  <c r="AG55" i="5"/>
  <c r="AD55" i="5"/>
  <c r="AC55" i="5"/>
  <c r="X55" i="5"/>
  <c r="AB55" i="5"/>
  <c r="AA55" i="5"/>
  <c r="Z55" i="5"/>
  <c r="Y55" i="5"/>
  <c r="V55" i="5"/>
  <c r="U55" i="5"/>
  <c r="P55" i="5"/>
  <c r="T55" i="5"/>
  <c r="S55" i="5"/>
  <c r="R55" i="5"/>
  <c r="Q55" i="5"/>
  <c r="N55" i="5"/>
  <c r="M55" i="5"/>
  <c r="H55" i="5"/>
  <c r="L55" i="5"/>
  <c r="K55" i="5"/>
  <c r="J55" i="5"/>
  <c r="I55" i="5"/>
  <c r="AL54" i="5"/>
  <c r="AK54" i="5"/>
  <c r="AF54" i="5"/>
  <c r="AJ54" i="5"/>
  <c r="AI54" i="5"/>
  <c r="AH54" i="5"/>
  <c r="AG54" i="5"/>
  <c r="AD54" i="5"/>
  <c r="AC54" i="5"/>
  <c r="X54" i="5"/>
  <c r="AB54" i="5"/>
  <c r="AA54" i="5"/>
  <c r="Z54" i="5"/>
  <c r="Y54" i="5"/>
  <c r="V54" i="5"/>
  <c r="U54" i="5"/>
  <c r="P54" i="5"/>
  <c r="T54" i="5"/>
  <c r="S54" i="5"/>
  <c r="R54" i="5"/>
  <c r="Q54" i="5"/>
  <c r="N54" i="5"/>
  <c r="M54" i="5"/>
  <c r="H54" i="5"/>
  <c r="L54" i="5"/>
  <c r="K54" i="5"/>
  <c r="J54" i="5"/>
  <c r="I54" i="5"/>
  <c r="AL53" i="5"/>
  <c r="AK53" i="5"/>
  <c r="AF53" i="5"/>
  <c r="AJ53" i="5"/>
  <c r="AI53" i="5"/>
  <c r="AH53" i="5"/>
  <c r="AG53" i="5"/>
  <c r="AD53" i="5"/>
  <c r="AC53" i="5"/>
  <c r="X53" i="5"/>
  <c r="AB53" i="5"/>
  <c r="AA53" i="5"/>
  <c r="Z53" i="5"/>
  <c r="Y53" i="5"/>
  <c r="V53" i="5"/>
  <c r="U53" i="5"/>
  <c r="P53" i="5"/>
  <c r="T53" i="5"/>
  <c r="S53" i="5"/>
  <c r="R53" i="5"/>
  <c r="Q53" i="5"/>
  <c r="N53" i="5"/>
  <c r="M53" i="5"/>
  <c r="H53" i="5"/>
  <c r="L53" i="5"/>
  <c r="K53" i="5"/>
  <c r="J53" i="5"/>
  <c r="I53" i="5"/>
  <c r="AL52" i="5"/>
  <c r="AK52" i="5"/>
  <c r="AF52" i="5"/>
  <c r="AJ52" i="5"/>
  <c r="AI52" i="5"/>
  <c r="AH52" i="5"/>
  <c r="AG52" i="5"/>
  <c r="AD52" i="5"/>
  <c r="AC52" i="5"/>
  <c r="X52" i="5"/>
  <c r="AB52" i="5"/>
  <c r="AA52" i="5"/>
  <c r="Z52" i="5"/>
  <c r="Y52" i="5"/>
  <c r="V52" i="5"/>
  <c r="U52" i="5"/>
  <c r="P52" i="5"/>
  <c r="T52" i="5"/>
  <c r="S52" i="5"/>
  <c r="R52" i="5"/>
  <c r="Q52" i="5"/>
  <c r="N52" i="5"/>
  <c r="M52" i="5"/>
  <c r="H52" i="5"/>
  <c r="L52" i="5"/>
  <c r="K52" i="5"/>
  <c r="J52" i="5"/>
  <c r="I52" i="5"/>
  <c r="AL51" i="5"/>
  <c r="AK51" i="5"/>
  <c r="AF51" i="5"/>
  <c r="AJ51" i="5"/>
  <c r="AI51" i="5"/>
  <c r="AH51" i="5"/>
  <c r="AG51" i="5"/>
  <c r="AD51" i="5"/>
  <c r="AC51" i="5"/>
  <c r="X51" i="5"/>
  <c r="AB51" i="5"/>
  <c r="AA51" i="5"/>
  <c r="Z51" i="5"/>
  <c r="Y51" i="5"/>
  <c r="V51" i="5"/>
  <c r="U51" i="5"/>
  <c r="P51" i="5"/>
  <c r="T51" i="5"/>
  <c r="S51" i="5"/>
  <c r="R51" i="5"/>
  <c r="Q51" i="5"/>
  <c r="N51" i="5"/>
  <c r="M51" i="5"/>
  <c r="H51" i="5"/>
  <c r="L51" i="5"/>
  <c r="K51" i="5"/>
  <c r="J51" i="5"/>
  <c r="I51" i="5"/>
  <c r="AL50" i="5"/>
  <c r="AK50" i="5"/>
  <c r="AF50" i="5"/>
  <c r="AJ50" i="5"/>
  <c r="AI50" i="5"/>
  <c r="AH50" i="5"/>
  <c r="AG50" i="5"/>
  <c r="AD50" i="5"/>
  <c r="AC50" i="5"/>
  <c r="X50" i="5"/>
  <c r="AB50" i="5"/>
  <c r="AA50" i="5"/>
  <c r="Z50" i="5"/>
  <c r="Y50" i="5"/>
  <c r="V50" i="5"/>
  <c r="U50" i="5"/>
  <c r="P50" i="5"/>
  <c r="T50" i="5"/>
  <c r="S50" i="5"/>
  <c r="R50" i="5"/>
  <c r="Q50" i="5"/>
  <c r="N50" i="5"/>
  <c r="M50" i="5"/>
  <c r="H50" i="5"/>
  <c r="L50" i="5"/>
  <c r="K50" i="5"/>
  <c r="J50" i="5"/>
  <c r="I50" i="5"/>
  <c r="AL49" i="5"/>
  <c r="AK49" i="5"/>
  <c r="AF49" i="5"/>
  <c r="AJ49" i="5"/>
  <c r="AI49" i="5"/>
  <c r="AH49" i="5"/>
  <c r="AG49" i="5"/>
  <c r="AD49" i="5"/>
  <c r="AC49" i="5"/>
  <c r="X49" i="5"/>
  <c r="AB49" i="5"/>
  <c r="AA49" i="5"/>
  <c r="Z49" i="5"/>
  <c r="Y49" i="5"/>
  <c r="V49" i="5"/>
  <c r="U49" i="5"/>
  <c r="P49" i="5"/>
  <c r="T49" i="5"/>
  <c r="S49" i="5"/>
  <c r="R49" i="5"/>
  <c r="Q49" i="5"/>
  <c r="N49" i="5"/>
  <c r="M49" i="5"/>
  <c r="H49" i="5"/>
  <c r="L49" i="5"/>
  <c r="K49" i="5"/>
  <c r="J49" i="5"/>
  <c r="I49" i="5"/>
  <c r="AL48" i="5"/>
  <c r="AK48" i="5"/>
  <c r="AF48" i="5"/>
  <c r="AJ48" i="5"/>
  <c r="AI48" i="5"/>
  <c r="AH48" i="5"/>
  <c r="AG48" i="5"/>
  <c r="AD48" i="5"/>
  <c r="AC48" i="5"/>
  <c r="X48" i="5"/>
  <c r="AB48" i="5"/>
  <c r="AA48" i="5"/>
  <c r="Z48" i="5"/>
  <c r="Y48" i="5"/>
  <c r="V48" i="5"/>
  <c r="U48" i="5"/>
  <c r="P48" i="5"/>
  <c r="T48" i="5"/>
  <c r="S48" i="5"/>
  <c r="R48" i="5"/>
  <c r="Q48" i="5"/>
  <c r="N48" i="5"/>
  <c r="M48" i="5"/>
  <c r="H48" i="5"/>
  <c r="L48" i="5"/>
  <c r="K48" i="5"/>
  <c r="J48" i="5"/>
  <c r="I48" i="5"/>
  <c r="C384" i="10"/>
  <c r="B384" i="10"/>
  <c r="C325" i="10"/>
  <c r="B325" i="10"/>
  <c r="C271" i="10"/>
  <c r="B271" i="10"/>
  <c r="C219" i="10"/>
  <c r="B219" i="10"/>
  <c r="C165" i="10"/>
  <c r="B165" i="10"/>
  <c r="C109" i="10"/>
  <c r="B109" i="10"/>
  <c r="C55" i="10"/>
  <c r="B55" i="10"/>
  <c r="H12" i="6"/>
  <c r="M12" i="6"/>
  <c r="I12" i="6"/>
  <c r="J12" i="6"/>
  <c r="K12" i="6"/>
  <c r="N12" i="6"/>
  <c r="P12" i="6"/>
  <c r="U12" i="6"/>
  <c r="Q12" i="6"/>
  <c r="R12" i="6"/>
  <c r="S12" i="6"/>
  <c r="V12" i="6"/>
  <c r="T12" i="6"/>
  <c r="X12" i="6"/>
  <c r="AC12" i="6"/>
  <c r="Y12" i="6"/>
  <c r="Z12" i="6"/>
  <c r="AA12" i="6"/>
  <c r="AD12" i="6"/>
  <c r="AB12" i="6"/>
  <c r="AF12" i="6"/>
  <c r="AK12" i="6"/>
  <c r="AH12" i="6"/>
  <c r="AI12" i="6"/>
  <c r="AL12" i="6"/>
  <c r="H13" i="6"/>
  <c r="N13" i="6"/>
  <c r="L13" i="6"/>
  <c r="M13" i="6"/>
  <c r="J13" i="6"/>
  <c r="K13" i="6"/>
  <c r="P13" i="6"/>
  <c r="V13" i="6"/>
  <c r="T13" i="6"/>
  <c r="U13" i="6"/>
  <c r="Q13" i="6"/>
  <c r="R13" i="6"/>
  <c r="S13" i="6"/>
  <c r="X13" i="6"/>
  <c r="AD13" i="6"/>
  <c r="AB13" i="6"/>
  <c r="AC13" i="6"/>
  <c r="Y13" i="6"/>
  <c r="Z13" i="6"/>
  <c r="AA13" i="6"/>
  <c r="AF13" i="6"/>
  <c r="AK13" i="6"/>
  <c r="AG13" i="6"/>
  <c r="AH13" i="6"/>
  <c r="AI13" i="6"/>
  <c r="AL13" i="6"/>
  <c r="AJ13" i="6"/>
  <c r="H14" i="6"/>
  <c r="M14" i="6"/>
  <c r="I14" i="6"/>
  <c r="J14" i="6"/>
  <c r="K14" i="6"/>
  <c r="N14" i="6"/>
  <c r="P14" i="6"/>
  <c r="U14" i="6"/>
  <c r="Q14" i="6"/>
  <c r="R14" i="6"/>
  <c r="S14" i="6"/>
  <c r="V14" i="6"/>
  <c r="T14" i="6"/>
  <c r="X14" i="6"/>
  <c r="AC14" i="6"/>
  <c r="Y14" i="6"/>
  <c r="Z14" i="6"/>
  <c r="AA14" i="6"/>
  <c r="AD14" i="6"/>
  <c r="AB14" i="6"/>
  <c r="AF14" i="6"/>
  <c r="AK14" i="6"/>
  <c r="AH14" i="6"/>
  <c r="AI14" i="6"/>
  <c r="AL14" i="6"/>
  <c r="H15" i="6"/>
  <c r="N15" i="6"/>
  <c r="L15" i="6"/>
  <c r="M15" i="6"/>
  <c r="J15" i="6"/>
  <c r="K15" i="6"/>
  <c r="P15" i="6"/>
  <c r="V15" i="6"/>
  <c r="T15" i="6"/>
  <c r="U15" i="6"/>
  <c r="Q15" i="6"/>
  <c r="R15" i="6"/>
  <c r="S15" i="6"/>
  <c r="X15" i="6"/>
  <c r="AD15" i="6"/>
  <c r="AB15" i="6"/>
  <c r="AC15" i="6"/>
  <c r="Y15" i="6"/>
  <c r="Z15" i="6"/>
  <c r="AA15" i="6"/>
  <c r="AF15" i="6"/>
  <c r="AK15" i="6"/>
  <c r="AG15" i="6"/>
  <c r="AH15" i="6"/>
  <c r="AI15" i="6"/>
  <c r="AL15" i="6"/>
  <c r="AJ15" i="6"/>
  <c r="H16" i="6"/>
  <c r="N16" i="6"/>
  <c r="L16" i="6"/>
  <c r="M16" i="6"/>
  <c r="I16" i="6"/>
  <c r="J16" i="6"/>
  <c r="K16" i="6"/>
  <c r="P16" i="6"/>
  <c r="U16" i="6"/>
  <c r="Q16" i="6"/>
  <c r="R16" i="6"/>
  <c r="S16" i="6"/>
  <c r="V16" i="6"/>
  <c r="T16" i="6"/>
  <c r="X16" i="6"/>
  <c r="AC16" i="6"/>
  <c r="Y16" i="6"/>
  <c r="Z16" i="6"/>
  <c r="AA16" i="6"/>
  <c r="AD16" i="6"/>
  <c r="AB16" i="6"/>
  <c r="AF16" i="6"/>
  <c r="AK16" i="6"/>
  <c r="AH16" i="6"/>
  <c r="AI16" i="6"/>
  <c r="AL16" i="6"/>
  <c r="H17" i="6"/>
  <c r="N17" i="6"/>
  <c r="L17" i="6"/>
  <c r="M17" i="6"/>
  <c r="J17" i="6"/>
  <c r="K17" i="6"/>
  <c r="P17" i="6"/>
  <c r="V17" i="6"/>
  <c r="T17" i="6"/>
  <c r="U17" i="6"/>
  <c r="Q17" i="6"/>
  <c r="R17" i="6"/>
  <c r="S17" i="6"/>
  <c r="X17" i="6"/>
  <c r="AD17" i="6"/>
  <c r="AB17" i="6"/>
  <c r="AC17" i="6"/>
  <c r="Y17" i="6"/>
  <c r="Z17" i="6"/>
  <c r="AA17" i="6"/>
  <c r="AF17" i="6"/>
  <c r="AK17" i="6"/>
  <c r="AG17" i="6"/>
  <c r="AH17" i="6"/>
  <c r="AI17" i="6"/>
  <c r="AL17" i="6"/>
  <c r="AJ17" i="6"/>
  <c r="H18" i="6"/>
  <c r="N18" i="6"/>
  <c r="L18" i="6"/>
  <c r="M18" i="6"/>
  <c r="I18" i="6"/>
  <c r="J18" i="6"/>
  <c r="K18" i="6"/>
  <c r="P18" i="6"/>
  <c r="U18" i="6"/>
  <c r="Q18" i="6"/>
  <c r="R18" i="6"/>
  <c r="S18" i="6"/>
  <c r="V18" i="6"/>
  <c r="T18" i="6"/>
  <c r="X18" i="6"/>
  <c r="AC18" i="6"/>
  <c r="Y18" i="6"/>
  <c r="Z18" i="6"/>
  <c r="AA18" i="6"/>
  <c r="AD18" i="6"/>
  <c r="AB18" i="6"/>
  <c r="AF18" i="6"/>
  <c r="AK18" i="6"/>
  <c r="AH18" i="6"/>
  <c r="AI18" i="6"/>
  <c r="AL18" i="6"/>
  <c r="H19" i="6"/>
  <c r="N19" i="6"/>
  <c r="L19" i="6"/>
  <c r="M19" i="6"/>
  <c r="J19" i="6"/>
  <c r="K19" i="6"/>
  <c r="P19" i="6"/>
  <c r="V19" i="6"/>
  <c r="T19" i="6"/>
  <c r="U19" i="6"/>
  <c r="Q19" i="6"/>
  <c r="R19" i="6"/>
  <c r="S19" i="6"/>
  <c r="X19" i="6"/>
  <c r="AD19" i="6"/>
  <c r="AB19" i="6"/>
  <c r="AC19" i="6"/>
  <c r="Y19" i="6"/>
  <c r="Z19" i="6"/>
  <c r="AA19" i="6"/>
  <c r="AF19" i="6"/>
  <c r="AK19" i="6"/>
  <c r="AG19" i="6"/>
  <c r="AH19" i="6"/>
  <c r="AI19" i="6"/>
  <c r="AL19" i="6"/>
  <c r="AJ19" i="6"/>
  <c r="H20" i="6"/>
  <c r="M20" i="6"/>
  <c r="I20" i="6"/>
  <c r="J20" i="6"/>
  <c r="K20" i="6"/>
  <c r="N20" i="6"/>
  <c r="P20" i="6"/>
  <c r="U20" i="6"/>
  <c r="Q20" i="6"/>
  <c r="R20" i="6"/>
  <c r="S20" i="6"/>
  <c r="V20" i="6"/>
  <c r="T20" i="6"/>
  <c r="X20" i="6"/>
  <c r="AC20" i="6"/>
  <c r="Y20" i="6"/>
  <c r="Z20" i="6"/>
  <c r="AA20" i="6"/>
  <c r="AD20" i="6"/>
  <c r="AB20" i="6"/>
  <c r="AF20" i="6"/>
  <c r="AK20" i="6"/>
  <c r="AH20" i="6"/>
  <c r="AI20" i="6"/>
  <c r="AL20" i="6"/>
  <c r="H40" i="6"/>
  <c r="N40" i="6"/>
  <c r="L40" i="6"/>
  <c r="M40" i="6"/>
  <c r="J40" i="6"/>
  <c r="K40" i="6"/>
  <c r="P40" i="6"/>
  <c r="V40" i="6"/>
  <c r="T40" i="6"/>
  <c r="U40" i="6"/>
  <c r="Q40" i="6"/>
  <c r="R40" i="6"/>
  <c r="S40" i="6"/>
  <c r="X40" i="6"/>
  <c r="AD40" i="6"/>
  <c r="AB40" i="6"/>
  <c r="AC40" i="6"/>
  <c r="Y40" i="6"/>
  <c r="Z40" i="6"/>
  <c r="AA40" i="6"/>
  <c r="AF40" i="6"/>
  <c r="AK40" i="6"/>
  <c r="AG40" i="6"/>
  <c r="AH40" i="6"/>
  <c r="AI40" i="6"/>
  <c r="AL40" i="6"/>
  <c r="AJ40" i="6"/>
  <c r="H41" i="6"/>
  <c r="N41" i="6"/>
  <c r="L41" i="6"/>
  <c r="M41" i="6"/>
  <c r="I41" i="6"/>
  <c r="J41" i="6"/>
  <c r="K41" i="6"/>
  <c r="P41" i="6"/>
  <c r="U41" i="6"/>
  <c r="Q41" i="6"/>
  <c r="R41" i="6"/>
  <c r="S41" i="6"/>
  <c r="V41" i="6"/>
  <c r="T41" i="6"/>
  <c r="X41" i="6"/>
  <c r="AC41" i="6"/>
  <c r="Y41" i="6"/>
  <c r="Z41" i="6"/>
  <c r="AA41" i="6"/>
  <c r="AD41" i="6"/>
  <c r="AB41" i="6"/>
  <c r="AF41" i="6"/>
  <c r="AK41" i="6"/>
  <c r="AH41" i="6"/>
  <c r="AI41" i="6"/>
  <c r="AL41" i="6"/>
  <c r="H42" i="6"/>
  <c r="N42" i="6"/>
  <c r="L42" i="6"/>
  <c r="M42" i="6"/>
  <c r="J42" i="6"/>
  <c r="K42" i="6"/>
  <c r="P42" i="6"/>
  <c r="V42" i="6"/>
  <c r="T42" i="6"/>
  <c r="U42" i="6"/>
  <c r="Q42" i="6"/>
  <c r="R42" i="6"/>
  <c r="S42" i="6"/>
  <c r="X42" i="6"/>
  <c r="AD42" i="6"/>
  <c r="AB42" i="6"/>
  <c r="AC42" i="6"/>
  <c r="Y42" i="6"/>
  <c r="Z42" i="6"/>
  <c r="AA42" i="6"/>
  <c r="AF42" i="6"/>
  <c r="AK42" i="6"/>
  <c r="AG42" i="6"/>
  <c r="AH42" i="6"/>
  <c r="AI42" i="6"/>
  <c r="AL42" i="6"/>
  <c r="AJ42" i="6"/>
  <c r="H43" i="6"/>
  <c r="M43" i="6"/>
  <c r="I43" i="6"/>
  <c r="J43" i="6"/>
  <c r="K43" i="6"/>
  <c r="N43" i="6"/>
  <c r="P43" i="6"/>
  <c r="U43" i="6"/>
  <c r="Q43" i="6"/>
  <c r="R43" i="6"/>
  <c r="S43" i="6"/>
  <c r="V43" i="6"/>
  <c r="T43" i="6"/>
  <c r="X43" i="6"/>
  <c r="AC43" i="6"/>
  <c r="Y43" i="6"/>
  <c r="Z43" i="6"/>
  <c r="AA43" i="6"/>
  <c r="AD43" i="6"/>
  <c r="AB43" i="6"/>
  <c r="AF43" i="6"/>
  <c r="AK43" i="6"/>
  <c r="AH43" i="6"/>
  <c r="AI43" i="6"/>
  <c r="AL43" i="6"/>
  <c r="H44" i="6"/>
  <c r="N44" i="6"/>
  <c r="L44" i="6"/>
  <c r="M44" i="6"/>
  <c r="J44" i="6"/>
  <c r="K44" i="6"/>
  <c r="P44" i="6"/>
  <c r="V44" i="6"/>
  <c r="T44" i="6"/>
  <c r="U44" i="6"/>
  <c r="Q44" i="6"/>
  <c r="R44" i="6"/>
  <c r="S44" i="6"/>
  <c r="X44" i="6"/>
  <c r="AD44" i="6"/>
  <c r="AB44" i="6"/>
  <c r="AC44" i="6"/>
  <c r="Y44" i="6"/>
  <c r="Z44" i="6"/>
  <c r="AA44" i="6"/>
  <c r="AF44" i="6"/>
  <c r="AK44" i="6"/>
  <c r="AG44" i="6"/>
  <c r="AH44" i="6"/>
  <c r="AI44" i="6"/>
  <c r="AL44" i="6"/>
  <c r="AJ44" i="6"/>
  <c r="H45" i="6"/>
  <c r="N45" i="6"/>
  <c r="L45" i="6"/>
  <c r="M45" i="6"/>
  <c r="I45" i="6"/>
  <c r="J45" i="6"/>
  <c r="K45" i="6"/>
  <c r="P45" i="6"/>
  <c r="U45" i="6"/>
  <c r="Q45" i="6"/>
  <c r="R45" i="6"/>
  <c r="S45" i="6"/>
  <c r="V45" i="6"/>
  <c r="T45" i="6"/>
  <c r="X45" i="6"/>
  <c r="AC45" i="6"/>
  <c r="Y45" i="6"/>
  <c r="Z45" i="6"/>
  <c r="AA45" i="6"/>
  <c r="AD45" i="6"/>
  <c r="AB45" i="6"/>
  <c r="AF45" i="6"/>
  <c r="AK45" i="6"/>
  <c r="AH45" i="6"/>
  <c r="AI45" i="6"/>
  <c r="AL45" i="6"/>
  <c r="H46" i="6"/>
  <c r="N46" i="6"/>
  <c r="L46" i="6"/>
  <c r="M46" i="6"/>
  <c r="J46" i="6"/>
  <c r="K46" i="6"/>
  <c r="P46" i="6"/>
  <c r="V46" i="6"/>
  <c r="T46" i="6"/>
  <c r="U46" i="6"/>
  <c r="Q46" i="6"/>
  <c r="R46" i="6"/>
  <c r="S46" i="6"/>
  <c r="X46" i="6"/>
  <c r="AD46" i="6"/>
  <c r="AB46" i="6"/>
  <c r="AC46" i="6"/>
  <c r="Y46" i="6"/>
  <c r="Z46" i="6"/>
  <c r="AA46" i="6"/>
  <c r="AF46" i="6"/>
  <c r="AK46" i="6"/>
  <c r="AG46" i="6"/>
  <c r="AH46" i="6"/>
  <c r="AI46" i="6"/>
  <c r="AL46" i="6"/>
  <c r="AJ46" i="6"/>
  <c r="H47" i="6"/>
  <c r="M47" i="6"/>
  <c r="I47" i="6"/>
  <c r="J47" i="6"/>
  <c r="K47" i="6"/>
  <c r="N47" i="6"/>
  <c r="P47" i="6"/>
  <c r="U47" i="6"/>
  <c r="Q47" i="6"/>
  <c r="R47" i="6"/>
  <c r="S47" i="6"/>
  <c r="V47" i="6"/>
  <c r="T47" i="6"/>
  <c r="X47" i="6"/>
  <c r="AC47" i="6"/>
  <c r="Y47" i="6"/>
  <c r="Z47" i="6"/>
  <c r="AA47" i="6"/>
  <c r="AD47" i="6"/>
  <c r="AB47" i="6"/>
  <c r="AF47" i="6"/>
  <c r="AK47" i="6"/>
  <c r="AG47" i="6"/>
  <c r="AH47" i="6"/>
  <c r="AI47" i="6"/>
  <c r="AL47" i="6"/>
  <c r="AJ47" i="6"/>
  <c r="H48" i="6"/>
  <c r="N48" i="6"/>
  <c r="L48" i="6"/>
  <c r="M48" i="6"/>
  <c r="J48" i="6"/>
  <c r="K48" i="6"/>
  <c r="P48" i="6"/>
  <c r="V48" i="6"/>
  <c r="T48" i="6"/>
  <c r="U48" i="6"/>
  <c r="Q48" i="6"/>
  <c r="R48" i="6"/>
  <c r="S48" i="6"/>
  <c r="X48" i="6"/>
  <c r="AC48" i="6"/>
  <c r="Y48" i="6"/>
  <c r="Z48" i="6"/>
  <c r="AA48" i="6"/>
  <c r="AD48" i="6"/>
  <c r="AF48" i="6"/>
  <c r="AK48" i="6"/>
  <c r="AG48" i="6"/>
  <c r="AH48" i="6"/>
  <c r="AI48" i="6"/>
  <c r="AL48" i="6"/>
  <c r="AJ48" i="6"/>
  <c r="H49" i="6"/>
  <c r="N49" i="6"/>
  <c r="L49" i="6"/>
  <c r="M49" i="6"/>
  <c r="I49" i="6"/>
  <c r="J49" i="6"/>
  <c r="K49" i="6"/>
  <c r="P49" i="6"/>
  <c r="U49" i="6"/>
  <c r="Q49" i="6"/>
  <c r="R49" i="6"/>
  <c r="S49" i="6"/>
  <c r="V49" i="6"/>
  <c r="X49" i="6"/>
  <c r="AC49" i="6"/>
  <c r="Y49" i="6"/>
  <c r="Z49" i="6"/>
  <c r="AA49" i="6"/>
  <c r="AD49" i="6"/>
  <c r="AB49" i="6"/>
  <c r="AF49" i="6"/>
  <c r="AK49" i="6"/>
  <c r="AG49" i="6"/>
  <c r="AH49" i="6"/>
  <c r="AI49" i="6"/>
  <c r="AL49" i="6"/>
  <c r="AJ49" i="6"/>
  <c r="H50" i="6"/>
  <c r="N50" i="6"/>
  <c r="L50" i="6"/>
  <c r="M50" i="6"/>
  <c r="J50" i="6"/>
  <c r="K50" i="6"/>
  <c r="P50" i="6"/>
  <c r="V50" i="6"/>
  <c r="T50" i="6"/>
  <c r="U50" i="6"/>
  <c r="Q50" i="6"/>
  <c r="R50" i="6"/>
  <c r="S50" i="6"/>
  <c r="X50" i="6"/>
  <c r="AD50" i="6"/>
  <c r="AB50" i="6"/>
  <c r="AC50" i="6"/>
  <c r="Y50" i="6"/>
  <c r="Z50" i="6"/>
  <c r="AA50" i="6"/>
  <c r="AF50" i="6"/>
  <c r="AK50" i="6"/>
  <c r="AG50" i="6"/>
  <c r="AH50" i="6"/>
  <c r="AI50" i="6"/>
  <c r="AL50" i="6"/>
  <c r="AJ50" i="6"/>
  <c r="H51" i="6"/>
  <c r="M51" i="6"/>
  <c r="I51" i="6"/>
  <c r="J51" i="6"/>
  <c r="K51" i="6"/>
  <c r="N51" i="6"/>
  <c r="P51" i="6"/>
  <c r="U51" i="6"/>
  <c r="Q51" i="6"/>
  <c r="R51" i="6"/>
  <c r="S51" i="6"/>
  <c r="V51" i="6"/>
  <c r="T51" i="6"/>
  <c r="X51" i="6"/>
  <c r="AC51" i="6"/>
  <c r="Y51" i="6"/>
  <c r="Z51" i="6"/>
  <c r="AA51" i="6"/>
  <c r="AD51" i="6"/>
  <c r="AB51" i="6"/>
  <c r="AF51" i="6"/>
  <c r="AK51" i="6"/>
  <c r="AG51" i="6"/>
  <c r="AH51" i="6"/>
  <c r="AI51" i="6"/>
  <c r="AL51" i="6"/>
  <c r="H52" i="6"/>
  <c r="N52" i="6"/>
  <c r="L52" i="6"/>
  <c r="M52" i="6"/>
  <c r="J52" i="6"/>
  <c r="K52" i="6"/>
  <c r="P52" i="6"/>
  <c r="V52" i="6"/>
  <c r="T52" i="6"/>
  <c r="U52" i="6"/>
  <c r="Q52" i="6"/>
  <c r="R52" i="6"/>
  <c r="S52" i="6"/>
  <c r="X52" i="6"/>
  <c r="AC52" i="6"/>
  <c r="Y52" i="6"/>
  <c r="Z52" i="6"/>
  <c r="AA52" i="6"/>
  <c r="AD52" i="6"/>
  <c r="AF52" i="6"/>
  <c r="AK52" i="6"/>
  <c r="AG52" i="6"/>
  <c r="AH52" i="6"/>
  <c r="AI52" i="6"/>
  <c r="AL52" i="6"/>
  <c r="AJ52" i="6"/>
  <c r="H53" i="6"/>
  <c r="N53" i="6"/>
  <c r="L53" i="6"/>
  <c r="M53" i="6"/>
  <c r="I53" i="6"/>
  <c r="J53" i="6"/>
  <c r="K53" i="6"/>
  <c r="P53" i="6"/>
  <c r="U53" i="6"/>
  <c r="Q53" i="6"/>
  <c r="R53" i="6"/>
  <c r="S53" i="6"/>
  <c r="V53" i="6"/>
  <c r="X53" i="6"/>
  <c r="AC53" i="6"/>
  <c r="Y53" i="6"/>
  <c r="Z53" i="6"/>
  <c r="AA53" i="6"/>
  <c r="AD53" i="6"/>
  <c r="AB53" i="6"/>
  <c r="AF53" i="6"/>
  <c r="AL53" i="6"/>
  <c r="AJ53" i="6"/>
  <c r="AK53" i="6"/>
  <c r="AH53" i="6"/>
  <c r="AI53" i="6"/>
  <c r="H54" i="6"/>
  <c r="N54" i="6"/>
  <c r="L54" i="6"/>
  <c r="M54" i="6"/>
  <c r="J54" i="6"/>
  <c r="K54" i="6"/>
  <c r="P54" i="6"/>
  <c r="V54" i="6"/>
  <c r="T54" i="6"/>
  <c r="U54" i="6"/>
  <c r="R54" i="6"/>
  <c r="S54" i="6"/>
  <c r="X54" i="6"/>
  <c r="AC54" i="6"/>
  <c r="Y54" i="6"/>
  <c r="Z54" i="6"/>
  <c r="AA54" i="6"/>
  <c r="AD54" i="6"/>
  <c r="AF54" i="6"/>
  <c r="AK54" i="6"/>
  <c r="AG54" i="6"/>
  <c r="AH54" i="6"/>
  <c r="AI54" i="6"/>
  <c r="AL54" i="6"/>
  <c r="AJ54" i="6"/>
  <c r="H55" i="6"/>
  <c r="M55" i="6"/>
  <c r="I55" i="6"/>
  <c r="J55" i="6"/>
  <c r="K55" i="6"/>
  <c r="N55" i="6"/>
  <c r="P55" i="6"/>
  <c r="U55" i="6"/>
  <c r="Q55" i="6"/>
  <c r="R55" i="6"/>
  <c r="S55" i="6"/>
  <c r="V55" i="6"/>
  <c r="X55" i="6"/>
  <c r="AC55" i="6"/>
  <c r="Y55" i="6"/>
  <c r="Z55" i="6"/>
  <c r="AA55" i="6"/>
  <c r="AD55" i="6"/>
  <c r="AB55" i="6"/>
  <c r="AF55" i="6"/>
  <c r="AL55" i="6"/>
  <c r="AJ55" i="6"/>
  <c r="AK55" i="6"/>
  <c r="AH55" i="6"/>
  <c r="AI55" i="6"/>
  <c r="H56" i="6"/>
  <c r="M56" i="6"/>
  <c r="J56" i="6"/>
  <c r="K56" i="6"/>
  <c r="N56" i="6"/>
  <c r="L56" i="6"/>
  <c r="P56" i="6"/>
  <c r="V56" i="6"/>
  <c r="T56" i="6"/>
  <c r="U56" i="6"/>
  <c r="R56" i="6"/>
  <c r="S56" i="6"/>
  <c r="X56" i="6"/>
  <c r="AC56" i="6"/>
  <c r="Z56" i="6"/>
  <c r="AA56" i="6"/>
  <c r="AD56" i="6"/>
  <c r="AF56" i="6"/>
  <c r="AK56" i="6"/>
  <c r="AG56" i="6"/>
  <c r="AH56" i="6"/>
  <c r="AI56" i="6"/>
  <c r="AL56" i="6"/>
  <c r="AJ56" i="6"/>
  <c r="H57" i="6"/>
  <c r="M57" i="6"/>
  <c r="I57" i="6"/>
  <c r="J57" i="6"/>
  <c r="K57" i="6"/>
  <c r="N57" i="6"/>
  <c r="P57" i="6"/>
  <c r="U57" i="6"/>
  <c r="Q57" i="6"/>
  <c r="R57" i="6"/>
  <c r="S57" i="6"/>
  <c r="V57" i="6"/>
  <c r="X57" i="6"/>
  <c r="AC57" i="6"/>
  <c r="Y57" i="6"/>
  <c r="Z57" i="6"/>
  <c r="AA57" i="6"/>
  <c r="AD57" i="6"/>
  <c r="AB57" i="6"/>
  <c r="AF57" i="6"/>
  <c r="AL57" i="6"/>
  <c r="AJ57" i="6"/>
  <c r="AK57" i="6"/>
  <c r="AH57" i="6"/>
  <c r="AI57" i="6"/>
  <c r="H58" i="6"/>
  <c r="M58" i="6"/>
  <c r="J58" i="6"/>
  <c r="K58" i="6"/>
  <c r="N58" i="6"/>
  <c r="L58" i="6"/>
  <c r="P58" i="6"/>
  <c r="V58" i="6"/>
  <c r="T58" i="6"/>
  <c r="U58" i="6"/>
  <c r="R58" i="6"/>
  <c r="S58" i="6"/>
  <c r="X58" i="6"/>
  <c r="AC58" i="6"/>
  <c r="Z58" i="6"/>
  <c r="AA58" i="6"/>
  <c r="AD58" i="6"/>
  <c r="AF58" i="6"/>
  <c r="AK58" i="6"/>
  <c r="AG58" i="6"/>
  <c r="AH58" i="6"/>
  <c r="AI58" i="6"/>
  <c r="AL58" i="6"/>
  <c r="AJ58" i="6"/>
  <c r="H59" i="6"/>
  <c r="M59" i="6"/>
  <c r="I59" i="6"/>
  <c r="J59" i="6"/>
  <c r="K59" i="6"/>
  <c r="N59" i="6"/>
  <c r="P59" i="6"/>
  <c r="U59" i="6"/>
  <c r="Q59" i="6"/>
  <c r="R59" i="6"/>
  <c r="S59" i="6"/>
  <c r="V59" i="6"/>
  <c r="X59" i="6"/>
  <c r="AC59" i="6"/>
  <c r="Y59" i="6"/>
  <c r="Z59" i="6"/>
  <c r="AA59" i="6"/>
  <c r="AD59" i="6"/>
  <c r="AB59" i="6"/>
  <c r="AF59" i="6"/>
  <c r="AL59" i="6"/>
  <c r="AJ59" i="6"/>
  <c r="AK59" i="6"/>
  <c r="AH59" i="6"/>
  <c r="AI59" i="6"/>
  <c r="H60" i="6"/>
  <c r="M60" i="6"/>
  <c r="J60" i="6"/>
  <c r="K60" i="6"/>
  <c r="N60" i="6"/>
  <c r="L60" i="6"/>
  <c r="P60" i="6"/>
  <c r="V60" i="6"/>
  <c r="T60" i="6"/>
  <c r="U60" i="6"/>
  <c r="R60" i="6"/>
  <c r="S60" i="6"/>
  <c r="X60" i="6"/>
  <c r="AC60" i="6"/>
  <c r="Z60" i="6"/>
  <c r="AA60" i="6"/>
  <c r="AD60" i="6"/>
  <c r="AF60" i="6"/>
  <c r="AK60" i="6"/>
  <c r="AG60" i="6"/>
  <c r="AH60" i="6"/>
  <c r="AI60" i="6"/>
  <c r="AL60" i="6"/>
  <c r="AJ60" i="6"/>
  <c r="H61" i="6"/>
  <c r="M61" i="6"/>
  <c r="I61" i="6"/>
  <c r="J61" i="6"/>
  <c r="K61" i="6"/>
  <c r="N61" i="6"/>
  <c r="P61" i="6"/>
  <c r="U61" i="6"/>
  <c r="Q61" i="6"/>
  <c r="R61" i="6"/>
  <c r="S61" i="6"/>
  <c r="V61" i="6"/>
  <c r="X61" i="6"/>
  <c r="AC61" i="6"/>
  <c r="Y61" i="6"/>
  <c r="Z61" i="6"/>
  <c r="AA61" i="6"/>
  <c r="AD61" i="6"/>
  <c r="AB61" i="6"/>
  <c r="AF61" i="6"/>
  <c r="AK61" i="6"/>
  <c r="AG61" i="6"/>
  <c r="AH61" i="6"/>
  <c r="AI61" i="6"/>
  <c r="AL61" i="6"/>
  <c r="AJ61" i="6"/>
  <c r="H62" i="6"/>
  <c r="M62" i="6"/>
  <c r="I62" i="6"/>
  <c r="J62" i="6"/>
  <c r="K62" i="6"/>
  <c r="N62" i="6"/>
  <c r="L62" i="6"/>
  <c r="P62" i="6"/>
  <c r="V62" i="6"/>
  <c r="T62" i="6"/>
  <c r="U62" i="6"/>
  <c r="Q62" i="6"/>
  <c r="R62" i="6"/>
  <c r="S62" i="6"/>
  <c r="X62" i="6"/>
  <c r="AD62" i="6"/>
  <c r="AB62" i="6"/>
  <c r="AC62" i="6"/>
  <c r="Z62" i="6"/>
  <c r="AA62" i="6"/>
  <c r="AF62" i="6"/>
  <c r="AK62" i="6"/>
  <c r="AG62" i="6"/>
  <c r="AH62" i="6"/>
  <c r="AI62" i="6"/>
  <c r="AL62" i="6"/>
  <c r="AJ62" i="6"/>
  <c r="H65" i="6"/>
  <c r="M65" i="6"/>
  <c r="I65" i="6"/>
  <c r="J65" i="6"/>
  <c r="K65" i="6"/>
  <c r="N65" i="6"/>
  <c r="P65" i="6"/>
  <c r="U65" i="6"/>
  <c r="Q65" i="6"/>
  <c r="R65" i="6"/>
  <c r="S65" i="6"/>
  <c r="V65" i="6"/>
  <c r="T65" i="6"/>
  <c r="X65" i="6"/>
  <c r="AC65" i="6"/>
  <c r="Y65" i="6"/>
  <c r="Z65" i="6"/>
  <c r="AA65" i="6"/>
  <c r="AD65" i="6"/>
  <c r="AB65" i="6"/>
  <c r="AF65" i="6"/>
  <c r="AK65" i="6"/>
  <c r="AG65" i="6"/>
  <c r="AH65" i="6"/>
  <c r="AI65" i="6"/>
  <c r="AL65" i="6"/>
  <c r="AJ65" i="6"/>
  <c r="H66" i="6"/>
  <c r="M66" i="6"/>
  <c r="I66" i="6"/>
  <c r="J66" i="6"/>
  <c r="K66" i="6"/>
  <c r="N66" i="6"/>
  <c r="P66" i="6"/>
  <c r="V66" i="6"/>
  <c r="T66" i="6"/>
  <c r="U66" i="6"/>
  <c r="R66" i="6"/>
  <c r="S66" i="6"/>
  <c r="X66" i="6"/>
  <c r="AD66" i="6"/>
  <c r="AB66" i="6"/>
  <c r="AC66" i="6"/>
  <c r="Y66" i="6"/>
  <c r="Z66" i="6"/>
  <c r="AA66" i="6"/>
  <c r="AF66" i="6"/>
  <c r="AK66" i="6"/>
  <c r="AG66" i="6"/>
  <c r="AH66" i="6"/>
  <c r="AI66" i="6"/>
  <c r="AL66" i="6"/>
  <c r="AJ66" i="6"/>
  <c r="H67" i="6"/>
  <c r="M67" i="6"/>
  <c r="I67" i="6"/>
  <c r="J67" i="6"/>
  <c r="K67" i="6"/>
  <c r="N67" i="6"/>
  <c r="P67" i="6"/>
  <c r="U67" i="6"/>
  <c r="Q67" i="6"/>
  <c r="R67" i="6"/>
  <c r="S67" i="6"/>
  <c r="V67" i="6"/>
  <c r="T67" i="6"/>
  <c r="X67" i="6"/>
  <c r="AC67" i="6"/>
  <c r="Y67" i="6"/>
  <c r="Z67" i="6"/>
  <c r="AA67" i="6"/>
  <c r="AD67" i="6"/>
  <c r="AB67" i="6"/>
  <c r="AF67" i="6"/>
  <c r="AK67" i="6"/>
  <c r="AG67" i="6"/>
  <c r="AH67" i="6"/>
  <c r="AI67" i="6"/>
  <c r="AL67" i="6"/>
  <c r="H68" i="6"/>
  <c r="N68" i="6"/>
  <c r="L68" i="6"/>
  <c r="M68" i="6"/>
  <c r="J68" i="6"/>
  <c r="K68" i="6"/>
  <c r="P68" i="6"/>
  <c r="V68" i="6"/>
  <c r="T68" i="6"/>
  <c r="U68" i="6"/>
  <c r="Q68" i="6"/>
  <c r="R68" i="6"/>
  <c r="S68" i="6"/>
  <c r="X68" i="6"/>
  <c r="AD68" i="6"/>
  <c r="AB68" i="6"/>
  <c r="AC68" i="6"/>
  <c r="Z68" i="6"/>
  <c r="AA68" i="6"/>
  <c r="AF68" i="6"/>
  <c r="AK68" i="6"/>
  <c r="AG68" i="6"/>
  <c r="AH68" i="6"/>
  <c r="AI68" i="6"/>
  <c r="AL68" i="6"/>
  <c r="AJ68" i="6"/>
  <c r="H69" i="6"/>
  <c r="N69" i="6"/>
  <c r="L69" i="6"/>
  <c r="M69" i="6"/>
  <c r="I69" i="6"/>
  <c r="J69" i="6"/>
  <c r="K69" i="6"/>
  <c r="P69" i="6"/>
  <c r="U69" i="6"/>
  <c r="Q69" i="6"/>
  <c r="R69" i="6"/>
  <c r="S69" i="6"/>
  <c r="V69" i="6"/>
  <c r="T69" i="6"/>
  <c r="X69" i="6"/>
  <c r="AC69" i="6"/>
  <c r="Y69" i="6"/>
  <c r="Z69" i="6"/>
  <c r="AA69" i="6"/>
  <c r="AD69" i="6"/>
  <c r="AB69" i="6"/>
  <c r="AF69" i="6"/>
  <c r="AK69" i="6"/>
  <c r="AG69" i="6"/>
  <c r="AH69" i="6"/>
  <c r="AI69" i="6"/>
  <c r="AL69" i="6"/>
  <c r="AJ69" i="6"/>
  <c r="H70" i="6"/>
  <c r="M70" i="6"/>
  <c r="I70" i="6"/>
  <c r="J70" i="6"/>
  <c r="K70" i="6"/>
  <c r="N70" i="6"/>
  <c r="P70" i="6"/>
  <c r="U70" i="6"/>
  <c r="Q70" i="6"/>
  <c r="R70" i="6"/>
  <c r="S70" i="6"/>
  <c r="V70" i="6"/>
  <c r="X70" i="6"/>
  <c r="AC70" i="6"/>
  <c r="Y70" i="6"/>
  <c r="Z70" i="6"/>
  <c r="AA70" i="6"/>
  <c r="AD70" i="6"/>
  <c r="AB70" i="6"/>
  <c r="AF70" i="6"/>
  <c r="AK70" i="6"/>
  <c r="AG70" i="6"/>
  <c r="AH70" i="6"/>
  <c r="AI70" i="6"/>
  <c r="AL70" i="6"/>
  <c r="AJ70" i="6"/>
  <c r="H73" i="6"/>
  <c r="M73" i="6"/>
  <c r="I73" i="6"/>
  <c r="J73" i="6"/>
  <c r="K73" i="6"/>
  <c r="N73" i="6"/>
  <c r="P73" i="6"/>
  <c r="U73" i="6"/>
  <c r="Q73" i="6"/>
  <c r="R73" i="6"/>
  <c r="S73" i="6"/>
  <c r="V73" i="6"/>
  <c r="T73" i="6"/>
  <c r="X73" i="6"/>
  <c r="AC73" i="6"/>
  <c r="Y73" i="6"/>
  <c r="Z73" i="6"/>
  <c r="AA73" i="6"/>
  <c r="AD73" i="6"/>
  <c r="AB73" i="6"/>
  <c r="AF73" i="6"/>
  <c r="AK73" i="6"/>
  <c r="AG73" i="6"/>
  <c r="AH73" i="6"/>
  <c r="AI73" i="6"/>
  <c r="AL73" i="6"/>
  <c r="H74" i="6"/>
  <c r="M74" i="6"/>
  <c r="I74" i="6"/>
  <c r="J74" i="6"/>
  <c r="K74" i="6"/>
  <c r="N74" i="6"/>
  <c r="P74" i="6"/>
  <c r="U74" i="6"/>
  <c r="Q74" i="6"/>
  <c r="R74" i="6"/>
  <c r="S74" i="6"/>
  <c r="V74" i="6"/>
  <c r="T74" i="6"/>
  <c r="X74" i="6"/>
  <c r="AC74" i="6"/>
  <c r="Y74" i="6"/>
  <c r="Z74" i="6"/>
  <c r="AA74" i="6"/>
  <c r="AD74" i="6"/>
  <c r="AB74" i="6"/>
  <c r="AF74" i="6"/>
  <c r="AK74" i="6"/>
  <c r="AG74" i="6"/>
  <c r="AH74" i="6"/>
  <c r="AI74" i="6"/>
  <c r="AL74" i="6"/>
  <c r="AJ74" i="6"/>
  <c r="H75" i="6"/>
  <c r="N75" i="6"/>
  <c r="L75" i="6"/>
  <c r="M75" i="6"/>
  <c r="J75" i="6"/>
  <c r="K75" i="6"/>
  <c r="P75" i="6"/>
  <c r="U75" i="6"/>
  <c r="Q75" i="6"/>
  <c r="R75" i="6"/>
  <c r="S75" i="6"/>
  <c r="V75" i="6"/>
  <c r="T75" i="6"/>
  <c r="X75" i="6"/>
  <c r="AC75" i="6"/>
  <c r="Y75" i="6"/>
  <c r="Z75" i="6"/>
  <c r="AA75" i="6"/>
  <c r="AD75" i="6"/>
  <c r="AB75" i="6"/>
  <c r="AF75" i="6"/>
  <c r="AK75" i="6"/>
  <c r="AG75" i="6"/>
  <c r="AH75" i="6"/>
  <c r="AI75" i="6"/>
  <c r="AL75" i="6"/>
  <c r="H76" i="6"/>
  <c r="M76" i="6"/>
  <c r="I76" i="6"/>
  <c r="J76" i="6"/>
  <c r="K76" i="6"/>
  <c r="N76" i="6"/>
  <c r="P76" i="6"/>
  <c r="U76" i="6"/>
  <c r="Q76" i="6"/>
  <c r="R76" i="6"/>
  <c r="S76" i="6"/>
  <c r="V76" i="6"/>
  <c r="T76" i="6"/>
  <c r="X76" i="6"/>
  <c r="AC76" i="6"/>
  <c r="Y76" i="6"/>
  <c r="Z76" i="6"/>
  <c r="AA76" i="6"/>
  <c r="AD76" i="6"/>
  <c r="AB76" i="6"/>
  <c r="AF76" i="6"/>
  <c r="AK76" i="6"/>
  <c r="AG76" i="6"/>
  <c r="AH76" i="6"/>
  <c r="AI76" i="6"/>
  <c r="AL76" i="6"/>
  <c r="AJ76" i="6"/>
  <c r="H77" i="6"/>
  <c r="N77" i="6"/>
  <c r="L77" i="6"/>
  <c r="M77" i="6"/>
  <c r="J77" i="6"/>
  <c r="K77" i="6"/>
  <c r="P77" i="6"/>
  <c r="U77" i="6"/>
  <c r="Q77" i="6"/>
  <c r="R77" i="6"/>
  <c r="S77" i="6"/>
  <c r="V77" i="6"/>
  <c r="T77" i="6"/>
  <c r="X77" i="6"/>
  <c r="AC77" i="6"/>
  <c r="Y77" i="6"/>
  <c r="Z77" i="6"/>
  <c r="AA77" i="6"/>
  <c r="AD77" i="6"/>
  <c r="AB77" i="6"/>
  <c r="AF77" i="6"/>
  <c r="AK77" i="6"/>
  <c r="AG77" i="6"/>
  <c r="AH77" i="6"/>
  <c r="AI77" i="6"/>
  <c r="AL77" i="6"/>
  <c r="H78" i="6"/>
  <c r="M78" i="6"/>
  <c r="I78" i="6"/>
  <c r="J78" i="6"/>
  <c r="K78" i="6"/>
  <c r="N78" i="6"/>
  <c r="P78" i="6"/>
  <c r="U78" i="6"/>
  <c r="Q78" i="6"/>
  <c r="R78" i="6"/>
  <c r="S78" i="6"/>
  <c r="V78" i="6"/>
  <c r="T78" i="6"/>
  <c r="X78" i="6"/>
  <c r="AC78" i="6"/>
  <c r="Y78" i="6"/>
  <c r="Z78" i="6"/>
  <c r="AA78" i="6"/>
  <c r="AD78" i="6"/>
  <c r="AB78" i="6"/>
  <c r="AF78" i="6"/>
  <c r="AK78" i="6"/>
  <c r="AG78" i="6"/>
  <c r="AH78" i="6"/>
  <c r="AI78" i="6"/>
  <c r="AL78" i="6"/>
  <c r="AJ78" i="6"/>
  <c r="H79" i="6"/>
  <c r="N79" i="6"/>
  <c r="L79" i="6"/>
  <c r="M79" i="6"/>
  <c r="J79" i="6"/>
  <c r="K79" i="6"/>
  <c r="P79" i="6"/>
  <c r="U79" i="6"/>
  <c r="Q79" i="6"/>
  <c r="R79" i="6"/>
  <c r="S79" i="6"/>
  <c r="V79" i="6"/>
  <c r="T79" i="6"/>
  <c r="X79" i="6"/>
  <c r="AC79" i="6"/>
  <c r="Y79" i="6"/>
  <c r="Z79" i="6"/>
  <c r="AA79" i="6"/>
  <c r="AD79" i="6"/>
  <c r="AB79" i="6"/>
  <c r="AF79" i="6"/>
  <c r="AK79" i="6"/>
  <c r="AG79" i="6"/>
  <c r="AH79" i="6"/>
  <c r="AI79" i="6"/>
  <c r="AL79" i="6"/>
  <c r="H80" i="6"/>
  <c r="M80" i="6"/>
  <c r="I80" i="6"/>
  <c r="J80" i="6"/>
  <c r="K80" i="6"/>
  <c r="N80" i="6"/>
  <c r="P80" i="6"/>
  <c r="U80" i="6"/>
  <c r="Q80" i="6"/>
  <c r="R80" i="6"/>
  <c r="S80" i="6"/>
  <c r="V80" i="6"/>
  <c r="T80" i="6"/>
  <c r="X80" i="6"/>
  <c r="AC80" i="6"/>
  <c r="Y80" i="6"/>
  <c r="Z80" i="6"/>
  <c r="AA80" i="6"/>
  <c r="AD80" i="6"/>
  <c r="AB80" i="6"/>
  <c r="AF80" i="6"/>
  <c r="AK80" i="6"/>
  <c r="AG80" i="6"/>
  <c r="AH80" i="6"/>
  <c r="AI80" i="6"/>
  <c r="AL80" i="6"/>
  <c r="AJ80" i="6"/>
  <c r="H81" i="6"/>
  <c r="N81" i="6"/>
  <c r="L81" i="6"/>
  <c r="M81" i="6"/>
  <c r="J81" i="6"/>
  <c r="K81" i="6"/>
  <c r="P81" i="6"/>
  <c r="U81" i="6"/>
  <c r="Q81" i="6"/>
  <c r="R81" i="6"/>
  <c r="S81" i="6"/>
  <c r="V81" i="6"/>
  <c r="T81" i="6"/>
  <c r="X81" i="6"/>
  <c r="AC81" i="6"/>
  <c r="Y81" i="6"/>
  <c r="Z81" i="6"/>
  <c r="AA81" i="6"/>
  <c r="AD81" i="6"/>
  <c r="AB81" i="6"/>
  <c r="AF81" i="6"/>
  <c r="AK81" i="6"/>
  <c r="AG81" i="6"/>
  <c r="AH81" i="6"/>
  <c r="AI81" i="6"/>
  <c r="AL81" i="6"/>
  <c r="H82" i="6"/>
  <c r="M82" i="6"/>
  <c r="I82" i="6"/>
  <c r="J82" i="6"/>
  <c r="K82" i="6"/>
  <c r="N82" i="6"/>
  <c r="P82" i="6"/>
  <c r="U82" i="6"/>
  <c r="Q82" i="6"/>
  <c r="R82" i="6"/>
  <c r="S82" i="6"/>
  <c r="V82" i="6"/>
  <c r="T82" i="6"/>
  <c r="X82" i="6"/>
  <c r="AC82" i="6"/>
  <c r="Y82" i="6"/>
  <c r="Z82" i="6"/>
  <c r="AA82" i="6"/>
  <c r="AD82" i="6"/>
  <c r="AB82" i="6"/>
  <c r="AF82" i="6"/>
  <c r="AK82" i="6"/>
  <c r="AG82" i="6"/>
  <c r="AH82" i="6"/>
  <c r="AI82" i="6"/>
  <c r="AL82" i="6"/>
  <c r="AJ82" i="6"/>
  <c r="H83" i="6"/>
  <c r="N83" i="6"/>
  <c r="L83" i="6"/>
  <c r="M83" i="6"/>
  <c r="J83" i="6"/>
  <c r="K83" i="6"/>
  <c r="P83" i="6"/>
  <c r="U83" i="6"/>
  <c r="Q83" i="6"/>
  <c r="R83" i="6"/>
  <c r="S83" i="6"/>
  <c r="V83" i="6"/>
  <c r="T83" i="6"/>
  <c r="X83" i="6"/>
  <c r="AC83" i="6"/>
  <c r="Y83" i="6"/>
  <c r="Z83" i="6"/>
  <c r="AA83" i="6"/>
  <c r="AD83" i="6"/>
  <c r="AB83" i="6"/>
  <c r="AF83" i="6"/>
  <c r="AK83" i="6"/>
  <c r="AG83" i="6"/>
  <c r="AH83" i="6"/>
  <c r="AI83" i="6"/>
  <c r="AL83" i="6"/>
  <c r="H84" i="6"/>
  <c r="M84" i="6"/>
  <c r="I84" i="6"/>
  <c r="J84" i="6"/>
  <c r="K84" i="6"/>
  <c r="N84" i="6"/>
  <c r="P84" i="6"/>
  <c r="U84" i="6"/>
  <c r="Q84" i="6"/>
  <c r="R84" i="6"/>
  <c r="S84" i="6"/>
  <c r="V84" i="6"/>
  <c r="T84" i="6"/>
  <c r="X84" i="6"/>
  <c r="AC84" i="6"/>
  <c r="Y84" i="6"/>
  <c r="Z84" i="6"/>
  <c r="AA84" i="6"/>
  <c r="AD84" i="6"/>
  <c r="AB84" i="6"/>
  <c r="AF84" i="6"/>
  <c r="AK84" i="6"/>
  <c r="AG84" i="6"/>
  <c r="AH84" i="6"/>
  <c r="AI84" i="6"/>
  <c r="AL84" i="6"/>
  <c r="AJ84" i="6"/>
  <c r="H85" i="6"/>
  <c r="N85" i="6"/>
  <c r="L85" i="6"/>
  <c r="M85" i="6"/>
  <c r="J85" i="6"/>
  <c r="K85" i="6"/>
  <c r="P85" i="6"/>
  <c r="U85" i="6"/>
  <c r="Q85" i="6"/>
  <c r="R85" i="6"/>
  <c r="S85" i="6"/>
  <c r="V85" i="6"/>
  <c r="T85" i="6"/>
  <c r="X85" i="6"/>
  <c r="AC85" i="6"/>
  <c r="Y85" i="6"/>
  <c r="Z85" i="6"/>
  <c r="AA85" i="6"/>
  <c r="AD85" i="6"/>
  <c r="AB85" i="6"/>
  <c r="AF85" i="6"/>
  <c r="AK85" i="6"/>
  <c r="AG85" i="6"/>
  <c r="AH85" i="6"/>
  <c r="AI85" i="6"/>
  <c r="AL85" i="6"/>
  <c r="H86" i="6"/>
  <c r="M86" i="6"/>
  <c r="I86" i="6"/>
  <c r="J86" i="6"/>
  <c r="K86" i="6"/>
  <c r="N86" i="6"/>
  <c r="P86" i="6"/>
  <c r="U86" i="6"/>
  <c r="Q86" i="6"/>
  <c r="R86" i="6"/>
  <c r="S86" i="6"/>
  <c r="V86" i="6"/>
  <c r="T86" i="6"/>
  <c r="X86" i="6"/>
  <c r="AC86" i="6"/>
  <c r="Y86" i="6"/>
  <c r="Z86" i="6"/>
  <c r="AA86" i="6"/>
  <c r="AD86" i="6"/>
  <c r="AB86" i="6"/>
  <c r="AF86" i="6"/>
  <c r="AK86" i="6"/>
  <c r="AG86" i="6"/>
  <c r="AH86" i="6"/>
  <c r="AI86" i="6"/>
  <c r="AL86" i="6"/>
  <c r="AJ86" i="6"/>
  <c r="H87" i="6"/>
  <c r="N87" i="6"/>
  <c r="L87" i="6"/>
  <c r="M87" i="6"/>
  <c r="J87" i="6"/>
  <c r="K87" i="6"/>
  <c r="P87" i="6"/>
  <c r="U87" i="6"/>
  <c r="Q87" i="6"/>
  <c r="R87" i="6"/>
  <c r="S87" i="6"/>
  <c r="V87" i="6"/>
  <c r="T87" i="6"/>
  <c r="X87" i="6"/>
  <c r="AC87" i="6"/>
  <c r="Y87" i="6"/>
  <c r="Z87" i="6"/>
  <c r="AA87" i="6"/>
  <c r="AD87" i="6"/>
  <c r="AB87" i="6"/>
  <c r="AF87" i="6"/>
  <c r="AK87" i="6"/>
  <c r="AG87" i="6"/>
  <c r="AH87" i="6"/>
  <c r="AI87" i="6"/>
  <c r="AL87" i="6"/>
  <c r="H88" i="6"/>
  <c r="M88" i="6"/>
  <c r="I88" i="6"/>
  <c r="J88" i="6"/>
  <c r="K88" i="6"/>
  <c r="N88" i="6"/>
  <c r="P88" i="6"/>
  <c r="U88" i="6"/>
  <c r="Q88" i="6"/>
  <c r="R88" i="6"/>
  <c r="S88" i="6"/>
  <c r="V88" i="6"/>
  <c r="T88" i="6"/>
  <c r="X88" i="6"/>
  <c r="AC88" i="6"/>
  <c r="Y88" i="6"/>
  <c r="Z88" i="6"/>
  <c r="AA88" i="6"/>
  <c r="AD88" i="6"/>
  <c r="AB88" i="6"/>
  <c r="AF88" i="6"/>
  <c r="AK88" i="6"/>
  <c r="AG88" i="6"/>
  <c r="AH88" i="6"/>
  <c r="AI88" i="6"/>
  <c r="AL88" i="6"/>
  <c r="AJ88" i="6"/>
  <c r="H89" i="6"/>
  <c r="N89" i="6"/>
  <c r="L89" i="6"/>
  <c r="M89" i="6"/>
  <c r="J89" i="6"/>
  <c r="K89" i="6"/>
  <c r="P89" i="6"/>
  <c r="U89" i="6"/>
  <c r="Q89" i="6"/>
  <c r="R89" i="6"/>
  <c r="S89" i="6"/>
  <c r="V89" i="6"/>
  <c r="T89" i="6"/>
  <c r="X89" i="6"/>
  <c r="AC89" i="6"/>
  <c r="Y89" i="6"/>
  <c r="Z89" i="6"/>
  <c r="AA89" i="6"/>
  <c r="AD89" i="6"/>
  <c r="AB89" i="6"/>
  <c r="AF89" i="6"/>
  <c r="AK89" i="6"/>
  <c r="AG89" i="6"/>
  <c r="AH89" i="6"/>
  <c r="AI89" i="6"/>
  <c r="AL89" i="6"/>
  <c r="H90" i="6"/>
  <c r="M90" i="6"/>
  <c r="I90" i="6"/>
  <c r="J90" i="6"/>
  <c r="K90" i="6"/>
  <c r="N90" i="6"/>
  <c r="P90" i="6"/>
  <c r="U90" i="6"/>
  <c r="Q90" i="6"/>
  <c r="R90" i="6"/>
  <c r="S90" i="6"/>
  <c r="V90" i="6"/>
  <c r="T90" i="6"/>
  <c r="X90" i="6"/>
  <c r="AC90" i="6"/>
  <c r="Y90" i="6"/>
  <c r="Z90" i="6"/>
  <c r="AA90" i="6"/>
  <c r="AD90" i="6"/>
  <c r="AB90" i="6"/>
  <c r="AF90" i="6"/>
  <c r="AK90" i="6"/>
  <c r="AG90" i="6"/>
  <c r="AH90" i="6"/>
  <c r="AI90" i="6"/>
  <c r="AL90" i="6"/>
  <c r="AJ90" i="6"/>
  <c r="H91" i="6"/>
  <c r="N91" i="6"/>
  <c r="L91" i="6"/>
  <c r="M91" i="6"/>
  <c r="J91" i="6"/>
  <c r="K91" i="6"/>
  <c r="P91" i="6"/>
  <c r="U91" i="6"/>
  <c r="Q91" i="6"/>
  <c r="R91" i="6"/>
  <c r="S91" i="6"/>
  <c r="V91" i="6"/>
  <c r="T91" i="6"/>
  <c r="X91" i="6"/>
  <c r="AC91" i="6"/>
  <c r="Y91" i="6"/>
  <c r="Z91" i="6"/>
  <c r="AA91" i="6"/>
  <c r="AD91" i="6"/>
  <c r="AB91" i="6"/>
  <c r="AF91" i="6"/>
  <c r="AK91" i="6"/>
  <c r="AG91" i="6"/>
  <c r="AH91" i="6"/>
  <c r="AI91" i="6"/>
  <c r="AL91" i="6"/>
  <c r="H92" i="6"/>
  <c r="M92" i="6"/>
  <c r="I92" i="6"/>
  <c r="J92" i="6"/>
  <c r="K92" i="6"/>
  <c r="N92" i="6"/>
  <c r="P92" i="6"/>
  <c r="U92" i="6"/>
  <c r="Q92" i="6"/>
  <c r="R92" i="6"/>
  <c r="S92" i="6"/>
  <c r="V92" i="6"/>
  <c r="T92" i="6"/>
  <c r="X92" i="6"/>
  <c r="AC92" i="6"/>
  <c r="Y92" i="6"/>
  <c r="Z92" i="6"/>
  <c r="AA92" i="6"/>
  <c r="AD92" i="6"/>
  <c r="AB92" i="6"/>
  <c r="AF92" i="6"/>
  <c r="AK92" i="6"/>
  <c r="AG92" i="6"/>
  <c r="AH92" i="6"/>
  <c r="AI92" i="6"/>
  <c r="AL92" i="6"/>
  <c r="AJ92" i="6"/>
  <c r="H93" i="6"/>
  <c r="N93" i="6"/>
  <c r="L93" i="6"/>
  <c r="M93" i="6"/>
  <c r="J93" i="6"/>
  <c r="K93" i="6"/>
  <c r="P93" i="6"/>
  <c r="U93" i="6"/>
  <c r="Q93" i="6"/>
  <c r="R93" i="6"/>
  <c r="S93" i="6"/>
  <c r="V93" i="6"/>
  <c r="T93" i="6"/>
  <c r="X93" i="6"/>
  <c r="AC93" i="6"/>
  <c r="Y93" i="6"/>
  <c r="Z93" i="6"/>
  <c r="AA93" i="6"/>
  <c r="AD93" i="6"/>
  <c r="AB93" i="6"/>
  <c r="AF93" i="6"/>
  <c r="AK93" i="6"/>
  <c r="AG93" i="6"/>
  <c r="AH93" i="6"/>
  <c r="AI93" i="6"/>
  <c r="AL93" i="6"/>
  <c r="H94" i="6"/>
  <c r="M94" i="6"/>
  <c r="I94" i="6"/>
  <c r="J94" i="6"/>
  <c r="K94" i="6"/>
  <c r="N94" i="6"/>
  <c r="P94" i="6"/>
  <c r="U94" i="6"/>
  <c r="Q94" i="6"/>
  <c r="R94" i="6"/>
  <c r="S94" i="6"/>
  <c r="V94" i="6"/>
  <c r="T94" i="6"/>
  <c r="X94" i="6"/>
  <c r="AC94" i="6"/>
  <c r="Y94" i="6"/>
  <c r="Z94" i="6"/>
  <c r="AA94" i="6"/>
  <c r="AD94" i="6"/>
  <c r="AB94" i="6"/>
  <c r="AF94" i="6"/>
  <c r="AK94" i="6"/>
  <c r="AG94" i="6"/>
  <c r="AH94" i="6"/>
  <c r="AI94" i="6"/>
  <c r="AL94" i="6"/>
  <c r="AJ94" i="6"/>
  <c r="H95" i="6"/>
  <c r="N95" i="6"/>
  <c r="L95" i="6"/>
  <c r="M95" i="6"/>
  <c r="J95" i="6"/>
  <c r="K95" i="6"/>
  <c r="P95" i="6"/>
  <c r="U95" i="6"/>
  <c r="Q95" i="6"/>
  <c r="R95" i="6"/>
  <c r="S95" i="6"/>
  <c r="V95" i="6"/>
  <c r="T95" i="6"/>
  <c r="X95" i="6"/>
  <c r="AC95" i="6"/>
  <c r="Y95" i="6"/>
  <c r="Z95" i="6"/>
  <c r="AA95" i="6"/>
  <c r="AD95" i="6"/>
  <c r="AB95" i="6"/>
  <c r="AF95" i="6"/>
  <c r="AK95" i="6"/>
  <c r="AG95" i="6"/>
  <c r="AH95" i="6"/>
  <c r="AI95" i="6"/>
  <c r="AL95" i="6"/>
  <c r="H96" i="6"/>
  <c r="M96" i="6"/>
  <c r="I96" i="6"/>
  <c r="J96" i="6"/>
  <c r="K96" i="6"/>
  <c r="N96" i="6"/>
  <c r="P96" i="6"/>
  <c r="U96" i="6"/>
  <c r="Q96" i="6"/>
  <c r="R96" i="6"/>
  <c r="S96" i="6"/>
  <c r="V96" i="6"/>
  <c r="T96" i="6"/>
  <c r="X96" i="6"/>
  <c r="AC96" i="6"/>
  <c r="Y96" i="6"/>
  <c r="Z96" i="6"/>
  <c r="AA96" i="6"/>
  <c r="AD96" i="6"/>
  <c r="AB96" i="6"/>
  <c r="AF96" i="6"/>
  <c r="AK96" i="6"/>
  <c r="AG96" i="6"/>
  <c r="AH96" i="6"/>
  <c r="AI96" i="6"/>
  <c r="AL96" i="6"/>
  <c r="AJ96" i="6"/>
  <c r="H97" i="6"/>
  <c r="N97" i="6"/>
  <c r="L97" i="6"/>
  <c r="M97" i="6"/>
  <c r="J97" i="6"/>
  <c r="K97" i="6"/>
  <c r="P97" i="6"/>
  <c r="U97" i="6"/>
  <c r="Q97" i="6"/>
  <c r="R97" i="6"/>
  <c r="S97" i="6"/>
  <c r="V97" i="6"/>
  <c r="T97" i="6"/>
  <c r="X97" i="6"/>
  <c r="AC97" i="6"/>
  <c r="Y97" i="6"/>
  <c r="Z97" i="6"/>
  <c r="AA97" i="6"/>
  <c r="AD97" i="6"/>
  <c r="AB97" i="6"/>
  <c r="AF97" i="6"/>
  <c r="AK97" i="6"/>
  <c r="AG97" i="6"/>
  <c r="AH97" i="6"/>
  <c r="AI97" i="6"/>
  <c r="AL97" i="6"/>
  <c r="H98" i="6"/>
  <c r="M98" i="6"/>
  <c r="I98" i="6"/>
  <c r="J98" i="6"/>
  <c r="K98" i="6"/>
  <c r="N98" i="6"/>
  <c r="P98" i="6"/>
  <c r="U98" i="6"/>
  <c r="Q98" i="6"/>
  <c r="R98" i="6"/>
  <c r="S98" i="6"/>
  <c r="V98" i="6"/>
  <c r="T98" i="6"/>
  <c r="X98" i="6"/>
  <c r="AC98" i="6"/>
  <c r="Y98" i="6"/>
  <c r="Z98" i="6"/>
  <c r="AA98" i="6"/>
  <c r="AD98" i="6"/>
  <c r="AB98" i="6"/>
  <c r="AF98" i="6"/>
  <c r="AK98" i="6"/>
  <c r="AG98" i="6"/>
  <c r="AH98" i="6"/>
  <c r="AI98" i="6"/>
  <c r="AL98" i="6"/>
  <c r="AJ98" i="6"/>
  <c r="H99" i="6"/>
  <c r="N99" i="6"/>
  <c r="L99" i="6"/>
  <c r="M99" i="6"/>
  <c r="J99" i="6"/>
  <c r="K99" i="6"/>
  <c r="P99" i="6"/>
  <c r="U99" i="6"/>
  <c r="Q99" i="6"/>
  <c r="R99" i="6"/>
  <c r="S99" i="6"/>
  <c r="V99" i="6"/>
  <c r="T99" i="6"/>
  <c r="X99" i="6"/>
  <c r="AC99" i="6"/>
  <c r="Y99" i="6"/>
  <c r="Z99" i="6"/>
  <c r="AA99" i="6"/>
  <c r="AD99" i="6"/>
  <c r="AB99" i="6"/>
  <c r="AF99" i="6"/>
  <c r="AK99" i="6"/>
  <c r="AG99" i="6"/>
  <c r="AH99" i="6"/>
  <c r="AI99" i="6"/>
  <c r="AL99" i="6"/>
  <c r="H100" i="6"/>
  <c r="M100" i="6"/>
  <c r="I100" i="6"/>
  <c r="J100" i="6"/>
  <c r="K100" i="6"/>
  <c r="N100" i="6"/>
  <c r="P100" i="6"/>
  <c r="U100" i="6"/>
  <c r="Q100" i="6"/>
  <c r="R100" i="6"/>
  <c r="S100" i="6"/>
  <c r="V100" i="6"/>
  <c r="T100" i="6"/>
  <c r="X100" i="6"/>
  <c r="AC100" i="6"/>
  <c r="Y100" i="6"/>
  <c r="Z100" i="6"/>
  <c r="AA100" i="6"/>
  <c r="AD100" i="6"/>
  <c r="AB100" i="6"/>
  <c r="AF100" i="6"/>
  <c r="AK100" i="6"/>
  <c r="AG100" i="6"/>
  <c r="AH100" i="6"/>
  <c r="AI100" i="6"/>
  <c r="AL100" i="6"/>
  <c r="AJ100" i="6"/>
  <c r="H103" i="6"/>
  <c r="N103" i="6"/>
  <c r="L103" i="6"/>
  <c r="M103" i="6"/>
  <c r="J103" i="6"/>
  <c r="K103" i="6"/>
  <c r="P103" i="6"/>
  <c r="U103" i="6"/>
  <c r="Q103" i="6"/>
  <c r="R103" i="6"/>
  <c r="S103" i="6"/>
  <c r="V103" i="6"/>
  <c r="T103" i="6"/>
  <c r="X103" i="6"/>
  <c r="AC103" i="6"/>
  <c r="Y103" i="6"/>
  <c r="Z103" i="6"/>
  <c r="AA103" i="6"/>
  <c r="AD103" i="6"/>
  <c r="AB103" i="6"/>
  <c r="AF103" i="6"/>
  <c r="AK103" i="6"/>
  <c r="AG103" i="6"/>
  <c r="AH103" i="6"/>
  <c r="AI103" i="6"/>
  <c r="AL103" i="6"/>
  <c r="H104" i="6"/>
  <c r="M104" i="6"/>
  <c r="I104" i="6"/>
  <c r="J104" i="6"/>
  <c r="K104" i="6"/>
  <c r="N104" i="6"/>
  <c r="P104" i="6"/>
  <c r="U104" i="6"/>
  <c r="Q104" i="6"/>
  <c r="R104" i="6"/>
  <c r="S104" i="6"/>
  <c r="V104" i="6"/>
  <c r="T104" i="6"/>
  <c r="X104" i="6"/>
  <c r="AC104" i="6"/>
  <c r="Y104" i="6"/>
  <c r="Z104" i="6"/>
  <c r="AA104" i="6"/>
  <c r="AD104" i="6"/>
  <c r="AB104" i="6"/>
  <c r="AF104" i="6"/>
  <c r="AK104" i="6"/>
  <c r="AG104" i="6"/>
  <c r="AH104" i="6"/>
  <c r="AI104" i="6"/>
  <c r="AL104" i="6"/>
  <c r="AJ104" i="6"/>
  <c r="H105" i="6"/>
  <c r="N105" i="6"/>
  <c r="L105" i="6"/>
  <c r="M105" i="6"/>
  <c r="J105" i="6"/>
  <c r="K105" i="6"/>
  <c r="P105" i="6"/>
  <c r="U105" i="6"/>
  <c r="Q105" i="6"/>
  <c r="R105" i="6"/>
  <c r="S105" i="6"/>
  <c r="V105" i="6"/>
  <c r="T105" i="6"/>
  <c r="X105" i="6"/>
  <c r="AC105" i="6"/>
  <c r="Y105" i="6"/>
  <c r="Z105" i="6"/>
  <c r="AA105" i="6"/>
  <c r="AD105" i="6"/>
  <c r="AB105" i="6"/>
  <c r="AF105" i="6"/>
  <c r="AK105" i="6"/>
  <c r="AG105" i="6"/>
  <c r="AH105" i="6"/>
  <c r="AI105" i="6"/>
  <c r="AL105" i="6"/>
  <c r="H106" i="6"/>
  <c r="M106" i="6"/>
  <c r="I106" i="6"/>
  <c r="J106" i="6"/>
  <c r="K106" i="6"/>
  <c r="N106" i="6"/>
  <c r="P106" i="6"/>
  <c r="U106" i="6"/>
  <c r="Q106" i="6"/>
  <c r="R106" i="6"/>
  <c r="S106" i="6"/>
  <c r="V106" i="6"/>
  <c r="T106" i="6"/>
  <c r="X106" i="6"/>
  <c r="AC106" i="6"/>
  <c r="Y106" i="6"/>
  <c r="Z106" i="6"/>
  <c r="AA106" i="6"/>
  <c r="AD106" i="6"/>
  <c r="AB106" i="6"/>
  <c r="AF106" i="6"/>
  <c r="AK106" i="6"/>
  <c r="AG106" i="6"/>
  <c r="AH106" i="6"/>
  <c r="AI106" i="6"/>
  <c r="AL106" i="6"/>
  <c r="AJ106" i="6"/>
  <c r="H107" i="6"/>
  <c r="N107" i="6"/>
  <c r="L107" i="6"/>
  <c r="M107" i="6"/>
  <c r="J107" i="6"/>
  <c r="K107" i="6"/>
  <c r="P107" i="6"/>
  <c r="U107" i="6"/>
  <c r="Q107" i="6"/>
  <c r="R107" i="6"/>
  <c r="S107" i="6"/>
  <c r="V107" i="6"/>
  <c r="T107" i="6"/>
  <c r="X107" i="6"/>
  <c r="AC107" i="6"/>
  <c r="Y107" i="6"/>
  <c r="Z107" i="6"/>
  <c r="AA107" i="6"/>
  <c r="AD107" i="6"/>
  <c r="AB107" i="6"/>
  <c r="AF107" i="6"/>
  <c r="AK107" i="6"/>
  <c r="AG107" i="6"/>
  <c r="AH107" i="6"/>
  <c r="AI107" i="6"/>
  <c r="AL107" i="6"/>
  <c r="H108" i="6"/>
  <c r="M108" i="6"/>
  <c r="I108" i="6"/>
  <c r="J108" i="6"/>
  <c r="K108" i="6"/>
  <c r="N108" i="6"/>
  <c r="P108" i="6"/>
  <c r="U108" i="6"/>
  <c r="Q108" i="6"/>
  <c r="R108" i="6"/>
  <c r="S108" i="6"/>
  <c r="V108" i="6"/>
  <c r="T108" i="6"/>
  <c r="X108" i="6"/>
  <c r="AC108" i="6"/>
  <c r="Y108" i="6"/>
  <c r="Z108" i="6"/>
  <c r="AA108" i="6"/>
  <c r="AD108" i="6"/>
  <c r="AB108" i="6"/>
  <c r="AF108" i="6"/>
  <c r="AK108" i="6"/>
  <c r="AG108" i="6"/>
  <c r="AH108" i="6"/>
  <c r="AI108" i="6"/>
  <c r="AL108" i="6"/>
  <c r="AJ108" i="6"/>
  <c r="H109" i="6"/>
  <c r="N109" i="6"/>
  <c r="L109" i="6"/>
  <c r="M109" i="6"/>
  <c r="J109" i="6"/>
  <c r="K109" i="6"/>
  <c r="P109" i="6"/>
  <c r="U109" i="6"/>
  <c r="Q109" i="6"/>
  <c r="R109" i="6"/>
  <c r="S109" i="6"/>
  <c r="V109" i="6"/>
  <c r="T109" i="6"/>
  <c r="X109" i="6"/>
  <c r="AC109" i="6"/>
  <c r="Y109" i="6"/>
  <c r="Z109" i="6"/>
  <c r="AA109" i="6"/>
  <c r="AD109" i="6"/>
  <c r="AB109" i="6"/>
  <c r="AF109" i="6"/>
  <c r="AK109" i="6"/>
  <c r="AG109" i="6"/>
  <c r="AH109" i="6"/>
  <c r="AI109" i="6"/>
  <c r="AL109" i="6"/>
  <c r="H112" i="6"/>
  <c r="M112" i="6"/>
  <c r="I112" i="6"/>
  <c r="J112" i="6"/>
  <c r="K112" i="6"/>
  <c r="N112" i="6"/>
  <c r="P112" i="6"/>
  <c r="U112" i="6"/>
  <c r="Q112" i="6"/>
  <c r="R112" i="6"/>
  <c r="S112" i="6"/>
  <c r="V112" i="6"/>
  <c r="T112" i="6"/>
  <c r="X112" i="6"/>
  <c r="AC112" i="6"/>
  <c r="Y112" i="6"/>
  <c r="Z112" i="6"/>
  <c r="AA112" i="6"/>
  <c r="AD112" i="6"/>
  <c r="AB112" i="6"/>
  <c r="AF112" i="6"/>
  <c r="AK112" i="6"/>
  <c r="AG112" i="6"/>
  <c r="AH112" i="6"/>
  <c r="AI112" i="6"/>
  <c r="AL112" i="6"/>
  <c r="AJ112" i="6"/>
  <c r="H113" i="6"/>
  <c r="N113" i="6"/>
  <c r="L113" i="6"/>
  <c r="M113" i="6"/>
  <c r="J113" i="6"/>
  <c r="K113" i="6"/>
  <c r="P113" i="6"/>
  <c r="U113" i="6"/>
  <c r="Q113" i="6"/>
  <c r="R113" i="6"/>
  <c r="S113" i="6"/>
  <c r="V113" i="6"/>
  <c r="T113" i="6"/>
  <c r="X113" i="6"/>
  <c r="AC113" i="6"/>
  <c r="Y113" i="6"/>
  <c r="Z113" i="6"/>
  <c r="AA113" i="6"/>
  <c r="AD113" i="6"/>
  <c r="AB113" i="6"/>
  <c r="AF113" i="6"/>
  <c r="AK113" i="6"/>
  <c r="AG113" i="6"/>
  <c r="AH113" i="6"/>
  <c r="AI113" i="6"/>
  <c r="AL113" i="6"/>
  <c r="H114" i="6"/>
  <c r="M114" i="6"/>
  <c r="I114" i="6"/>
  <c r="J114" i="6"/>
  <c r="K114" i="6"/>
  <c r="N114" i="6"/>
  <c r="P114" i="6"/>
  <c r="U114" i="6"/>
  <c r="Q114" i="6"/>
  <c r="R114" i="6"/>
  <c r="S114" i="6"/>
  <c r="V114" i="6"/>
  <c r="T114" i="6"/>
  <c r="X114" i="6"/>
  <c r="AC114" i="6"/>
  <c r="Y114" i="6"/>
  <c r="Z114" i="6"/>
  <c r="AA114" i="6"/>
  <c r="AD114" i="6"/>
  <c r="AB114" i="6"/>
  <c r="AF114" i="6"/>
  <c r="AK114" i="6"/>
  <c r="AG114" i="6"/>
  <c r="AH114" i="6"/>
  <c r="AI114" i="6"/>
  <c r="AL114" i="6"/>
  <c r="AJ114" i="6"/>
  <c r="H115" i="6"/>
  <c r="N115" i="6"/>
  <c r="L115" i="6"/>
  <c r="M115" i="6"/>
  <c r="J115" i="6"/>
  <c r="K115" i="6"/>
  <c r="P115" i="6"/>
  <c r="U115" i="6"/>
  <c r="Q115" i="6"/>
  <c r="R115" i="6"/>
  <c r="S115" i="6"/>
  <c r="V115" i="6"/>
  <c r="T115" i="6"/>
  <c r="X115" i="6"/>
  <c r="AC115" i="6"/>
  <c r="Y115" i="6"/>
  <c r="Z115" i="6"/>
  <c r="AA115" i="6"/>
  <c r="AD115" i="6"/>
  <c r="AB115" i="6"/>
  <c r="AF115" i="6"/>
  <c r="AK115" i="6"/>
  <c r="AG115" i="6"/>
  <c r="AH115" i="6"/>
  <c r="AI115" i="6"/>
  <c r="AL115" i="6"/>
  <c r="H116" i="6"/>
  <c r="M116" i="6"/>
  <c r="I116" i="6"/>
  <c r="J116" i="6"/>
  <c r="K116" i="6"/>
  <c r="N116" i="6"/>
  <c r="P116" i="6"/>
  <c r="U116" i="6"/>
  <c r="Q116" i="6"/>
  <c r="R116" i="6"/>
  <c r="S116" i="6"/>
  <c r="V116" i="6"/>
  <c r="T116" i="6"/>
  <c r="X116" i="6"/>
  <c r="AC116" i="6"/>
  <c r="Y116" i="6"/>
  <c r="Z116" i="6"/>
  <c r="AA116" i="6"/>
  <c r="AD116" i="6"/>
  <c r="AB116" i="6"/>
  <c r="AF116" i="6"/>
  <c r="AK116" i="6"/>
  <c r="AG116" i="6"/>
  <c r="AH116" i="6"/>
  <c r="AI116" i="6"/>
  <c r="AL116" i="6"/>
  <c r="AJ116" i="6"/>
  <c r="H117" i="6"/>
  <c r="N117" i="6"/>
  <c r="L117" i="6"/>
  <c r="M117" i="6"/>
  <c r="J117" i="6"/>
  <c r="K117" i="6"/>
  <c r="P117" i="6"/>
  <c r="U117" i="6"/>
  <c r="Q117" i="6"/>
  <c r="R117" i="6"/>
  <c r="S117" i="6"/>
  <c r="V117" i="6"/>
  <c r="T117" i="6"/>
  <c r="X117" i="6"/>
  <c r="AC117" i="6"/>
  <c r="Y117" i="6"/>
  <c r="Z117" i="6"/>
  <c r="AA117" i="6"/>
  <c r="AD117" i="6"/>
  <c r="AB117" i="6"/>
  <c r="AF117" i="6"/>
  <c r="AK117" i="6"/>
  <c r="AG117" i="6"/>
  <c r="AH117" i="6"/>
  <c r="AI117" i="6"/>
  <c r="AL117" i="6"/>
  <c r="H118" i="6"/>
  <c r="M118" i="6"/>
  <c r="I118" i="6"/>
  <c r="J118" i="6"/>
  <c r="K118" i="6"/>
  <c r="N118" i="6"/>
  <c r="P118" i="6"/>
  <c r="U118" i="6"/>
  <c r="Q118" i="6"/>
  <c r="R118" i="6"/>
  <c r="S118" i="6"/>
  <c r="V118" i="6"/>
  <c r="T118" i="6"/>
  <c r="X118" i="6"/>
  <c r="AC118" i="6"/>
  <c r="Y118" i="6"/>
  <c r="Z118" i="6"/>
  <c r="AA118" i="6"/>
  <c r="AD118" i="6"/>
  <c r="AB118" i="6"/>
  <c r="AF118" i="6"/>
  <c r="AK118" i="6"/>
  <c r="AG118" i="6"/>
  <c r="AH118" i="6"/>
  <c r="AI118" i="6"/>
  <c r="AL118" i="6"/>
  <c r="AJ118" i="6"/>
  <c r="AL11" i="6"/>
  <c r="AK11" i="6"/>
  <c r="AF11" i="6"/>
  <c r="AG11" i="6"/>
  <c r="AJ11" i="6"/>
  <c r="AI11" i="6"/>
  <c r="AH11" i="6"/>
  <c r="AD11" i="6"/>
  <c r="AC11" i="6"/>
  <c r="X11" i="6"/>
  <c r="AB11" i="6"/>
  <c r="AA11" i="6"/>
  <c r="Z11" i="6"/>
  <c r="V11" i="6"/>
  <c r="U11" i="6"/>
  <c r="P11" i="6"/>
  <c r="T11" i="6"/>
  <c r="S11" i="6"/>
  <c r="R11" i="6"/>
  <c r="Q11" i="6"/>
  <c r="N11" i="6"/>
  <c r="M11" i="6"/>
  <c r="H11" i="6"/>
  <c r="I11" i="6"/>
  <c r="L11" i="6"/>
  <c r="K11" i="6"/>
  <c r="J11" i="6"/>
  <c r="H116" i="5"/>
  <c r="N116" i="5"/>
  <c r="L116" i="5"/>
  <c r="M116" i="5"/>
  <c r="J116" i="5"/>
  <c r="K116" i="5"/>
  <c r="P116" i="5"/>
  <c r="U116" i="5"/>
  <c r="Q116" i="5"/>
  <c r="R116" i="5"/>
  <c r="S116" i="5"/>
  <c r="V116" i="5"/>
  <c r="T116" i="5"/>
  <c r="X116" i="5"/>
  <c r="AC116" i="5"/>
  <c r="Y116" i="5"/>
  <c r="Z116" i="5"/>
  <c r="AA116" i="5"/>
  <c r="AD116" i="5"/>
  <c r="AB116" i="5"/>
  <c r="AF116" i="5"/>
  <c r="AK116" i="5"/>
  <c r="AG116" i="5"/>
  <c r="AH116" i="5"/>
  <c r="AI116" i="5"/>
  <c r="AL116" i="5"/>
  <c r="H12" i="5"/>
  <c r="M12" i="5"/>
  <c r="I12" i="5"/>
  <c r="J12" i="5"/>
  <c r="K12" i="5"/>
  <c r="N12" i="5"/>
  <c r="P12" i="5"/>
  <c r="U12" i="5"/>
  <c r="Q12" i="5"/>
  <c r="R12" i="5"/>
  <c r="S12" i="5"/>
  <c r="V12" i="5"/>
  <c r="T12" i="5"/>
  <c r="X12" i="5"/>
  <c r="AC12" i="5"/>
  <c r="Y12" i="5"/>
  <c r="Z12" i="5"/>
  <c r="AA12" i="5"/>
  <c r="AD12" i="5"/>
  <c r="AB12" i="5"/>
  <c r="AF12" i="5"/>
  <c r="AL12" i="5"/>
  <c r="AJ12" i="5"/>
  <c r="AK12" i="5"/>
  <c r="AH12" i="5"/>
  <c r="AI12" i="5"/>
  <c r="H13" i="5"/>
  <c r="N13" i="5"/>
  <c r="L13" i="5"/>
  <c r="M13" i="5"/>
  <c r="J13" i="5"/>
  <c r="K13" i="5"/>
  <c r="P13" i="5"/>
  <c r="U13" i="5"/>
  <c r="Q13" i="5"/>
  <c r="R13" i="5"/>
  <c r="S13" i="5"/>
  <c r="V13" i="5"/>
  <c r="T13" i="5"/>
  <c r="X13" i="5"/>
  <c r="AC13" i="5"/>
  <c r="Y13" i="5"/>
  <c r="Z13" i="5"/>
  <c r="AA13" i="5"/>
  <c r="AD13" i="5"/>
  <c r="AB13" i="5"/>
  <c r="AF13" i="5"/>
  <c r="AK13" i="5"/>
  <c r="AG13" i="5"/>
  <c r="AH13" i="5"/>
  <c r="AI13" i="5"/>
  <c r="AL13" i="5"/>
  <c r="H14" i="5"/>
  <c r="M14" i="5"/>
  <c r="I14" i="5"/>
  <c r="J14" i="5"/>
  <c r="K14" i="5"/>
  <c r="N14" i="5"/>
  <c r="P14" i="5"/>
  <c r="U14" i="5"/>
  <c r="Q14" i="5"/>
  <c r="R14" i="5"/>
  <c r="S14" i="5"/>
  <c r="V14" i="5"/>
  <c r="T14" i="5"/>
  <c r="X14" i="5"/>
  <c r="AC14" i="5"/>
  <c r="Y14" i="5"/>
  <c r="Z14" i="5"/>
  <c r="AA14" i="5"/>
  <c r="AD14" i="5"/>
  <c r="AB14" i="5"/>
  <c r="AF14" i="5"/>
  <c r="AK14" i="5"/>
  <c r="AG14" i="5"/>
  <c r="AH14" i="5"/>
  <c r="AI14" i="5"/>
  <c r="AL14" i="5"/>
  <c r="AJ14" i="5"/>
  <c r="H15" i="5"/>
  <c r="N15" i="5"/>
  <c r="L15" i="5"/>
  <c r="M15" i="5"/>
  <c r="J15" i="5"/>
  <c r="K15" i="5"/>
  <c r="P15" i="5"/>
  <c r="U15" i="5"/>
  <c r="Q15" i="5"/>
  <c r="R15" i="5"/>
  <c r="S15" i="5"/>
  <c r="V15" i="5"/>
  <c r="T15" i="5"/>
  <c r="X15" i="5"/>
  <c r="AC15" i="5"/>
  <c r="Y15" i="5"/>
  <c r="Z15" i="5"/>
  <c r="AA15" i="5"/>
  <c r="AD15" i="5"/>
  <c r="AB15" i="5"/>
  <c r="AF15" i="5"/>
  <c r="AK15" i="5"/>
  <c r="AG15" i="5"/>
  <c r="AH15" i="5"/>
  <c r="AI15" i="5"/>
  <c r="AL15" i="5"/>
  <c r="H16" i="5"/>
  <c r="M16" i="5"/>
  <c r="I16" i="5"/>
  <c r="J16" i="5"/>
  <c r="K16" i="5"/>
  <c r="N16" i="5"/>
  <c r="P16" i="5"/>
  <c r="U16" i="5"/>
  <c r="Q16" i="5"/>
  <c r="R16" i="5"/>
  <c r="S16" i="5"/>
  <c r="V16" i="5"/>
  <c r="T16" i="5"/>
  <c r="X16" i="5"/>
  <c r="AC16" i="5"/>
  <c r="Y16" i="5"/>
  <c r="Z16" i="5"/>
  <c r="AA16" i="5"/>
  <c r="AD16" i="5"/>
  <c r="AB16" i="5"/>
  <c r="AF16" i="5"/>
  <c r="AK16" i="5"/>
  <c r="AG16" i="5"/>
  <c r="AH16" i="5"/>
  <c r="AI16" i="5"/>
  <c r="AL16" i="5"/>
  <c r="AJ16" i="5"/>
  <c r="H17" i="5"/>
  <c r="N17" i="5"/>
  <c r="L17" i="5"/>
  <c r="M17" i="5"/>
  <c r="J17" i="5"/>
  <c r="K17" i="5"/>
  <c r="P17" i="5"/>
  <c r="U17" i="5"/>
  <c r="Q17" i="5"/>
  <c r="R17" i="5"/>
  <c r="S17" i="5"/>
  <c r="V17" i="5"/>
  <c r="T17" i="5"/>
  <c r="X17" i="5"/>
  <c r="AC17" i="5"/>
  <c r="Y17" i="5"/>
  <c r="Z17" i="5"/>
  <c r="AA17" i="5"/>
  <c r="AD17" i="5"/>
  <c r="AB17" i="5"/>
  <c r="AF17" i="5"/>
  <c r="AK17" i="5"/>
  <c r="AG17" i="5"/>
  <c r="AH17" i="5"/>
  <c r="AI17" i="5"/>
  <c r="AL17" i="5"/>
  <c r="H18" i="5"/>
  <c r="M18" i="5"/>
  <c r="I18" i="5"/>
  <c r="J18" i="5"/>
  <c r="K18" i="5"/>
  <c r="N18" i="5"/>
  <c r="P18" i="5"/>
  <c r="U18" i="5"/>
  <c r="Q18" i="5"/>
  <c r="R18" i="5"/>
  <c r="S18" i="5"/>
  <c r="V18" i="5"/>
  <c r="T18" i="5"/>
  <c r="X18" i="5"/>
  <c r="AC18" i="5"/>
  <c r="Y18" i="5"/>
  <c r="Z18" i="5"/>
  <c r="AA18" i="5"/>
  <c r="AD18" i="5"/>
  <c r="AB18" i="5"/>
  <c r="AF18" i="5"/>
  <c r="AK18" i="5"/>
  <c r="AG18" i="5"/>
  <c r="AH18" i="5"/>
  <c r="AI18" i="5"/>
  <c r="AL18" i="5"/>
  <c r="AJ18" i="5"/>
  <c r="H19" i="5"/>
  <c r="N19" i="5"/>
  <c r="L19" i="5"/>
  <c r="M19" i="5"/>
  <c r="J19" i="5"/>
  <c r="K19" i="5"/>
  <c r="P19" i="5"/>
  <c r="U19" i="5"/>
  <c r="Q19" i="5"/>
  <c r="R19" i="5"/>
  <c r="S19" i="5"/>
  <c r="V19" i="5"/>
  <c r="T19" i="5"/>
  <c r="X19" i="5"/>
  <c r="AC19" i="5"/>
  <c r="Y19" i="5"/>
  <c r="Z19" i="5"/>
  <c r="AA19" i="5"/>
  <c r="AD19" i="5"/>
  <c r="AB19" i="5"/>
  <c r="AF19" i="5"/>
  <c r="AK19" i="5"/>
  <c r="AG19" i="5"/>
  <c r="AH19" i="5"/>
  <c r="AI19" i="5"/>
  <c r="AL19" i="5"/>
  <c r="H20" i="5"/>
  <c r="M20" i="5"/>
  <c r="I20" i="5"/>
  <c r="J20" i="5"/>
  <c r="K20" i="5"/>
  <c r="N20" i="5"/>
  <c r="P20" i="5"/>
  <c r="U20" i="5"/>
  <c r="Q20" i="5"/>
  <c r="R20" i="5"/>
  <c r="S20" i="5"/>
  <c r="V20" i="5"/>
  <c r="T20" i="5"/>
  <c r="X20" i="5"/>
  <c r="AC20" i="5"/>
  <c r="Y20" i="5"/>
  <c r="Z20" i="5"/>
  <c r="AA20" i="5"/>
  <c r="AD20" i="5"/>
  <c r="AB20" i="5"/>
  <c r="AF20" i="5"/>
  <c r="AK20" i="5"/>
  <c r="AG20" i="5"/>
  <c r="AH20" i="5"/>
  <c r="AI20" i="5"/>
  <c r="AL20" i="5"/>
  <c r="AJ20" i="5"/>
  <c r="H21" i="5"/>
  <c r="N21" i="5"/>
  <c r="L21" i="5"/>
  <c r="M21" i="5"/>
  <c r="J21" i="5"/>
  <c r="K21" i="5"/>
  <c r="P21" i="5"/>
  <c r="U21" i="5"/>
  <c r="Q21" i="5"/>
  <c r="R21" i="5"/>
  <c r="S21" i="5"/>
  <c r="V21" i="5"/>
  <c r="T21" i="5"/>
  <c r="X21" i="5"/>
  <c r="AC21" i="5"/>
  <c r="Y21" i="5"/>
  <c r="Z21" i="5"/>
  <c r="AA21" i="5"/>
  <c r="AD21" i="5"/>
  <c r="AB21" i="5"/>
  <c r="AF21" i="5"/>
  <c r="AK21" i="5"/>
  <c r="AG21" i="5"/>
  <c r="AH21" i="5"/>
  <c r="AI21" i="5"/>
  <c r="AL21" i="5"/>
  <c r="H22" i="5"/>
  <c r="M22" i="5"/>
  <c r="I22" i="5"/>
  <c r="J22" i="5"/>
  <c r="K22" i="5"/>
  <c r="N22" i="5"/>
  <c r="P22" i="5"/>
  <c r="V22" i="5"/>
  <c r="T22" i="5"/>
  <c r="U22" i="5"/>
  <c r="Q22" i="5"/>
  <c r="R22" i="5"/>
  <c r="S22" i="5"/>
  <c r="X22" i="5"/>
  <c r="AC22" i="5"/>
  <c r="Y22" i="5"/>
  <c r="Z22" i="5"/>
  <c r="AA22" i="5"/>
  <c r="AD22" i="5"/>
  <c r="AB22" i="5"/>
  <c r="AF22" i="5"/>
  <c r="AK22" i="5"/>
  <c r="AG22" i="5"/>
  <c r="AH22" i="5"/>
  <c r="AI22" i="5"/>
  <c r="AL22" i="5"/>
  <c r="AJ22" i="5"/>
  <c r="H23" i="5"/>
  <c r="N23" i="5"/>
  <c r="L23" i="5"/>
  <c r="M23" i="5"/>
  <c r="J23" i="5"/>
  <c r="K23" i="5"/>
  <c r="P23" i="5"/>
  <c r="U23" i="5"/>
  <c r="Q23" i="5"/>
  <c r="R23" i="5"/>
  <c r="S23" i="5"/>
  <c r="V23" i="5"/>
  <c r="T23" i="5"/>
  <c r="X23" i="5"/>
  <c r="AC23" i="5"/>
  <c r="Y23" i="5"/>
  <c r="Z23" i="5"/>
  <c r="AA23" i="5"/>
  <c r="AD23" i="5"/>
  <c r="AB23" i="5"/>
  <c r="AF23" i="5"/>
  <c r="AK23" i="5"/>
  <c r="AG23" i="5"/>
  <c r="AH23" i="5"/>
  <c r="AI23" i="5"/>
  <c r="AL23" i="5"/>
  <c r="H24" i="5"/>
  <c r="M24" i="5"/>
  <c r="I24" i="5"/>
  <c r="J24" i="5"/>
  <c r="K24" i="5"/>
  <c r="N24" i="5"/>
  <c r="P24" i="5"/>
  <c r="V24" i="5"/>
  <c r="T24" i="5"/>
  <c r="U24" i="5"/>
  <c r="Q24" i="5"/>
  <c r="R24" i="5"/>
  <c r="S24" i="5"/>
  <c r="X24" i="5"/>
  <c r="AC24" i="5"/>
  <c r="Y24" i="5"/>
  <c r="Z24" i="5"/>
  <c r="AA24" i="5"/>
  <c r="AD24" i="5"/>
  <c r="AB24" i="5"/>
  <c r="AF24" i="5"/>
  <c r="AK24" i="5"/>
  <c r="AG24" i="5"/>
  <c r="AH24" i="5"/>
  <c r="AI24" i="5"/>
  <c r="AL24" i="5"/>
  <c r="AJ24" i="5"/>
  <c r="H25" i="5"/>
  <c r="N25" i="5"/>
  <c r="L25" i="5"/>
  <c r="M25" i="5"/>
  <c r="J25" i="5"/>
  <c r="K25" i="5"/>
  <c r="P25" i="5"/>
  <c r="U25" i="5"/>
  <c r="Q25" i="5"/>
  <c r="R25" i="5"/>
  <c r="S25" i="5"/>
  <c r="V25" i="5"/>
  <c r="T25" i="5"/>
  <c r="X25" i="5"/>
  <c r="AC25" i="5"/>
  <c r="Y25" i="5"/>
  <c r="Z25" i="5"/>
  <c r="AA25" i="5"/>
  <c r="AD25" i="5"/>
  <c r="AB25" i="5"/>
  <c r="AF25" i="5"/>
  <c r="AK25" i="5"/>
  <c r="AG25" i="5"/>
  <c r="AH25" i="5"/>
  <c r="AI25" i="5"/>
  <c r="AL25" i="5"/>
  <c r="H26" i="5"/>
  <c r="M26" i="5"/>
  <c r="I26" i="5"/>
  <c r="J26" i="5"/>
  <c r="K26" i="5"/>
  <c r="N26" i="5"/>
  <c r="P26" i="5"/>
  <c r="V26" i="5"/>
  <c r="T26" i="5"/>
  <c r="U26" i="5"/>
  <c r="Q26" i="5"/>
  <c r="R26" i="5"/>
  <c r="S26" i="5"/>
  <c r="X26" i="5"/>
  <c r="AC26" i="5"/>
  <c r="Y26" i="5"/>
  <c r="Z26" i="5"/>
  <c r="AA26" i="5"/>
  <c r="AD26" i="5"/>
  <c r="AB26" i="5"/>
  <c r="AF26" i="5"/>
  <c r="AK26" i="5"/>
  <c r="AG26" i="5"/>
  <c r="AH26" i="5"/>
  <c r="AI26" i="5"/>
  <c r="AL26" i="5"/>
  <c r="AJ26" i="5"/>
  <c r="H27" i="5"/>
  <c r="N27" i="5"/>
  <c r="L27" i="5"/>
  <c r="M27" i="5"/>
  <c r="J27" i="5"/>
  <c r="K27" i="5"/>
  <c r="P27" i="5"/>
  <c r="U27" i="5"/>
  <c r="Q27" i="5"/>
  <c r="R27" i="5"/>
  <c r="S27" i="5"/>
  <c r="V27" i="5"/>
  <c r="T27" i="5"/>
  <c r="X27" i="5"/>
  <c r="AC27" i="5"/>
  <c r="Y27" i="5"/>
  <c r="Z27" i="5"/>
  <c r="AA27" i="5"/>
  <c r="AD27" i="5"/>
  <c r="AB27" i="5"/>
  <c r="AF27" i="5"/>
  <c r="AK27" i="5"/>
  <c r="AG27" i="5"/>
  <c r="AH27" i="5"/>
  <c r="AI27" i="5"/>
  <c r="AL27" i="5"/>
  <c r="H28" i="5"/>
  <c r="M28" i="5"/>
  <c r="I28" i="5"/>
  <c r="J28" i="5"/>
  <c r="K28" i="5"/>
  <c r="N28" i="5"/>
  <c r="P28" i="5"/>
  <c r="V28" i="5"/>
  <c r="T28" i="5"/>
  <c r="U28" i="5"/>
  <c r="Q28" i="5"/>
  <c r="R28" i="5"/>
  <c r="S28" i="5"/>
  <c r="X28" i="5"/>
  <c r="AC28" i="5"/>
  <c r="Y28" i="5"/>
  <c r="Z28" i="5"/>
  <c r="AA28" i="5"/>
  <c r="AD28" i="5"/>
  <c r="AB28" i="5"/>
  <c r="AF28" i="5"/>
  <c r="AK28" i="5"/>
  <c r="AG28" i="5"/>
  <c r="AH28" i="5"/>
  <c r="AI28" i="5"/>
  <c r="AL28" i="5"/>
  <c r="AJ28" i="5"/>
  <c r="H29" i="5"/>
  <c r="N29" i="5"/>
  <c r="L29" i="5"/>
  <c r="M29" i="5"/>
  <c r="J29" i="5"/>
  <c r="K29" i="5"/>
  <c r="P29" i="5"/>
  <c r="U29" i="5"/>
  <c r="Q29" i="5"/>
  <c r="R29" i="5"/>
  <c r="S29" i="5"/>
  <c r="V29" i="5"/>
  <c r="T29" i="5"/>
  <c r="X29" i="5"/>
  <c r="AC29" i="5"/>
  <c r="Y29" i="5"/>
  <c r="Z29" i="5"/>
  <c r="AA29" i="5"/>
  <c r="AD29" i="5"/>
  <c r="AB29" i="5"/>
  <c r="AF29" i="5"/>
  <c r="AK29" i="5"/>
  <c r="AG29" i="5"/>
  <c r="AH29" i="5"/>
  <c r="AI29" i="5"/>
  <c r="AL29" i="5"/>
  <c r="H30" i="5"/>
  <c r="M30" i="5"/>
  <c r="I30" i="5"/>
  <c r="J30" i="5"/>
  <c r="K30" i="5"/>
  <c r="N30" i="5"/>
  <c r="P30" i="5"/>
  <c r="V30" i="5"/>
  <c r="T30" i="5"/>
  <c r="U30" i="5"/>
  <c r="Q30" i="5"/>
  <c r="R30" i="5"/>
  <c r="S30" i="5"/>
  <c r="X30" i="5"/>
  <c r="AC30" i="5"/>
  <c r="Y30" i="5"/>
  <c r="Z30" i="5"/>
  <c r="AA30" i="5"/>
  <c r="AD30" i="5"/>
  <c r="AB30" i="5"/>
  <c r="AF30" i="5"/>
  <c r="AK30" i="5"/>
  <c r="AG30" i="5"/>
  <c r="AH30" i="5"/>
  <c r="AI30" i="5"/>
  <c r="AL30" i="5"/>
  <c r="AJ30" i="5"/>
  <c r="H31" i="5"/>
  <c r="N31" i="5"/>
  <c r="L31" i="5"/>
  <c r="M31" i="5"/>
  <c r="J31" i="5"/>
  <c r="K31" i="5"/>
  <c r="P31" i="5"/>
  <c r="U31" i="5"/>
  <c r="Q31" i="5"/>
  <c r="R31" i="5"/>
  <c r="S31" i="5"/>
  <c r="V31" i="5"/>
  <c r="T31" i="5"/>
  <c r="X31" i="5"/>
  <c r="AC31" i="5"/>
  <c r="Y31" i="5"/>
  <c r="Z31" i="5"/>
  <c r="AA31" i="5"/>
  <c r="AD31" i="5"/>
  <c r="AB31" i="5"/>
  <c r="AF31" i="5"/>
  <c r="AK31" i="5"/>
  <c r="AG31" i="5"/>
  <c r="AH31" i="5"/>
  <c r="AI31" i="5"/>
  <c r="AL31" i="5"/>
  <c r="H32" i="5"/>
  <c r="M32" i="5"/>
  <c r="I32" i="5"/>
  <c r="J32" i="5"/>
  <c r="K32" i="5"/>
  <c r="N32" i="5"/>
  <c r="P32" i="5"/>
  <c r="V32" i="5"/>
  <c r="T32" i="5"/>
  <c r="U32" i="5"/>
  <c r="Q32" i="5"/>
  <c r="R32" i="5"/>
  <c r="S32" i="5"/>
  <c r="X32" i="5"/>
  <c r="AC32" i="5"/>
  <c r="Y32" i="5"/>
  <c r="Z32" i="5"/>
  <c r="AA32" i="5"/>
  <c r="AD32" i="5"/>
  <c r="AB32" i="5"/>
  <c r="AF32" i="5"/>
  <c r="AK32" i="5"/>
  <c r="AG32" i="5"/>
  <c r="AH32" i="5"/>
  <c r="AI32" i="5"/>
  <c r="AL32" i="5"/>
  <c r="AJ32" i="5"/>
  <c r="H33" i="5"/>
  <c r="N33" i="5"/>
  <c r="L33" i="5"/>
  <c r="M33" i="5"/>
  <c r="J33" i="5"/>
  <c r="K33" i="5"/>
  <c r="P33" i="5"/>
  <c r="U33" i="5"/>
  <c r="Q33" i="5"/>
  <c r="R33" i="5"/>
  <c r="S33" i="5"/>
  <c r="V33" i="5"/>
  <c r="T33" i="5"/>
  <c r="X33" i="5"/>
  <c r="AC33" i="5"/>
  <c r="Y33" i="5"/>
  <c r="Z33" i="5"/>
  <c r="AA33" i="5"/>
  <c r="AD33" i="5"/>
  <c r="AB33" i="5"/>
  <c r="AF33" i="5"/>
  <c r="AK33" i="5"/>
  <c r="AG33" i="5"/>
  <c r="AH33" i="5"/>
  <c r="AI33" i="5"/>
  <c r="AL33" i="5"/>
  <c r="H34" i="5"/>
  <c r="M34" i="5"/>
  <c r="I34" i="5"/>
  <c r="J34" i="5"/>
  <c r="K34" i="5"/>
  <c r="N34" i="5"/>
  <c r="P34" i="5"/>
  <c r="V34" i="5"/>
  <c r="T34" i="5"/>
  <c r="U34" i="5"/>
  <c r="Q34" i="5"/>
  <c r="R34" i="5"/>
  <c r="S34" i="5"/>
  <c r="X34" i="5"/>
  <c r="AC34" i="5"/>
  <c r="Y34" i="5"/>
  <c r="Z34" i="5"/>
  <c r="AA34" i="5"/>
  <c r="AD34" i="5"/>
  <c r="AB34" i="5"/>
  <c r="AF34" i="5"/>
  <c r="AK34" i="5"/>
  <c r="AG34" i="5"/>
  <c r="AH34" i="5"/>
  <c r="AI34" i="5"/>
  <c r="AL34" i="5"/>
  <c r="AJ34" i="5"/>
  <c r="H35" i="5"/>
  <c r="N35" i="5"/>
  <c r="L35" i="5"/>
  <c r="M35" i="5"/>
  <c r="J35" i="5"/>
  <c r="K35" i="5"/>
  <c r="P35" i="5"/>
  <c r="U35" i="5"/>
  <c r="Q35" i="5"/>
  <c r="R35" i="5"/>
  <c r="S35" i="5"/>
  <c r="V35" i="5"/>
  <c r="T35" i="5"/>
  <c r="X35" i="5"/>
  <c r="AC35" i="5"/>
  <c r="Y35" i="5"/>
  <c r="Z35" i="5"/>
  <c r="AA35" i="5"/>
  <c r="AD35" i="5"/>
  <c r="AB35" i="5"/>
  <c r="AF35" i="5"/>
  <c r="AK35" i="5"/>
  <c r="AG35" i="5"/>
  <c r="AH35" i="5"/>
  <c r="AI35" i="5"/>
  <c r="AL35" i="5"/>
  <c r="H36" i="5"/>
  <c r="M36" i="5"/>
  <c r="I36" i="5"/>
  <c r="J36" i="5"/>
  <c r="K36" i="5"/>
  <c r="N36" i="5"/>
  <c r="P36" i="5"/>
  <c r="V36" i="5"/>
  <c r="T36" i="5"/>
  <c r="U36" i="5"/>
  <c r="Q36" i="5"/>
  <c r="R36" i="5"/>
  <c r="S36" i="5"/>
  <c r="X36" i="5"/>
  <c r="AC36" i="5"/>
  <c r="Y36" i="5"/>
  <c r="Z36" i="5"/>
  <c r="AA36" i="5"/>
  <c r="AD36" i="5"/>
  <c r="AB36" i="5"/>
  <c r="AF36" i="5"/>
  <c r="AK36" i="5"/>
  <c r="AG36" i="5"/>
  <c r="AH36" i="5"/>
  <c r="AI36" i="5"/>
  <c r="AL36" i="5"/>
  <c r="AJ36" i="5"/>
  <c r="H37" i="5"/>
  <c r="N37" i="5"/>
  <c r="L37" i="5"/>
  <c r="M37" i="5"/>
  <c r="J37" i="5"/>
  <c r="K37" i="5"/>
  <c r="P37" i="5"/>
  <c r="U37" i="5"/>
  <c r="Q37" i="5"/>
  <c r="R37" i="5"/>
  <c r="S37" i="5"/>
  <c r="V37" i="5"/>
  <c r="T37" i="5"/>
  <c r="X37" i="5"/>
  <c r="AC37" i="5"/>
  <c r="Y37" i="5"/>
  <c r="Z37" i="5"/>
  <c r="AA37" i="5"/>
  <c r="AD37" i="5"/>
  <c r="AB37" i="5"/>
  <c r="AF37" i="5"/>
  <c r="AK37" i="5"/>
  <c r="AG37" i="5"/>
  <c r="AH37" i="5"/>
  <c r="AI37" i="5"/>
  <c r="AL37" i="5"/>
  <c r="H38" i="5"/>
  <c r="M38" i="5"/>
  <c r="I38" i="5"/>
  <c r="J38" i="5"/>
  <c r="K38" i="5"/>
  <c r="N38" i="5"/>
  <c r="P38" i="5"/>
  <c r="V38" i="5"/>
  <c r="T38" i="5"/>
  <c r="U38" i="5"/>
  <c r="Q38" i="5"/>
  <c r="R38" i="5"/>
  <c r="S38" i="5"/>
  <c r="X38" i="5"/>
  <c r="AC38" i="5"/>
  <c r="Y38" i="5"/>
  <c r="Z38" i="5"/>
  <c r="AA38" i="5"/>
  <c r="AD38" i="5"/>
  <c r="AB38" i="5"/>
  <c r="AF38" i="5"/>
  <c r="AK38" i="5"/>
  <c r="AG38" i="5"/>
  <c r="AH38" i="5"/>
  <c r="AI38" i="5"/>
  <c r="AL38" i="5"/>
  <c r="AJ38" i="5"/>
  <c r="H39" i="5"/>
  <c r="N39" i="5"/>
  <c r="L39" i="5"/>
  <c r="M39" i="5"/>
  <c r="J39" i="5"/>
  <c r="K39" i="5"/>
  <c r="P39" i="5"/>
  <c r="U39" i="5"/>
  <c r="Q39" i="5"/>
  <c r="R39" i="5"/>
  <c r="S39" i="5"/>
  <c r="V39" i="5"/>
  <c r="T39" i="5"/>
  <c r="X39" i="5"/>
  <c r="AC39" i="5"/>
  <c r="Y39" i="5"/>
  <c r="Z39" i="5"/>
  <c r="AA39" i="5"/>
  <c r="AD39" i="5"/>
  <c r="AB39" i="5"/>
  <c r="AF39" i="5"/>
  <c r="AK39" i="5"/>
  <c r="AG39" i="5"/>
  <c r="AH39" i="5"/>
  <c r="AI39" i="5"/>
  <c r="AL39" i="5"/>
  <c r="H40" i="5"/>
  <c r="M40" i="5"/>
  <c r="I40" i="5"/>
  <c r="J40" i="5"/>
  <c r="K40" i="5"/>
  <c r="N40" i="5"/>
  <c r="P40" i="5"/>
  <c r="V40" i="5"/>
  <c r="T40" i="5"/>
  <c r="U40" i="5"/>
  <c r="Q40" i="5"/>
  <c r="R40" i="5"/>
  <c r="S40" i="5"/>
  <c r="X40" i="5"/>
  <c r="AC40" i="5"/>
  <c r="Y40" i="5"/>
  <c r="Z40" i="5"/>
  <c r="AA40" i="5"/>
  <c r="AD40" i="5"/>
  <c r="AB40" i="5"/>
  <c r="AF40" i="5"/>
  <c r="AK40" i="5"/>
  <c r="AG40" i="5"/>
  <c r="AH40" i="5"/>
  <c r="AI40" i="5"/>
  <c r="AL40" i="5"/>
  <c r="AJ40" i="5"/>
  <c r="H41" i="5"/>
  <c r="N41" i="5"/>
  <c r="L41" i="5"/>
  <c r="M41" i="5"/>
  <c r="J41" i="5"/>
  <c r="K41" i="5"/>
  <c r="P41" i="5"/>
  <c r="U41" i="5"/>
  <c r="Q41" i="5"/>
  <c r="R41" i="5"/>
  <c r="S41" i="5"/>
  <c r="V41" i="5"/>
  <c r="T41" i="5"/>
  <c r="X41" i="5"/>
  <c r="AC41" i="5"/>
  <c r="Y41" i="5"/>
  <c r="Z41" i="5"/>
  <c r="AA41" i="5"/>
  <c r="AD41" i="5"/>
  <c r="AB41" i="5"/>
  <c r="AF41" i="5"/>
  <c r="AK41" i="5"/>
  <c r="AG41" i="5"/>
  <c r="AH41" i="5"/>
  <c r="AI41" i="5"/>
  <c r="AL41" i="5"/>
  <c r="H42" i="5"/>
  <c r="M42" i="5"/>
  <c r="I42" i="5"/>
  <c r="J42" i="5"/>
  <c r="K42" i="5"/>
  <c r="N42" i="5"/>
  <c r="P42" i="5"/>
  <c r="V42" i="5"/>
  <c r="T42" i="5"/>
  <c r="U42" i="5"/>
  <c r="Q42" i="5"/>
  <c r="R42" i="5"/>
  <c r="S42" i="5"/>
  <c r="X42" i="5"/>
  <c r="AC42" i="5"/>
  <c r="Y42" i="5"/>
  <c r="Z42" i="5"/>
  <c r="AA42" i="5"/>
  <c r="AD42" i="5"/>
  <c r="AB42" i="5"/>
  <c r="AF42" i="5"/>
  <c r="AK42" i="5"/>
  <c r="AG42" i="5"/>
  <c r="AH42" i="5"/>
  <c r="AI42" i="5"/>
  <c r="AL42" i="5"/>
  <c r="AJ42" i="5"/>
  <c r="H43" i="5"/>
  <c r="N43" i="5"/>
  <c r="L43" i="5"/>
  <c r="M43" i="5"/>
  <c r="J43" i="5"/>
  <c r="K43" i="5"/>
  <c r="P43" i="5"/>
  <c r="U43" i="5"/>
  <c r="Q43" i="5"/>
  <c r="R43" i="5"/>
  <c r="S43" i="5"/>
  <c r="V43" i="5"/>
  <c r="T43" i="5"/>
  <c r="X43" i="5"/>
  <c r="AC43" i="5"/>
  <c r="Y43" i="5"/>
  <c r="Z43" i="5"/>
  <c r="AA43" i="5"/>
  <c r="AD43" i="5"/>
  <c r="AB43" i="5"/>
  <c r="AF43" i="5"/>
  <c r="AK43" i="5"/>
  <c r="AG43" i="5"/>
  <c r="AH43" i="5"/>
  <c r="AI43" i="5"/>
  <c r="AL43" i="5"/>
  <c r="H44" i="5"/>
  <c r="M44" i="5"/>
  <c r="I44" i="5"/>
  <c r="J44" i="5"/>
  <c r="K44" i="5"/>
  <c r="N44" i="5"/>
  <c r="P44" i="5"/>
  <c r="V44" i="5"/>
  <c r="T44" i="5"/>
  <c r="U44" i="5"/>
  <c r="Q44" i="5"/>
  <c r="R44" i="5"/>
  <c r="S44" i="5"/>
  <c r="X44" i="5"/>
  <c r="AC44" i="5"/>
  <c r="Y44" i="5"/>
  <c r="Z44" i="5"/>
  <c r="AA44" i="5"/>
  <c r="AD44" i="5"/>
  <c r="AB44" i="5"/>
  <c r="AF44" i="5"/>
  <c r="AK44" i="5"/>
  <c r="AG44" i="5"/>
  <c r="AH44" i="5"/>
  <c r="AI44" i="5"/>
  <c r="AL44" i="5"/>
  <c r="AJ44" i="5"/>
  <c r="H45" i="5"/>
  <c r="N45" i="5"/>
  <c r="L45" i="5"/>
  <c r="M45" i="5"/>
  <c r="J45" i="5"/>
  <c r="K45" i="5"/>
  <c r="P45" i="5"/>
  <c r="U45" i="5"/>
  <c r="Q45" i="5"/>
  <c r="R45" i="5"/>
  <c r="S45" i="5"/>
  <c r="V45" i="5"/>
  <c r="T45" i="5"/>
  <c r="X45" i="5"/>
  <c r="AC45" i="5"/>
  <c r="Y45" i="5"/>
  <c r="Z45" i="5"/>
  <c r="AA45" i="5"/>
  <c r="AD45" i="5"/>
  <c r="AB45" i="5"/>
  <c r="AF45" i="5"/>
  <c r="AK45" i="5"/>
  <c r="AG45" i="5"/>
  <c r="AH45" i="5"/>
  <c r="AI45" i="5"/>
  <c r="AL45" i="5"/>
  <c r="H70" i="5"/>
  <c r="M70" i="5"/>
  <c r="I70" i="5"/>
  <c r="J70" i="5"/>
  <c r="K70" i="5"/>
  <c r="N70" i="5"/>
  <c r="P70" i="5"/>
  <c r="V70" i="5"/>
  <c r="T70" i="5"/>
  <c r="U70" i="5"/>
  <c r="Q70" i="5"/>
  <c r="R70" i="5"/>
  <c r="S70" i="5"/>
  <c r="X70" i="5"/>
  <c r="AC70" i="5"/>
  <c r="Y70" i="5"/>
  <c r="Z70" i="5"/>
  <c r="AA70" i="5"/>
  <c r="AD70" i="5"/>
  <c r="AB70" i="5"/>
  <c r="AF70" i="5"/>
  <c r="AK70" i="5"/>
  <c r="AG70" i="5"/>
  <c r="AH70" i="5"/>
  <c r="AI70" i="5"/>
  <c r="AL70" i="5"/>
  <c r="AJ70" i="5"/>
  <c r="H71" i="5"/>
  <c r="N71" i="5"/>
  <c r="L71" i="5"/>
  <c r="M71" i="5"/>
  <c r="J71" i="5"/>
  <c r="K71" i="5"/>
  <c r="P71" i="5"/>
  <c r="U71" i="5"/>
  <c r="Q71" i="5"/>
  <c r="R71" i="5"/>
  <c r="S71" i="5"/>
  <c r="V71" i="5"/>
  <c r="T71" i="5"/>
  <c r="X71" i="5"/>
  <c r="AC71" i="5"/>
  <c r="Y71" i="5"/>
  <c r="Z71" i="5"/>
  <c r="AA71" i="5"/>
  <c r="AD71" i="5"/>
  <c r="AB71" i="5"/>
  <c r="AF71" i="5"/>
  <c r="AK71" i="5"/>
  <c r="AG71" i="5"/>
  <c r="AH71" i="5"/>
  <c r="AI71" i="5"/>
  <c r="AL71" i="5"/>
  <c r="H72" i="5"/>
  <c r="M72" i="5"/>
  <c r="I72" i="5"/>
  <c r="J72" i="5"/>
  <c r="K72" i="5"/>
  <c r="N72" i="5"/>
  <c r="P72" i="5"/>
  <c r="V72" i="5"/>
  <c r="T72" i="5"/>
  <c r="U72" i="5"/>
  <c r="Q72" i="5"/>
  <c r="R72" i="5"/>
  <c r="S72" i="5"/>
  <c r="X72" i="5"/>
  <c r="AC72" i="5"/>
  <c r="Y72" i="5"/>
  <c r="Z72" i="5"/>
  <c r="AA72" i="5"/>
  <c r="AD72" i="5"/>
  <c r="AB72" i="5"/>
  <c r="AF72" i="5"/>
  <c r="AK72" i="5"/>
  <c r="AG72" i="5"/>
  <c r="AH72" i="5"/>
  <c r="AI72" i="5"/>
  <c r="AL72" i="5"/>
  <c r="AJ72" i="5"/>
  <c r="H73" i="5"/>
  <c r="N73" i="5"/>
  <c r="L73" i="5"/>
  <c r="M73" i="5"/>
  <c r="J73" i="5"/>
  <c r="K73" i="5"/>
  <c r="P73" i="5"/>
  <c r="U73" i="5"/>
  <c r="Q73" i="5"/>
  <c r="R73" i="5"/>
  <c r="S73" i="5"/>
  <c r="V73" i="5"/>
  <c r="T73" i="5"/>
  <c r="X73" i="5"/>
  <c r="AC73" i="5"/>
  <c r="Y73" i="5"/>
  <c r="Z73" i="5"/>
  <c r="AA73" i="5"/>
  <c r="AD73" i="5"/>
  <c r="AB73" i="5"/>
  <c r="AF73" i="5"/>
  <c r="AK73" i="5"/>
  <c r="AG73" i="5"/>
  <c r="AH73" i="5"/>
  <c r="AI73" i="5"/>
  <c r="AL73" i="5"/>
  <c r="H74" i="5"/>
  <c r="M74" i="5"/>
  <c r="I74" i="5"/>
  <c r="J74" i="5"/>
  <c r="K74" i="5"/>
  <c r="N74" i="5"/>
  <c r="P74" i="5"/>
  <c r="V74" i="5"/>
  <c r="T74" i="5"/>
  <c r="U74" i="5"/>
  <c r="Q74" i="5"/>
  <c r="R74" i="5"/>
  <c r="S74" i="5"/>
  <c r="X74" i="5"/>
  <c r="AC74" i="5"/>
  <c r="Y74" i="5"/>
  <c r="Z74" i="5"/>
  <c r="AA74" i="5"/>
  <c r="AD74" i="5"/>
  <c r="AB74" i="5"/>
  <c r="AF74" i="5"/>
  <c r="AK74" i="5"/>
  <c r="AG74" i="5"/>
  <c r="AH74" i="5"/>
  <c r="AI74" i="5"/>
  <c r="AL74" i="5"/>
  <c r="AJ74" i="5"/>
  <c r="H75" i="5"/>
  <c r="N75" i="5"/>
  <c r="L75" i="5"/>
  <c r="M75" i="5"/>
  <c r="J75" i="5"/>
  <c r="K75" i="5"/>
  <c r="P75" i="5"/>
  <c r="U75" i="5"/>
  <c r="Q75" i="5"/>
  <c r="R75" i="5"/>
  <c r="S75" i="5"/>
  <c r="V75" i="5"/>
  <c r="T75" i="5"/>
  <c r="X75" i="5"/>
  <c r="AC75" i="5"/>
  <c r="Y75" i="5"/>
  <c r="Z75" i="5"/>
  <c r="AA75" i="5"/>
  <c r="AD75" i="5"/>
  <c r="AB75" i="5"/>
  <c r="AF75" i="5"/>
  <c r="AK75" i="5"/>
  <c r="AG75" i="5"/>
  <c r="AH75" i="5"/>
  <c r="AI75" i="5"/>
  <c r="AL75" i="5"/>
  <c r="H76" i="5"/>
  <c r="M76" i="5"/>
  <c r="I76" i="5"/>
  <c r="J76" i="5"/>
  <c r="K76" i="5"/>
  <c r="N76" i="5"/>
  <c r="P76" i="5"/>
  <c r="V76" i="5"/>
  <c r="T76" i="5"/>
  <c r="U76" i="5"/>
  <c r="Q76" i="5"/>
  <c r="R76" i="5"/>
  <c r="S76" i="5"/>
  <c r="X76" i="5"/>
  <c r="AC76" i="5"/>
  <c r="Y76" i="5"/>
  <c r="Z76" i="5"/>
  <c r="AA76" i="5"/>
  <c r="AD76" i="5"/>
  <c r="AB76" i="5"/>
  <c r="AF76" i="5"/>
  <c r="AK76" i="5"/>
  <c r="AG76" i="5"/>
  <c r="AH76" i="5"/>
  <c r="AI76" i="5"/>
  <c r="AL76" i="5"/>
  <c r="AJ76" i="5"/>
  <c r="H77" i="5"/>
  <c r="N77" i="5"/>
  <c r="L77" i="5"/>
  <c r="M77" i="5"/>
  <c r="J77" i="5"/>
  <c r="K77" i="5"/>
  <c r="P77" i="5"/>
  <c r="U77" i="5"/>
  <c r="Q77" i="5"/>
  <c r="R77" i="5"/>
  <c r="S77" i="5"/>
  <c r="V77" i="5"/>
  <c r="T77" i="5"/>
  <c r="X77" i="5"/>
  <c r="AC77" i="5"/>
  <c r="Y77" i="5"/>
  <c r="Z77" i="5"/>
  <c r="AA77" i="5"/>
  <c r="AD77" i="5"/>
  <c r="AB77" i="5"/>
  <c r="AF77" i="5"/>
  <c r="AK77" i="5"/>
  <c r="AG77" i="5"/>
  <c r="AH77" i="5"/>
  <c r="AI77" i="5"/>
  <c r="AL77" i="5"/>
  <c r="H78" i="5"/>
  <c r="M78" i="5"/>
  <c r="I78" i="5"/>
  <c r="J78" i="5"/>
  <c r="K78" i="5"/>
  <c r="N78" i="5"/>
  <c r="P78" i="5"/>
  <c r="V78" i="5"/>
  <c r="T78" i="5"/>
  <c r="U78" i="5"/>
  <c r="Q78" i="5"/>
  <c r="R78" i="5"/>
  <c r="S78" i="5"/>
  <c r="X78" i="5"/>
  <c r="AC78" i="5"/>
  <c r="Y78" i="5"/>
  <c r="Z78" i="5"/>
  <c r="AA78" i="5"/>
  <c r="AD78" i="5"/>
  <c r="AB78" i="5"/>
  <c r="AF78" i="5"/>
  <c r="AK78" i="5"/>
  <c r="AG78" i="5"/>
  <c r="AH78" i="5"/>
  <c r="AI78" i="5"/>
  <c r="AL78" i="5"/>
  <c r="AJ78" i="5"/>
  <c r="H79" i="5"/>
  <c r="N79" i="5"/>
  <c r="L79" i="5"/>
  <c r="M79" i="5"/>
  <c r="J79" i="5"/>
  <c r="K79" i="5"/>
  <c r="P79" i="5"/>
  <c r="U79" i="5"/>
  <c r="Q79" i="5"/>
  <c r="R79" i="5"/>
  <c r="S79" i="5"/>
  <c r="V79" i="5"/>
  <c r="T79" i="5"/>
  <c r="X79" i="5"/>
  <c r="AC79" i="5"/>
  <c r="Y79" i="5"/>
  <c r="Z79" i="5"/>
  <c r="AA79" i="5"/>
  <c r="AD79" i="5"/>
  <c r="AB79" i="5"/>
  <c r="AF79" i="5"/>
  <c r="AK79" i="5"/>
  <c r="AG79" i="5"/>
  <c r="AH79" i="5"/>
  <c r="AI79" i="5"/>
  <c r="AL79" i="5"/>
  <c r="H80" i="5"/>
  <c r="M80" i="5"/>
  <c r="I80" i="5"/>
  <c r="J80" i="5"/>
  <c r="K80" i="5"/>
  <c r="N80" i="5"/>
  <c r="P80" i="5"/>
  <c r="V80" i="5"/>
  <c r="T80" i="5"/>
  <c r="U80" i="5"/>
  <c r="Q80" i="5"/>
  <c r="R80" i="5"/>
  <c r="S80" i="5"/>
  <c r="X80" i="5"/>
  <c r="AC80" i="5"/>
  <c r="Y80" i="5"/>
  <c r="Z80" i="5"/>
  <c r="AA80" i="5"/>
  <c r="AD80" i="5"/>
  <c r="AB80" i="5"/>
  <c r="AF80" i="5"/>
  <c r="AK80" i="5"/>
  <c r="AG80" i="5"/>
  <c r="AH80" i="5"/>
  <c r="AI80" i="5"/>
  <c r="AL80" i="5"/>
  <c r="AJ80" i="5"/>
  <c r="H81" i="5"/>
  <c r="N81" i="5"/>
  <c r="L81" i="5"/>
  <c r="M81" i="5"/>
  <c r="J81" i="5"/>
  <c r="K81" i="5"/>
  <c r="P81" i="5"/>
  <c r="U81" i="5"/>
  <c r="Q81" i="5"/>
  <c r="R81" i="5"/>
  <c r="S81" i="5"/>
  <c r="V81" i="5"/>
  <c r="T81" i="5"/>
  <c r="X81" i="5"/>
  <c r="AC81" i="5"/>
  <c r="Y81" i="5"/>
  <c r="Z81" i="5"/>
  <c r="AA81" i="5"/>
  <c r="AD81" i="5"/>
  <c r="AB81" i="5"/>
  <c r="AF81" i="5"/>
  <c r="AK81" i="5"/>
  <c r="AG81" i="5"/>
  <c r="AH81" i="5"/>
  <c r="AI81" i="5"/>
  <c r="AL81" i="5"/>
  <c r="H82" i="5"/>
  <c r="M82" i="5"/>
  <c r="I82" i="5"/>
  <c r="J82" i="5"/>
  <c r="K82" i="5"/>
  <c r="N82" i="5"/>
  <c r="P82" i="5"/>
  <c r="V82" i="5"/>
  <c r="T82" i="5"/>
  <c r="U82" i="5"/>
  <c r="Q82" i="5"/>
  <c r="R82" i="5"/>
  <c r="S82" i="5"/>
  <c r="X82" i="5"/>
  <c r="AC82" i="5"/>
  <c r="Y82" i="5"/>
  <c r="Z82" i="5"/>
  <c r="AA82" i="5"/>
  <c r="AD82" i="5"/>
  <c r="AB82" i="5"/>
  <c r="AF82" i="5"/>
  <c r="AK82" i="5"/>
  <c r="AG82" i="5"/>
  <c r="AH82" i="5"/>
  <c r="AI82" i="5"/>
  <c r="AL82" i="5"/>
  <c r="AJ82" i="5"/>
  <c r="H83" i="5"/>
  <c r="N83" i="5"/>
  <c r="L83" i="5"/>
  <c r="M83" i="5"/>
  <c r="J83" i="5"/>
  <c r="K83" i="5"/>
  <c r="P83" i="5"/>
  <c r="U83" i="5"/>
  <c r="Q83" i="5"/>
  <c r="R83" i="5"/>
  <c r="S83" i="5"/>
  <c r="V83" i="5"/>
  <c r="T83" i="5"/>
  <c r="X83" i="5"/>
  <c r="AC83" i="5"/>
  <c r="Y83" i="5"/>
  <c r="Z83" i="5"/>
  <c r="AA83" i="5"/>
  <c r="AD83" i="5"/>
  <c r="AB83" i="5"/>
  <c r="AF83" i="5"/>
  <c r="AK83" i="5"/>
  <c r="AG83" i="5"/>
  <c r="AH83" i="5"/>
  <c r="AI83" i="5"/>
  <c r="AL83" i="5"/>
  <c r="H86" i="5"/>
  <c r="M86" i="5"/>
  <c r="J86" i="5"/>
  <c r="K86" i="5"/>
  <c r="N86" i="5"/>
  <c r="P86" i="5"/>
  <c r="U86" i="5"/>
  <c r="Q86" i="5"/>
  <c r="R86" i="5"/>
  <c r="S86" i="5"/>
  <c r="V86" i="5"/>
  <c r="X86" i="5"/>
  <c r="AC86" i="5"/>
  <c r="Y86" i="5"/>
  <c r="Z86" i="5"/>
  <c r="AA86" i="5"/>
  <c r="AD86" i="5"/>
  <c r="AB86" i="5"/>
  <c r="AF86" i="5"/>
  <c r="AK86" i="5"/>
  <c r="AG86" i="5"/>
  <c r="AH86" i="5"/>
  <c r="AI86" i="5"/>
  <c r="AL86" i="5"/>
  <c r="AJ86" i="5"/>
  <c r="H87" i="5"/>
  <c r="M87" i="5"/>
  <c r="J87" i="5"/>
  <c r="K87" i="5"/>
  <c r="N87" i="5"/>
  <c r="P87" i="5"/>
  <c r="U87" i="5"/>
  <c r="R87" i="5"/>
  <c r="S87" i="5"/>
  <c r="V87" i="5"/>
  <c r="T87" i="5"/>
  <c r="X87" i="5"/>
  <c r="AC87" i="5"/>
  <c r="Y87" i="5"/>
  <c r="Z87" i="5"/>
  <c r="AA87" i="5"/>
  <c r="AD87" i="5"/>
  <c r="AB87" i="5"/>
  <c r="AF87" i="5"/>
  <c r="AK87" i="5"/>
  <c r="AH87" i="5"/>
  <c r="AI87" i="5"/>
  <c r="AL87" i="5"/>
  <c r="H88" i="5"/>
  <c r="M88" i="5"/>
  <c r="J88" i="5"/>
  <c r="K88" i="5"/>
  <c r="N88" i="5"/>
  <c r="P88" i="5"/>
  <c r="V88" i="5"/>
  <c r="T88" i="5"/>
  <c r="U88" i="5"/>
  <c r="Q88" i="5"/>
  <c r="R88" i="5"/>
  <c r="S88" i="5"/>
  <c r="X88" i="5"/>
  <c r="AC88" i="5"/>
  <c r="Y88" i="5"/>
  <c r="Z88" i="5"/>
  <c r="AA88" i="5"/>
  <c r="AD88" i="5"/>
  <c r="AB88" i="5"/>
  <c r="AF88" i="5"/>
  <c r="AK88" i="5"/>
  <c r="AG88" i="5"/>
  <c r="AH88" i="5"/>
  <c r="AI88" i="5"/>
  <c r="AL88" i="5"/>
  <c r="AJ88" i="5"/>
  <c r="H89" i="5"/>
  <c r="M89" i="5"/>
  <c r="J89" i="5"/>
  <c r="K89" i="5"/>
  <c r="N89" i="5"/>
  <c r="P89" i="5"/>
  <c r="U89" i="5"/>
  <c r="Q89" i="5"/>
  <c r="R89" i="5"/>
  <c r="S89" i="5"/>
  <c r="V89" i="5"/>
  <c r="T89" i="5"/>
  <c r="X89" i="5"/>
  <c r="AC89" i="5"/>
  <c r="Y89" i="5"/>
  <c r="Z89" i="5"/>
  <c r="AA89" i="5"/>
  <c r="AD89" i="5"/>
  <c r="AB89" i="5"/>
  <c r="AF89" i="5"/>
  <c r="AK89" i="5"/>
  <c r="AH89" i="5"/>
  <c r="AI89" i="5"/>
  <c r="AL89" i="5"/>
  <c r="H90" i="5"/>
  <c r="M90" i="5"/>
  <c r="J90" i="5"/>
  <c r="K90" i="5"/>
  <c r="N90" i="5"/>
  <c r="P90" i="5"/>
  <c r="U90" i="5"/>
  <c r="Q90" i="5"/>
  <c r="R90" i="5"/>
  <c r="S90" i="5"/>
  <c r="V90" i="5"/>
  <c r="X90" i="5"/>
  <c r="AC90" i="5"/>
  <c r="Y90" i="5"/>
  <c r="Z90" i="5"/>
  <c r="AA90" i="5"/>
  <c r="AD90" i="5"/>
  <c r="AB90" i="5"/>
  <c r="AF90" i="5"/>
  <c r="AK90" i="5"/>
  <c r="AG90" i="5"/>
  <c r="AH90" i="5"/>
  <c r="AI90" i="5"/>
  <c r="AL90" i="5"/>
  <c r="AJ90" i="5"/>
  <c r="H91" i="5"/>
  <c r="M91" i="5"/>
  <c r="J91" i="5"/>
  <c r="K91" i="5"/>
  <c r="N91" i="5"/>
  <c r="P91" i="5"/>
  <c r="U91" i="5"/>
  <c r="R91" i="5"/>
  <c r="S91" i="5"/>
  <c r="V91" i="5"/>
  <c r="T91" i="5"/>
  <c r="X91" i="5"/>
  <c r="AC91" i="5"/>
  <c r="Y91" i="5"/>
  <c r="Z91" i="5"/>
  <c r="AA91" i="5"/>
  <c r="AD91" i="5"/>
  <c r="AB91" i="5"/>
  <c r="AF91" i="5"/>
  <c r="AK91" i="5"/>
  <c r="AH91" i="5"/>
  <c r="AI91" i="5"/>
  <c r="AL91" i="5"/>
  <c r="H92" i="5"/>
  <c r="M92" i="5"/>
  <c r="J92" i="5"/>
  <c r="K92" i="5"/>
  <c r="N92" i="5"/>
  <c r="P92" i="5"/>
  <c r="U92" i="5"/>
  <c r="Q92" i="5"/>
  <c r="R92" i="5"/>
  <c r="S92" i="5"/>
  <c r="V92" i="5"/>
  <c r="X92" i="5"/>
  <c r="AC92" i="5"/>
  <c r="Y92" i="5"/>
  <c r="Z92" i="5"/>
  <c r="AA92" i="5"/>
  <c r="AD92" i="5"/>
  <c r="AB92" i="5"/>
  <c r="AF92" i="5"/>
  <c r="AK92" i="5"/>
  <c r="AG92" i="5"/>
  <c r="AH92" i="5"/>
  <c r="AI92" i="5"/>
  <c r="AL92" i="5"/>
  <c r="AJ92" i="5"/>
  <c r="H93" i="5"/>
  <c r="M93" i="5"/>
  <c r="J93" i="5"/>
  <c r="K93" i="5"/>
  <c r="N93" i="5"/>
  <c r="P93" i="5"/>
  <c r="U93" i="5"/>
  <c r="R93" i="5"/>
  <c r="S93" i="5"/>
  <c r="V93" i="5"/>
  <c r="T93" i="5"/>
  <c r="X93" i="5"/>
  <c r="AC93" i="5"/>
  <c r="Y93" i="5"/>
  <c r="Z93" i="5"/>
  <c r="AA93" i="5"/>
  <c r="AD93" i="5"/>
  <c r="AB93" i="5"/>
  <c r="AF93" i="5"/>
  <c r="AK93" i="5"/>
  <c r="AH93" i="5"/>
  <c r="AI93" i="5"/>
  <c r="AL93" i="5"/>
  <c r="H94" i="5"/>
  <c r="M94" i="5"/>
  <c r="J94" i="5"/>
  <c r="K94" i="5"/>
  <c r="N94" i="5"/>
  <c r="P94" i="5"/>
  <c r="U94" i="5"/>
  <c r="Q94" i="5"/>
  <c r="R94" i="5"/>
  <c r="S94" i="5"/>
  <c r="V94" i="5"/>
  <c r="X94" i="5"/>
  <c r="AC94" i="5"/>
  <c r="Y94" i="5"/>
  <c r="Z94" i="5"/>
  <c r="AA94" i="5"/>
  <c r="AD94" i="5"/>
  <c r="AB94" i="5"/>
  <c r="AF94" i="5"/>
  <c r="AK94" i="5"/>
  <c r="AG94" i="5"/>
  <c r="AH94" i="5"/>
  <c r="AI94" i="5"/>
  <c r="AL94" i="5"/>
  <c r="AJ94" i="5"/>
  <c r="H101" i="5"/>
  <c r="M101" i="5"/>
  <c r="J101" i="5"/>
  <c r="K101" i="5"/>
  <c r="N101" i="5"/>
  <c r="P101" i="5"/>
  <c r="U101" i="5"/>
  <c r="R101" i="5"/>
  <c r="S101" i="5"/>
  <c r="V101" i="5"/>
  <c r="T101" i="5"/>
  <c r="X101" i="5"/>
  <c r="AC101" i="5"/>
  <c r="Y101" i="5"/>
  <c r="Z101" i="5"/>
  <c r="AA101" i="5"/>
  <c r="AD101" i="5"/>
  <c r="AB101" i="5"/>
  <c r="AF101" i="5"/>
  <c r="AK101" i="5"/>
  <c r="AH101" i="5"/>
  <c r="AI101" i="5"/>
  <c r="AL101" i="5"/>
  <c r="H102" i="5"/>
  <c r="M102" i="5"/>
  <c r="J102" i="5"/>
  <c r="K102" i="5"/>
  <c r="N102" i="5"/>
  <c r="P102" i="5"/>
  <c r="V102" i="5"/>
  <c r="T102" i="5"/>
  <c r="U102" i="5"/>
  <c r="Q102" i="5"/>
  <c r="R102" i="5"/>
  <c r="S102" i="5"/>
  <c r="X102" i="5"/>
  <c r="AC102" i="5"/>
  <c r="Y102" i="5"/>
  <c r="Z102" i="5"/>
  <c r="AA102" i="5"/>
  <c r="AD102" i="5"/>
  <c r="AB102" i="5"/>
  <c r="AF102" i="5"/>
  <c r="AK102" i="5"/>
  <c r="AG102" i="5"/>
  <c r="AH102" i="5"/>
  <c r="AI102" i="5"/>
  <c r="AL102" i="5"/>
  <c r="AJ102" i="5"/>
  <c r="H103" i="5"/>
  <c r="M103" i="5"/>
  <c r="J103" i="5"/>
  <c r="K103" i="5"/>
  <c r="N103" i="5"/>
  <c r="P103" i="5"/>
  <c r="U103" i="5"/>
  <c r="Q103" i="5"/>
  <c r="R103" i="5"/>
  <c r="S103" i="5"/>
  <c r="V103" i="5"/>
  <c r="T103" i="5"/>
  <c r="X103" i="5"/>
  <c r="AC103" i="5"/>
  <c r="Y103" i="5"/>
  <c r="Z103" i="5"/>
  <c r="AA103" i="5"/>
  <c r="AD103" i="5"/>
  <c r="AB103" i="5"/>
  <c r="AF103" i="5"/>
  <c r="AK103" i="5"/>
  <c r="AH103" i="5"/>
  <c r="AI103" i="5"/>
  <c r="AL103" i="5"/>
  <c r="H104" i="5"/>
  <c r="M104" i="5"/>
  <c r="J104" i="5"/>
  <c r="K104" i="5"/>
  <c r="N104" i="5"/>
  <c r="P104" i="5"/>
  <c r="U104" i="5"/>
  <c r="Q104" i="5"/>
  <c r="R104" i="5"/>
  <c r="S104" i="5"/>
  <c r="V104" i="5"/>
  <c r="X104" i="5"/>
  <c r="AC104" i="5"/>
  <c r="Y104" i="5"/>
  <c r="Z104" i="5"/>
  <c r="AA104" i="5"/>
  <c r="AD104" i="5"/>
  <c r="AB104" i="5"/>
  <c r="AF104" i="5"/>
  <c r="AK104" i="5"/>
  <c r="AG104" i="5"/>
  <c r="AH104" i="5"/>
  <c r="AI104" i="5"/>
  <c r="AL104" i="5"/>
  <c r="AJ104" i="5"/>
  <c r="H105" i="5"/>
  <c r="M105" i="5"/>
  <c r="J105" i="5"/>
  <c r="K105" i="5"/>
  <c r="N105" i="5"/>
  <c r="P105" i="5"/>
  <c r="U105" i="5"/>
  <c r="R105" i="5"/>
  <c r="S105" i="5"/>
  <c r="V105" i="5"/>
  <c r="T105" i="5"/>
  <c r="X105" i="5"/>
  <c r="AC105" i="5"/>
  <c r="Y105" i="5"/>
  <c r="Z105" i="5"/>
  <c r="AA105" i="5"/>
  <c r="AD105" i="5"/>
  <c r="AB105" i="5"/>
  <c r="AF105" i="5"/>
  <c r="AK105" i="5"/>
  <c r="AH105" i="5"/>
  <c r="AI105" i="5"/>
  <c r="AL105" i="5"/>
  <c r="H106" i="5"/>
  <c r="M106" i="5"/>
  <c r="J106" i="5"/>
  <c r="K106" i="5"/>
  <c r="N106" i="5"/>
  <c r="P106" i="5"/>
  <c r="U106" i="5"/>
  <c r="Q106" i="5"/>
  <c r="R106" i="5"/>
  <c r="S106" i="5"/>
  <c r="V106" i="5"/>
  <c r="X106" i="5"/>
  <c r="AC106" i="5"/>
  <c r="Y106" i="5"/>
  <c r="Z106" i="5"/>
  <c r="AA106" i="5"/>
  <c r="AD106" i="5"/>
  <c r="AB106" i="5"/>
  <c r="AF106" i="5"/>
  <c r="AK106" i="5"/>
  <c r="AG106" i="5"/>
  <c r="AH106" i="5"/>
  <c r="AI106" i="5"/>
  <c r="AL106" i="5"/>
  <c r="AJ106" i="5"/>
  <c r="H107" i="5"/>
  <c r="M107" i="5"/>
  <c r="J107" i="5"/>
  <c r="K107" i="5"/>
  <c r="N107" i="5"/>
  <c r="P107" i="5"/>
  <c r="U107" i="5"/>
  <c r="R107" i="5"/>
  <c r="S107" i="5"/>
  <c r="V107" i="5"/>
  <c r="T107" i="5"/>
  <c r="X107" i="5"/>
  <c r="AC107" i="5"/>
  <c r="Y107" i="5"/>
  <c r="Z107" i="5"/>
  <c r="AA107" i="5"/>
  <c r="AD107" i="5"/>
  <c r="AB107" i="5"/>
  <c r="AF107" i="5"/>
  <c r="AK107" i="5"/>
  <c r="AH107" i="5"/>
  <c r="AI107" i="5"/>
  <c r="AL107" i="5"/>
  <c r="H108" i="5"/>
  <c r="M108" i="5"/>
  <c r="J108" i="5"/>
  <c r="K108" i="5"/>
  <c r="N108" i="5"/>
  <c r="P108" i="5"/>
  <c r="U108" i="5"/>
  <c r="Q108" i="5"/>
  <c r="R108" i="5"/>
  <c r="S108" i="5"/>
  <c r="V108" i="5"/>
  <c r="X108" i="5"/>
  <c r="AC108" i="5"/>
  <c r="Y108" i="5"/>
  <c r="Z108" i="5"/>
  <c r="AA108" i="5"/>
  <c r="AD108" i="5"/>
  <c r="AB108" i="5"/>
  <c r="AF108" i="5"/>
  <c r="AK108" i="5"/>
  <c r="AG108" i="5"/>
  <c r="AH108" i="5"/>
  <c r="AI108" i="5"/>
  <c r="AL108" i="5"/>
  <c r="AJ108" i="5"/>
  <c r="H109" i="5"/>
  <c r="M109" i="5"/>
  <c r="J109" i="5"/>
  <c r="K109" i="5"/>
  <c r="N109" i="5"/>
  <c r="P109" i="5"/>
  <c r="U109" i="5"/>
  <c r="R109" i="5"/>
  <c r="S109" i="5"/>
  <c r="V109" i="5"/>
  <c r="T109" i="5"/>
  <c r="X109" i="5"/>
  <c r="AC109" i="5"/>
  <c r="Y109" i="5"/>
  <c r="Z109" i="5"/>
  <c r="AA109" i="5"/>
  <c r="AD109" i="5"/>
  <c r="AB109" i="5"/>
  <c r="AF109" i="5"/>
  <c r="AK109" i="5"/>
  <c r="AH109" i="5"/>
  <c r="AI109" i="5"/>
  <c r="AL109" i="5"/>
  <c r="H110" i="5"/>
  <c r="M110" i="5"/>
  <c r="J110" i="5"/>
  <c r="K110" i="5"/>
  <c r="N110" i="5"/>
  <c r="P110" i="5"/>
  <c r="V110" i="5"/>
  <c r="T110" i="5"/>
  <c r="U110" i="5"/>
  <c r="Q110" i="5"/>
  <c r="R110" i="5"/>
  <c r="S110" i="5"/>
  <c r="X110" i="5"/>
  <c r="AC110" i="5"/>
  <c r="Y110" i="5"/>
  <c r="Z110" i="5"/>
  <c r="AA110" i="5"/>
  <c r="AD110" i="5"/>
  <c r="AB110" i="5"/>
  <c r="AF110" i="5"/>
  <c r="AK110" i="5"/>
  <c r="AG110" i="5"/>
  <c r="AH110" i="5"/>
  <c r="AI110" i="5"/>
  <c r="AL110" i="5"/>
  <c r="AJ110" i="5"/>
  <c r="H111" i="5"/>
  <c r="M111" i="5"/>
  <c r="I111" i="5"/>
  <c r="J111" i="5"/>
  <c r="K111" i="5"/>
  <c r="N111" i="5"/>
  <c r="P111" i="5"/>
  <c r="U111" i="5"/>
  <c r="R111" i="5"/>
  <c r="S111" i="5"/>
  <c r="V111" i="5"/>
  <c r="T111" i="5"/>
  <c r="X111" i="5"/>
  <c r="AC111" i="5"/>
  <c r="Y111" i="5"/>
  <c r="Z111" i="5"/>
  <c r="AA111" i="5"/>
  <c r="AD111" i="5"/>
  <c r="AB111" i="5"/>
  <c r="AF111" i="5"/>
  <c r="AK111" i="5"/>
  <c r="AH111" i="5"/>
  <c r="AI111" i="5"/>
  <c r="AL111" i="5"/>
  <c r="H112" i="5"/>
  <c r="M112" i="5"/>
  <c r="J112" i="5"/>
  <c r="K112" i="5"/>
  <c r="N112" i="5"/>
  <c r="L112" i="5"/>
  <c r="P112" i="5"/>
  <c r="U112" i="5"/>
  <c r="Q112" i="5"/>
  <c r="R112" i="5"/>
  <c r="S112" i="5"/>
  <c r="V112" i="5"/>
  <c r="X112" i="5"/>
  <c r="AD112" i="5"/>
  <c r="AB112" i="5"/>
  <c r="AC112" i="5"/>
  <c r="Z112" i="5"/>
  <c r="AA112" i="5"/>
  <c r="AF112" i="5"/>
  <c r="AK112" i="5"/>
  <c r="AG112" i="5"/>
  <c r="AH112" i="5"/>
  <c r="AI112" i="5"/>
  <c r="AL112" i="5"/>
  <c r="AJ112" i="5"/>
  <c r="H113" i="5"/>
  <c r="N113" i="5"/>
  <c r="L113" i="5"/>
  <c r="M113" i="5"/>
  <c r="J113" i="5"/>
  <c r="K113" i="5"/>
  <c r="P113" i="5"/>
  <c r="U113" i="5"/>
  <c r="R113" i="5"/>
  <c r="S113" i="5"/>
  <c r="V113" i="5"/>
  <c r="T113" i="5"/>
  <c r="X113" i="5"/>
  <c r="AC113" i="5"/>
  <c r="Y113" i="5"/>
  <c r="Z113" i="5"/>
  <c r="AA113" i="5"/>
  <c r="AD113" i="5"/>
  <c r="AB113" i="5"/>
  <c r="AF113" i="5"/>
  <c r="AK113" i="5"/>
  <c r="AG113" i="5"/>
  <c r="AH113" i="5"/>
  <c r="AI113" i="5"/>
  <c r="AL113" i="5"/>
  <c r="H114" i="5"/>
  <c r="M114" i="5"/>
  <c r="J114" i="5"/>
  <c r="K114" i="5"/>
  <c r="N114" i="5"/>
  <c r="L114" i="5"/>
  <c r="P114" i="5"/>
  <c r="U114" i="5"/>
  <c r="Q114" i="5"/>
  <c r="R114" i="5"/>
  <c r="S114" i="5"/>
  <c r="V114" i="5"/>
  <c r="X114" i="5"/>
  <c r="AC114" i="5"/>
  <c r="Y114" i="5"/>
  <c r="Z114" i="5"/>
  <c r="AA114" i="5"/>
  <c r="AD114" i="5"/>
  <c r="AB114" i="5"/>
  <c r="AF114" i="5"/>
  <c r="AK114" i="5"/>
  <c r="AG114" i="5"/>
  <c r="AH114" i="5"/>
  <c r="AI114" i="5"/>
  <c r="AL114" i="5"/>
  <c r="AJ114" i="5"/>
  <c r="H115" i="5"/>
  <c r="M115" i="5"/>
  <c r="I115" i="5"/>
  <c r="J115" i="5"/>
  <c r="K115" i="5"/>
  <c r="N115" i="5"/>
  <c r="P115" i="5"/>
  <c r="U115" i="5"/>
  <c r="Q115" i="5"/>
  <c r="R115" i="5"/>
  <c r="S115" i="5"/>
  <c r="V115" i="5"/>
  <c r="X115" i="5"/>
  <c r="AC115" i="5"/>
  <c r="Y115" i="5"/>
  <c r="Z115" i="5"/>
  <c r="AA115" i="5"/>
  <c r="AD115" i="5"/>
  <c r="AB115" i="5"/>
  <c r="AF115" i="5"/>
  <c r="AK115" i="5"/>
  <c r="AG115" i="5"/>
  <c r="AH115" i="5"/>
  <c r="AI115" i="5"/>
  <c r="AL115" i="5"/>
  <c r="AL11" i="5"/>
  <c r="AF11" i="5"/>
  <c r="AJ11" i="5"/>
  <c r="AK11" i="5"/>
  <c r="AG11" i="5"/>
  <c r="AI11" i="5"/>
  <c r="AH11" i="5"/>
  <c r="AD11" i="5"/>
  <c r="AC11" i="5"/>
  <c r="X11" i="5"/>
  <c r="AA11" i="5"/>
  <c r="Z11" i="5"/>
  <c r="V11" i="5"/>
  <c r="P11" i="5"/>
  <c r="T11" i="5"/>
  <c r="U11" i="5"/>
  <c r="Q11" i="5"/>
  <c r="S11" i="5"/>
  <c r="R11" i="5"/>
  <c r="N11" i="5"/>
  <c r="M11" i="5"/>
  <c r="H11" i="5"/>
  <c r="L11" i="5"/>
  <c r="K11" i="5"/>
  <c r="J11" i="5"/>
  <c r="I11" i="5"/>
  <c r="AJ115" i="5"/>
  <c r="T115" i="5"/>
  <c r="Y112" i="5"/>
  <c r="T112" i="5"/>
  <c r="Q111" i="5"/>
  <c r="Q109" i="5"/>
  <c r="T108" i="5"/>
  <c r="AG103" i="5"/>
  <c r="AJ103" i="5"/>
  <c r="L93" i="5"/>
  <c r="I93" i="5"/>
  <c r="I92" i="5"/>
  <c r="L92" i="5"/>
  <c r="Q87" i="5"/>
  <c r="T86" i="5"/>
  <c r="AB11" i="5"/>
  <c r="Y11" i="5"/>
  <c r="AG105" i="5"/>
  <c r="AJ105" i="5"/>
  <c r="L101" i="5"/>
  <c r="I101" i="5"/>
  <c r="I94" i="5"/>
  <c r="L94" i="5"/>
  <c r="AJ113" i="5"/>
  <c r="AG107" i="5"/>
  <c r="AJ107" i="5"/>
  <c r="L103" i="5"/>
  <c r="I103" i="5"/>
  <c r="I102" i="5"/>
  <c r="L102" i="5"/>
  <c r="Q91" i="5"/>
  <c r="T90" i="5"/>
  <c r="L115" i="5"/>
  <c r="I113" i="5"/>
  <c r="AG111" i="5"/>
  <c r="AJ111" i="5"/>
  <c r="AG109" i="5"/>
  <c r="AJ109" i="5"/>
  <c r="L105" i="5"/>
  <c r="I105" i="5"/>
  <c r="I104" i="5"/>
  <c r="L104" i="5"/>
  <c r="Q93" i="5"/>
  <c r="T92" i="5"/>
  <c r="AG87" i="5"/>
  <c r="AJ87" i="5"/>
  <c r="I114" i="5"/>
  <c r="L107" i="5"/>
  <c r="I107" i="5"/>
  <c r="I106" i="5"/>
  <c r="L106" i="5"/>
  <c r="Q101" i="5"/>
  <c r="T94" i="5"/>
  <c r="AG89" i="5"/>
  <c r="AJ89" i="5"/>
  <c r="L109" i="5"/>
  <c r="I109" i="5"/>
  <c r="I108" i="5"/>
  <c r="L108" i="5"/>
  <c r="AG91" i="5"/>
  <c r="AJ91" i="5"/>
  <c r="L87" i="5"/>
  <c r="I87" i="5"/>
  <c r="I86" i="5"/>
  <c r="L86" i="5"/>
  <c r="T114" i="5"/>
  <c r="I112" i="5"/>
  <c r="L111" i="5"/>
  <c r="I110" i="5"/>
  <c r="L110" i="5"/>
  <c r="Q105" i="5"/>
  <c r="T104" i="5"/>
  <c r="AG93" i="5"/>
  <c r="AJ93" i="5"/>
  <c r="L89" i="5"/>
  <c r="I89" i="5"/>
  <c r="I88" i="5"/>
  <c r="L88" i="5"/>
  <c r="Q113" i="5"/>
  <c r="Q107" i="5"/>
  <c r="T106" i="5"/>
  <c r="AG101" i="5"/>
  <c r="AJ101" i="5"/>
  <c r="L91" i="5"/>
  <c r="I91" i="5"/>
  <c r="I90" i="5"/>
  <c r="L90" i="5"/>
  <c r="AJ83" i="5"/>
  <c r="AJ81" i="5"/>
  <c r="AJ79" i="5"/>
  <c r="AJ77" i="5"/>
  <c r="AJ75" i="5"/>
  <c r="AJ73" i="5"/>
  <c r="AJ71" i="5"/>
  <c r="AJ45" i="5"/>
  <c r="AJ43" i="5"/>
  <c r="AJ41" i="5"/>
  <c r="AJ39" i="5"/>
  <c r="AJ37" i="5"/>
  <c r="AJ35" i="5"/>
  <c r="AJ33" i="5"/>
  <c r="AJ31" i="5"/>
  <c r="AJ29" i="5"/>
  <c r="AJ27" i="5"/>
  <c r="AJ25" i="5"/>
  <c r="AJ23" i="5"/>
  <c r="AJ21" i="5"/>
  <c r="AJ19" i="5"/>
  <c r="AJ17" i="5"/>
  <c r="AJ15" i="5"/>
  <c r="AJ13" i="5"/>
  <c r="AG12" i="5"/>
  <c r="AJ116" i="5"/>
  <c r="AJ117" i="6"/>
  <c r="AJ115" i="6"/>
  <c r="AJ113" i="6"/>
  <c r="AJ109" i="6"/>
  <c r="AJ107" i="6"/>
  <c r="AJ105" i="6"/>
  <c r="AJ103" i="6"/>
  <c r="AJ99" i="6"/>
  <c r="AJ97" i="6"/>
  <c r="AJ95" i="6"/>
  <c r="AJ93" i="6"/>
  <c r="AJ91" i="6"/>
  <c r="AJ89" i="6"/>
  <c r="AJ87" i="6"/>
  <c r="AJ85" i="6"/>
  <c r="AJ83" i="6"/>
  <c r="AJ81" i="6"/>
  <c r="AJ79" i="6"/>
  <c r="AJ77" i="6"/>
  <c r="AJ75" i="6"/>
  <c r="AJ73" i="6"/>
  <c r="L70" i="6"/>
  <c r="AJ67" i="6"/>
  <c r="L67" i="6"/>
  <c r="AB60" i="6"/>
  <c r="AB58" i="6"/>
  <c r="AB56" i="6"/>
  <c r="AB54" i="6"/>
  <c r="AG53" i="6"/>
  <c r="T53" i="6"/>
  <c r="L47" i="6"/>
  <c r="AG18" i="6"/>
  <c r="AJ18" i="6"/>
  <c r="L12" i="6"/>
  <c r="I83" i="5"/>
  <c r="L82" i="5"/>
  <c r="I81" i="5"/>
  <c r="L80" i="5"/>
  <c r="I79" i="5"/>
  <c r="L78" i="5"/>
  <c r="I77" i="5"/>
  <c r="L76" i="5"/>
  <c r="I75" i="5"/>
  <c r="L74" i="5"/>
  <c r="I73" i="5"/>
  <c r="L72" i="5"/>
  <c r="I71" i="5"/>
  <c r="L70" i="5"/>
  <c r="I45" i="5"/>
  <c r="L44" i="5"/>
  <c r="I43" i="5"/>
  <c r="L42" i="5"/>
  <c r="I41" i="5"/>
  <c r="L40" i="5"/>
  <c r="I39" i="5"/>
  <c r="L38" i="5"/>
  <c r="I37" i="5"/>
  <c r="L36" i="5"/>
  <c r="I35" i="5"/>
  <c r="L34" i="5"/>
  <c r="I33" i="5"/>
  <c r="L32" i="5"/>
  <c r="I31" i="5"/>
  <c r="L30" i="5"/>
  <c r="I29" i="5"/>
  <c r="L28" i="5"/>
  <c r="I27" i="5"/>
  <c r="L26" i="5"/>
  <c r="I25" i="5"/>
  <c r="L24" i="5"/>
  <c r="I23" i="5"/>
  <c r="L22" i="5"/>
  <c r="I21" i="5"/>
  <c r="L20" i="5"/>
  <c r="I19" i="5"/>
  <c r="L18" i="5"/>
  <c r="I17" i="5"/>
  <c r="L16" i="5"/>
  <c r="I15" i="5"/>
  <c r="L14" i="5"/>
  <c r="I13" i="5"/>
  <c r="L12" i="5"/>
  <c r="I116" i="5"/>
  <c r="L118" i="6"/>
  <c r="I117" i="6"/>
  <c r="L116" i="6"/>
  <c r="I115" i="6"/>
  <c r="L114" i="6"/>
  <c r="I113" i="6"/>
  <c r="L112" i="6"/>
  <c r="I109" i="6"/>
  <c r="L108" i="6"/>
  <c r="I107" i="6"/>
  <c r="L106" i="6"/>
  <c r="I105" i="6"/>
  <c r="L104" i="6"/>
  <c r="I103" i="6"/>
  <c r="L100" i="6"/>
  <c r="I99" i="6"/>
  <c r="L98" i="6"/>
  <c r="I97" i="6"/>
  <c r="L96" i="6"/>
  <c r="I95" i="6"/>
  <c r="L94" i="6"/>
  <c r="I93" i="6"/>
  <c r="L92" i="6"/>
  <c r="I91" i="6"/>
  <c r="L90" i="6"/>
  <c r="I89" i="6"/>
  <c r="L88" i="6"/>
  <c r="I87" i="6"/>
  <c r="L86" i="6"/>
  <c r="I85" i="6"/>
  <c r="L84" i="6"/>
  <c r="I83" i="6"/>
  <c r="L82" i="6"/>
  <c r="I81" i="6"/>
  <c r="L80" i="6"/>
  <c r="I79" i="6"/>
  <c r="L78" i="6"/>
  <c r="I77" i="6"/>
  <c r="L76" i="6"/>
  <c r="I75" i="6"/>
  <c r="L74" i="6"/>
  <c r="T70" i="6"/>
  <c r="Y68" i="6"/>
  <c r="Q66" i="6"/>
  <c r="T61" i="6"/>
  <c r="AG59" i="6"/>
  <c r="T59" i="6"/>
  <c r="AG57" i="6"/>
  <c r="T57" i="6"/>
  <c r="AG55" i="6"/>
  <c r="T55" i="6"/>
  <c r="AG43" i="6"/>
  <c r="AJ43" i="6"/>
  <c r="Y11" i="6"/>
  <c r="L73" i="6"/>
  <c r="L65" i="6"/>
  <c r="L51" i="6"/>
  <c r="L43" i="6"/>
  <c r="AG14" i="6"/>
  <c r="AJ14" i="6"/>
  <c r="AJ51" i="6"/>
  <c r="AG20" i="6"/>
  <c r="AJ20" i="6"/>
  <c r="L14" i="6"/>
  <c r="L66" i="6"/>
  <c r="L61" i="6"/>
  <c r="Q60" i="6"/>
  <c r="I60" i="6"/>
  <c r="L59" i="6"/>
  <c r="Q58" i="6"/>
  <c r="I58" i="6"/>
  <c r="L57" i="6"/>
  <c r="Q56" i="6"/>
  <c r="I56" i="6"/>
  <c r="L55" i="6"/>
  <c r="Q54" i="6"/>
  <c r="AG45" i="6"/>
  <c r="AJ45" i="6"/>
  <c r="L20" i="6"/>
  <c r="Y62" i="6"/>
  <c r="AB48" i="6"/>
  <c r="AG16" i="6"/>
  <c r="AJ16" i="6"/>
  <c r="T49" i="6"/>
  <c r="AG41" i="6"/>
  <c r="AJ41" i="6"/>
  <c r="I68" i="6"/>
  <c r="AB52" i="6"/>
  <c r="AG12" i="6"/>
  <c r="AJ12" i="6"/>
  <c r="I54" i="6"/>
  <c r="I52" i="6"/>
  <c r="I50" i="6"/>
  <c r="I48" i="6"/>
  <c r="I46" i="6"/>
  <c r="I44" i="6"/>
  <c r="I42" i="6"/>
  <c r="I40" i="6"/>
  <c r="I19" i="6"/>
  <c r="I17" i="6"/>
  <c r="I15" i="6"/>
  <c r="I13" i="6"/>
  <c r="Y60" i="6"/>
  <c r="Y58" i="6"/>
  <c r="Y56" i="6"/>
</calcChain>
</file>

<file path=xl/sharedStrings.xml><?xml version="1.0" encoding="utf-8"?>
<sst xmlns="http://schemas.openxmlformats.org/spreadsheetml/2006/main" count="1758" uniqueCount="747">
  <si>
    <t>Analysis No.</t>
  </si>
  <si>
    <t>Age</t>
  </si>
  <si>
    <t>1 se</t>
  </si>
  <si>
    <t>epsilon Hf</t>
  </si>
  <si>
    <t>T(DM)</t>
  </si>
  <si>
    <t>Hf Chur (t)</t>
  </si>
  <si>
    <t>Hf DM (t)</t>
  </si>
  <si>
    <t>epsilon  Hf</t>
  </si>
  <si>
    <t>(Ma)</t>
  </si>
  <si>
    <t>initial</t>
  </si>
  <si>
    <t>(Ga)</t>
  </si>
  <si>
    <t>crustal</t>
  </si>
  <si>
    <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</si>
  <si>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</si>
  <si>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176</t>
    </r>
    <r>
      <rPr>
        <sz val="10"/>
        <rFont val="Arial"/>
        <family val="2"/>
      </rPr>
      <t>Yb/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</si>
  <si>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Blichert-Toft et al., 1997-</t>
    </r>
    <r>
      <rPr>
        <b/>
        <vertAlign val="superscript"/>
        <sz val="10"/>
        <color indexed="58"/>
        <rFont val="Arial"/>
        <family val="2"/>
      </rPr>
      <t>176</t>
    </r>
    <r>
      <rPr>
        <b/>
        <sz val="10"/>
        <color indexed="58"/>
        <rFont val="Arial"/>
        <family val="2"/>
      </rPr>
      <t>Lu decay constant (1.93x10</t>
    </r>
    <r>
      <rPr>
        <b/>
        <vertAlign val="superscript"/>
        <sz val="10"/>
        <color indexed="58"/>
        <rFont val="Arial"/>
        <family val="2"/>
      </rPr>
      <t>-11</t>
    </r>
    <r>
      <rPr>
        <b/>
        <sz val="10"/>
        <color indexed="58"/>
        <rFont val="Arial"/>
        <family val="2"/>
      </rPr>
      <t>)</t>
    </r>
  </si>
  <si>
    <r>
      <t xml:space="preserve">Scherer et al., 2001 - 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Lu decay constant (1.865x10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2"/>
      </rPr>
      <t>)</t>
    </r>
  </si>
  <si>
    <r>
      <t xml:space="preserve">Bizzarro et al., 2003 - 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Lu decay constant (1.983x10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2"/>
      </rPr>
      <t>)</t>
    </r>
  </si>
  <si>
    <r>
      <t xml:space="preserve"> Soderlund et al. 2004 - 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Lu decay constant (1.867x10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2"/>
      </rPr>
      <t>)</t>
    </r>
  </si>
  <si>
    <t>1se</t>
  </si>
  <si>
    <t>upper Rocky Cape Group, Tasmania (this study)</t>
  </si>
  <si>
    <t>KK-2016-003-026</t>
  </si>
  <si>
    <t>KK-2016-003-012</t>
  </si>
  <si>
    <t>KK-2016-003-044</t>
  </si>
  <si>
    <t>KK-2016-003-038</t>
  </si>
  <si>
    <t>KK-2016-003-036</t>
  </si>
  <si>
    <t>KK-2016-003-082</t>
  </si>
  <si>
    <t>KK-2016-003-083</t>
  </si>
  <si>
    <t>KK-2016-003-104</t>
  </si>
  <si>
    <t>KK-2016-003-123</t>
  </si>
  <si>
    <t>KK-2016-003-134</t>
  </si>
  <si>
    <t>KK-2016-003-136</t>
  </si>
  <si>
    <t>KK-2016-003-129</t>
  </si>
  <si>
    <t>KK-2016-003-144</t>
  </si>
  <si>
    <t>KK-2016-003-150</t>
  </si>
  <si>
    <t>KK-2016-003-151</t>
  </si>
  <si>
    <t>KK-2016-003-058</t>
  </si>
  <si>
    <t>KK-2016-003-056</t>
  </si>
  <si>
    <t>KK-2016-003-085</t>
  </si>
  <si>
    <t>KK-2016-003-122</t>
  </si>
  <si>
    <t>KK-2016-003-154</t>
  </si>
  <si>
    <t>KK-2016-003-161</t>
  </si>
  <si>
    <t>KK-2016-003-176</t>
  </si>
  <si>
    <t>KK-2016-003-179</t>
  </si>
  <si>
    <t>KK-2016-003-171</t>
  </si>
  <si>
    <t>KK-2016-003-172</t>
  </si>
  <si>
    <t>KK-2016-003-071</t>
  </si>
  <si>
    <t>KK-2016-003-013</t>
  </si>
  <si>
    <t>KK-2016-003-091</t>
  </si>
  <si>
    <t>KK-2016-003-095</t>
  </si>
  <si>
    <t>KK-2016-003-107</t>
  </si>
  <si>
    <t>KK-2016-003-80</t>
  </si>
  <si>
    <t>KK-2016-003-118</t>
  </si>
  <si>
    <t>KK-2016-003-113</t>
  </si>
  <si>
    <t>KK-2016-003-158</t>
  </si>
  <si>
    <t>KK-2016-003-047</t>
  </si>
  <si>
    <t>KK-2016-004-019</t>
  </si>
  <si>
    <t>KK-2016-004-024</t>
  </si>
  <si>
    <t>KK-2016-004-025</t>
  </si>
  <si>
    <t>KK-2016-004-031</t>
  </si>
  <si>
    <t>KK-2016-004-034</t>
  </si>
  <si>
    <t>KK-2016-004-047</t>
  </si>
  <si>
    <t>KK-2016-004-049</t>
  </si>
  <si>
    <t>KK-2016-004-055</t>
  </si>
  <si>
    <t>KK-2016-004-050</t>
  </si>
  <si>
    <t>KK-2016-004-098</t>
  </si>
  <si>
    <t>KK-2016-004-063</t>
  </si>
  <si>
    <t>KK-2016-004-065</t>
  </si>
  <si>
    <t>KK-2016-004-082</t>
  </si>
  <si>
    <t>KK-2016-004-069</t>
  </si>
  <si>
    <t>KK-2016-129-008</t>
  </si>
  <si>
    <t>KK-2016-129-024</t>
  </si>
  <si>
    <t>KK-2016-129-045</t>
  </si>
  <si>
    <t>KK-2016-129-049</t>
  </si>
  <si>
    <t>KK-2016-129-061</t>
  </si>
  <si>
    <t>KK-2016-129-054</t>
  </si>
  <si>
    <t>KK-2016-129-053</t>
  </si>
  <si>
    <t>KK-2016-129-057</t>
  </si>
  <si>
    <t>KK-2016-129-066</t>
  </si>
  <si>
    <t>KK-2016-129-099</t>
  </si>
  <si>
    <t>KK-2016-129-106</t>
  </si>
  <si>
    <t>KK-2016-129-115</t>
  </si>
  <si>
    <t>KK-2016-129-116</t>
  </si>
  <si>
    <t>KK-2016-129-122</t>
  </si>
  <si>
    <t>KK-2016-129-085</t>
  </si>
  <si>
    <t>KK-2016-129-006</t>
  </si>
  <si>
    <t>KK-2016-129-012</t>
  </si>
  <si>
    <t>KK-2016-129-055</t>
  </si>
  <si>
    <t>KK-2016-129-072</t>
  </si>
  <si>
    <t>KK-2016-129-089</t>
  </si>
  <si>
    <t>KK-2016-130-025</t>
  </si>
  <si>
    <t>KK-2016-130-020</t>
  </si>
  <si>
    <t>KK-2016-130-021</t>
  </si>
  <si>
    <t>KK-2016-130-033</t>
  </si>
  <si>
    <t>KK-2016-130-048</t>
  </si>
  <si>
    <t>KK-2016-130-053</t>
  </si>
  <si>
    <t>KK-2016-130-067</t>
  </si>
  <si>
    <t>KK-2016-130-066</t>
  </si>
  <si>
    <t>KK-2016-130-059</t>
  </si>
  <si>
    <t>2014-081-A130</t>
  </si>
  <si>
    <t>2014-081-A133</t>
  </si>
  <si>
    <t>2014-081-A135</t>
  </si>
  <si>
    <t>2014-081-A151</t>
  </si>
  <si>
    <t>2014-081-A165</t>
  </si>
  <si>
    <t>2014-081-A170</t>
  </si>
  <si>
    <t>2014-081-A184</t>
  </si>
  <si>
    <t>2014-081-A185</t>
  </si>
  <si>
    <t>2014-081-A186</t>
  </si>
  <si>
    <t>2014-081-A189</t>
  </si>
  <si>
    <t>2014-081-A197</t>
  </si>
  <si>
    <t>2014-081-A214</t>
  </si>
  <si>
    <t>2014-081-A224</t>
  </si>
  <si>
    <t>2014-081-A231</t>
  </si>
  <si>
    <t>2014-081-A237</t>
  </si>
  <si>
    <t>2014-081-A245</t>
  </si>
  <si>
    <t>Unkar Group, Arizona (this study)</t>
  </si>
  <si>
    <t>JM16-77-1-49</t>
  </si>
  <si>
    <t>JM16-77-1-68</t>
  </si>
  <si>
    <t>JM16-77-1-98</t>
  </si>
  <si>
    <t>JM16-77-1-109</t>
  </si>
  <si>
    <t>JM16-77-1-4</t>
  </si>
  <si>
    <t>JM16-77-1-60</t>
  </si>
  <si>
    <t>JM16-77-1-53</t>
  </si>
  <si>
    <t>JM16-77-1-18</t>
  </si>
  <si>
    <t>JM16-77-1-46</t>
  </si>
  <si>
    <t>JM16-77-1-12</t>
  </si>
  <si>
    <t>K16-77-1-89</t>
  </si>
  <si>
    <t>K16-77-1-92</t>
  </si>
  <si>
    <t>K16-77-1-29</t>
  </si>
  <si>
    <t>K16-77-1-93</t>
  </si>
  <si>
    <t>K16-77-1-87</t>
  </si>
  <si>
    <t>K16-77-1-20</t>
  </si>
  <si>
    <t>K16-77-1-48</t>
  </si>
  <si>
    <t>K16-77-1-35</t>
  </si>
  <si>
    <t>K16-77-1-71</t>
  </si>
  <si>
    <t>K16-77-1-10</t>
  </si>
  <si>
    <t>K16-77-1-9</t>
  </si>
  <si>
    <t>K16-77-1-67</t>
  </si>
  <si>
    <t>K16-77-1-82</t>
  </si>
  <si>
    <t>K16-77-1-91</t>
  </si>
  <si>
    <t>K16-77-1-81</t>
  </si>
  <si>
    <t>K16-77-1-103</t>
  </si>
  <si>
    <t>K16-77-1-57</t>
  </si>
  <si>
    <t>K16-77-1-94</t>
  </si>
  <si>
    <t>K16-77-1-56</t>
  </si>
  <si>
    <t>K16-77-1-14</t>
  </si>
  <si>
    <t>K16-77-1-62</t>
  </si>
  <si>
    <t>K16-77-1-44</t>
  </si>
  <si>
    <t>K16-77-1-18</t>
  </si>
  <si>
    <t>K16-77-3-107</t>
  </si>
  <si>
    <t>K16-77-3-94</t>
  </si>
  <si>
    <t>K16-77-3-66</t>
  </si>
  <si>
    <t>K16-77-3-20</t>
  </si>
  <si>
    <t>K16-77-3-3</t>
  </si>
  <si>
    <t>K16-77-3-23</t>
  </si>
  <si>
    <t>KK-K1275L-83</t>
  </si>
  <si>
    <t>KK-K1275L-12</t>
  </si>
  <si>
    <t>KK-K1275L-15</t>
  </si>
  <si>
    <t>KK-K1275L-82</t>
  </si>
  <si>
    <t>KK-K1275L-71</t>
  </si>
  <si>
    <t>KK-K1275L-72</t>
  </si>
  <si>
    <t>KK-K1275L-73</t>
  </si>
  <si>
    <t>KK-K1275L-75</t>
  </si>
  <si>
    <t>KK-K1275L-8</t>
  </si>
  <si>
    <t>KK-K1275L-5</t>
  </si>
  <si>
    <t>KK-K1275L-2</t>
  </si>
  <si>
    <t>KK-K1275L-6</t>
  </si>
  <si>
    <t>KK-K1275L-67</t>
  </si>
  <si>
    <t>KK-K1275L-76</t>
  </si>
  <si>
    <t>KK-K1275L-77</t>
  </si>
  <si>
    <t>KK-K1275L-49</t>
  </si>
  <si>
    <t>KK-K1275L-51</t>
  </si>
  <si>
    <t>KK-K1275L-88</t>
  </si>
  <si>
    <t>KK-K1275L-86</t>
  </si>
  <si>
    <t>KK-K1275L-94</t>
  </si>
  <si>
    <t>KK-K1275L-92</t>
  </si>
  <si>
    <t>KK-K1275L-60</t>
  </si>
  <si>
    <t>KK-K1275L-37</t>
  </si>
  <si>
    <t>KK-K1275L-32</t>
  </si>
  <si>
    <t>KK-K1275L-33</t>
  </si>
  <si>
    <t>KK-K1275L-22</t>
  </si>
  <si>
    <t>KK-K1275L-25</t>
  </si>
  <si>
    <t>KK-K1275L-24</t>
  </si>
  <si>
    <t>KK-T1269-1</t>
  </si>
  <si>
    <t>KK-T1269-1-26</t>
  </si>
  <si>
    <t>KK-T1269-1-68</t>
  </si>
  <si>
    <t>KK-T1269-1-77</t>
  </si>
  <si>
    <t>KK-T1269-1-76</t>
  </si>
  <si>
    <t>KK-T1269-1-50</t>
  </si>
  <si>
    <t>KK-T1269-1-64</t>
  </si>
  <si>
    <t>KK-T1269-2-3</t>
  </si>
  <si>
    <t>KK-T1269-2-75</t>
  </si>
  <si>
    <t>KK-T1269-2-73</t>
  </si>
  <si>
    <t>KK-T1269-2-72</t>
  </si>
  <si>
    <t>KK-T1269-2-91</t>
  </si>
  <si>
    <t>KK-T1269-2-45</t>
  </si>
  <si>
    <t>KK-T1269-2-49</t>
  </si>
  <si>
    <t>JM16-77-2-26</t>
  </si>
  <si>
    <t>JM16-77-2-62</t>
  </si>
  <si>
    <t>JM16-77-2-56</t>
  </si>
  <si>
    <t>JM16-77-2-45</t>
  </si>
  <si>
    <t>JM16-77-2-22</t>
  </si>
  <si>
    <t>JM16-77-2-75</t>
  </si>
  <si>
    <t>JM16-77-2-40</t>
  </si>
  <si>
    <t>JM16-77-2-31</t>
  </si>
  <si>
    <t>JM16-77-2-19</t>
  </si>
  <si>
    <t>JM16-77-2-36</t>
  </si>
  <si>
    <t>JM16-77-2-100</t>
  </si>
  <si>
    <t>JM16-77-2-92</t>
  </si>
  <si>
    <t>JM16-77-2-47</t>
  </si>
  <si>
    <t>JM16-77-2-73</t>
  </si>
  <si>
    <t>JM16-77-2-58</t>
  </si>
  <si>
    <t>Apache Group, Arizona (this study)</t>
  </si>
  <si>
    <t>U-Pb Data</t>
  </si>
  <si>
    <t>Hf Data</t>
  </si>
  <si>
    <t>Analysis</t>
  </si>
  <si>
    <t>Final207_235</t>
  </si>
  <si>
    <t>Final207_235_Int2SE</t>
  </si>
  <si>
    <t>Final206_238</t>
  </si>
  <si>
    <t>Final206_238_Int2SE</t>
  </si>
  <si>
    <t>ErrorCorrelation_6_38vs7_35</t>
  </si>
  <si>
    <t>Final238_206</t>
  </si>
  <si>
    <t>Final238_206_Int2SE</t>
  </si>
  <si>
    <t>Final207_206</t>
  </si>
  <si>
    <t>Final207_206_Int2SE</t>
  </si>
  <si>
    <t>ErrorCorrelation_38_6vs7_6</t>
  </si>
  <si>
    <t>FinalAge207_235</t>
  </si>
  <si>
    <t>FinalAge207_235_Int2SE</t>
  </si>
  <si>
    <t>FinalAge206_238</t>
  </si>
  <si>
    <t>FinalAge206_238_Int2SE</t>
  </si>
  <si>
    <t>FinalAge207_206</t>
  </si>
  <si>
    <t>FinalAge207_206_Int2SE</t>
  </si>
  <si>
    <t>conc vs disc</t>
  </si>
  <si>
    <t>Best Age</t>
  </si>
  <si>
    <t>±2</t>
  </si>
  <si>
    <t>Hf178Hf177c</t>
  </si>
  <si>
    <t>2s</t>
  </si>
  <si>
    <t>Hf180Hf177c</t>
  </si>
  <si>
    <t>Hf176Hf177mF</t>
  </si>
  <si>
    <t>Yb176Hf177</t>
  </si>
  <si>
    <t>Lu176Hf177</t>
  </si>
  <si>
    <t>TotalHf</t>
  </si>
  <si>
    <t>StdCorr_176Hf_177Hf</t>
  </si>
  <si>
    <t>εHf</t>
  </si>
  <si>
    <t>2017-445 - 2</t>
  </si>
  <si>
    <t>concordant</t>
  </si>
  <si>
    <t>2017-445 - 3</t>
  </si>
  <si>
    <t>2017-445 - 4</t>
  </si>
  <si>
    <t>2017-445 - 5</t>
  </si>
  <si>
    <t>discordant</t>
  </si>
  <si>
    <t/>
  </si>
  <si>
    <t>2017-445 - 6</t>
  </si>
  <si>
    <t>2017-445 - 7</t>
  </si>
  <si>
    <t>2017-445 - 8</t>
  </si>
  <si>
    <t>2017-445 - 9</t>
  </si>
  <si>
    <t>2017-445 - 10</t>
  </si>
  <si>
    <t>2017-445 - 11</t>
  </si>
  <si>
    <t>2017-445 - 12</t>
  </si>
  <si>
    <t>2017-445 - 13</t>
  </si>
  <si>
    <t>2017-445 - 14</t>
  </si>
  <si>
    <t>2017-445 - 16</t>
  </si>
  <si>
    <t>2017-445 - 17</t>
  </si>
  <si>
    <t>2017-445 - 18</t>
  </si>
  <si>
    <t>2017-445 - 19</t>
  </si>
  <si>
    <t>2017-445 - 20</t>
  </si>
  <si>
    <t>2017-445 - 21</t>
  </si>
  <si>
    <t>2017-445 - 22</t>
  </si>
  <si>
    <t>2017-445 - 23</t>
  </si>
  <si>
    <t>2017-445 - 24</t>
  </si>
  <si>
    <t>2017-445 - 26</t>
  </si>
  <si>
    <t>2017-445 - 27</t>
  </si>
  <si>
    <t>2017-445 - 28</t>
  </si>
  <si>
    <t>2017-445 - 29</t>
  </si>
  <si>
    <t>2017-445 - 30</t>
  </si>
  <si>
    <t>2017-445 - 31</t>
  </si>
  <si>
    <t>2017-445 - 32</t>
  </si>
  <si>
    <t>2017-445 - 34</t>
  </si>
  <si>
    <t>2017-445 - 35</t>
  </si>
  <si>
    <t>2017-445 - 36</t>
  </si>
  <si>
    <t>2017-445 - 37</t>
  </si>
  <si>
    <t>2017-445 - 38</t>
  </si>
  <si>
    <t>2017-445 - 39</t>
  </si>
  <si>
    <t>2017-445 - 40</t>
  </si>
  <si>
    <t>2017-445 - 42</t>
  </si>
  <si>
    <t>2017-445 - 43</t>
  </si>
  <si>
    <t>2017-445 - 44</t>
  </si>
  <si>
    <t>2017-445 - 45</t>
  </si>
  <si>
    <t>2017-445 - 46</t>
  </si>
  <si>
    <t>2017-445 - 47</t>
  </si>
  <si>
    <t>2017-445 - 48</t>
  </si>
  <si>
    <t>2017-445 - 49</t>
  </si>
  <si>
    <t>2017-445 - 51</t>
  </si>
  <si>
    <t>2017-445 - 53</t>
  </si>
  <si>
    <t>2017-445 - 54</t>
  </si>
  <si>
    <t>2017-445 - 55</t>
  </si>
  <si>
    <t>2017-445 - 56</t>
  </si>
  <si>
    <t>2017-445 - 57</t>
  </si>
  <si>
    <t>2017-445 - 58</t>
  </si>
  <si>
    <t>2017-445 - 59</t>
  </si>
  <si>
    <t>2017-445 - 60</t>
  </si>
  <si>
    <t>2017-445 - 61</t>
  </si>
  <si>
    <t>2017-445 - 62</t>
  </si>
  <si>
    <t>2017-445 - 63</t>
  </si>
  <si>
    <t>2017-445 - 64</t>
  </si>
  <si>
    <t>2017-445 - 65</t>
  </si>
  <si>
    <t>2017-445 - 66</t>
  </si>
  <si>
    <t>2017-445 - 68</t>
  </si>
  <si>
    <t>2017-445 - 69</t>
  </si>
  <si>
    <t>2017-445 - 70</t>
  </si>
  <si>
    <t>2017-445 - 71</t>
  </si>
  <si>
    <t>2017-445 - 72</t>
  </si>
  <si>
    <t>2017-445 - 73</t>
  </si>
  <si>
    <t>2017-445 - 74</t>
  </si>
  <si>
    <t>2017-445 - 76</t>
  </si>
  <si>
    <t>2017-445 - 77</t>
  </si>
  <si>
    <t>2017-445 - 79</t>
  </si>
  <si>
    <t>2017-445 - 80</t>
  </si>
  <si>
    <t>2017-445 - 81</t>
  </si>
  <si>
    <t>2017-445 - 82</t>
  </si>
  <si>
    <t>2017-445 - 83</t>
  </si>
  <si>
    <t>2017-445 - 84</t>
  </si>
  <si>
    <t>2017-445 - 85</t>
  </si>
  <si>
    <t>2017-445 - 87</t>
  </si>
  <si>
    <t>2017-445 - 88</t>
  </si>
  <si>
    <t>2017-445 - 89</t>
  </si>
  <si>
    <t>2017-445 - 90</t>
  </si>
  <si>
    <t>2017-445 - 91</t>
  </si>
  <si>
    <t>2017-445 - 92</t>
  </si>
  <si>
    <t>2017-445 - 93</t>
  </si>
  <si>
    <t>2017-445 - 94</t>
  </si>
  <si>
    <t>2017-445 - 95</t>
  </si>
  <si>
    <t>2017-445 - 96</t>
  </si>
  <si>
    <t>2017-445 - 97</t>
  </si>
  <si>
    <t>2017-445 - 98</t>
  </si>
  <si>
    <t>2017-445 - 99</t>
  </si>
  <si>
    <t>2017-445 - 101</t>
  </si>
  <si>
    <t>2017-445 - 102</t>
  </si>
  <si>
    <t>2017-445 - 103</t>
  </si>
  <si>
    <t>2017-445 - 104</t>
  </si>
  <si>
    <t>2017-445 - 105</t>
  </si>
  <si>
    <t>2017-445 - 106</t>
  </si>
  <si>
    <t>2017-445 - 107</t>
  </si>
  <si>
    <t>2017-445 - 108</t>
  </si>
  <si>
    <t>2017-445 - 109</t>
  </si>
  <si>
    <t>2017-445 - 110</t>
  </si>
  <si>
    <t>2017-445 - 111</t>
  </si>
  <si>
    <t>2017-445 - 112</t>
  </si>
  <si>
    <t>2017-445 - 113</t>
  </si>
  <si>
    <t>2017-445 - 115</t>
  </si>
  <si>
    <t>2017-445 - 117</t>
  </si>
  <si>
    <t>2017-445 - 118</t>
  </si>
  <si>
    <t>2017-445 - 119</t>
  </si>
  <si>
    <t>2017-445 - 120</t>
  </si>
  <si>
    <t>2017-445 - 121</t>
  </si>
  <si>
    <t>2017-445 - 122</t>
  </si>
  <si>
    <t>2017-445 - 123</t>
  </si>
  <si>
    <t>2017-445 - 124</t>
  </si>
  <si>
    <t>2017-445 - 126</t>
  </si>
  <si>
    <t>2017-445 - 127</t>
  </si>
  <si>
    <t>2017-445 - 128</t>
  </si>
  <si>
    <t>2017-445 - 129</t>
  </si>
  <si>
    <t>2017-445 - 130</t>
  </si>
  <si>
    <t>2017-445 - 131</t>
  </si>
  <si>
    <t>2017-445 - 132</t>
  </si>
  <si>
    <t>2017-445 - 133</t>
  </si>
  <si>
    <t>2017-445 - 134</t>
  </si>
  <si>
    <t>2017-445 - 135</t>
  </si>
  <si>
    <t>2017-445 - 136</t>
  </si>
  <si>
    <t>2017-445 - 137</t>
  </si>
  <si>
    <t>2017-445 - 138</t>
  </si>
  <si>
    <t>2017-445 - 139</t>
  </si>
  <si>
    <t>2017-445 - 141</t>
  </si>
  <si>
    <t>2017-445 - 143</t>
  </si>
  <si>
    <t>2017-445 - 144</t>
  </si>
  <si>
    <t>2017-445 - 145</t>
  </si>
  <si>
    <t>2017-445 - 146</t>
  </si>
  <si>
    <t>2017-445 - 147</t>
  </si>
  <si>
    <t>2017-445 - 148</t>
  </si>
  <si>
    <t>2017-445 - 149</t>
  </si>
  <si>
    <t>2017-445 - 151</t>
  </si>
  <si>
    <t>2017-445 - 152</t>
  </si>
  <si>
    <t>2017-445 - 153</t>
  </si>
  <si>
    <t>2017-445 - 154</t>
  </si>
  <si>
    <t>2017-445 - 155</t>
  </si>
  <si>
    <t>2017-445 - 156</t>
  </si>
  <si>
    <t>2017-445 - 157</t>
  </si>
  <si>
    <t>2017-445 - 158</t>
  </si>
  <si>
    <t>2017-445 - 159</t>
  </si>
  <si>
    <t>2017-445 - 160</t>
  </si>
  <si>
    <t>2017-445 - 161</t>
  </si>
  <si>
    <t>2017-445 - 162</t>
  </si>
  <si>
    <t>2017-445 - 163</t>
  </si>
  <si>
    <t>2017-445 - 164</t>
  </si>
  <si>
    <t>2017-446 - 20</t>
  </si>
  <si>
    <t>2017-446 - 44</t>
  </si>
  <si>
    <t>2017-446 - 71</t>
  </si>
  <si>
    <t>2017-446 - 76</t>
  </si>
  <si>
    <t>2017-446 - 82</t>
  </si>
  <si>
    <t>2017-446 - 88</t>
  </si>
  <si>
    <t>2017-446 - 91</t>
  </si>
  <si>
    <t>2017-446 - 93</t>
  </si>
  <si>
    <t>2017-446 - 94</t>
  </si>
  <si>
    <t>2017-446 - 95</t>
  </si>
  <si>
    <t>2017-446 - 96</t>
  </si>
  <si>
    <t>2017-446 - 104</t>
  </si>
  <si>
    <t>2017-446 - 107</t>
  </si>
  <si>
    <t>2017-446 - 117</t>
  </si>
  <si>
    <t>2017-446 - 119</t>
  </si>
  <si>
    <t>2017-446 - 121</t>
  </si>
  <si>
    <t>2017-446 - 129</t>
  </si>
  <si>
    <t>2017-446 - 133</t>
  </si>
  <si>
    <t>2017-446 - 142</t>
  </si>
  <si>
    <t>2017-446 - 153</t>
  </si>
  <si>
    <t>2017-447 - 1</t>
  </si>
  <si>
    <t>2017-447 - 2</t>
  </si>
  <si>
    <t>2017-447 - 3</t>
  </si>
  <si>
    <t>2017-447 - 5</t>
  </si>
  <si>
    <t>2017-447 - 7</t>
  </si>
  <si>
    <t>2017-447 - 8</t>
  </si>
  <si>
    <t>2017-447 - 9</t>
  </si>
  <si>
    <t>2017-447 - 10</t>
  </si>
  <si>
    <t>2017-447 - 11</t>
  </si>
  <si>
    <t>2017-447 - 12</t>
  </si>
  <si>
    <t>2017-447 - 13</t>
  </si>
  <si>
    <t>2017-447 - 14</t>
  </si>
  <si>
    <t>2017-447 - 15</t>
  </si>
  <si>
    <t>2017-447 - 16</t>
  </si>
  <si>
    <t>2017-447 - 17</t>
  </si>
  <si>
    <t>2017-447 - 18</t>
  </si>
  <si>
    <t>2017-447 - 19</t>
  </si>
  <si>
    <t>2017-447 - 20</t>
  </si>
  <si>
    <t>2017-447 - 21</t>
  </si>
  <si>
    <t>2017-447 - 22</t>
  </si>
  <si>
    <t>2017-447 - 23</t>
  </si>
  <si>
    <t>2017-447 - 24</t>
  </si>
  <si>
    <t>2017-447 - 26</t>
  </si>
  <si>
    <t>2017-447 - 27</t>
  </si>
  <si>
    <t>2017-447 - 28</t>
  </si>
  <si>
    <t>2017-447 - 29</t>
  </si>
  <si>
    <t>2017-447 - 31</t>
  </si>
  <si>
    <t>2017-447 - 32</t>
  </si>
  <si>
    <t>2017-447 - 33</t>
  </si>
  <si>
    <t>2017-447 - 34</t>
  </si>
  <si>
    <t>2017-447 - 35</t>
  </si>
  <si>
    <t>2017-447 - 36</t>
  </si>
  <si>
    <t>2017-447 - 37</t>
  </si>
  <si>
    <t>2017-447 - 38</t>
  </si>
  <si>
    <t>2017-447 - 39</t>
  </si>
  <si>
    <t>2017-447 - 40</t>
  </si>
  <si>
    <t>2017-447 - 41</t>
  </si>
  <si>
    <t>2017-447 - 42</t>
  </si>
  <si>
    <t>2017-447 - 43</t>
  </si>
  <si>
    <t>2017-447 - 44</t>
  </si>
  <si>
    <t>2017-447 - 45</t>
  </si>
  <si>
    <t>2017-447 - 46</t>
  </si>
  <si>
    <t>2017-447 - 47</t>
  </si>
  <si>
    <t>2017-447 - 48</t>
  </si>
  <si>
    <t>2017-447 - 49</t>
  </si>
  <si>
    <t>2017-447 - 51</t>
  </si>
  <si>
    <t>2017-447 - 52</t>
  </si>
  <si>
    <t>2017-447 - 53</t>
  </si>
  <si>
    <t>2017-447 - 54</t>
  </si>
  <si>
    <t>2017-447 - 55</t>
  </si>
  <si>
    <t>2017-447 - 56</t>
  </si>
  <si>
    <t>2017-447 - 57</t>
  </si>
  <si>
    <t>2017-447 - 58</t>
  </si>
  <si>
    <t>2017-447 - 60</t>
  </si>
  <si>
    <t>2017-447 - 61</t>
  </si>
  <si>
    <t>2017-447 - 62</t>
  </si>
  <si>
    <t>2017-447 - 63</t>
  </si>
  <si>
    <t>2017-447 - 64</t>
  </si>
  <si>
    <t>2017-447 - 65</t>
  </si>
  <si>
    <t>2017-447 - 66</t>
  </si>
  <si>
    <t>2017-447 - 67</t>
  </si>
  <si>
    <t>2017-447 - 68</t>
  </si>
  <si>
    <t>2017-447 - 69</t>
  </si>
  <si>
    <t>2017-447 - 70</t>
  </si>
  <si>
    <t>2017-447 - 71</t>
  </si>
  <si>
    <t>2017-447 - 72</t>
  </si>
  <si>
    <t>2017-447 - 73</t>
  </si>
  <si>
    <t>2017-447 - 74</t>
  </si>
  <si>
    <t>2017-447 - 76</t>
  </si>
  <si>
    <t>2017-447 - 77</t>
  </si>
  <si>
    <t>2017-447 - 78</t>
  </si>
  <si>
    <t>2017-447 - 80</t>
  </si>
  <si>
    <t>2017-447 - 81</t>
  </si>
  <si>
    <t>2017-447 - 82</t>
  </si>
  <si>
    <t>2017-447 - 84</t>
  </si>
  <si>
    <t>2017-447 - 85</t>
  </si>
  <si>
    <t>2017-447 - 86</t>
  </si>
  <si>
    <t>2017-447 - 87</t>
  </si>
  <si>
    <t>2017-447 - 88</t>
  </si>
  <si>
    <t>2017-447 - 89</t>
  </si>
  <si>
    <t>2017-447 - 90</t>
  </si>
  <si>
    <t>2017-447 - 91</t>
  </si>
  <si>
    <t>2017-447 - 92</t>
  </si>
  <si>
    <t>2017-447 - 93</t>
  </si>
  <si>
    <t>2017-447 - 94</t>
  </si>
  <si>
    <t>2017-447 - 95</t>
  </si>
  <si>
    <t>2017-447 - 96</t>
  </si>
  <si>
    <t>2017-447 - 97</t>
  </si>
  <si>
    <t>2017-447 - 98</t>
  </si>
  <si>
    <t>2017-447 - 99</t>
  </si>
  <si>
    <t>2017-447 - 101</t>
  </si>
  <si>
    <t>2017-447 - 102</t>
  </si>
  <si>
    <t>2017-447 - 103</t>
  </si>
  <si>
    <t>2017-447 - 104</t>
  </si>
  <si>
    <t>2017-447 - 105</t>
  </si>
  <si>
    <t>2017-447 - 106</t>
  </si>
  <si>
    <t>2017-447 - 107</t>
  </si>
  <si>
    <t>2017-447 - 108</t>
  </si>
  <si>
    <t>2017-447 - 110</t>
  </si>
  <si>
    <t>2017-447 - 111</t>
  </si>
  <si>
    <t>2017-447 - 112</t>
  </si>
  <si>
    <t>2017-447 - 113</t>
  </si>
  <si>
    <t>2017-447 - 114</t>
  </si>
  <si>
    <t>2017-447 - 115</t>
  </si>
  <si>
    <t>2017-447 - 116</t>
  </si>
  <si>
    <t>2017-447 - 117</t>
  </si>
  <si>
    <t>2017-447 - 118</t>
  </si>
  <si>
    <t>2017-447 - 119</t>
  </si>
  <si>
    <t>2017-447 - 120</t>
  </si>
  <si>
    <t>2017-447 - 121</t>
  </si>
  <si>
    <t>2017-447 - 122</t>
  </si>
  <si>
    <t>2017-447 - 123</t>
  </si>
  <si>
    <t>2017-447 - 124</t>
  </si>
  <si>
    <t>2017-447 - 126</t>
  </si>
  <si>
    <t>2017-447 - 127</t>
  </si>
  <si>
    <t>2017-447 - 128</t>
  </si>
  <si>
    <t>2017-447 - 129</t>
  </si>
  <si>
    <t>2017-447 - 130</t>
  </si>
  <si>
    <t>2017-447 - 131</t>
  </si>
  <si>
    <t>2017-447 - 132</t>
  </si>
  <si>
    <t>2017-447 - 133</t>
  </si>
  <si>
    <t>2017-447 - 134</t>
  </si>
  <si>
    <t>2017-447 - 135</t>
  </si>
  <si>
    <t>2017-447 - 136</t>
  </si>
  <si>
    <t>2017-447 - 137</t>
  </si>
  <si>
    <t>2017-447 - 138</t>
  </si>
  <si>
    <t>2017-447 - 139</t>
  </si>
  <si>
    <t>2017-447 - 140</t>
  </si>
  <si>
    <t>2017-447 - 141</t>
  </si>
  <si>
    <t>2017-447 - 142</t>
  </si>
  <si>
    <t>2017-447 - 143</t>
  </si>
  <si>
    <t>2017-447 - 145</t>
  </si>
  <si>
    <t>2017-447 - 146</t>
  </si>
  <si>
    <t>2017-447 - 147</t>
  </si>
  <si>
    <t>2017-447 - 148</t>
  </si>
  <si>
    <t>2017-447 - 149</t>
  </si>
  <si>
    <t>2017-447 - 152</t>
  </si>
  <si>
    <t>2017-447 - 153</t>
  </si>
  <si>
    <t>2017-447 - 154</t>
  </si>
  <si>
    <t>2017-447 - 155</t>
  </si>
  <si>
    <t>2017-447 - 156</t>
  </si>
  <si>
    <t>2017-447 - 157</t>
  </si>
  <si>
    <t>2017-447 - 158</t>
  </si>
  <si>
    <t>2017-447 - 159</t>
  </si>
  <si>
    <t>2017-447 - 160</t>
  </si>
  <si>
    <t>2017-447 - 161</t>
  </si>
  <si>
    <t>2017-447 - 162</t>
  </si>
  <si>
    <t>2017-447 - 163</t>
  </si>
  <si>
    <t>2017-447 - 164</t>
  </si>
  <si>
    <t>Spot</t>
  </si>
  <si>
    <t>disc</t>
  </si>
  <si>
    <t>eHf</t>
  </si>
  <si>
    <t>2s+</t>
  </si>
  <si>
    <t>TDM</t>
  </si>
  <si>
    <t>Hf/Hf (t)</t>
  </si>
  <si>
    <t>Hf/Hf CHUR(t)</t>
  </si>
  <si>
    <t>Hf/Hf DM(t)</t>
  </si>
  <si>
    <t>CS12-1_2</t>
  </si>
  <si>
    <t>CS12-1_4</t>
  </si>
  <si>
    <t>CS12-1_5</t>
  </si>
  <si>
    <t>CS12-1_6</t>
  </si>
  <si>
    <t>CS12-1_7</t>
  </si>
  <si>
    <t>CS12-1_8</t>
  </si>
  <si>
    <t>CS12-1_9</t>
  </si>
  <si>
    <t>CS12-1_10</t>
  </si>
  <si>
    <t>CS12-1_12</t>
  </si>
  <si>
    <t>CS12-1_13</t>
  </si>
  <si>
    <t>CS12-1_14</t>
  </si>
  <si>
    <t>CS12-1_16</t>
  </si>
  <si>
    <t>CS12-1_17</t>
  </si>
  <si>
    <t>CS12-1_18</t>
  </si>
  <si>
    <t>CS12-1_19</t>
  </si>
  <si>
    <t>CS12-1_20</t>
  </si>
  <si>
    <t>CS12-1_22</t>
  </si>
  <si>
    <t>CS12-1_27</t>
  </si>
  <si>
    <t>CS12-1_28</t>
  </si>
  <si>
    <t>CS12-1_29</t>
  </si>
  <si>
    <t>CS12-1_30</t>
  </si>
  <si>
    <t>CS12-1_31</t>
  </si>
  <si>
    <t>CS12-1_34</t>
  </si>
  <si>
    <t>CS12-1_36</t>
  </si>
  <si>
    <t>CS12-1_39</t>
  </si>
  <si>
    <t>CS12-1_41</t>
  </si>
  <si>
    <t>CS12-1_42</t>
  </si>
  <si>
    <t>CS12-1_45</t>
  </si>
  <si>
    <t>CS12-1_46</t>
  </si>
  <si>
    <t>CS12-1_47</t>
  </si>
  <si>
    <t>CS12-1_49</t>
  </si>
  <si>
    <t>CS12-1_56</t>
  </si>
  <si>
    <t>CS12-1_57</t>
  </si>
  <si>
    <t>CS12-1_58</t>
  </si>
  <si>
    <t>CS12-1_59</t>
  </si>
  <si>
    <t>CS12-1_60</t>
  </si>
  <si>
    <t>CS12-1_61</t>
  </si>
  <si>
    <t>CS12-1_64</t>
  </si>
  <si>
    <t>CS12-1_73</t>
  </si>
  <si>
    <t>Multi-collector ICPMS Data -NERC Isotope Centre (see Methods page)</t>
  </si>
  <si>
    <t>Laser Ablation Split Stream- Curtin University (see methods page)</t>
  </si>
  <si>
    <r>
      <t xml:space="preserve">*Scherer et al., 2001 - </t>
    </r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Lu decay constant (1.865x10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2"/>
      </rPr>
      <t>)</t>
    </r>
  </si>
  <si>
    <t>Multi-collector ICPMS Data - Arizona Laserchron Centre</t>
  </si>
  <si>
    <t>Methods follow:</t>
  </si>
  <si>
    <t xml:space="preserve">U-Pb data from Spencer, C.J., Prave, A.R., Cawood, P.A., Roberts, N.M.W., 2014. Detrital zircon geochronology of the Grenville/Llano foreland and basal Sauk Sequence in west Texas, USA. Geol. Soc. Am. Bull. 126, 1117–1128. </t>
  </si>
  <si>
    <t xml:space="preserve">Reference: Mulder, J.A., Halpin, J.A., Daczko, N.R., 2015a. Mesoproterozoic Tasmania: witness to the East Antarctica-Laurentia connection within Nuna. Geology 43, 759–762. </t>
  </si>
  <si>
    <t xml:space="preserve">Gehrels, G., Pecha, M., 2014. Detrital zircon U-Pb geo-chronology and Hf isotope geochemistry of Paleozoic and Triassic passive margin strata of western North America. Geosphere 10 (1), 49–65. </t>
  </si>
  <si>
    <t xml:space="preserve">Gehrels, G.E., Valencia, V.A., Ruiz, J., 2008. Enhanced precision, accuracy, efficiency, and spatial resolution of U-Pb ages by laser ablation-multicollector-inductively coupled plasma mass spectrometry. In: Geochem. Geophys. Geosyst. 9. </t>
  </si>
  <si>
    <t>Sample</t>
  </si>
  <si>
    <t>176Hf/177Hf</t>
  </si>
  <si>
    <t>1SE</t>
  </si>
  <si>
    <t>MT</t>
  </si>
  <si>
    <t>Average</t>
  </si>
  <si>
    <t>Recommended</t>
  </si>
  <si>
    <t>Woodhead, J.D., and Hergt, J.M., 2005, A preliminary appraisal of seven natural zircon reference materials for in situ Hf isotope determination: Geostandards and Geoanalytical Research, v. 29 (2), p. 183-195.</t>
  </si>
  <si>
    <t>Blichert-Toft, J., 2007, The isotopic composition of zircon reference material 91500: Chemical Geology, v. 253, p. 252-257.</t>
  </si>
  <si>
    <t>Vervoort, J.D., 2010, Hf analysis in zircon by LA-MC-ICPMS: Promise and pitfalls: Geological Society of America Abstracts with Programs, v. 42 (5), p. 667.</t>
  </si>
  <si>
    <t>SL</t>
  </si>
  <si>
    <t>Ping, X., Fuyuan, W., Liewen, Xi., Yueheng, Y., 2004, Hf isotopic compositions of the standard zircons for U-Pb dating: Chinese Science Bulletin, v., 49, p. 1642-1648.</t>
  </si>
  <si>
    <t>Wu, F.-Y., Yang, Y.H., Xie, L.W., Yang, J.H. and Xu, P., 2006, Hf isotopic compositions of the standard zircons and baddeleyites used in U–Pb geochronology: Chemical Geology, v. 234, p. 105–126.</t>
  </si>
  <si>
    <t>PLES</t>
  </si>
  <si>
    <t>Sláma, J., Kosler, J., Condon, D.J., Crowley, J.L., Gerdes, A., Hanchar, J.M., Horstwood, M.S.A., Morris, G.A., Nasdala, L., Norberg, N., Schaltegger, U., Schoene, B., Tubrett, M.N., and Whitehouse, M.J., 2008, Plesovice zircon - A new natural reference material for U-Pb and Hf isotopic microanalysis: Chemical Geology, v. 249, p. 1-35.</t>
  </si>
  <si>
    <t>TEM</t>
  </si>
  <si>
    <t>Woodhead, J.D., and Hergt, J.M., 2004, A preliminary appraisal of seven natural zircon reference materials for in situ Hf isotope determination: Geostandards and Geoanalytical Research, v. 29 (2), p. 183-195.</t>
  </si>
  <si>
    <t>FC52</t>
  </si>
  <si>
    <t>FC53</t>
  </si>
  <si>
    <t>FC54</t>
  </si>
  <si>
    <t>FC55</t>
  </si>
  <si>
    <t>FC56</t>
  </si>
  <si>
    <t>FC57</t>
  </si>
  <si>
    <t>FC58</t>
  </si>
  <si>
    <t>FC59</t>
  </si>
  <si>
    <t>FC60</t>
  </si>
  <si>
    <t>FC61</t>
  </si>
  <si>
    <t>FC62</t>
  </si>
  <si>
    <t>FC63</t>
  </si>
  <si>
    <t>FC64</t>
  </si>
  <si>
    <t>FC65</t>
  </si>
  <si>
    <t>FC66</t>
  </si>
  <si>
    <t>FC67</t>
  </si>
  <si>
    <t>FC68</t>
  </si>
  <si>
    <t>FC69</t>
  </si>
  <si>
    <t>FC70</t>
  </si>
  <si>
    <t>FC71</t>
  </si>
  <si>
    <t>FC72</t>
  </si>
  <si>
    <t>FC73</t>
  </si>
  <si>
    <t>FC74</t>
  </si>
  <si>
    <t>FC75</t>
  </si>
  <si>
    <t>FC76</t>
  </si>
  <si>
    <t>FC77</t>
  </si>
  <si>
    <t>FC78</t>
  </si>
  <si>
    <t>FC79</t>
  </si>
  <si>
    <t>FC80</t>
  </si>
  <si>
    <t>FC81</t>
  </si>
  <si>
    <t>FC82</t>
  </si>
  <si>
    <t>FC83</t>
  </si>
  <si>
    <t>FC84</t>
  </si>
  <si>
    <t>FC85</t>
  </si>
  <si>
    <t>FC86</t>
  </si>
  <si>
    <t>FC87</t>
  </si>
  <si>
    <t>FC88</t>
  </si>
  <si>
    <t>FC89</t>
  </si>
  <si>
    <t>FC90</t>
  </si>
  <si>
    <t>FC91</t>
  </si>
  <si>
    <t>FC92</t>
  </si>
  <si>
    <t>FC93</t>
  </si>
  <si>
    <t>FC94</t>
  </si>
  <si>
    <t>FC95</t>
  </si>
  <si>
    <t>FC96</t>
  </si>
  <si>
    <t>FC97</t>
  </si>
  <si>
    <t>FC98</t>
  </si>
  <si>
    <t>Bahlburg, H., Vervoort, J.D., and DuFrane, S.A., 2010, Plate tectonic significance of Middle Cambrian and Ordovician siliciclastic rocks of the Bavarian facies, Armorican terrane assemblage, Germany -- U-Pb and Hf isotope evidence from detrital zircons: Gondwana Research, v. 17 (2-3), p. 223-235.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</si>
  <si>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</si>
  <si>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</si>
  <si>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</si>
  <si>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</si>
  <si>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</si>
  <si>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</si>
  <si>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</si>
  <si>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</si>
  <si>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</si>
  <si>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</si>
  <si>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</si>
  <si>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</si>
  <si>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</si>
  <si>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</si>
  <si>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</si>
  <si>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</si>
  <si>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</si>
  <si>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</si>
  <si>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</si>
  <si>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</si>
  <si>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</si>
  <si>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</si>
  <si>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</si>
  <si>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</si>
  <si>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</si>
  <si>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</si>
  <si>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</si>
  <si>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</si>
  <si>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</si>
  <si>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</si>
  <si>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</si>
  <si>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</si>
  <si>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</si>
  <si>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</si>
  <si>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</si>
  <si>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</si>
  <si>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</si>
  <si>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</si>
  <si>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</si>
  <si>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</si>
  <si>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</si>
  <si>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</si>
  <si>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</si>
  <si>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</si>
  <si>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</si>
  <si>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</si>
  <si>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</si>
  <si>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</si>
  <si>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</si>
  <si>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</si>
  <si>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</si>
  <si>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Standard data for LA-MC-ICPMS analyses (Arizona Laserchron Centre, University of Arizona)</t>
  </si>
  <si>
    <t>Llanoria Formation, Western Texas (This Study)</t>
  </si>
  <si>
    <t>Huon River Formation: Scotts Peak Road, -42.91062, 146.36320</t>
  </si>
  <si>
    <t>Irby Siltstone Sisters Beach, -40.90959, 145.54773</t>
  </si>
  <si>
    <t>Jacob Quartzite, Jacob’s Boat Harbour, -40.92546, 145.61856</t>
  </si>
  <si>
    <t>Jacob Quartzite</t>
  </si>
  <si>
    <t>Troy Quartzite, Quartzite Member, McFadden Peak Lookout, 33.910076, -110.965555</t>
  </si>
  <si>
    <t>Troy Quartzite, Arkose Member, McFadden Peak Lookout, 33.907661, -110.962744</t>
  </si>
  <si>
    <t>Troy Quartzite, Chediski Mbr, McFadden Peak Lookout, 33.909144, -110.9627255</t>
  </si>
  <si>
    <t>U-Pb data from: Mulder, J. A., Karlstrom, K. E. Fletcher, K., Heizler, M. T., Timmons, J. M., Crossey, L. J., Gehrels, G. E., and Pecha, M., 2017, The syn-orogenic sedimentary record of the Grenville Orogeny in southwest Laurentia. Precambrian Research, v. 294, 33–52, doi:10.1016/j.precamres.2017.03.006</t>
  </si>
  <si>
    <t>Hakatai Shale</t>
  </si>
  <si>
    <t>Shinumo Sandstone</t>
  </si>
  <si>
    <t>Dox Formation</t>
  </si>
  <si>
    <t>Bass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</si>
</sst>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"/>
    <numFmt numFmtId="166" formatCode="0.0000000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</font>
    <font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vertAlign val="superscript"/>
      <sz val="10"/>
      <color indexed="58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sz val="10"/>
      <color rgb="FF00009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Calibri"/>
    </font>
    <font>
      <b/>
      <sz val="12"/>
      <color indexed="8"/>
      <name val="Calibri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48">
    <xf numFmtId="0" fontId="0" fillId="0" borderId="0"/>
    <xf numFmtId="0" fontId="2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/>
    <xf numFmtId="164" fontId="6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/>
    <xf numFmtId="166" fontId="6" fillId="0" borderId="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5" fontId="4" fillId="4" borderId="0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165" fontId="6" fillId="4" borderId="0" xfId="1" applyNumberFormat="1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1" fontId="3" fillId="0" borderId="0" xfId="0" applyNumberFormat="1" applyFont="1" applyAlignment="1"/>
    <xf numFmtId="164" fontId="3" fillId="0" borderId="0" xfId="0" applyNumberFormat="1" applyFont="1" applyAlignment="1"/>
    <xf numFmtId="2" fontId="4" fillId="0" borderId="0" xfId="1" applyNumberFormat="1" applyFont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left" vertical="center"/>
    </xf>
    <xf numFmtId="165" fontId="4" fillId="0" borderId="0" xfId="2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"/>
    <xf numFmtId="1" fontId="4" fillId="0" borderId="0" xfId="2" applyNumberFormat="1" applyFont="1" applyAlignment="1">
      <alignment horizontal="center"/>
    </xf>
    <xf numFmtId="0" fontId="4" fillId="0" borderId="0" xfId="2"/>
    <xf numFmtId="164" fontId="4" fillId="0" borderId="0" xfId="2" applyNumberFormat="1" applyFont="1" applyAlignment="1">
      <alignment horizontal="center"/>
    </xf>
    <xf numFmtId="0" fontId="4" fillId="0" borderId="0" xfId="2"/>
    <xf numFmtId="164" fontId="4" fillId="0" borderId="0" xfId="2" applyNumberFormat="1" applyFont="1" applyAlignment="1">
      <alignment horizontal="center"/>
    </xf>
    <xf numFmtId="0" fontId="4" fillId="0" borderId="0" xfId="2"/>
    <xf numFmtId="1" fontId="4" fillId="0" borderId="0" xfId="2" applyNumberFormat="1" applyFont="1" applyAlignment="1">
      <alignment horizontal="center"/>
    </xf>
    <xf numFmtId="0" fontId="4" fillId="0" borderId="0" xfId="2"/>
    <xf numFmtId="164" fontId="4" fillId="0" borderId="0" xfId="2" applyNumberFormat="1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164" fontId="4" fillId="0" borderId="0" xfId="2" applyNumberFormat="1" applyFont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6" borderId="0" xfId="0" applyFont="1" applyFill="1" applyAlignment="1"/>
    <xf numFmtId="0" fontId="0" fillId="7" borderId="0" xfId="0" applyFill="1"/>
    <xf numFmtId="0" fontId="19" fillId="7" borderId="0" xfId="0" applyFont="1" applyFill="1" applyAlignment="1"/>
    <xf numFmtId="0" fontId="16" fillId="0" borderId="0" xfId="0" applyFont="1"/>
    <xf numFmtId="0" fontId="16" fillId="6" borderId="0" xfId="0" applyFont="1" applyFill="1"/>
    <xf numFmtId="0" fontId="16" fillId="7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8" borderId="0" xfId="0" applyFill="1"/>
    <xf numFmtId="0" fontId="0" fillId="0" borderId="0" xfId="0" applyFill="1"/>
    <xf numFmtId="166" fontId="16" fillId="0" borderId="0" xfId="0" applyNumberFormat="1" applyFont="1"/>
    <xf numFmtId="166" fontId="0" fillId="0" borderId="0" xfId="0" applyNumberFormat="1"/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8" fillId="0" borderId="0" xfId="0" applyFont="1"/>
    <xf numFmtId="0" fontId="0" fillId="9" borderId="0" xfId="0" applyFill="1"/>
    <xf numFmtId="0" fontId="16" fillId="9" borderId="0" xfId="0" applyFont="1" applyFill="1"/>
    <xf numFmtId="4" fontId="8" fillId="2" borderId="0" xfId="1" applyNumberFormat="1" applyFont="1" applyFill="1" applyBorder="1" applyAlignment="1">
      <alignment horizontal="center"/>
    </xf>
    <xf numFmtId="4" fontId="7" fillId="4" borderId="0" xfId="1" applyNumberFormat="1" applyFont="1" applyFill="1" applyBorder="1" applyAlignment="1">
      <alignment horizontal="center"/>
    </xf>
    <xf numFmtId="4" fontId="7" fillId="5" borderId="0" xfId="0" applyNumberFormat="1" applyFont="1" applyFill="1" applyBorder="1" applyAlignment="1">
      <alignment horizontal="center"/>
    </xf>
    <xf numFmtId="4" fontId="7" fillId="3" borderId="0" xfId="1" applyNumberFormat="1" applyFont="1" applyFill="1" applyBorder="1" applyAlignment="1">
      <alignment horizontal="center"/>
    </xf>
    <xf numFmtId="4" fontId="8" fillId="2" borderId="0" xfId="1" applyNumberFormat="1" applyFont="1" applyFill="1" applyBorder="1" applyAlignment="1"/>
    <xf numFmtId="4" fontId="7" fillId="3" borderId="0" xfId="1" applyNumberFormat="1" applyFont="1" applyFill="1" applyBorder="1" applyAlignment="1"/>
    <xf numFmtId="4" fontId="7" fillId="4" borderId="0" xfId="1" applyNumberFormat="1" applyFont="1" applyFill="1" applyBorder="1" applyAlignment="1"/>
    <xf numFmtId="4" fontId="7" fillId="5" borderId="0" xfId="0" applyNumberFormat="1" applyFont="1" applyFill="1" applyBorder="1" applyAlignment="1"/>
    <xf numFmtId="49" fontId="22" fillId="0" borderId="1" xfId="0" applyNumberFormat="1" applyFont="1" applyFill="1" applyBorder="1" applyAlignment="1">
      <alignment horizontal="left"/>
    </xf>
    <xf numFmtId="0" fontId="23" fillId="0" borderId="0" xfId="0" applyFont="1"/>
    <xf numFmtId="0" fontId="16" fillId="0" borderId="0" xfId="0" applyFont="1" applyFill="1"/>
    <xf numFmtId="49" fontId="22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vertical="center"/>
    </xf>
    <xf numFmtId="0" fontId="7" fillId="0" borderId="0" xfId="2" applyFont="1" applyAlignment="1">
      <alignment horizontal="left"/>
    </xf>
    <xf numFmtId="4" fontId="8" fillId="2" borderId="0" xfId="1" applyNumberFormat="1" applyFont="1" applyFill="1" applyBorder="1" applyAlignment="1">
      <alignment horizontal="center"/>
    </xf>
    <xf numFmtId="4" fontId="7" fillId="3" borderId="0" xfId="1" applyNumberFormat="1" applyFont="1" applyFill="1" applyBorder="1" applyAlignment="1">
      <alignment horizontal="center"/>
    </xf>
    <xf numFmtId="4" fontId="7" fillId="4" borderId="0" xfId="1" applyNumberFormat="1" applyFont="1" applyFill="1" applyBorder="1" applyAlignment="1">
      <alignment horizontal="center"/>
    </xf>
    <xf numFmtId="4" fontId="7" fillId="5" borderId="0" xfId="0" applyNumberFormat="1" applyFont="1" applyFill="1" applyBorder="1" applyAlignment="1">
      <alignment horizontal="center"/>
    </xf>
  </cellXfs>
  <cellStyles count="148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Normal" xfId="0" builtinId="0"/>
    <cellStyle name="Normal 2" xfId="2"/>
    <cellStyle name="Normal 2 2" xfId="3"/>
    <cellStyle name="Normal_Hf(Yb,Lu) data template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63500</xdr:rowOff>
    </xdr:from>
    <xdr:to>
      <xdr:col>8</xdr:col>
      <xdr:colOff>88900</xdr:colOff>
      <xdr:row>44</xdr:row>
      <xdr:rowOff>142875</xdr:rowOff>
    </xdr:to>
    <xdr:sp macro="" textlink="">
      <xdr:nvSpPr>
        <xdr:cNvPr id="3" name="Rounded Rectangle 2"/>
        <xdr:cNvSpPr/>
      </xdr:nvSpPr>
      <xdr:spPr>
        <a:xfrm>
          <a:off x="101600" y="63500"/>
          <a:ext cx="6083300" cy="8461375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711200</xdr:colOff>
      <xdr:row>1</xdr:row>
      <xdr:rowOff>152400</xdr:rowOff>
    </xdr:from>
    <xdr:to>
      <xdr:col>7</xdr:col>
      <xdr:colOff>419100</xdr:colOff>
      <xdr:row>43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330200"/>
          <a:ext cx="5486400" cy="7378700"/>
        </a:xfrm>
        <a:prstGeom prst="rect">
          <a:avLst/>
        </a:prstGeom>
      </xdr:spPr>
    </xdr:pic>
    <xdr:clientData/>
  </xdr:twoCellAnchor>
  <xdr:twoCellAnchor>
    <xdr:from>
      <xdr:col>8</xdr:col>
      <xdr:colOff>742950</xdr:colOff>
      <xdr:row>1</xdr:row>
      <xdr:rowOff>88900</xdr:rowOff>
    </xdr:from>
    <xdr:to>
      <xdr:col>15</xdr:col>
      <xdr:colOff>584200</xdr:colOff>
      <xdr:row>24</xdr:row>
      <xdr:rowOff>38100</xdr:rowOff>
    </xdr:to>
    <xdr:sp macro="" textlink="">
      <xdr:nvSpPr>
        <xdr:cNvPr id="6" name="Rounded Rectangle 5"/>
        <xdr:cNvSpPr/>
      </xdr:nvSpPr>
      <xdr:spPr>
        <a:xfrm>
          <a:off x="6838950" y="279400"/>
          <a:ext cx="5175250" cy="43307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419100</xdr:colOff>
      <xdr:row>2</xdr:row>
      <xdr:rowOff>12700</xdr:rowOff>
    </xdr:from>
    <xdr:to>
      <xdr:col>14</xdr:col>
      <xdr:colOff>266700</xdr:colOff>
      <xdr:row>4</xdr:row>
      <xdr:rowOff>0</xdr:rowOff>
    </xdr:to>
    <xdr:sp macro="" textlink="">
      <xdr:nvSpPr>
        <xdr:cNvPr id="7" name="TextBox 6"/>
        <xdr:cNvSpPr txBox="1"/>
      </xdr:nvSpPr>
      <xdr:spPr>
        <a:xfrm>
          <a:off x="7277100" y="393700"/>
          <a:ext cx="3657600" cy="368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Methods used</a:t>
          </a:r>
          <a:r>
            <a:rPr lang="en-US" sz="1800" b="1" baseline="0"/>
            <a:t> to construct Figure 2</a:t>
          </a:r>
          <a:endParaRPr lang="en-US" sz="1800" b="1"/>
        </a:p>
      </xdr:txBody>
    </xdr:sp>
    <xdr:clientData/>
  </xdr:twoCellAnchor>
  <xdr:twoCellAnchor>
    <xdr:from>
      <xdr:col>9</xdr:col>
      <xdr:colOff>406400</xdr:colOff>
      <xdr:row>4</xdr:row>
      <xdr:rowOff>101600</xdr:rowOff>
    </xdr:from>
    <xdr:to>
      <xdr:col>15</xdr:col>
      <xdr:colOff>495300</xdr:colOff>
      <xdr:row>7</xdr:row>
      <xdr:rowOff>133350</xdr:rowOff>
    </xdr:to>
    <xdr:sp macro="" textlink="">
      <xdr:nvSpPr>
        <xdr:cNvPr id="8" name="TextBox 7"/>
        <xdr:cNvSpPr txBox="1"/>
      </xdr:nvSpPr>
      <xdr:spPr>
        <a:xfrm>
          <a:off x="7264400" y="863600"/>
          <a:ext cx="4660900" cy="603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Kernel Density Estimations</a:t>
          </a:r>
          <a:r>
            <a:rPr lang="en-US" sz="1100" b="1" baseline="0"/>
            <a:t> (Vermeesh, 2012) use Pb206/U238 ages for analyses &lt;1500 Ma and Pb207/Pb206 ages for analyses &gt;1500 Ma. Only data overlapping 1:1 concordance line are plotted (following Spencer et al. 2016).</a:t>
          </a:r>
          <a:endParaRPr lang="en-US" sz="1100" b="1"/>
        </a:p>
      </xdr:txBody>
    </xdr:sp>
    <xdr:clientData/>
  </xdr:twoCellAnchor>
  <xdr:twoCellAnchor>
    <xdr:from>
      <xdr:col>9</xdr:col>
      <xdr:colOff>441325</xdr:colOff>
      <xdr:row>8</xdr:row>
      <xdr:rowOff>104775</xdr:rowOff>
    </xdr:from>
    <xdr:to>
      <xdr:col>15</xdr:col>
      <xdr:colOff>428625</xdr:colOff>
      <xdr:row>10</xdr:row>
      <xdr:rowOff>101601</xdr:rowOff>
    </xdr:to>
    <xdr:sp macro="" textlink="">
      <xdr:nvSpPr>
        <xdr:cNvPr id="9" name="TextBox 8"/>
        <xdr:cNvSpPr txBox="1"/>
      </xdr:nvSpPr>
      <xdr:spPr>
        <a:xfrm>
          <a:off x="8328025" y="1527175"/>
          <a:ext cx="5245100" cy="3524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εHf</a:t>
          </a:r>
          <a:r>
            <a:rPr lang="en-US" sz="1100" b="1" baseline="0"/>
            <a:t>i calculations use the decay constant of Scherer et al. (2001) </a:t>
          </a:r>
        </a:p>
      </xdr:txBody>
    </xdr:sp>
    <xdr:clientData/>
  </xdr:twoCellAnchor>
  <xdr:twoCellAnchor>
    <xdr:from>
      <xdr:col>9</xdr:col>
      <xdr:colOff>403225</xdr:colOff>
      <xdr:row>11</xdr:row>
      <xdr:rowOff>165100</xdr:rowOff>
    </xdr:from>
    <xdr:to>
      <xdr:col>15</xdr:col>
      <xdr:colOff>390525</xdr:colOff>
      <xdr:row>21</xdr:row>
      <xdr:rowOff>133350</xdr:rowOff>
    </xdr:to>
    <xdr:sp macro="" textlink="">
      <xdr:nvSpPr>
        <xdr:cNvPr id="10" name="TextBox 9"/>
        <xdr:cNvSpPr txBox="1"/>
      </xdr:nvSpPr>
      <xdr:spPr>
        <a:xfrm>
          <a:off x="7261225" y="2260600"/>
          <a:ext cx="4559300" cy="1873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00"/>
            <a:t>Scherer, E., Munker, C., Mezger, K., 2001. Calibration of the lutetium–hafnium clock. Science 293, 683–687</a:t>
          </a:r>
        </a:p>
        <a:p>
          <a:endParaRPr lang="en-AU" sz="1000"/>
        </a:p>
        <a:p>
          <a:r>
            <a:rPr lang="en-AU" sz="1000"/>
            <a:t>Spencer, C.J., Kirkland, C.L. &amp; Taylor, R.J.M. 2016. Strategies towards statistically robust interpretations of in situ U–Pb zircon geochronology. Geoscience Frontiers, 7, 581–589.</a:t>
          </a:r>
        </a:p>
        <a:p>
          <a:endParaRPr lang="en-AU" sz="1000" b="1" baseline="0"/>
        </a:p>
        <a:p>
          <a:r>
            <a:rPr lang="en-AU" sz="1000"/>
            <a:t>Vermeesch, P. 2012. On the visualisation of detrital age distributions. Chemical Geology, 312–313, 190–194</a:t>
          </a:r>
          <a:endParaRPr lang="en-US" sz="10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0"/>
  <sheetViews>
    <sheetView workbookViewId="0">
      <selection activeCell="J66" sqref="J66"/>
    </sheetView>
  </sheetViews>
  <sheetFormatPr defaultColWidth="8.85546875" defaultRowHeight="15"/>
  <cols>
    <col min="1" max="1" width="14.85546875" style="2" customWidth="1"/>
    <col min="3" max="5" width="9.42578125" bestFit="1" customWidth="1"/>
    <col min="6" max="6" width="10.42578125" customWidth="1"/>
  </cols>
  <sheetData>
    <row r="1" spans="1:16384" ht="21">
      <c r="A1" s="58" t="s">
        <v>20</v>
      </c>
    </row>
    <row r="2" spans="1:16384">
      <c r="A2" s="56" t="s">
        <v>612</v>
      </c>
    </row>
    <row r="3" spans="1:16384">
      <c r="A3" s="56" t="s">
        <v>613</v>
      </c>
    </row>
    <row r="4" spans="1:16384">
      <c r="A4" s="55" t="s">
        <v>617</v>
      </c>
    </row>
    <row r="5" spans="1:16384">
      <c r="A5" s="55" t="s">
        <v>616</v>
      </c>
    </row>
    <row r="6" spans="1:16384">
      <c r="H6" s="83" t="s">
        <v>15</v>
      </c>
      <c r="I6" s="83"/>
      <c r="J6" s="83"/>
      <c r="K6" s="83"/>
      <c r="L6" s="83"/>
      <c r="M6" s="83"/>
      <c r="N6" s="83"/>
      <c r="O6" s="3"/>
      <c r="P6" s="84" t="s">
        <v>611</v>
      </c>
      <c r="Q6" s="84"/>
      <c r="R6" s="84"/>
      <c r="S6" s="84"/>
      <c r="T6" s="84"/>
      <c r="U6" s="84"/>
      <c r="V6" s="84"/>
      <c r="W6" s="3"/>
      <c r="X6" s="85" t="s">
        <v>17</v>
      </c>
      <c r="Y6" s="85"/>
      <c r="Z6" s="85"/>
      <c r="AA6" s="85"/>
      <c r="AB6" s="85"/>
      <c r="AC6" s="85"/>
      <c r="AD6" s="85"/>
      <c r="AE6" s="3"/>
      <c r="AF6" s="86" t="s">
        <v>18</v>
      </c>
      <c r="AG6" s="86"/>
      <c r="AH6" s="86"/>
      <c r="AI6" s="86"/>
      <c r="AJ6" s="86"/>
      <c r="AK6" s="86"/>
      <c r="AL6" s="86"/>
    </row>
    <row r="7" spans="1:16384">
      <c r="H7" s="79"/>
      <c r="I7" s="79"/>
      <c r="J7" s="79"/>
      <c r="K7" s="79"/>
      <c r="L7" s="79"/>
      <c r="M7" s="79"/>
      <c r="N7" s="79"/>
      <c r="O7" s="3"/>
      <c r="P7" s="82"/>
      <c r="Q7" s="82"/>
      <c r="R7" s="82"/>
      <c r="S7" s="82"/>
      <c r="T7" s="82"/>
      <c r="U7" s="82"/>
      <c r="V7" s="82"/>
      <c r="W7" s="3"/>
      <c r="X7" s="80"/>
      <c r="Y7" s="80"/>
      <c r="Z7" s="80"/>
      <c r="AA7" s="80"/>
      <c r="AB7" s="80"/>
      <c r="AC7" s="80"/>
      <c r="AD7" s="80"/>
      <c r="AE7" s="3"/>
      <c r="AF7" s="81"/>
      <c r="AG7" s="81"/>
      <c r="AH7" s="81"/>
      <c r="AI7" s="81"/>
      <c r="AJ7" s="81"/>
      <c r="AK7" s="81"/>
      <c r="AL7" s="81"/>
    </row>
    <row r="8" spans="1:16384" s="3" customFormat="1" ht="14.25">
      <c r="A8" s="38" t="s">
        <v>0</v>
      </c>
      <c r="B8" s="6" t="s">
        <v>1</v>
      </c>
      <c r="C8" s="8" t="s">
        <v>12</v>
      </c>
      <c r="D8" s="9" t="s">
        <v>19</v>
      </c>
      <c r="E8" s="8" t="s">
        <v>13</v>
      </c>
      <c r="F8" s="11"/>
      <c r="H8" s="23" t="s">
        <v>12</v>
      </c>
      <c r="I8" s="13" t="s">
        <v>3</v>
      </c>
      <c r="J8" s="13" t="s">
        <v>2</v>
      </c>
      <c r="K8" s="14" t="s">
        <v>4</v>
      </c>
      <c r="L8" s="14" t="s">
        <v>4</v>
      </c>
      <c r="M8" s="14" t="s">
        <v>5</v>
      </c>
      <c r="N8" s="14" t="s">
        <v>6</v>
      </c>
      <c r="P8" s="24" t="s">
        <v>12</v>
      </c>
      <c r="Q8" s="15" t="s">
        <v>7</v>
      </c>
      <c r="R8" s="15" t="s">
        <v>2</v>
      </c>
      <c r="S8" s="16" t="s">
        <v>4</v>
      </c>
      <c r="T8" s="16" t="s">
        <v>4</v>
      </c>
      <c r="U8" s="16" t="s">
        <v>5</v>
      </c>
      <c r="V8" s="16" t="s">
        <v>6</v>
      </c>
      <c r="X8" s="25" t="s">
        <v>12</v>
      </c>
      <c r="Y8" s="17" t="s">
        <v>3</v>
      </c>
      <c r="Z8" s="17" t="s">
        <v>2</v>
      </c>
      <c r="AA8" s="18" t="s">
        <v>4</v>
      </c>
      <c r="AB8" s="18" t="s">
        <v>4</v>
      </c>
      <c r="AC8" s="19" t="s">
        <v>5</v>
      </c>
      <c r="AD8" s="19" t="s">
        <v>6</v>
      </c>
      <c r="AF8" s="26" t="s">
        <v>12</v>
      </c>
      <c r="AG8" s="20" t="s">
        <v>3</v>
      </c>
      <c r="AH8" s="20" t="s">
        <v>2</v>
      </c>
      <c r="AI8" s="21" t="s">
        <v>4</v>
      </c>
      <c r="AJ8" s="21" t="s">
        <v>4</v>
      </c>
      <c r="AK8" s="22" t="s">
        <v>5</v>
      </c>
      <c r="AL8" s="22" t="s">
        <v>6</v>
      </c>
    </row>
    <row r="9" spans="1:16384" s="4" customFormat="1" ht="12.75">
      <c r="A9" s="39"/>
      <c r="B9" s="6" t="s">
        <v>8</v>
      </c>
      <c r="F9" s="12"/>
      <c r="H9" s="27" t="s">
        <v>9</v>
      </c>
      <c r="I9" s="27"/>
      <c r="J9" s="27"/>
      <c r="K9" s="27" t="s">
        <v>10</v>
      </c>
      <c r="L9" s="27" t="s">
        <v>11</v>
      </c>
      <c r="M9" s="28"/>
      <c r="N9" s="28"/>
      <c r="P9" s="29" t="s">
        <v>9</v>
      </c>
      <c r="Q9" s="29"/>
      <c r="R9" s="29"/>
      <c r="S9" s="29" t="s">
        <v>10</v>
      </c>
      <c r="T9" s="29" t="s">
        <v>11</v>
      </c>
      <c r="U9" s="30"/>
      <c r="V9" s="30"/>
      <c r="W9" s="5"/>
      <c r="X9" s="19" t="s">
        <v>9</v>
      </c>
      <c r="Y9" s="19"/>
      <c r="Z9" s="19"/>
      <c r="AA9" s="19" t="s">
        <v>10</v>
      </c>
      <c r="AB9" s="19" t="s">
        <v>11</v>
      </c>
      <c r="AC9" s="31"/>
      <c r="AD9" s="31"/>
      <c r="AE9" s="5"/>
      <c r="AF9" s="22" t="s">
        <v>9</v>
      </c>
      <c r="AG9" s="22"/>
      <c r="AH9" s="22"/>
      <c r="AI9" s="22" t="s">
        <v>10</v>
      </c>
      <c r="AJ9" s="22" t="s">
        <v>11</v>
      </c>
      <c r="AK9" s="32"/>
      <c r="AL9" s="32"/>
      <c r="AM9" s="5"/>
      <c r="AN9" s="5"/>
      <c r="AO9" s="5"/>
      <c r="AP9" s="5"/>
    </row>
    <row r="10" spans="1:16384" s="5" customFormat="1" ht="15.75">
      <c r="A10" s="87" t="s">
        <v>737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  <c r="ALZ10" s="87"/>
      <c r="AMA10" s="87"/>
      <c r="AMB10" s="87"/>
      <c r="AMC10" s="87"/>
      <c r="AMD10" s="87"/>
      <c r="AME10" s="87"/>
      <c r="AMF10" s="87"/>
      <c r="AMG10" s="87"/>
      <c r="AMH10" s="87"/>
      <c r="AMI10" s="87"/>
      <c r="AMJ10" s="87"/>
      <c r="AMK10" s="87"/>
      <c r="AML10" s="87"/>
      <c r="AMM10" s="87"/>
      <c r="AMN10" s="87"/>
      <c r="AMO10" s="87"/>
      <c r="AMP10" s="87"/>
      <c r="AMQ10" s="87"/>
      <c r="AMR10" s="87"/>
      <c r="AMS10" s="87"/>
      <c r="AMT10" s="87"/>
      <c r="AMU10" s="87"/>
      <c r="AMV10" s="87"/>
      <c r="AMW10" s="87"/>
      <c r="AMX10" s="87"/>
      <c r="AMY10" s="87"/>
      <c r="AMZ10" s="87"/>
      <c r="ANA10" s="87"/>
      <c r="ANB10" s="87"/>
      <c r="ANC10" s="87"/>
      <c r="AND10" s="87"/>
      <c r="ANE10" s="87"/>
      <c r="ANF10" s="87"/>
      <c r="ANG10" s="87"/>
      <c r="ANH10" s="87"/>
      <c r="ANI10" s="87"/>
      <c r="ANJ10" s="87"/>
      <c r="ANK10" s="87"/>
      <c r="ANL10" s="87"/>
      <c r="ANM10" s="87"/>
      <c r="ANN10" s="87"/>
      <c r="ANO10" s="87"/>
      <c r="ANP10" s="87"/>
      <c r="ANQ10" s="87"/>
      <c r="ANR10" s="87"/>
      <c r="ANS10" s="87"/>
      <c r="ANT10" s="87"/>
      <c r="ANU10" s="87"/>
      <c r="ANV10" s="87"/>
      <c r="ANW10" s="87"/>
      <c r="ANX10" s="87"/>
      <c r="ANY10" s="87"/>
      <c r="ANZ10" s="87"/>
      <c r="AOA10" s="87"/>
      <c r="AOB10" s="87"/>
      <c r="AOC10" s="87"/>
      <c r="AOD10" s="87"/>
      <c r="AOE10" s="87"/>
      <c r="AOF10" s="87"/>
      <c r="AOG10" s="87"/>
      <c r="AOH10" s="87"/>
      <c r="AOI10" s="87"/>
      <c r="AOJ10" s="87"/>
      <c r="AOK10" s="87"/>
      <c r="AOL10" s="87"/>
      <c r="AOM10" s="87"/>
      <c r="AON10" s="87"/>
      <c r="AOO10" s="87"/>
      <c r="AOP10" s="87"/>
      <c r="AOQ10" s="87"/>
      <c r="AOR10" s="87"/>
      <c r="AOS10" s="87"/>
      <c r="AOT10" s="87"/>
      <c r="AOU10" s="87"/>
      <c r="AOV10" s="87"/>
      <c r="AOW10" s="87"/>
      <c r="AOX10" s="87"/>
      <c r="AOY10" s="87"/>
      <c r="AOZ10" s="87"/>
      <c r="APA10" s="87"/>
      <c r="APB10" s="87"/>
      <c r="APC10" s="87"/>
      <c r="APD10" s="87"/>
      <c r="APE10" s="87"/>
      <c r="APF10" s="87"/>
      <c r="APG10" s="87"/>
      <c r="APH10" s="87"/>
      <c r="API10" s="87"/>
      <c r="APJ10" s="87"/>
      <c r="APK10" s="87"/>
      <c r="APL10" s="87"/>
      <c r="APM10" s="87"/>
      <c r="APN10" s="87"/>
      <c r="APO10" s="87"/>
      <c r="APP10" s="87"/>
      <c r="APQ10" s="87"/>
      <c r="APR10" s="87"/>
      <c r="APS10" s="87"/>
      <c r="APT10" s="87"/>
      <c r="APU10" s="87"/>
      <c r="APV10" s="87"/>
      <c r="APW10" s="87"/>
      <c r="APX10" s="87"/>
      <c r="APY10" s="87"/>
      <c r="APZ10" s="87"/>
      <c r="AQA10" s="87"/>
      <c r="AQB10" s="87"/>
      <c r="AQC10" s="87"/>
      <c r="AQD10" s="87"/>
      <c r="AQE10" s="87"/>
      <c r="AQF10" s="87"/>
      <c r="AQG10" s="87"/>
      <c r="AQH10" s="87"/>
      <c r="AQI10" s="87"/>
      <c r="AQJ10" s="87"/>
      <c r="AQK10" s="87"/>
      <c r="AQL10" s="87"/>
      <c r="AQM10" s="87"/>
      <c r="AQN10" s="87"/>
      <c r="AQO10" s="87"/>
      <c r="AQP10" s="87"/>
      <c r="AQQ10" s="87"/>
      <c r="AQR10" s="87"/>
      <c r="AQS10" s="87"/>
      <c r="AQT10" s="87"/>
      <c r="AQU10" s="87"/>
      <c r="AQV10" s="87"/>
      <c r="AQW10" s="87"/>
      <c r="AQX10" s="87"/>
      <c r="AQY10" s="87"/>
      <c r="AQZ10" s="87"/>
      <c r="ARA10" s="87"/>
      <c r="ARB10" s="87"/>
      <c r="ARC10" s="87"/>
      <c r="ARD10" s="87"/>
      <c r="ARE10" s="87"/>
      <c r="ARF10" s="87"/>
      <c r="ARG10" s="87"/>
      <c r="ARH10" s="87"/>
      <c r="ARI10" s="87"/>
      <c r="ARJ10" s="87"/>
      <c r="ARK10" s="87"/>
      <c r="ARL10" s="87"/>
      <c r="ARM10" s="87"/>
      <c r="ARN10" s="87"/>
      <c r="ARO10" s="87"/>
      <c r="ARP10" s="87"/>
      <c r="ARQ10" s="87"/>
      <c r="ARR10" s="87"/>
      <c r="ARS10" s="87"/>
      <c r="ART10" s="87"/>
      <c r="ARU10" s="87"/>
      <c r="ARV10" s="87"/>
      <c r="ARW10" s="87"/>
      <c r="ARX10" s="87"/>
      <c r="ARY10" s="87"/>
      <c r="ARZ10" s="87"/>
      <c r="ASA10" s="87"/>
      <c r="ASB10" s="87"/>
      <c r="ASC10" s="87"/>
      <c r="ASD10" s="87"/>
      <c r="ASE10" s="87"/>
      <c r="ASF10" s="87"/>
      <c r="ASG10" s="87"/>
      <c r="ASH10" s="87"/>
      <c r="ASI10" s="87"/>
      <c r="ASJ10" s="87"/>
      <c r="ASK10" s="87"/>
      <c r="ASL10" s="87"/>
      <c r="ASM10" s="87"/>
      <c r="ASN10" s="87"/>
      <c r="ASO10" s="87"/>
      <c r="ASP10" s="87"/>
      <c r="ASQ10" s="87"/>
      <c r="ASR10" s="87"/>
      <c r="ASS10" s="87"/>
      <c r="AST10" s="87"/>
      <c r="ASU10" s="87"/>
      <c r="ASV10" s="87"/>
      <c r="ASW10" s="87"/>
      <c r="ASX10" s="87"/>
      <c r="ASY10" s="87"/>
      <c r="ASZ10" s="87"/>
      <c r="ATA10" s="87"/>
      <c r="ATB10" s="87"/>
      <c r="ATC10" s="87"/>
      <c r="ATD10" s="87"/>
      <c r="ATE10" s="87"/>
      <c r="ATF10" s="87"/>
      <c r="ATG10" s="87"/>
      <c r="ATH10" s="87"/>
      <c r="ATI10" s="87"/>
      <c r="ATJ10" s="87"/>
      <c r="ATK10" s="87"/>
      <c r="ATL10" s="87"/>
      <c r="ATM10" s="87"/>
      <c r="ATN10" s="87"/>
      <c r="ATO10" s="87"/>
      <c r="ATP10" s="87"/>
      <c r="ATQ10" s="87"/>
      <c r="ATR10" s="87"/>
      <c r="ATS10" s="87"/>
      <c r="ATT10" s="87"/>
      <c r="ATU10" s="87"/>
      <c r="ATV10" s="87"/>
      <c r="ATW10" s="87"/>
      <c r="ATX10" s="87"/>
      <c r="ATY10" s="87"/>
      <c r="ATZ10" s="87"/>
      <c r="AUA10" s="87"/>
      <c r="AUB10" s="87"/>
      <c r="AUC10" s="87"/>
      <c r="AUD10" s="87"/>
      <c r="AUE10" s="87"/>
      <c r="AUF10" s="87"/>
      <c r="AUG10" s="87"/>
      <c r="AUH10" s="87"/>
      <c r="AUI10" s="87"/>
      <c r="AUJ10" s="87"/>
      <c r="AUK10" s="87"/>
      <c r="AUL10" s="87"/>
      <c r="AUM10" s="87"/>
      <c r="AUN10" s="87"/>
      <c r="AUO10" s="87"/>
      <c r="AUP10" s="87"/>
      <c r="AUQ10" s="87"/>
      <c r="AUR10" s="87"/>
      <c r="AUS10" s="87"/>
      <c r="AUT10" s="87"/>
      <c r="AUU10" s="87"/>
      <c r="AUV10" s="87"/>
      <c r="AUW10" s="87"/>
      <c r="AUX10" s="87"/>
      <c r="AUY10" s="87"/>
      <c r="AUZ10" s="87"/>
      <c r="AVA10" s="87"/>
      <c r="AVB10" s="87"/>
      <c r="AVC10" s="87"/>
      <c r="AVD10" s="87"/>
      <c r="AVE10" s="87"/>
      <c r="AVF10" s="87"/>
      <c r="AVG10" s="87"/>
      <c r="AVH10" s="87"/>
      <c r="AVI10" s="87"/>
      <c r="AVJ10" s="87"/>
      <c r="AVK10" s="87"/>
      <c r="AVL10" s="87"/>
      <c r="AVM10" s="87"/>
      <c r="AVN10" s="87"/>
      <c r="AVO10" s="87"/>
      <c r="AVP10" s="87"/>
      <c r="AVQ10" s="87"/>
      <c r="AVR10" s="87"/>
      <c r="AVS10" s="87"/>
      <c r="AVT10" s="87"/>
      <c r="AVU10" s="87"/>
      <c r="AVV10" s="87"/>
      <c r="AVW10" s="87"/>
      <c r="AVX10" s="87"/>
      <c r="AVY10" s="87"/>
      <c r="AVZ10" s="87"/>
      <c r="AWA10" s="87"/>
      <c r="AWB10" s="87"/>
      <c r="AWC10" s="87"/>
      <c r="AWD10" s="87"/>
      <c r="AWE10" s="87"/>
      <c r="AWF10" s="87"/>
      <c r="AWG10" s="87"/>
      <c r="AWH10" s="87"/>
      <c r="AWI10" s="87"/>
      <c r="AWJ10" s="87"/>
      <c r="AWK10" s="87"/>
      <c r="AWL10" s="87"/>
      <c r="AWM10" s="87"/>
      <c r="AWN10" s="87"/>
      <c r="AWO10" s="87"/>
      <c r="AWP10" s="87"/>
      <c r="AWQ10" s="87"/>
      <c r="AWR10" s="87"/>
      <c r="AWS10" s="87"/>
      <c r="AWT10" s="87"/>
      <c r="AWU10" s="87"/>
      <c r="AWV10" s="87"/>
      <c r="AWW10" s="87"/>
      <c r="AWX10" s="87"/>
      <c r="AWY10" s="87"/>
      <c r="AWZ10" s="87"/>
      <c r="AXA10" s="87"/>
      <c r="AXB10" s="87"/>
      <c r="AXC10" s="87"/>
      <c r="AXD10" s="87"/>
      <c r="AXE10" s="87"/>
      <c r="AXF10" s="87"/>
      <c r="AXG10" s="87"/>
      <c r="AXH10" s="87"/>
      <c r="AXI10" s="87"/>
      <c r="AXJ10" s="87"/>
      <c r="AXK10" s="87"/>
      <c r="AXL10" s="87"/>
      <c r="AXM10" s="87"/>
      <c r="AXN10" s="87"/>
      <c r="AXO10" s="87"/>
      <c r="AXP10" s="87"/>
      <c r="AXQ10" s="87"/>
      <c r="AXR10" s="87"/>
      <c r="AXS10" s="87"/>
      <c r="AXT10" s="87"/>
      <c r="AXU10" s="87"/>
      <c r="AXV10" s="87"/>
      <c r="AXW10" s="87"/>
      <c r="AXX10" s="87"/>
      <c r="AXY10" s="87"/>
      <c r="AXZ10" s="87"/>
      <c r="AYA10" s="87"/>
      <c r="AYB10" s="87"/>
      <c r="AYC10" s="87"/>
      <c r="AYD10" s="87"/>
      <c r="AYE10" s="87"/>
      <c r="AYF10" s="87"/>
      <c r="AYG10" s="87"/>
      <c r="AYH10" s="87"/>
      <c r="AYI10" s="87"/>
      <c r="AYJ10" s="87"/>
      <c r="AYK10" s="87"/>
      <c r="AYL10" s="87"/>
      <c r="AYM10" s="87"/>
      <c r="AYN10" s="87"/>
      <c r="AYO10" s="87"/>
      <c r="AYP10" s="87"/>
      <c r="AYQ10" s="87"/>
      <c r="AYR10" s="87"/>
      <c r="AYS10" s="87"/>
      <c r="AYT10" s="87"/>
      <c r="AYU10" s="87"/>
      <c r="AYV10" s="87"/>
      <c r="AYW10" s="87"/>
      <c r="AYX10" s="87"/>
      <c r="AYY10" s="87"/>
      <c r="AYZ10" s="87"/>
      <c r="AZA10" s="87"/>
      <c r="AZB10" s="87"/>
      <c r="AZC10" s="87"/>
      <c r="AZD10" s="87"/>
      <c r="AZE10" s="87"/>
      <c r="AZF10" s="87"/>
      <c r="AZG10" s="87"/>
      <c r="AZH10" s="87"/>
      <c r="AZI10" s="87"/>
      <c r="AZJ10" s="87"/>
      <c r="AZK10" s="87"/>
      <c r="AZL10" s="87"/>
      <c r="AZM10" s="87"/>
      <c r="AZN10" s="87"/>
      <c r="AZO10" s="87"/>
      <c r="AZP10" s="87"/>
      <c r="AZQ10" s="87"/>
      <c r="AZR10" s="87"/>
      <c r="AZS10" s="87"/>
      <c r="AZT10" s="87"/>
      <c r="AZU10" s="87"/>
      <c r="AZV10" s="87"/>
      <c r="AZW10" s="87"/>
      <c r="AZX10" s="87"/>
      <c r="AZY10" s="87"/>
      <c r="AZZ10" s="87"/>
      <c r="BAA10" s="87"/>
      <c r="BAB10" s="87"/>
      <c r="BAC10" s="87"/>
      <c r="BAD10" s="87"/>
      <c r="BAE10" s="87"/>
      <c r="BAF10" s="87"/>
      <c r="BAG10" s="87"/>
      <c r="BAH10" s="87"/>
      <c r="BAI10" s="87"/>
      <c r="BAJ10" s="87"/>
      <c r="BAK10" s="87"/>
      <c r="BAL10" s="87"/>
      <c r="BAM10" s="87"/>
      <c r="BAN10" s="87"/>
      <c r="BAO10" s="87"/>
      <c r="BAP10" s="87"/>
      <c r="BAQ10" s="87"/>
      <c r="BAR10" s="87"/>
      <c r="BAS10" s="87"/>
      <c r="BAT10" s="87"/>
      <c r="BAU10" s="87"/>
      <c r="BAV10" s="87"/>
      <c r="BAW10" s="87"/>
      <c r="BAX10" s="87"/>
      <c r="BAY10" s="87"/>
      <c r="BAZ10" s="87"/>
      <c r="BBA10" s="87"/>
      <c r="BBB10" s="87"/>
      <c r="BBC10" s="87"/>
      <c r="BBD10" s="87"/>
      <c r="BBE10" s="87"/>
      <c r="BBF10" s="87"/>
      <c r="BBG10" s="87"/>
      <c r="BBH10" s="87"/>
      <c r="BBI10" s="87"/>
      <c r="BBJ10" s="87"/>
      <c r="BBK10" s="87"/>
      <c r="BBL10" s="87"/>
      <c r="BBM10" s="87"/>
      <c r="BBN10" s="87"/>
      <c r="BBO10" s="87"/>
      <c r="BBP10" s="87"/>
      <c r="BBQ10" s="87"/>
      <c r="BBR10" s="87"/>
      <c r="BBS10" s="87"/>
      <c r="BBT10" s="87"/>
      <c r="BBU10" s="87"/>
      <c r="BBV10" s="87"/>
      <c r="BBW10" s="87"/>
      <c r="BBX10" s="87"/>
      <c r="BBY10" s="87"/>
      <c r="BBZ10" s="87"/>
      <c r="BCA10" s="87"/>
      <c r="BCB10" s="87"/>
      <c r="BCC10" s="87"/>
      <c r="BCD10" s="87"/>
      <c r="BCE10" s="87"/>
      <c r="BCF10" s="87"/>
      <c r="BCG10" s="87"/>
      <c r="BCH10" s="87"/>
      <c r="BCI10" s="87"/>
      <c r="BCJ10" s="87"/>
      <c r="BCK10" s="87"/>
      <c r="BCL10" s="87"/>
      <c r="BCM10" s="87"/>
      <c r="BCN10" s="87"/>
      <c r="BCO10" s="87"/>
      <c r="BCP10" s="87"/>
      <c r="BCQ10" s="87"/>
      <c r="BCR10" s="87"/>
      <c r="BCS10" s="87"/>
      <c r="BCT10" s="87"/>
      <c r="BCU10" s="87"/>
      <c r="BCV10" s="87"/>
      <c r="BCW10" s="87"/>
      <c r="BCX10" s="87"/>
      <c r="BCY10" s="87"/>
      <c r="BCZ10" s="87"/>
      <c r="BDA10" s="87"/>
      <c r="BDB10" s="87"/>
      <c r="BDC10" s="87"/>
      <c r="BDD10" s="87"/>
      <c r="BDE10" s="87"/>
      <c r="BDF10" s="87"/>
      <c r="BDG10" s="87"/>
      <c r="BDH10" s="87"/>
      <c r="BDI10" s="87"/>
      <c r="BDJ10" s="87"/>
      <c r="BDK10" s="87"/>
      <c r="BDL10" s="87"/>
      <c r="BDM10" s="87"/>
      <c r="BDN10" s="87"/>
      <c r="BDO10" s="87"/>
      <c r="BDP10" s="87"/>
      <c r="BDQ10" s="87"/>
      <c r="BDR10" s="87"/>
      <c r="BDS10" s="87"/>
      <c r="BDT10" s="87"/>
      <c r="BDU10" s="87"/>
      <c r="BDV10" s="87"/>
      <c r="BDW10" s="87"/>
      <c r="BDX10" s="87"/>
      <c r="BDY10" s="87"/>
      <c r="BDZ10" s="87"/>
      <c r="BEA10" s="87"/>
      <c r="BEB10" s="87"/>
      <c r="BEC10" s="87"/>
      <c r="BED10" s="87"/>
      <c r="BEE10" s="87"/>
      <c r="BEF10" s="87"/>
      <c r="BEG10" s="87"/>
      <c r="BEH10" s="87"/>
      <c r="BEI10" s="87"/>
      <c r="BEJ10" s="87"/>
      <c r="BEK10" s="87"/>
      <c r="BEL10" s="87"/>
      <c r="BEM10" s="87"/>
      <c r="BEN10" s="87"/>
      <c r="BEO10" s="87"/>
      <c r="BEP10" s="87"/>
      <c r="BEQ10" s="87"/>
      <c r="BER10" s="87"/>
      <c r="BES10" s="87"/>
      <c r="BET10" s="87"/>
      <c r="BEU10" s="87"/>
      <c r="BEV10" s="87"/>
      <c r="BEW10" s="87"/>
      <c r="BEX10" s="87"/>
      <c r="BEY10" s="87"/>
      <c r="BEZ10" s="87"/>
      <c r="BFA10" s="87"/>
      <c r="BFB10" s="87"/>
      <c r="BFC10" s="87"/>
      <c r="BFD10" s="87"/>
      <c r="BFE10" s="87"/>
      <c r="BFF10" s="87"/>
      <c r="BFG10" s="87"/>
      <c r="BFH10" s="87"/>
      <c r="BFI10" s="87"/>
      <c r="BFJ10" s="87"/>
      <c r="BFK10" s="87"/>
      <c r="BFL10" s="87"/>
      <c r="BFM10" s="87"/>
      <c r="BFN10" s="87"/>
      <c r="BFO10" s="87"/>
      <c r="BFP10" s="87"/>
      <c r="BFQ10" s="87"/>
      <c r="BFR10" s="87"/>
      <c r="BFS10" s="87"/>
      <c r="BFT10" s="87"/>
      <c r="BFU10" s="87"/>
      <c r="BFV10" s="87"/>
      <c r="BFW10" s="87"/>
      <c r="BFX10" s="87"/>
      <c r="BFY10" s="87"/>
      <c r="BFZ10" s="87"/>
      <c r="BGA10" s="87"/>
      <c r="BGB10" s="87"/>
      <c r="BGC10" s="87"/>
      <c r="BGD10" s="87"/>
      <c r="BGE10" s="87"/>
      <c r="BGF10" s="87"/>
      <c r="BGG10" s="87"/>
      <c r="BGH10" s="87"/>
      <c r="BGI10" s="87"/>
      <c r="BGJ10" s="87"/>
      <c r="BGK10" s="87"/>
      <c r="BGL10" s="87"/>
      <c r="BGM10" s="87"/>
      <c r="BGN10" s="87"/>
      <c r="BGO10" s="87"/>
      <c r="BGP10" s="87"/>
      <c r="BGQ10" s="87"/>
      <c r="BGR10" s="87"/>
      <c r="BGS10" s="87"/>
      <c r="BGT10" s="87"/>
      <c r="BGU10" s="87"/>
      <c r="BGV10" s="87"/>
      <c r="BGW10" s="87"/>
      <c r="BGX10" s="87"/>
      <c r="BGY10" s="87"/>
      <c r="BGZ10" s="87"/>
      <c r="BHA10" s="87"/>
      <c r="BHB10" s="87"/>
      <c r="BHC10" s="87"/>
      <c r="BHD10" s="87"/>
      <c r="BHE10" s="87"/>
      <c r="BHF10" s="87"/>
      <c r="BHG10" s="87"/>
      <c r="BHH10" s="87"/>
      <c r="BHI10" s="87"/>
      <c r="BHJ10" s="87"/>
      <c r="BHK10" s="87"/>
      <c r="BHL10" s="87"/>
      <c r="BHM10" s="87"/>
      <c r="BHN10" s="87"/>
      <c r="BHO10" s="87"/>
      <c r="BHP10" s="87"/>
      <c r="BHQ10" s="87"/>
      <c r="BHR10" s="87"/>
      <c r="BHS10" s="87"/>
      <c r="BHT10" s="87"/>
      <c r="BHU10" s="87"/>
      <c r="BHV10" s="87"/>
      <c r="BHW10" s="87"/>
      <c r="BHX10" s="87"/>
      <c r="BHY10" s="87"/>
      <c r="BHZ10" s="87"/>
      <c r="BIA10" s="87"/>
      <c r="BIB10" s="87"/>
      <c r="BIC10" s="87"/>
      <c r="BID10" s="87"/>
      <c r="BIE10" s="87"/>
      <c r="BIF10" s="87"/>
      <c r="BIG10" s="87"/>
      <c r="BIH10" s="87"/>
      <c r="BII10" s="87"/>
      <c r="BIJ10" s="87"/>
      <c r="BIK10" s="87"/>
      <c r="BIL10" s="87"/>
      <c r="BIM10" s="87"/>
      <c r="BIN10" s="87"/>
      <c r="BIO10" s="87"/>
      <c r="BIP10" s="87"/>
      <c r="BIQ10" s="87"/>
      <c r="BIR10" s="87"/>
      <c r="BIS10" s="87"/>
      <c r="BIT10" s="87"/>
      <c r="BIU10" s="87"/>
      <c r="BIV10" s="87"/>
      <c r="BIW10" s="87"/>
      <c r="BIX10" s="87"/>
      <c r="BIY10" s="87"/>
      <c r="BIZ10" s="87"/>
      <c r="BJA10" s="87"/>
      <c r="BJB10" s="87"/>
      <c r="BJC10" s="87"/>
      <c r="BJD10" s="87"/>
      <c r="BJE10" s="87"/>
      <c r="BJF10" s="87"/>
      <c r="BJG10" s="87"/>
      <c r="BJH10" s="87"/>
      <c r="BJI10" s="87"/>
      <c r="BJJ10" s="87"/>
      <c r="BJK10" s="87"/>
      <c r="BJL10" s="87"/>
      <c r="BJM10" s="87"/>
      <c r="BJN10" s="87"/>
      <c r="BJO10" s="87"/>
      <c r="BJP10" s="87"/>
      <c r="BJQ10" s="87"/>
      <c r="BJR10" s="87"/>
      <c r="BJS10" s="87"/>
      <c r="BJT10" s="87"/>
      <c r="BJU10" s="87"/>
      <c r="BJV10" s="87"/>
      <c r="BJW10" s="87"/>
      <c r="BJX10" s="87"/>
      <c r="BJY10" s="87"/>
      <c r="BJZ10" s="87"/>
      <c r="BKA10" s="87"/>
      <c r="BKB10" s="87"/>
      <c r="BKC10" s="87"/>
      <c r="BKD10" s="87"/>
      <c r="BKE10" s="87"/>
      <c r="BKF10" s="87"/>
      <c r="BKG10" s="87"/>
      <c r="BKH10" s="87"/>
      <c r="BKI10" s="87"/>
      <c r="BKJ10" s="87"/>
      <c r="BKK10" s="87"/>
      <c r="BKL10" s="87"/>
      <c r="BKM10" s="87"/>
      <c r="BKN10" s="87"/>
      <c r="BKO10" s="87"/>
      <c r="BKP10" s="87"/>
      <c r="BKQ10" s="87"/>
      <c r="BKR10" s="87"/>
      <c r="BKS10" s="87"/>
      <c r="BKT10" s="87"/>
      <c r="BKU10" s="87"/>
      <c r="BKV10" s="87"/>
      <c r="BKW10" s="87"/>
      <c r="BKX10" s="87"/>
      <c r="BKY10" s="87"/>
      <c r="BKZ10" s="87"/>
      <c r="BLA10" s="87"/>
      <c r="BLB10" s="87"/>
      <c r="BLC10" s="87"/>
      <c r="BLD10" s="87"/>
      <c r="BLE10" s="87"/>
      <c r="BLF10" s="87"/>
      <c r="BLG10" s="87"/>
      <c r="BLH10" s="87"/>
      <c r="BLI10" s="87"/>
      <c r="BLJ10" s="87"/>
      <c r="BLK10" s="87"/>
      <c r="BLL10" s="87"/>
      <c r="BLM10" s="87"/>
      <c r="BLN10" s="87"/>
      <c r="BLO10" s="87"/>
      <c r="BLP10" s="87"/>
      <c r="BLQ10" s="87"/>
      <c r="BLR10" s="87"/>
      <c r="BLS10" s="87"/>
      <c r="BLT10" s="87"/>
      <c r="BLU10" s="87"/>
      <c r="BLV10" s="87"/>
      <c r="BLW10" s="87"/>
      <c r="BLX10" s="87"/>
      <c r="BLY10" s="87"/>
      <c r="BLZ10" s="87"/>
      <c r="BMA10" s="87"/>
      <c r="BMB10" s="87"/>
      <c r="BMC10" s="87"/>
      <c r="BMD10" s="87"/>
      <c r="BME10" s="87"/>
      <c r="BMF10" s="87"/>
      <c r="BMG10" s="87"/>
      <c r="BMH10" s="87"/>
      <c r="BMI10" s="87"/>
      <c r="BMJ10" s="87"/>
      <c r="BMK10" s="87"/>
      <c r="BML10" s="87"/>
      <c r="BMM10" s="87"/>
      <c r="BMN10" s="87"/>
      <c r="BMO10" s="87"/>
      <c r="BMP10" s="87"/>
      <c r="BMQ10" s="87"/>
      <c r="BMR10" s="87"/>
      <c r="BMS10" s="87"/>
      <c r="BMT10" s="87"/>
      <c r="BMU10" s="87"/>
      <c r="BMV10" s="87"/>
      <c r="BMW10" s="87"/>
      <c r="BMX10" s="87"/>
      <c r="BMY10" s="87"/>
      <c r="BMZ10" s="87"/>
      <c r="BNA10" s="87"/>
      <c r="BNB10" s="87"/>
      <c r="BNC10" s="87"/>
      <c r="BND10" s="87"/>
      <c r="BNE10" s="87"/>
      <c r="BNF10" s="87"/>
      <c r="BNG10" s="87"/>
      <c r="BNH10" s="87"/>
      <c r="BNI10" s="87"/>
      <c r="BNJ10" s="87"/>
      <c r="BNK10" s="87"/>
      <c r="BNL10" s="87"/>
      <c r="BNM10" s="87"/>
      <c r="BNN10" s="87"/>
      <c r="BNO10" s="87"/>
      <c r="BNP10" s="87"/>
      <c r="BNQ10" s="87"/>
      <c r="BNR10" s="87"/>
      <c r="BNS10" s="87"/>
      <c r="BNT10" s="87"/>
      <c r="BNU10" s="87"/>
      <c r="BNV10" s="87"/>
      <c r="BNW10" s="87"/>
      <c r="BNX10" s="87"/>
      <c r="BNY10" s="87"/>
      <c r="BNZ10" s="87"/>
      <c r="BOA10" s="87"/>
      <c r="BOB10" s="87"/>
      <c r="BOC10" s="87"/>
      <c r="BOD10" s="87"/>
      <c r="BOE10" s="87"/>
      <c r="BOF10" s="87"/>
      <c r="BOG10" s="87"/>
      <c r="BOH10" s="87"/>
      <c r="BOI10" s="87"/>
      <c r="BOJ10" s="87"/>
      <c r="BOK10" s="87"/>
      <c r="BOL10" s="87"/>
      <c r="BOM10" s="87"/>
      <c r="BON10" s="87"/>
      <c r="BOO10" s="87"/>
      <c r="BOP10" s="87"/>
      <c r="BOQ10" s="87"/>
      <c r="BOR10" s="87"/>
      <c r="BOS10" s="87"/>
      <c r="BOT10" s="87"/>
      <c r="BOU10" s="87"/>
      <c r="BOV10" s="87"/>
      <c r="BOW10" s="87"/>
      <c r="BOX10" s="87"/>
      <c r="BOY10" s="87"/>
      <c r="BOZ10" s="87"/>
      <c r="BPA10" s="87"/>
      <c r="BPB10" s="87"/>
      <c r="BPC10" s="87"/>
      <c r="BPD10" s="87"/>
      <c r="BPE10" s="87"/>
      <c r="BPF10" s="87"/>
      <c r="BPG10" s="87"/>
      <c r="BPH10" s="87"/>
      <c r="BPI10" s="87"/>
      <c r="BPJ10" s="87"/>
      <c r="BPK10" s="87"/>
      <c r="BPL10" s="87"/>
      <c r="BPM10" s="87"/>
      <c r="BPN10" s="87"/>
      <c r="BPO10" s="87"/>
      <c r="BPP10" s="87"/>
      <c r="BPQ10" s="87"/>
      <c r="BPR10" s="87"/>
      <c r="BPS10" s="87"/>
      <c r="BPT10" s="87"/>
      <c r="BPU10" s="87"/>
      <c r="BPV10" s="87"/>
      <c r="BPW10" s="87"/>
      <c r="BPX10" s="87"/>
      <c r="BPY10" s="87"/>
      <c r="BPZ10" s="87"/>
      <c r="BQA10" s="87"/>
      <c r="BQB10" s="87"/>
      <c r="BQC10" s="87"/>
      <c r="BQD10" s="87"/>
      <c r="BQE10" s="87"/>
      <c r="BQF10" s="87"/>
      <c r="BQG10" s="87"/>
      <c r="BQH10" s="87"/>
      <c r="BQI10" s="87"/>
      <c r="BQJ10" s="87"/>
      <c r="BQK10" s="87"/>
      <c r="BQL10" s="87"/>
      <c r="BQM10" s="87"/>
      <c r="BQN10" s="87"/>
      <c r="BQO10" s="87"/>
      <c r="BQP10" s="87"/>
      <c r="BQQ10" s="87"/>
      <c r="BQR10" s="87"/>
      <c r="BQS10" s="87"/>
      <c r="BQT10" s="87"/>
      <c r="BQU10" s="87"/>
      <c r="BQV10" s="87"/>
      <c r="BQW10" s="87"/>
      <c r="BQX10" s="87"/>
      <c r="BQY10" s="87"/>
      <c r="BQZ10" s="87"/>
      <c r="BRA10" s="87"/>
      <c r="BRB10" s="87"/>
      <c r="BRC10" s="87"/>
      <c r="BRD10" s="87"/>
      <c r="BRE10" s="87"/>
      <c r="BRF10" s="87"/>
      <c r="BRG10" s="87"/>
      <c r="BRH10" s="87"/>
      <c r="BRI10" s="87"/>
      <c r="BRJ10" s="87"/>
      <c r="BRK10" s="87"/>
      <c r="BRL10" s="87"/>
      <c r="BRM10" s="87"/>
      <c r="BRN10" s="87"/>
      <c r="BRO10" s="87"/>
      <c r="BRP10" s="87"/>
      <c r="BRQ10" s="87"/>
      <c r="BRR10" s="87"/>
      <c r="BRS10" s="87"/>
      <c r="BRT10" s="87"/>
      <c r="BRU10" s="87"/>
      <c r="BRV10" s="87"/>
      <c r="BRW10" s="87"/>
      <c r="BRX10" s="87"/>
      <c r="BRY10" s="87"/>
      <c r="BRZ10" s="87"/>
      <c r="BSA10" s="87"/>
      <c r="BSB10" s="87"/>
      <c r="BSC10" s="87"/>
      <c r="BSD10" s="87"/>
      <c r="BSE10" s="87"/>
      <c r="BSF10" s="87"/>
      <c r="BSG10" s="87"/>
      <c r="BSH10" s="87"/>
      <c r="BSI10" s="87"/>
      <c r="BSJ10" s="87"/>
      <c r="BSK10" s="87"/>
      <c r="BSL10" s="87"/>
      <c r="BSM10" s="87"/>
      <c r="BSN10" s="87"/>
      <c r="BSO10" s="87"/>
      <c r="BSP10" s="87"/>
      <c r="BSQ10" s="87"/>
      <c r="BSR10" s="87"/>
      <c r="BSS10" s="87"/>
      <c r="BST10" s="87"/>
      <c r="BSU10" s="87"/>
      <c r="BSV10" s="87"/>
      <c r="BSW10" s="87"/>
      <c r="BSX10" s="87"/>
      <c r="BSY10" s="87"/>
      <c r="BSZ10" s="87"/>
      <c r="BTA10" s="87"/>
      <c r="BTB10" s="87"/>
      <c r="BTC10" s="87"/>
      <c r="BTD10" s="87"/>
      <c r="BTE10" s="87"/>
      <c r="BTF10" s="87"/>
      <c r="BTG10" s="87"/>
      <c r="BTH10" s="87"/>
      <c r="BTI10" s="87"/>
      <c r="BTJ10" s="87"/>
      <c r="BTK10" s="87"/>
      <c r="BTL10" s="87"/>
      <c r="BTM10" s="87"/>
      <c r="BTN10" s="87"/>
      <c r="BTO10" s="87"/>
      <c r="BTP10" s="87"/>
      <c r="BTQ10" s="87"/>
      <c r="BTR10" s="87"/>
      <c r="BTS10" s="87"/>
      <c r="BTT10" s="87"/>
      <c r="BTU10" s="87"/>
      <c r="BTV10" s="87"/>
      <c r="BTW10" s="87"/>
      <c r="BTX10" s="87"/>
      <c r="BTY10" s="87"/>
      <c r="BTZ10" s="87"/>
      <c r="BUA10" s="87"/>
      <c r="BUB10" s="87"/>
      <c r="BUC10" s="87"/>
      <c r="BUD10" s="87"/>
      <c r="BUE10" s="87"/>
      <c r="BUF10" s="87"/>
      <c r="BUG10" s="87"/>
      <c r="BUH10" s="87"/>
      <c r="BUI10" s="87"/>
      <c r="BUJ10" s="87"/>
      <c r="BUK10" s="87"/>
      <c r="BUL10" s="87"/>
      <c r="BUM10" s="87"/>
      <c r="BUN10" s="87"/>
      <c r="BUO10" s="87"/>
      <c r="BUP10" s="87"/>
      <c r="BUQ10" s="87"/>
      <c r="BUR10" s="87"/>
      <c r="BUS10" s="87"/>
      <c r="BUT10" s="87"/>
      <c r="BUU10" s="87"/>
      <c r="BUV10" s="87"/>
      <c r="BUW10" s="87"/>
      <c r="BUX10" s="87"/>
      <c r="BUY10" s="87"/>
      <c r="BUZ10" s="87"/>
      <c r="BVA10" s="87"/>
      <c r="BVB10" s="87"/>
      <c r="BVC10" s="87"/>
      <c r="BVD10" s="87"/>
      <c r="BVE10" s="87"/>
      <c r="BVF10" s="87"/>
      <c r="BVG10" s="87"/>
      <c r="BVH10" s="87"/>
      <c r="BVI10" s="87"/>
      <c r="BVJ10" s="87"/>
      <c r="BVK10" s="87"/>
      <c r="BVL10" s="87"/>
      <c r="BVM10" s="87"/>
      <c r="BVN10" s="87"/>
      <c r="BVO10" s="87"/>
      <c r="BVP10" s="87"/>
      <c r="BVQ10" s="87"/>
      <c r="BVR10" s="87"/>
      <c r="BVS10" s="87"/>
      <c r="BVT10" s="87"/>
      <c r="BVU10" s="87"/>
      <c r="BVV10" s="87"/>
      <c r="BVW10" s="87"/>
      <c r="BVX10" s="87"/>
      <c r="BVY10" s="87"/>
      <c r="BVZ10" s="87"/>
      <c r="BWA10" s="87"/>
      <c r="BWB10" s="87"/>
      <c r="BWC10" s="87"/>
      <c r="BWD10" s="87"/>
      <c r="BWE10" s="87"/>
      <c r="BWF10" s="87"/>
      <c r="BWG10" s="87"/>
      <c r="BWH10" s="87"/>
      <c r="BWI10" s="87"/>
      <c r="BWJ10" s="87"/>
      <c r="BWK10" s="87"/>
      <c r="BWL10" s="87"/>
      <c r="BWM10" s="87"/>
      <c r="BWN10" s="87"/>
      <c r="BWO10" s="87"/>
      <c r="BWP10" s="87"/>
      <c r="BWQ10" s="87"/>
      <c r="BWR10" s="87"/>
      <c r="BWS10" s="87"/>
      <c r="BWT10" s="87"/>
      <c r="BWU10" s="87"/>
      <c r="BWV10" s="87"/>
      <c r="BWW10" s="87"/>
      <c r="BWX10" s="87"/>
      <c r="BWY10" s="87"/>
      <c r="BWZ10" s="87"/>
      <c r="BXA10" s="87"/>
      <c r="BXB10" s="87"/>
      <c r="BXC10" s="87"/>
      <c r="BXD10" s="87"/>
      <c r="BXE10" s="87"/>
      <c r="BXF10" s="87"/>
      <c r="BXG10" s="87"/>
      <c r="BXH10" s="87"/>
      <c r="BXI10" s="87"/>
      <c r="BXJ10" s="87"/>
      <c r="BXK10" s="87"/>
      <c r="BXL10" s="87"/>
      <c r="BXM10" s="87"/>
      <c r="BXN10" s="87"/>
      <c r="BXO10" s="87"/>
      <c r="BXP10" s="87"/>
      <c r="BXQ10" s="87"/>
      <c r="BXR10" s="87"/>
      <c r="BXS10" s="87"/>
      <c r="BXT10" s="87"/>
      <c r="BXU10" s="87"/>
      <c r="BXV10" s="87"/>
      <c r="BXW10" s="87"/>
      <c r="BXX10" s="87"/>
      <c r="BXY10" s="87"/>
      <c r="BXZ10" s="87"/>
      <c r="BYA10" s="87"/>
      <c r="BYB10" s="87"/>
      <c r="BYC10" s="87"/>
      <c r="BYD10" s="87"/>
      <c r="BYE10" s="87"/>
      <c r="BYF10" s="87"/>
      <c r="BYG10" s="87"/>
      <c r="BYH10" s="87"/>
      <c r="BYI10" s="87"/>
      <c r="BYJ10" s="87"/>
      <c r="BYK10" s="87"/>
      <c r="BYL10" s="87"/>
      <c r="BYM10" s="87"/>
      <c r="BYN10" s="87"/>
      <c r="BYO10" s="87"/>
      <c r="BYP10" s="87"/>
      <c r="BYQ10" s="87"/>
      <c r="BYR10" s="87"/>
      <c r="BYS10" s="87"/>
      <c r="BYT10" s="87"/>
      <c r="BYU10" s="87"/>
      <c r="BYV10" s="87"/>
      <c r="BYW10" s="87"/>
      <c r="BYX10" s="87"/>
      <c r="BYY10" s="87"/>
      <c r="BYZ10" s="87"/>
      <c r="BZA10" s="87"/>
      <c r="BZB10" s="87"/>
      <c r="BZC10" s="87"/>
      <c r="BZD10" s="87"/>
      <c r="BZE10" s="87"/>
      <c r="BZF10" s="87"/>
      <c r="BZG10" s="87"/>
      <c r="BZH10" s="87"/>
      <c r="BZI10" s="87"/>
      <c r="BZJ10" s="87"/>
      <c r="BZK10" s="87"/>
      <c r="BZL10" s="87"/>
      <c r="BZM10" s="87"/>
      <c r="BZN10" s="87"/>
      <c r="BZO10" s="87"/>
      <c r="BZP10" s="87"/>
      <c r="BZQ10" s="87"/>
      <c r="BZR10" s="87"/>
      <c r="BZS10" s="87"/>
      <c r="BZT10" s="87"/>
      <c r="BZU10" s="87"/>
      <c r="BZV10" s="87"/>
      <c r="BZW10" s="87"/>
      <c r="BZX10" s="87"/>
      <c r="BZY10" s="87"/>
      <c r="BZZ10" s="87"/>
      <c r="CAA10" s="87"/>
      <c r="CAB10" s="87"/>
      <c r="CAC10" s="87"/>
      <c r="CAD10" s="87"/>
      <c r="CAE10" s="87"/>
      <c r="CAF10" s="87"/>
      <c r="CAG10" s="87"/>
      <c r="CAH10" s="87"/>
      <c r="CAI10" s="87"/>
      <c r="CAJ10" s="87"/>
      <c r="CAK10" s="87"/>
      <c r="CAL10" s="87"/>
      <c r="CAM10" s="87"/>
      <c r="CAN10" s="87"/>
      <c r="CAO10" s="87"/>
      <c r="CAP10" s="87"/>
      <c r="CAQ10" s="87"/>
      <c r="CAR10" s="87"/>
      <c r="CAS10" s="87"/>
      <c r="CAT10" s="87"/>
      <c r="CAU10" s="87"/>
      <c r="CAV10" s="87"/>
      <c r="CAW10" s="87"/>
      <c r="CAX10" s="87"/>
      <c r="CAY10" s="87"/>
      <c r="CAZ10" s="87"/>
      <c r="CBA10" s="87"/>
      <c r="CBB10" s="87"/>
      <c r="CBC10" s="87"/>
      <c r="CBD10" s="87"/>
      <c r="CBE10" s="87"/>
      <c r="CBF10" s="87"/>
      <c r="CBG10" s="87"/>
      <c r="CBH10" s="87"/>
      <c r="CBI10" s="87"/>
      <c r="CBJ10" s="87"/>
      <c r="CBK10" s="87"/>
      <c r="CBL10" s="87"/>
      <c r="CBM10" s="87"/>
      <c r="CBN10" s="87"/>
      <c r="CBO10" s="87"/>
      <c r="CBP10" s="87"/>
      <c r="CBQ10" s="87"/>
      <c r="CBR10" s="87"/>
      <c r="CBS10" s="87"/>
      <c r="CBT10" s="87"/>
      <c r="CBU10" s="87"/>
      <c r="CBV10" s="87"/>
      <c r="CBW10" s="87"/>
      <c r="CBX10" s="87"/>
      <c r="CBY10" s="87"/>
      <c r="CBZ10" s="87"/>
      <c r="CCA10" s="87"/>
      <c r="CCB10" s="87"/>
      <c r="CCC10" s="87"/>
      <c r="CCD10" s="87"/>
      <c r="CCE10" s="87"/>
      <c r="CCF10" s="87"/>
      <c r="CCG10" s="87"/>
      <c r="CCH10" s="87"/>
      <c r="CCI10" s="87"/>
      <c r="CCJ10" s="87"/>
      <c r="CCK10" s="87"/>
      <c r="CCL10" s="87"/>
      <c r="CCM10" s="87"/>
      <c r="CCN10" s="87"/>
      <c r="CCO10" s="87"/>
      <c r="CCP10" s="87"/>
      <c r="CCQ10" s="87"/>
      <c r="CCR10" s="87"/>
      <c r="CCS10" s="87"/>
      <c r="CCT10" s="87"/>
      <c r="CCU10" s="87"/>
      <c r="CCV10" s="87"/>
      <c r="CCW10" s="87"/>
      <c r="CCX10" s="87"/>
      <c r="CCY10" s="87"/>
      <c r="CCZ10" s="87"/>
      <c r="CDA10" s="87"/>
      <c r="CDB10" s="87"/>
      <c r="CDC10" s="87"/>
      <c r="CDD10" s="87"/>
      <c r="CDE10" s="87"/>
      <c r="CDF10" s="87"/>
      <c r="CDG10" s="87"/>
      <c r="CDH10" s="87"/>
      <c r="CDI10" s="87"/>
      <c r="CDJ10" s="87"/>
      <c r="CDK10" s="87"/>
      <c r="CDL10" s="87"/>
      <c r="CDM10" s="87"/>
      <c r="CDN10" s="87"/>
      <c r="CDO10" s="87"/>
      <c r="CDP10" s="87"/>
      <c r="CDQ10" s="87"/>
      <c r="CDR10" s="87"/>
      <c r="CDS10" s="87"/>
      <c r="CDT10" s="87"/>
      <c r="CDU10" s="87"/>
      <c r="CDV10" s="87"/>
      <c r="CDW10" s="87"/>
      <c r="CDX10" s="87"/>
      <c r="CDY10" s="87"/>
      <c r="CDZ10" s="87"/>
      <c r="CEA10" s="87"/>
      <c r="CEB10" s="87"/>
      <c r="CEC10" s="87"/>
      <c r="CED10" s="87"/>
      <c r="CEE10" s="87"/>
      <c r="CEF10" s="87"/>
      <c r="CEG10" s="87"/>
      <c r="CEH10" s="87"/>
      <c r="CEI10" s="87"/>
      <c r="CEJ10" s="87"/>
      <c r="CEK10" s="87"/>
      <c r="CEL10" s="87"/>
      <c r="CEM10" s="87"/>
      <c r="CEN10" s="87"/>
      <c r="CEO10" s="87"/>
      <c r="CEP10" s="87"/>
      <c r="CEQ10" s="87"/>
      <c r="CER10" s="87"/>
      <c r="CES10" s="87"/>
      <c r="CET10" s="87"/>
      <c r="CEU10" s="87"/>
      <c r="CEV10" s="87"/>
      <c r="CEW10" s="87"/>
      <c r="CEX10" s="87"/>
      <c r="CEY10" s="87"/>
      <c r="CEZ10" s="87"/>
      <c r="CFA10" s="87"/>
      <c r="CFB10" s="87"/>
      <c r="CFC10" s="87"/>
      <c r="CFD10" s="87"/>
      <c r="CFE10" s="87"/>
      <c r="CFF10" s="87"/>
      <c r="CFG10" s="87"/>
      <c r="CFH10" s="87"/>
      <c r="CFI10" s="87"/>
      <c r="CFJ10" s="87"/>
      <c r="CFK10" s="87"/>
      <c r="CFL10" s="87"/>
      <c r="CFM10" s="87"/>
      <c r="CFN10" s="87"/>
      <c r="CFO10" s="87"/>
      <c r="CFP10" s="87"/>
      <c r="CFQ10" s="87"/>
      <c r="CFR10" s="87"/>
      <c r="CFS10" s="87"/>
      <c r="CFT10" s="87"/>
      <c r="CFU10" s="87"/>
      <c r="CFV10" s="87"/>
      <c r="CFW10" s="87"/>
      <c r="CFX10" s="87"/>
      <c r="CFY10" s="87"/>
      <c r="CFZ10" s="87"/>
      <c r="CGA10" s="87"/>
      <c r="CGB10" s="87"/>
      <c r="CGC10" s="87"/>
      <c r="CGD10" s="87"/>
      <c r="CGE10" s="87"/>
      <c r="CGF10" s="87"/>
      <c r="CGG10" s="87"/>
      <c r="CGH10" s="87"/>
      <c r="CGI10" s="87"/>
      <c r="CGJ10" s="87"/>
      <c r="CGK10" s="87"/>
      <c r="CGL10" s="87"/>
      <c r="CGM10" s="87"/>
      <c r="CGN10" s="87"/>
      <c r="CGO10" s="87"/>
      <c r="CGP10" s="87"/>
      <c r="CGQ10" s="87"/>
      <c r="CGR10" s="87"/>
      <c r="CGS10" s="87"/>
      <c r="CGT10" s="87"/>
      <c r="CGU10" s="87"/>
      <c r="CGV10" s="87"/>
      <c r="CGW10" s="87"/>
      <c r="CGX10" s="87"/>
      <c r="CGY10" s="87"/>
      <c r="CGZ10" s="87"/>
      <c r="CHA10" s="87"/>
      <c r="CHB10" s="87"/>
      <c r="CHC10" s="87"/>
      <c r="CHD10" s="87"/>
      <c r="CHE10" s="87"/>
      <c r="CHF10" s="87"/>
      <c r="CHG10" s="87"/>
      <c r="CHH10" s="87"/>
      <c r="CHI10" s="87"/>
      <c r="CHJ10" s="87"/>
      <c r="CHK10" s="87"/>
      <c r="CHL10" s="87"/>
      <c r="CHM10" s="87"/>
      <c r="CHN10" s="87"/>
      <c r="CHO10" s="87"/>
      <c r="CHP10" s="87"/>
      <c r="CHQ10" s="87"/>
      <c r="CHR10" s="87"/>
      <c r="CHS10" s="87"/>
      <c r="CHT10" s="87"/>
      <c r="CHU10" s="87"/>
      <c r="CHV10" s="87"/>
      <c r="CHW10" s="87"/>
      <c r="CHX10" s="87"/>
      <c r="CHY10" s="87"/>
      <c r="CHZ10" s="87"/>
      <c r="CIA10" s="87"/>
      <c r="CIB10" s="87"/>
      <c r="CIC10" s="87"/>
      <c r="CID10" s="87"/>
      <c r="CIE10" s="87"/>
      <c r="CIF10" s="87"/>
      <c r="CIG10" s="87"/>
      <c r="CIH10" s="87"/>
      <c r="CII10" s="87"/>
      <c r="CIJ10" s="87"/>
      <c r="CIK10" s="87"/>
      <c r="CIL10" s="87"/>
      <c r="CIM10" s="87"/>
      <c r="CIN10" s="87"/>
      <c r="CIO10" s="87"/>
      <c r="CIP10" s="87"/>
      <c r="CIQ10" s="87"/>
      <c r="CIR10" s="87"/>
      <c r="CIS10" s="87"/>
      <c r="CIT10" s="87"/>
      <c r="CIU10" s="87"/>
      <c r="CIV10" s="87"/>
      <c r="CIW10" s="87"/>
      <c r="CIX10" s="87"/>
      <c r="CIY10" s="87"/>
      <c r="CIZ10" s="87"/>
      <c r="CJA10" s="87"/>
      <c r="CJB10" s="87"/>
      <c r="CJC10" s="87"/>
      <c r="CJD10" s="87"/>
      <c r="CJE10" s="87"/>
      <c r="CJF10" s="87"/>
      <c r="CJG10" s="87"/>
      <c r="CJH10" s="87"/>
      <c r="CJI10" s="87"/>
      <c r="CJJ10" s="87"/>
      <c r="CJK10" s="87"/>
      <c r="CJL10" s="87"/>
      <c r="CJM10" s="87"/>
      <c r="CJN10" s="87"/>
      <c r="CJO10" s="87"/>
      <c r="CJP10" s="87"/>
      <c r="CJQ10" s="87"/>
      <c r="CJR10" s="87"/>
      <c r="CJS10" s="87"/>
      <c r="CJT10" s="87"/>
      <c r="CJU10" s="87"/>
      <c r="CJV10" s="87"/>
      <c r="CJW10" s="87"/>
      <c r="CJX10" s="87"/>
      <c r="CJY10" s="87"/>
      <c r="CJZ10" s="87"/>
      <c r="CKA10" s="87"/>
      <c r="CKB10" s="87"/>
      <c r="CKC10" s="87"/>
      <c r="CKD10" s="87"/>
      <c r="CKE10" s="87"/>
      <c r="CKF10" s="87"/>
      <c r="CKG10" s="87"/>
      <c r="CKH10" s="87"/>
      <c r="CKI10" s="87"/>
      <c r="CKJ10" s="87"/>
      <c r="CKK10" s="87"/>
      <c r="CKL10" s="87"/>
      <c r="CKM10" s="87"/>
      <c r="CKN10" s="87"/>
      <c r="CKO10" s="87"/>
      <c r="CKP10" s="87"/>
      <c r="CKQ10" s="87"/>
      <c r="CKR10" s="87"/>
      <c r="CKS10" s="87"/>
      <c r="CKT10" s="87"/>
      <c r="CKU10" s="87"/>
      <c r="CKV10" s="87"/>
      <c r="CKW10" s="87"/>
      <c r="CKX10" s="87"/>
      <c r="CKY10" s="87"/>
      <c r="CKZ10" s="87"/>
      <c r="CLA10" s="87"/>
      <c r="CLB10" s="87"/>
      <c r="CLC10" s="87"/>
      <c r="CLD10" s="87"/>
      <c r="CLE10" s="87"/>
      <c r="CLF10" s="87"/>
      <c r="CLG10" s="87"/>
      <c r="CLH10" s="87"/>
      <c r="CLI10" s="87"/>
      <c r="CLJ10" s="87"/>
      <c r="CLK10" s="87"/>
      <c r="CLL10" s="87"/>
      <c r="CLM10" s="87"/>
      <c r="CLN10" s="87"/>
      <c r="CLO10" s="87"/>
      <c r="CLP10" s="87"/>
      <c r="CLQ10" s="87"/>
      <c r="CLR10" s="87"/>
      <c r="CLS10" s="87"/>
      <c r="CLT10" s="87"/>
      <c r="CLU10" s="87"/>
      <c r="CLV10" s="87"/>
      <c r="CLW10" s="87"/>
      <c r="CLX10" s="87"/>
      <c r="CLY10" s="87"/>
      <c r="CLZ10" s="87"/>
      <c r="CMA10" s="87"/>
      <c r="CMB10" s="87"/>
      <c r="CMC10" s="87"/>
      <c r="CMD10" s="87"/>
      <c r="CME10" s="87"/>
      <c r="CMF10" s="87"/>
      <c r="CMG10" s="87"/>
      <c r="CMH10" s="87"/>
      <c r="CMI10" s="87"/>
      <c r="CMJ10" s="87"/>
      <c r="CMK10" s="87"/>
      <c r="CML10" s="87"/>
      <c r="CMM10" s="87"/>
      <c r="CMN10" s="87"/>
      <c r="CMO10" s="87"/>
      <c r="CMP10" s="87"/>
      <c r="CMQ10" s="87"/>
      <c r="CMR10" s="87"/>
      <c r="CMS10" s="87"/>
      <c r="CMT10" s="87"/>
      <c r="CMU10" s="87"/>
      <c r="CMV10" s="87"/>
      <c r="CMW10" s="87"/>
      <c r="CMX10" s="87"/>
      <c r="CMY10" s="87"/>
      <c r="CMZ10" s="87"/>
      <c r="CNA10" s="87"/>
      <c r="CNB10" s="87"/>
      <c r="CNC10" s="87"/>
      <c r="CND10" s="87"/>
      <c r="CNE10" s="87"/>
      <c r="CNF10" s="87"/>
      <c r="CNG10" s="87"/>
      <c r="CNH10" s="87"/>
      <c r="CNI10" s="87"/>
      <c r="CNJ10" s="87"/>
      <c r="CNK10" s="87"/>
      <c r="CNL10" s="87"/>
      <c r="CNM10" s="87"/>
      <c r="CNN10" s="87"/>
      <c r="CNO10" s="87"/>
      <c r="CNP10" s="87"/>
      <c r="CNQ10" s="87"/>
      <c r="CNR10" s="87"/>
      <c r="CNS10" s="87"/>
      <c r="CNT10" s="87"/>
      <c r="CNU10" s="87"/>
      <c r="CNV10" s="87"/>
      <c r="CNW10" s="87"/>
      <c r="CNX10" s="87"/>
      <c r="CNY10" s="87"/>
      <c r="CNZ10" s="87"/>
      <c r="COA10" s="87"/>
      <c r="COB10" s="87"/>
      <c r="COC10" s="87"/>
      <c r="COD10" s="87"/>
      <c r="COE10" s="87"/>
      <c r="COF10" s="87"/>
      <c r="COG10" s="87"/>
      <c r="COH10" s="87"/>
      <c r="COI10" s="87"/>
      <c r="COJ10" s="87"/>
      <c r="COK10" s="87"/>
      <c r="COL10" s="87"/>
      <c r="COM10" s="87"/>
      <c r="CON10" s="87"/>
      <c r="COO10" s="87"/>
      <c r="COP10" s="87"/>
      <c r="COQ10" s="87"/>
      <c r="COR10" s="87"/>
      <c r="COS10" s="87"/>
      <c r="COT10" s="87"/>
      <c r="COU10" s="87"/>
      <c r="COV10" s="87"/>
      <c r="COW10" s="87"/>
      <c r="COX10" s="87"/>
      <c r="COY10" s="87"/>
      <c r="COZ10" s="87"/>
      <c r="CPA10" s="87"/>
      <c r="CPB10" s="87"/>
      <c r="CPC10" s="87"/>
      <c r="CPD10" s="87"/>
      <c r="CPE10" s="87"/>
      <c r="CPF10" s="87"/>
      <c r="CPG10" s="87"/>
      <c r="CPH10" s="87"/>
      <c r="CPI10" s="87"/>
      <c r="CPJ10" s="87"/>
      <c r="CPK10" s="87"/>
      <c r="CPL10" s="87"/>
      <c r="CPM10" s="87"/>
      <c r="CPN10" s="87"/>
      <c r="CPO10" s="87"/>
      <c r="CPP10" s="87"/>
      <c r="CPQ10" s="87"/>
      <c r="CPR10" s="87"/>
      <c r="CPS10" s="87"/>
      <c r="CPT10" s="87"/>
      <c r="CPU10" s="87"/>
      <c r="CPV10" s="87"/>
      <c r="CPW10" s="87"/>
      <c r="CPX10" s="87"/>
      <c r="CPY10" s="87"/>
      <c r="CPZ10" s="87"/>
      <c r="CQA10" s="87"/>
      <c r="CQB10" s="87"/>
      <c r="CQC10" s="87"/>
      <c r="CQD10" s="87"/>
      <c r="CQE10" s="87"/>
      <c r="CQF10" s="87"/>
      <c r="CQG10" s="87"/>
      <c r="CQH10" s="87"/>
      <c r="CQI10" s="87"/>
      <c r="CQJ10" s="87"/>
      <c r="CQK10" s="87"/>
      <c r="CQL10" s="87"/>
      <c r="CQM10" s="87"/>
      <c r="CQN10" s="87"/>
      <c r="CQO10" s="87"/>
      <c r="CQP10" s="87"/>
      <c r="CQQ10" s="87"/>
      <c r="CQR10" s="87"/>
      <c r="CQS10" s="87"/>
      <c r="CQT10" s="87"/>
      <c r="CQU10" s="87"/>
      <c r="CQV10" s="87"/>
      <c r="CQW10" s="87"/>
      <c r="CQX10" s="87"/>
      <c r="CQY10" s="87"/>
      <c r="CQZ10" s="87"/>
      <c r="CRA10" s="87"/>
      <c r="CRB10" s="87"/>
      <c r="CRC10" s="87"/>
      <c r="CRD10" s="87"/>
      <c r="CRE10" s="87"/>
      <c r="CRF10" s="87"/>
      <c r="CRG10" s="87"/>
      <c r="CRH10" s="87"/>
      <c r="CRI10" s="87"/>
      <c r="CRJ10" s="87"/>
      <c r="CRK10" s="87"/>
      <c r="CRL10" s="87"/>
      <c r="CRM10" s="87"/>
      <c r="CRN10" s="87"/>
      <c r="CRO10" s="87"/>
      <c r="CRP10" s="87"/>
      <c r="CRQ10" s="87"/>
      <c r="CRR10" s="87"/>
      <c r="CRS10" s="87"/>
      <c r="CRT10" s="87"/>
      <c r="CRU10" s="87"/>
      <c r="CRV10" s="87"/>
      <c r="CRW10" s="87"/>
      <c r="CRX10" s="87"/>
      <c r="CRY10" s="87"/>
      <c r="CRZ10" s="87"/>
      <c r="CSA10" s="87"/>
      <c r="CSB10" s="87"/>
      <c r="CSC10" s="87"/>
      <c r="CSD10" s="87"/>
      <c r="CSE10" s="87"/>
      <c r="CSF10" s="87"/>
      <c r="CSG10" s="87"/>
      <c r="CSH10" s="87"/>
      <c r="CSI10" s="87"/>
      <c r="CSJ10" s="87"/>
      <c r="CSK10" s="87"/>
      <c r="CSL10" s="87"/>
      <c r="CSM10" s="87"/>
      <c r="CSN10" s="87"/>
      <c r="CSO10" s="87"/>
      <c r="CSP10" s="87"/>
      <c r="CSQ10" s="87"/>
      <c r="CSR10" s="87"/>
      <c r="CSS10" s="87"/>
      <c r="CST10" s="87"/>
      <c r="CSU10" s="87"/>
      <c r="CSV10" s="87"/>
      <c r="CSW10" s="87"/>
      <c r="CSX10" s="87"/>
      <c r="CSY10" s="87"/>
      <c r="CSZ10" s="87"/>
      <c r="CTA10" s="87"/>
      <c r="CTB10" s="87"/>
      <c r="CTC10" s="87"/>
      <c r="CTD10" s="87"/>
      <c r="CTE10" s="87"/>
      <c r="CTF10" s="87"/>
      <c r="CTG10" s="87"/>
      <c r="CTH10" s="87"/>
      <c r="CTI10" s="87"/>
      <c r="CTJ10" s="87"/>
      <c r="CTK10" s="87"/>
      <c r="CTL10" s="87"/>
      <c r="CTM10" s="87"/>
      <c r="CTN10" s="87"/>
      <c r="CTO10" s="87"/>
      <c r="CTP10" s="87"/>
      <c r="CTQ10" s="87"/>
      <c r="CTR10" s="87"/>
      <c r="CTS10" s="87"/>
      <c r="CTT10" s="87"/>
      <c r="CTU10" s="87"/>
      <c r="CTV10" s="87"/>
      <c r="CTW10" s="87"/>
      <c r="CTX10" s="87"/>
      <c r="CTY10" s="87"/>
      <c r="CTZ10" s="87"/>
      <c r="CUA10" s="87"/>
      <c r="CUB10" s="87"/>
      <c r="CUC10" s="87"/>
      <c r="CUD10" s="87"/>
      <c r="CUE10" s="87"/>
      <c r="CUF10" s="87"/>
      <c r="CUG10" s="87"/>
      <c r="CUH10" s="87"/>
      <c r="CUI10" s="87"/>
      <c r="CUJ10" s="87"/>
      <c r="CUK10" s="87"/>
      <c r="CUL10" s="87"/>
      <c r="CUM10" s="87"/>
      <c r="CUN10" s="87"/>
      <c r="CUO10" s="87"/>
      <c r="CUP10" s="87"/>
      <c r="CUQ10" s="87"/>
      <c r="CUR10" s="87"/>
      <c r="CUS10" s="87"/>
      <c r="CUT10" s="87"/>
      <c r="CUU10" s="87"/>
      <c r="CUV10" s="87"/>
      <c r="CUW10" s="87"/>
      <c r="CUX10" s="87"/>
      <c r="CUY10" s="87"/>
      <c r="CUZ10" s="87"/>
      <c r="CVA10" s="87"/>
      <c r="CVB10" s="87"/>
      <c r="CVC10" s="87"/>
      <c r="CVD10" s="87"/>
      <c r="CVE10" s="87"/>
      <c r="CVF10" s="87"/>
      <c r="CVG10" s="87"/>
      <c r="CVH10" s="87"/>
      <c r="CVI10" s="87"/>
      <c r="CVJ10" s="87"/>
      <c r="CVK10" s="87"/>
      <c r="CVL10" s="87"/>
      <c r="CVM10" s="87"/>
      <c r="CVN10" s="87"/>
      <c r="CVO10" s="87"/>
      <c r="CVP10" s="87"/>
      <c r="CVQ10" s="87"/>
      <c r="CVR10" s="87"/>
      <c r="CVS10" s="87"/>
      <c r="CVT10" s="87"/>
      <c r="CVU10" s="87"/>
      <c r="CVV10" s="87"/>
      <c r="CVW10" s="87"/>
      <c r="CVX10" s="87"/>
      <c r="CVY10" s="87"/>
      <c r="CVZ10" s="87"/>
      <c r="CWA10" s="87"/>
      <c r="CWB10" s="87"/>
      <c r="CWC10" s="87"/>
      <c r="CWD10" s="87"/>
      <c r="CWE10" s="87"/>
      <c r="CWF10" s="87"/>
      <c r="CWG10" s="87"/>
      <c r="CWH10" s="87"/>
      <c r="CWI10" s="87"/>
      <c r="CWJ10" s="87"/>
      <c r="CWK10" s="87"/>
      <c r="CWL10" s="87"/>
      <c r="CWM10" s="87"/>
      <c r="CWN10" s="87"/>
      <c r="CWO10" s="87"/>
      <c r="CWP10" s="87"/>
      <c r="CWQ10" s="87"/>
      <c r="CWR10" s="87"/>
      <c r="CWS10" s="87"/>
      <c r="CWT10" s="87"/>
      <c r="CWU10" s="87"/>
      <c r="CWV10" s="87"/>
      <c r="CWW10" s="87"/>
      <c r="CWX10" s="87"/>
      <c r="CWY10" s="87"/>
      <c r="CWZ10" s="87"/>
      <c r="CXA10" s="87"/>
      <c r="CXB10" s="87"/>
      <c r="CXC10" s="87"/>
      <c r="CXD10" s="87"/>
      <c r="CXE10" s="87"/>
      <c r="CXF10" s="87"/>
      <c r="CXG10" s="87"/>
      <c r="CXH10" s="87"/>
      <c r="CXI10" s="87"/>
      <c r="CXJ10" s="87"/>
      <c r="CXK10" s="87"/>
      <c r="CXL10" s="87"/>
      <c r="CXM10" s="87"/>
      <c r="CXN10" s="87"/>
      <c r="CXO10" s="87"/>
      <c r="CXP10" s="87"/>
      <c r="CXQ10" s="87"/>
      <c r="CXR10" s="87"/>
      <c r="CXS10" s="87"/>
      <c r="CXT10" s="87"/>
      <c r="CXU10" s="87"/>
      <c r="CXV10" s="87"/>
      <c r="CXW10" s="87"/>
      <c r="CXX10" s="87"/>
      <c r="CXY10" s="87"/>
      <c r="CXZ10" s="87"/>
      <c r="CYA10" s="87"/>
      <c r="CYB10" s="87"/>
      <c r="CYC10" s="87"/>
      <c r="CYD10" s="87"/>
      <c r="CYE10" s="87"/>
      <c r="CYF10" s="87"/>
      <c r="CYG10" s="87"/>
      <c r="CYH10" s="87"/>
      <c r="CYI10" s="87"/>
      <c r="CYJ10" s="87"/>
      <c r="CYK10" s="87"/>
      <c r="CYL10" s="87"/>
      <c r="CYM10" s="87"/>
      <c r="CYN10" s="87"/>
      <c r="CYO10" s="87"/>
      <c r="CYP10" s="87"/>
      <c r="CYQ10" s="87"/>
      <c r="CYR10" s="87"/>
      <c r="CYS10" s="87"/>
      <c r="CYT10" s="87"/>
      <c r="CYU10" s="87"/>
      <c r="CYV10" s="87"/>
      <c r="CYW10" s="87"/>
      <c r="CYX10" s="87"/>
      <c r="CYY10" s="87"/>
      <c r="CYZ10" s="87"/>
      <c r="CZA10" s="87"/>
      <c r="CZB10" s="87"/>
      <c r="CZC10" s="87"/>
      <c r="CZD10" s="87"/>
      <c r="CZE10" s="87"/>
      <c r="CZF10" s="87"/>
      <c r="CZG10" s="87"/>
      <c r="CZH10" s="87"/>
      <c r="CZI10" s="87"/>
      <c r="CZJ10" s="87"/>
      <c r="CZK10" s="87"/>
      <c r="CZL10" s="87"/>
      <c r="CZM10" s="87"/>
      <c r="CZN10" s="87"/>
      <c r="CZO10" s="87"/>
      <c r="CZP10" s="87"/>
      <c r="CZQ10" s="87"/>
      <c r="CZR10" s="87"/>
      <c r="CZS10" s="87"/>
      <c r="CZT10" s="87"/>
      <c r="CZU10" s="87"/>
      <c r="CZV10" s="87"/>
      <c r="CZW10" s="87"/>
      <c r="CZX10" s="87"/>
      <c r="CZY10" s="87"/>
      <c r="CZZ10" s="87"/>
      <c r="DAA10" s="87"/>
      <c r="DAB10" s="87"/>
      <c r="DAC10" s="87"/>
      <c r="DAD10" s="87"/>
      <c r="DAE10" s="87"/>
      <c r="DAF10" s="87"/>
      <c r="DAG10" s="87"/>
      <c r="DAH10" s="87"/>
      <c r="DAI10" s="87"/>
      <c r="DAJ10" s="87"/>
      <c r="DAK10" s="87"/>
      <c r="DAL10" s="87"/>
      <c r="DAM10" s="87"/>
      <c r="DAN10" s="87"/>
      <c r="DAO10" s="87"/>
      <c r="DAP10" s="87"/>
      <c r="DAQ10" s="87"/>
      <c r="DAR10" s="87"/>
      <c r="DAS10" s="87"/>
      <c r="DAT10" s="87"/>
      <c r="DAU10" s="87"/>
      <c r="DAV10" s="87"/>
      <c r="DAW10" s="87"/>
      <c r="DAX10" s="87"/>
      <c r="DAY10" s="87"/>
      <c r="DAZ10" s="87"/>
      <c r="DBA10" s="87"/>
      <c r="DBB10" s="87"/>
      <c r="DBC10" s="87"/>
      <c r="DBD10" s="87"/>
      <c r="DBE10" s="87"/>
      <c r="DBF10" s="87"/>
      <c r="DBG10" s="87"/>
      <c r="DBH10" s="87"/>
      <c r="DBI10" s="87"/>
      <c r="DBJ10" s="87"/>
      <c r="DBK10" s="87"/>
      <c r="DBL10" s="87"/>
      <c r="DBM10" s="87"/>
      <c r="DBN10" s="87"/>
      <c r="DBO10" s="87"/>
      <c r="DBP10" s="87"/>
      <c r="DBQ10" s="87"/>
      <c r="DBR10" s="87"/>
      <c r="DBS10" s="87"/>
      <c r="DBT10" s="87"/>
      <c r="DBU10" s="87"/>
      <c r="DBV10" s="87"/>
      <c r="DBW10" s="87"/>
      <c r="DBX10" s="87"/>
      <c r="DBY10" s="87"/>
      <c r="DBZ10" s="87"/>
      <c r="DCA10" s="87"/>
      <c r="DCB10" s="87"/>
      <c r="DCC10" s="87"/>
      <c r="DCD10" s="87"/>
      <c r="DCE10" s="87"/>
      <c r="DCF10" s="87"/>
      <c r="DCG10" s="87"/>
      <c r="DCH10" s="87"/>
      <c r="DCI10" s="87"/>
      <c r="DCJ10" s="87"/>
      <c r="DCK10" s="87"/>
      <c r="DCL10" s="87"/>
      <c r="DCM10" s="87"/>
      <c r="DCN10" s="87"/>
      <c r="DCO10" s="87"/>
      <c r="DCP10" s="87"/>
      <c r="DCQ10" s="87"/>
      <c r="DCR10" s="87"/>
      <c r="DCS10" s="87"/>
      <c r="DCT10" s="87"/>
      <c r="DCU10" s="87"/>
      <c r="DCV10" s="87"/>
      <c r="DCW10" s="87"/>
      <c r="DCX10" s="87"/>
      <c r="DCY10" s="87"/>
      <c r="DCZ10" s="87"/>
      <c r="DDA10" s="87"/>
      <c r="DDB10" s="87"/>
      <c r="DDC10" s="87"/>
      <c r="DDD10" s="87"/>
      <c r="DDE10" s="87"/>
      <c r="DDF10" s="87"/>
      <c r="DDG10" s="87"/>
      <c r="DDH10" s="87"/>
      <c r="DDI10" s="87"/>
      <c r="DDJ10" s="87"/>
      <c r="DDK10" s="87"/>
      <c r="DDL10" s="87"/>
      <c r="DDM10" s="87"/>
      <c r="DDN10" s="87"/>
      <c r="DDO10" s="87"/>
      <c r="DDP10" s="87"/>
      <c r="DDQ10" s="87"/>
      <c r="DDR10" s="87"/>
      <c r="DDS10" s="87"/>
      <c r="DDT10" s="87"/>
      <c r="DDU10" s="87"/>
      <c r="DDV10" s="87"/>
      <c r="DDW10" s="87"/>
      <c r="DDX10" s="87"/>
      <c r="DDY10" s="87"/>
      <c r="DDZ10" s="87"/>
      <c r="DEA10" s="87"/>
      <c r="DEB10" s="87"/>
      <c r="DEC10" s="87"/>
      <c r="DED10" s="87"/>
      <c r="DEE10" s="87"/>
      <c r="DEF10" s="87"/>
      <c r="DEG10" s="87"/>
      <c r="DEH10" s="87"/>
      <c r="DEI10" s="87"/>
      <c r="DEJ10" s="87"/>
      <c r="DEK10" s="87"/>
      <c r="DEL10" s="87"/>
      <c r="DEM10" s="87"/>
      <c r="DEN10" s="87"/>
      <c r="DEO10" s="87"/>
      <c r="DEP10" s="87"/>
      <c r="DEQ10" s="87"/>
      <c r="DER10" s="87"/>
      <c r="DES10" s="87"/>
      <c r="DET10" s="87"/>
      <c r="DEU10" s="87"/>
      <c r="DEV10" s="87"/>
      <c r="DEW10" s="87"/>
      <c r="DEX10" s="87"/>
      <c r="DEY10" s="87"/>
      <c r="DEZ10" s="87"/>
      <c r="DFA10" s="87"/>
      <c r="DFB10" s="87"/>
      <c r="DFC10" s="87"/>
      <c r="DFD10" s="87"/>
      <c r="DFE10" s="87"/>
      <c r="DFF10" s="87"/>
      <c r="DFG10" s="87"/>
      <c r="DFH10" s="87"/>
      <c r="DFI10" s="87"/>
      <c r="DFJ10" s="87"/>
      <c r="DFK10" s="87"/>
      <c r="DFL10" s="87"/>
      <c r="DFM10" s="87"/>
      <c r="DFN10" s="87"/>
      <c r="DFO10" s="87"/>
      <c r="DFP10" s="87"/>
      <c r="DFQ10" s="87"/>
      <c r="DFR10" s="87"/>
      <c r="DFS10" s="87"/>
      <c r="DFT10" s="87"/>
      <c r="DFU10" s="87"/>
      <c r="DFV10" s="87"/>
      <c r="DFW10" s="87"/>
      <c r="DFX10" s="87"/>
      <c r="DFY10" s="87"/>
      <c r="DFZ10" s="87"/>
      <c r="DGA10" s="87"/>
      <c r="DGB10" s="87"/>
      <c r="DGC10" s="87"/>
      <c r="DGD10" s="87"/>
      <c r="DGE10" s="87"/>
      <c r="DGF10" s="87"/>
      <c r="DGG10" s="87"/>
      <c r="DGH10" s="87"/>
      <c r="DGI10" s="87"/>
      <c r="DGJ10" s="87"/>
      <c r="DGK10" s="87"/>
      <c r="DGL10" s="87"/>
      <c r="DGM10" s="87"/>
      <c r="DGN10" s="87"/>
      <c r="DGO10" s="87"/>
      <c r="DGP10" s="87"/>
      <c r="DGQ10" s="87"/>
      <c r="DGR10" s="87"/>
      <c r="DGS10" s="87"/>
      <c r="DGT10" s="87"/>
      <c r="DGU10" s="87"/>
      <c r="DGV10" s="87"/>
      <c r="DGW10" s="87"/>
      <c r="DGX10" s="87"/>
      <c r="DGY10" s="87"/>
      <c r="DGZ10" s="87"/>
      <c r="DHA10" s="87"/>
      <c r="DHB10" s="87"/>
      <c r="DHC10" s="87"/>
      <c r="DHD10" s="87"/>
      <c r="DHE10" s="87"/>
      <c r="DHF10" s="87"/>
      <c r="DHG10" s="87"/>
      <c r="DHH10" s="87"/>
      <c r="DHI10" s="87"/>
      <c r="DHJ10" s="87"/>
      <c r="DHK10" s="87"/>
      <c r="DHL10" s="87"/>
      <c r="DHM10" s="87"/>
      <c r="DHN10" s="87"/>
      <c r="DHO10" s="87"/>
      <c r="DHP10" s="87"/>
      <c r="DHQ10" s="87"/>
      <c r="DHR10" s="87"/>
      <c r="DHS10" s="87"/>
      <c r="DHT10" s="87"/>
      <c r="DHU10" s="87"/>
      <c r="DHV10" s="87"/>
      <c r="DHW10" s="87"/>
      <c r="DHX10" s="87"/>
      <c r="DHY10" s="87"/>
      <c r="DHZ10" s="87"/>
      <c r="DIA10" s="87"/>
      <c r="DIB10" s="87"/>
      <c r="DIC10" s="87"/>
      <c r="DID10" s="87"/>
      <c r="DIE10" s="87"/>
      <c r="DIF10" s="87"/>
      <c r="DIG10" s="87"/>
      <c r="DIH10" s="87"/>
      <c r="DII10" s="87"/>
      <c r="DIJ10" s="87"/>
      <c r="DIK10" s="87"/>
      <c r="DIL10" s="87"/>
      <c r="DIM10" s="87"/>
      <c r="DIN10" s="87"/>
      <c r="DIO10" s="87"/>
      <c r="DIP10" s="87"/>
      <c r="DIQ10" s="87"/>
      <c r="DIR10" s="87"/>
      <c r="DIS10" s="87"/>
      <c r="DIT10" s="87"/>
      <c r="DIU10" s="87"/>
      <c r="DIV10" s="87"/>
      <c r="DIW10" s="87"/>
      <c r="DIX10" s="87"/>
      <c r="DIY10" s="87"/>
      <c r="DIZ10" s="87"/>
      <c r="DJA10" s="87"/>
      <c r="DJB10" s="87"/>
      <c r="DJC10" s="87"/>
      <c r="DJD10" s="87"/>
      <c r="DJE10" s="87"/>
      <c r="DJF10" s="87"/>
      <c r="DJG10" s="87"/>
      <c r="DJH10" s="87"/>
      <c r="DJI10" s="87"/>
      <c r="DJJ10" s="87"/>
      <c r="DJK10" s="87"/>
      <c r="DJL10" s="87"/>
      <c r="DJM10" s="87"/>
      <c r="DJN10" s="87"/>
      <c r="DJO10" s="87"/>
      <c r="DJP10" s="87"/>
      <c r="DJQ10" s="87"/>
      <c r="DJR10" s="87"/>
      <c r="DJS10" s="87"/>
      <c r="DJT10" s="87"/>
      <c r="DJU10" s="87"/>
      <c r="DJV10" s="87"/>
      <c r="DJW10" s="87"/>
      <c r="DJX10" s="87"/>
      <c r="DJY10" s="87"/>
      <c r="DJZ10" s="87"/>
      <c r="DKA10" s="87"/>
      <c r="DKB10" s="87"/>
      <c r="DKC10" s="87"/>
      <c r="DKD10" s="87"/>
      <c r="DKE10" s="87"/>
      <c r="DKF10" s="87"/>
      <c r="DKG10" s="87"/>
      <c r="DKH10" s="87"/>
      <c r="DKI10" s="87"/>
      <c r="DKJ10" s="87"/>
      <c r="DKK10" s="87"/>
      <c r="DKL10" s="87"/>
      <c r="DKM10" s="87"/>
      <c r="DKN10" s="87"/>
      <c r="DKO10" s="87"/>
      <c r="DKP10" s="87"/>
      <c r="DKQ10" s="87"/>
      <c r="DKR10" s="87"/>
      <c r="DKS10" s="87"/>
      <c r="DKT10" s="87"/>
      <c r="DKU10" s="87"/>
      <c r="DKV10" s="87"/>
      <c r="DKW10" s="87"/>
      <c r="DKX10" s="87"/>
      <c r="DKY10" s="87"/>
      <c r="DKZ10" s="87"/>
      <c r="DLA10" s="87"/>
      <c r="DLB10" s="87"/>
      <c r="DLC10" s="87"/>
      <c r="DLD10" s="87"/>
      <c r="DLE10" s="87"/>
      <c r="DLF10" s="87"/>
      <c r="DLG10" s="87"/>
      <c r="DLH10" s="87"/>
      <c r="DLI10" s="87"/>
      <c r="DLJ10" s="87"/>
      <c r="DLK10" s="87"/>
      <c r="DLL10" s="87"/>
      <c r="DLM10" s="87"/>
      <c r="DLN10" s="87"/>
      <c r="DLO10" s="87"/>
      <c r="DLP10" s="87"/>
      <c r="DLQ10" s="87"/>
      <c r="DLR10" s="87"/>
      <c r="DLS10" s="87"/>
      <c r="DLT10" s="87"/>
      <c r="DLU10" s="87"/>
      <c r="DLV10" s="87"/>
      <c r="DLW10" s="87"/>
      <c r="DLX10" s="87"/>
      <c r="DLY10" s="87"/>
      <c r="DLZ10" s="87"/>
      <c r="DMA10" s="87"/>
      <c r="DMB10" s="87"/>
      <c r="DMC10" s="87"/>
      <c r="DMD10" s="87"/>
      <c r="DME10" s="87"/>
      <c r="DMF10" s="87"/>
      <c r="DMG10" s="87"/>
      <c r="DMH10" s="87"/>
      <c r="DMI10" s="87"/>
      <c r="DMJ10" s="87"/>
      <c r="DMK10" s="87"/>
      <c r="DML10" s="87"/>
      <c r="DMM10" s="87"/>
      <c r="DMN10" s="87"/>
      <c r="DMO10" s="87"/>
      <c r="DMP10" s="87"/>
      <c r="DMQ10" s="87"/>
      <c r="DMR10" s="87"/>
      <c r="DMS10" s="87"/>
      <c r="DMT10" s="87"/>
      <c r="DMU10" s="87"/>
      <c r="DMV10" s="87"/>
      <c r="DMW10" s="87"/>
      <c r="DMX10" s="87"/>
      <c r="DMY10" s="87"/>
      <c r="DMZ10" s="87"/>
      <c r="DNA10" s="87"/>
      <c r="DNB10" s="87"/>
      <c r="DNC10" s="87"/>
      <c r="DND10" s="87"/>
      <c r="DNE10" s="87"/>
      <c r="DNF10" s="87"/>
      <c r="DNG10" s="87"/>
      <c r="DNH10" s="87"/>
      <c r="DNI10" s="87"/>
      <c r="DNJ10" s="87"/>
      <c r="DNK10" s="87"/>
      <c r="DNL10" s="87"/>
      <c r="DNM10" s="87"/>
      <c r="DNN10" s="87"/>
      <c r="DNO10" s="87"/>
      <c r="DNP10" s="87"/>
      <c r="DNQ10" s="87"/>
      <c r="DNR10" s="87"/>
      <c r="DNS10" s="87"/>
      <c r="DNT10" s="87"/>
      <c r="DNU10" s="87"/>
      <c r="DNV10" s="87"/>
      <c r="DNW10" s="87"/>
      <c r="DNX10" s="87"/>
      <c r="DNY10" s="87"/>
      <c r="DNZ10" s="87"/>
      <c r="DOA10" s="87"/>
      <c r="DOB10" s="87"/>
      <c r="DOC10" s="87"/>
      <c r="DOD10" s="87"/>
      <c r="DOE10" s="87"/>
      <c r="DOF10" s="87"/>
      <c r="DOG10" s="87"/>
      <c r="DOH10" s="87"/>
      <c r="DOI10" s="87"/>
      <c r="DOJ10" s="87"/>
      <c r="DOK10" s="87"/>
      <c r="DOL10" s="87"/>
      <c r="DOM10" s="87"/>
      <c r="DON10" s="87"/>
      <c r="DOO10" s="87"/>
      <c r="DOP10" s="87"/>
      <c r="DOQ10" s="87"/>
      <c r="DOR10" s="87"/>
      <c r="DOS10" s="87"/>
      <c r="DOT10" s="87"/>
      <c r="DOU10" s="87"/>
      <c r="DOV10" s="87"/>
      <c r="DOW10" s="87"/>
      <c r="DOX10" s="87"/>
      <c r="DOY10" s="87"/>
      <c r="DOZ10" s="87"/>
      <c r="DPA10" s="87"/>
      <c r="DPB10" s="87"/>
      <c r="DPC10" s="87"/>
      <c r="DPD10" s="87"/>
      <c r="DPE10" s="87"/>
      <c r="DPF10" s="87"/>
      <c r="DPG10" s="87"/>
      <c r="DPH10" s="87"/>
      <c r="DPI10" s="87"/>
      <c r="DPJ10" s="87"/>
      <c r="DPK10" s="87"/>
      <c r="DPL10" s="87"/>
      <c r="DPM10" s="87"/>
      <c r="DPN10" s="87"/>
      <c r="DPO10" s="87"/>
      <c r="DPP10" s="87"/>
      <c r="DPQ10" s="87"/>
      <c r="DPR10" s="87"/>
      <c r="DPS10" s="87"/>
      <c r="DPT10" s="87"/>
      <c r="DPU10" s="87"/>
      <c r="DPV10" s="87"/>
      <c r="DPW10" s="87"/>
      <c r="DPX10" s="87"/>
      <c r="DPY10" s="87"/>
      <c r="DPZ10" s="87"/>
      <c r="DQA10" s="87"/>
      <c r="DQB10" s="87"/>
      <c r="DQC10" s="87"/>
      <c r="DQD10" s="87"/>
      <c r="DQE10" s="87"/>
      <c r="DQF10" s="87"/>
      <c r="DQG10" s="87"/>
      <c r="DQH10" s="87"/>
      <c r="DQI10" s="87"/>
      <c r="DQJ10" s="87"/>
      <c r="DQK10" s="87"/>
      <c r="DQL10" s="87"/>
      <c r="DQM10" s="87"/>
      <c r="DQN10" s="87"/>
      <c r="DQO10" s="87"/>
      <c r="DQP10" s="87"/>
      <c r="DQQ10" s="87"/>
      <c r="DQR10" s="87"/>
      <c r="DQS10" s="87"/>
      <c r="DQT10" s="87"/>
      <c r="DQU10" s="87"/>
      <c r="DQV10" s="87"/>
      <c r="DQW10" s="87"/>
      <c r="DQX10" s="87"/>
      <c r="DQY10" s="87"/>
      <c r="DQZ10" s="87"/>
      <c r="DRA10" s="87"/>
      <c r="DRB10" s="87"/>
      <c r="DRC10" s="87"/>
      <c r="DRD10" s="87"/>
      <c r="DRE10" s="87"/>
      <c r="DRF10" s="87"/>
      <c r="DRG10" s="87"/>
      <c r="DRH10" s="87"/>
      <c r="DRI10" s="87"/>
      <c r="DRJ10" s="87"/>
      <c r="DRK10" s="87"/>
      <c r="DRL10" s="87"/>
      <c r="DRM10" s="87"/>
      <c r="DRN10" s="87"/>
      <c r="DRO10" s="87"/>
      <c r="DRP10" s="87"/>
      <c r="DRQ10" s="87"/>
      <c r="DRR10" s="87"/>
      <c r="DRS10" s="87"/>
      <c r="DRT10" s="87"/>
      <c r="DRU10" s="87"/>
      <c r="DRV10" s="87"/>
      <c r="DRW10" s="87"/>
      <c r="DRX10" s="87"/>
      <c r="DRY10" s="87"/>
      <c r="DRZ10" s="87"/>
      <c r="DSA10" s="87"/>
      <c r="DSB10" s="87"/>
      <c r="DSC10" s="87"/>
      <c r="DSD10" s="87"/>
      <c r="DSE10" s="87"/>
      <c r="DSF10" s="87"/>
      <c r="DSG10" s="87"/>
      <c r="DSH10" s="87"/>
      <c r="DSI10" s="87"/>
      <c r="DSJ10" s="87"/>
      <c r="DSK10" s="87"/>
      <c r="DSL10" s="87"/>
      <c r="DSM10" s="87"/>
      <c r="DSN10" s="87"/>
      <c r="DSO10" s="87"/>
      <c r="DSP10" s="87"/>
      <c r="DSQ10" s="87"/>
      <c r="DSR10" s="87"/>
      <c r="DSS10" s="87"/>
      <c r="DST10" s="87"/>
      <c r="DSU10" s="87"/>
      <c r="DSV10" s="87"/>
      <c r="DSW10" s="87"/>
      <c r="DSX10" s="87"/>
      <c r="DSY10" s="87"/>
      <c r="DSZ10" s="87"/>
      <c r="DTA10" s="87"/>
      <c r="DTB10" s="87"/>
      <c r="DTC10" s="87"/>
      <c r="DTD10" s="87"/>
      <c r="DTE10" s="87"/>
      <c r="DTF10" s="87"/>
      <c r="DTG10" s="87"/>
      <c r="DTH10" s="87"/>
      <c r="DTI10" s="87"/>
      <c r="DTJ10" s="87"/>
      <c r="DTK10" s="87"/>
      <c r="DTL10" s="87"/>
      <c r="DTM10" s="87"/>
      <c r="DTN10" s="87"/>
      <c r="DTO10" s="87"/>
      <c r="DTP10" s="87"/>
      <c r="DTQ10" s="87"/>
      <c r="DTR10" s="87"/>
      <c r="DTS10" s="87"/>
      <c r="DTT10" s="87"/>
      <c r="DTU10" s="87"/>
      <c r="DTV10" s="87"/>
      <c r="DTW10" s="87"/>
      <c r="DTX10" s="87"/>
      <c r="DTY10" s="87"/>
      <c r="DTZ10" s="87"/>
      <c r="DUA10" s="87"/>
      <c r="DUB10" s="87"/>
      <c r="DUC10" s="87"/>
      <c r="DUD10" s="87"/>
      <c r="DUE10" s="87"/>
      <c r="DUF10" s="87"/>
      <c r="DUG10" s="87"/>
      <c r="DUH10" s="87"/>
      <c r="DUI10" s="87"/>
      <c r="DUJ10" s="87"/>
      <c r="DUK10" s="87"/>
      <c r="DUL10" s="87"/>
      <c r="DUM10" s="87"/>
      <c r="DUN10" s="87"/>
      <c r="DUO10" s="87"/>
      <c r="DUP10" s="87"/>
      <c r="DUQ10" s="87"/>
      <c r="DUR10" s="87"/>
      <c r="DUS10" s="87"/>
      <c r="DUT10" s="87"/>
      <c r="DUU10" s="87"/>
      <c r="DUV10" s="87"/>
      <c r="DUW10" s="87"/>
      <c r="DUX10" s="87"/>
      <c r="DUY10" s="87"/>
      <c r="DUZ10" s="87"/>
      <c r="DVA10" s="87"/>
      <c r="DVB10" s="87"/>
      <c r="DVC10" s="87"/>
      <c r="DVD10" s="87"/>
      <c r="DVE10" s="87"/>
      <c r="DVF10" s="87"/>
      <c r="DVG10" s="87"/>
      <c r="DVH10" s="87"/>
      <c r="DVI10" s="87"/>
      <c r="DVJ10" s="87"/>
      <c r="DVK10" s="87"/>
      <c r="DVL10" s="87"/>
      <c r="DVM10" s="87"/>
      <c r="DVN10" s="87"/>
      <c r="DVO10" s="87"/>
      <c r="DVP10" s="87"/>
      <c r="DVQ10" s="87"/>
      <c r="DVR10" s="87"/>
      <c r="DVS10" s="87"/>
      <c r="DVT10" s="87"/>
      <c r="DVU10" s="87"/>
      <c r="DVV10" s="87"/>
      <c r="DVW10" s="87"/>
      <c r="DVX10" s="87"/>
      <c r="DVY10" s="87"/>
      <c r="DVZ10" s="87"/>
      <c r="DWA10" s="87"/>
      <c r="DWB10" s="87"/>
      <c r="DWC10" s="87"/>
      <c r="DWD10" s="87"/>
      <c r="DWE10" s="87"/>
      <c r="DWF10" s="87"/>
      <c r="DWG10" s="87"/>
      <c r="DWH10" s="87"/>
      <c r="DWI10" s="87"/>
      <c r="DWJ10" s="87"/>
      <c r="DWK10" s="87"/>
      <c r="DWL10" s="87"/>
      <c r="DWM10" s="87"/>
      <c r="DWN10" s="87"/>
      <c r="DWO10" s="87"/>
      <c r="DWP10" s="87"/>
      <c r="DWQ10" s="87"/>
      <c r="DWR10" s="87"/>
      <c r="DWS10" s="87"/>
      <c r="DWT10" s="87"/>
      <c r="DWU10" s="87"/>
      <c r="DWV10" s="87"/>
      <c r="DWW10" s="87"/>
      <c r="DWX10" s="87"/>
      <c r="DWY10" s="87"/>
      <c r="DWZ10" s="87"/>
      <c r="DXA10" s="87"/>
      <c r="DXB10" s="87"/>
      <c r="DXC10" s="87"/>
      <c r="DXD10" s="87"/>
      <c r="DXE10" s="87"/>
      <c r="DXF10" s="87"/>
      <c r="DXG10" s="87"/>
      <c r="DXH10" s="87"/>
      <c r="DXI10" s="87"/>
      <c r="DXJ10" s="87"/>
      <c r="DXK10" s="87"/>
      <c r="DXL10" s="87"/>
      <c r="DXM10" s="87"/>
      <c r="DXN10" s="87"/>
      <c r="DXO10" s="87"/>
      <c r="DXP10" s="87"/>
      <c r="DXQ10" s="87"/>
      <c r="DXR10" s="87"/>
      <c r="DXS10" s="87"/>
      <c r="DXT10" s="87"/>
      <c r="DXU10" s="87"/>
      <c r="DXV10" s="87"/>
      <c r="DXW10" s="87"/>
      <c r="DXX10" s="87"/>
      <c r="DXY10" s="87"/>
      <c r="DXZ10" s="87"/>
      <c r="DYA10" s="87"/>
      <c r="DYB10" s="87"/>
      <c r="DYC10" s="87"/>
      <c r="DYD10" s="87"/>
      <c r="DYE10" s="87"/>
      <c r="DYF10" s="87"/>
      <c r="DYG10" s="87"/>
      <c r="DYH10" s="87"/>
      <c r="DYI10" s="87"/>
      <c r="DYJ10" s="87"/>
      <c r="DYK10" s="87"/>
      <c r="DYL10" s="87"/>
      <c r="DYM10" s="87"/>
      <c r="DYN10" s="87"/>
      <c r="DYO10" s="87"/>
      <c r="DYP10" s="87"/>
      <c r="DYQ10" s="87"/>
      <c r="DYR10" s="87"/>
      <c r="DYS10" s="87"/>
      <c r="DYT10" s="87"/>
      <c r="DYU10" s="87"/>
      <c r="DYV10" s="87"/>
      <c r="DYW10" s="87"/>
      <c r="DYX10" s="87"/>
      <c r="DYY10" s="87"/>
      <c r="DYZ10" s="87"/>
      <c r="DZA10" s="87"/>
      <c r="DZB10" s="87"/>
      <c r="DZC10" s="87"/>
      <c r="DZD10" s="87"/>
      <c r="DZE10" s="87"/>
      <c r="DZF10" s="87"/>
      <c r="DZG10" s="87"/>
      <c r="DZH10" s="87"/>
      <c r="DZI10" s="87"/>
      <c r="DZJ10" s="87"/>
      <c r="DZK10" s="87"/>
      <c r="DZL10" s="87"/>
      <c r="DZM10" s="87"/>
      <c r="DZN10" s="87"/>
      <c r="DZO10" s="87"/>
      <c r="DZP10" s="87"/>
      <c r="DZQ10" s="87"/>
      <c r="DZR10" s="87"/>
      <c r="DZS10" s="87"/>
      <c r="DZT10" s="87"/>
      <c r="DZU10" s="87"/>
      <c r="DZV10" s="87"/>
      <c r="DZW10" s="87"/>
      <c r="DZX10" s="87"/>
      <c r="DZY10" s="87"/>
      <c r="DZZ10" s="87"/>
      <c r="EAA10" s="87"/>
      <c r="EAB10" s="87"/>
      <c r="EAC10" s="87"/>
      <c r="EAD10" s="87"/>
      <c r="EAE10" s="87"/>
      <c r="EAF10" s="87"/>
      <c r="EAG10" s="87"/>
      <c r="EAH10" s="87"/>
      <c r="EAI10" s="87"/>
      <c r="EAJ10" s="87"/>
      <c r="EAK10" s="87"/>
      <c r="EAL10" s="87"/>
      <c r="EAM10" s="87"/>
      <c r="EAN10" s="87"/>
      <c r="EAO10" s="87"/>
      <c r="EAP10" s="87"/>
      <c r="EAQ10" s="87"/>
      <c r="EAR10" s="87"/>
      <c r="EAS10" s="87"/>
      <c r="EAT10" s="87"/>
      <c r="EAU10" s="87"/>
      <c r="EAV10" s="87"/>
      <c r="EAW10" s="87"/>
      <c r="EAX10" s="87"/>
      <c r="EAY10" s="87"/>
      <c r="EAZ10" s="87"/>
      <c r="EBA10" s="87"/>
      <c r="EBB10" s="87"/>
      <c r="EBC10" s="87"/>
      <c r="EBD10" s="87"/>
      <c r="EBE10" s="87"/>
      <c r="EBF10" s="87"/>
      <c r="EBG10" s="87"/>
      <c r="EBH10" s="87"/>
      <c r="EBI10" s="87"/>
      <c r="EBJ10" s="87"/>
      <c r="EBK10" s="87"/>
      <c r="EBL10" s="87"/>
      <c r="EBM10" s="87"/>
      <c r="EBN10" s="87"/>
      <c r="EBO10" s="87"/>
      <c r="EBP10" s="87"/>
      <c r="EBQ10" s="87"/>
      <c r="EBR10" s="87"/>
      <c r="EBS10" s="87"/>
      <c r="EBT10" s="87"/>
      <c r="EBU10" s="87"/>
      <c r="EBV10" s="87"/>
      <c r="EBW10" s="87"/>
      <c r="EBX10" s="87"/>
      <c r="EBY10" s="87"/>
      <c r="EBZ10" s="87"/>
      <c r="ECA10" s="87"/>
      <c r="ECB10" s="87"/>
      <c r="ECC10" s="87"/>
      <c r="ECD10" s="87"/>
      <c r="ECE10" s="87"/>
      <c r="ECF10" s="87"/>
      <c r="ECG10" s="87"/>
      <c r="ECH10" s="87"/>
      <c r="ECI10" s="87"/>
      <c r="ECJ10" s="87"/>
      <c r="ECK10" s="87"/>
      <c r="ECL10" s="87"/>
      <c r="ECM10" s="87"/>
      <c r="ECN10" s="87"/>
      <c r="ECO10" s="87"/>
      <c r="ECP10" s="87"/>
      <c r="ECQ10" s="87"/>
      <c r="ECR10" s="87"/>
      <c r="ECS10" s="87"/>
      <c r="ECT10" s="87"/>
      <c r="ECU10" s="87"/>
      <c r="ECV10" s="87"/>
      <c r="ECW10" s="87"/>
      <c r="ECX10" s="87"/>
      <c r="ECY10" s="87"/>
      <c r="ECZ10" s="87"/>
      <c r="EDA10" s="87"/>
      <c r="EDB10" s="87"/>
      <c r="EDC10" s="87"/>
      <c r="EDD10" s="87"/>
      <c r="EDE10" s="87"/>
      <c r="EDF10" s="87"/>
      <c r="EDG10" s="87"/>
      <c r="EDH10" s="87"/>
      <c r="EDI10" s="87"/>
      <c r="EDJ10" s="87"/>
      <c r="EDK10" s="87"/>
      <c r="EDL10" s="87"/>
      <c r="EDM10" s="87"/>
      <c r="EDN10" s="87"/>
      <c r="EDO10" s="87"/>
      <c r="EDP10" s="87"/>
      <c r="EDQ10" s="87"/>
      <c r="EDR10" s="87"/>
      <c r="EDS10" s="87"/>
      <c r="EDT10" s="87"/>
      <c r="EDU10" s="87"/>
      <c r="EDV10" s="87"/>
      <c r="EDW10" s="87"/>
      <c r="EDX10" s="87"/>
      <c r="EDY10" s="87"/>
      <c r="EDZ10" s="87"/>
      <c r="EEA10" s="87"/>
      <c r="EEB10" s="87"/>
      <c r="EEC10" s="87"/>
      <c r="EED10" s="87"/>
      <c r="EEE10" s="87"/>
      <c r="EEF10" s="87"/>
      <c r="EEG10" s="87"/>
      <c r="EEH10" s="87"/>
      <c r="EEI10" s="87"/>
      <c r="EEJ10" s="87"/>
      <c r="EEK10" s="87"/>
      <c r="EEL10" s="87"/>
      <c r="EEM10" s="87"/>
      <c r="EEN10" s="87"/>
      <c r="EEO10" s="87"/>
      <c r="EEP10" s="87"/>
      <c r="EEQ10" s="87"/>
      <c r="EER10" s="87"/>
      <c r="EES10" s="87"/>
      <c r="EET10" s="87"/>
      <c r="EEU10" s="87"/>
      <c r="EEV10" s="87"/>
      <c r="EEW10" s="87"/>
      <c r="EEX10" s="87"/>
      <c r="EEY10" s="87"/>
      <c r="EEZ10" s="87"/>
      <c r="EFA10" s="87"/>
      <c r="EFB10" s="87"/>
      <c r="EFC10" s="87"/>
      <c r="EFD10" s="87"/>
      <c r="EFE10" s="87"/>
      <c r="EFF10" s="87"/>
      <c r="EFG10" s="87"/>
      <c r="EFH10" s="87"/>
      <c r="EFI10" s="87"/>
      <c r="EFJ10" s="87"/>
      <c r="EFK10" s="87"/>
      <c r="EFL10" s="87"/>
      <c r="EFM10" s="87"/>
      <c r="EFN10" s="87"/>
      <c r="EFO10" s="87"/>
      <c r="EFP10" s="87"/>
      <c r="EFQ10" s="87"/>
      <c r="EFR10" s="87"/>
      <c r="EFS10" s="87"/>
      <c r="EFT10" s="87"/>
      <c r="EFU10" s="87"/>
      <c r="EFV10" s="87"/>
      <c r="EFW10" s="87"/>
      <c r="EFX10" s="87"/>
      <c r="EFY10" s="87"/>
      <c r="EFZ10" s="87"/>
      <c r="EGA10" s="87"/>
      <c r="EGB10" s="87"/>
      <c r="EGC10" s="87"/>
      <c r="EGD10" s="87"/>
      <c r="EGE10" s="87"/>
      <c r="EGF10" s="87"/>
      <c r="EGG10" s="87"/>
      <c r="EGH10" s="87"/>
      <c r="EGI10" s="87"/>
      <c r="EGJ10" s="87"/>
      <c r="EGK10" s="87"/>
      <c r="EGL10" s="87"/>
      <c r="EGM10" s="87"/>
      <c r="EGN10" s="87"/>
      <c r="EGO10" s="87"/>
      <c r="EGP10" s="87"/>
      <c r="EGQ10" s="87"/>
      <c r="EGR10" s="87"/>
      <c r="EGS10" s="87"/>
      <c r="EGT10" s="87"/>
      <c r="EGU10" s="87"/>
      <c r="EGV10" s="87"/>
      <c r="EGW10" s="87"/>
      <c r="EGX10" s="87"/>
      <c r="EGY10" s="87"/>
      <c r="EGZ10" s="87"/>
      <c r="EHA10" s="87"/>
      <c r="EHB10" s="87"/>
      <c r="EHC10" s="87"/>
      <c r="EHD10" s="87"/>
      <c r="EHE10" s="87"/>
      <c r="EHF10" s="87"/>
      <c r="EHG10" s="87"/>
      <c r="EHH10" s="87"/>
      <c r="EHI10" s="87"/>
      <c r="EHJ10" s="87"/>
      <c r="EHK10" s="87"/>
      <c r="EHL10" s="87"/>
      <c r="EHM10" s="87"/>
      <c r="EHN10" s="87"/>
      <c r="EHO10" s="87"/>
      <c r="EHP10" s="87"/>
      <c r="EHQ10" s="87"/>
      <c r="EHR10" s="87"/>
      <c r="EHS10" s="87"/>
      <c r="EHT10" s="87"/>
      <c r="EHU10" s="87"/>
      <c r="EHV10" s="87"/>
      <c r="EHW10" s="87"/>
      <c r="EHX10" s="87"/>
      <c r="EHY10" s="87"/>
      <c r="EHZ10" s="87"/>
      <c r="EIA10" s="87"/>
      <c r="EIB10" s="87"/>
      <c r="EIC10" s="87"/>
      <c r="EID10" s="87"/>
      <c r="EIE10" s="87"/>
      <c r="EIF10" s="87"/>
      <c r="EIG10" s="87"/>
      <c r="EIH10" s="87"/>
      <c r="EII10" s="87"/>
      <c r="EIJ10" s="87"/>
      <c r="EIK10" s="87"/>
      <c r="EIL10" s="87"/>
      <c r="EIM10" s="87"/>
      <c r="EIN10" s="87"/>
      <c r="EIO10" s="87"/>
      <c r="EIP10" s="87"/>
      <c r="EIQ10" s="87"/>
      <c r="EIR10" s="87"/>
      <c r="EIS10" s="87"/>
      <c r="EIT10" s="87"/>
      <c r="EIU10" s="87"/>
      <c r="EIV10" s="87"/>
      <c r="EIW10" s="87"/>
      <c r="EIX10" s="87"/>
      <c r="EIY10" s="87"/>
      <c r="EIZ10" s="87"/>
      <c r="EJA10" s="87"/>
      <c r="EJB10" s="87"/>
      <c r="EJC10" s="87"/>
      <c r="EJD10" s="87"/>
      <c r="EJE10" s="87"/>
      <c r="EJF10" s="87"/>
      <c r="EJG10" s="87"/>
      <c r="EJH10" s="87"/>
      <c r="EJI10" s="87"/>
      <c r="EJJ10" s="87"/>
      <c r="EJK10" s="87"/>
      <c r="EJL10" s="87"/>
      <c r="EJM10" s="87"/>
      <c r="EJN10" s="87"/>
      <c r="EJO10" s="87"/>
      <c r="EJP10" s="87"/>
      <c r="EJQ10" s="87"/>
      <c r="EJR10" s="87"/>
      <c r="EJS10" s="87"/>
      <c r="EJT10" s="87"/>
      <c r="EJU10" s="87"/>
      <c r="EJV10" s="87"/>
      <c r="EJW10" s="87"/>
      <c r="EJX10" s="87"/>
      <c r="EJY10" s="87"/>
      <c r="EJZ10" s="87"/>
      <c r="EKA10" s="87"/>
      <c r="EKB10" s="87"/>
      <c r="EKC10" s="87"/>
      <c r="EKD10" s="87"/>
      <c r="EKE10" s="87"/>
      <c r="EKF10" s="87"/>
      <c r="EKG10" s="87"/>
      <c r="EKH10" s="87"/>
      <c r="EKI10" s="87"/>
      <c r="EKJ10" s="87"/>
      <c r="EKK10" s="87"/>
      <c r="EKL10" s="87"/>
      <c r="EKM10" s="87"/>
      <c r="EKN10" s="87"/>
      <c r="EKO10" s="87"/>
      <c r="EKP10" s="87"/>
      <c r="EKQ10" s="87"/>
      <c r="EKR10" s="87"/>
      <c r="EKS10" s="87"/>
      <c r="EKT10" s="87"/>
      <c r="EKU10" s="87"/>
      <c r="EKV10" s="87"/>
      <c r="EKW10" s="87"/>
      <c r="EKX10" s="87"/>
      <c r="EKY10" s="87"/>
      <c r="EKZ10" s="87"/>
      <c r="ELA10" s="87"/>
      <c r="ELB10" s="87"/>
      <c r="ELC10" s="87"/>
      <c r="ELD10" s="87"/>
      <c r="ELE10" s="87"/>
      <c r="ELF10" s="87"/>
      <c r="ELG10" s="87"/>
      <c r="ELH10" s="87"/>
      <c r="ELI10" s="87"/>
      <c r="ELJ10" s="87"/>
      <c r="ELK10" s="87"/>
      <c r="ELL10" s="87"/>
      <c r="ELM10" s="87"/>
      <c r="ELN10" s="87"/>
      <c r="ELO10" s="87"/>
      <c r="ELP10" s="87"/>
      <c r="ELQ10" s="87"/>
      <c r="ELR10" s="87"/>
      <c r="ELS10" s="87"/>
      <c r="ELT10" s="87"/>
      <c r="ELU10" s="87"/>
      <c r="ELV10" s="87"/>
      <c r="ELW10" s="87"/>
      <c r="ELX10" s="87"/>
      <c r="ELY10" s="87"/>
      <c r="ELZ10" s="87"/>
      <c r="EMA10" s="87"/>
      <c r="EMB10" s="87"/>
      <c r="EMC10" s="87"/>
      <c r="EMD10" s="87"/>
      <c r="EME10" s="87"/>
      <c r="EMF10" s="87"/>
      <c r="EMG10" s="87"/>
      <c r="EMH10" s="87"/>
      <c r="EMI10" s="87"/>
      <c r="EMJ10" s="87"/>
      <c r="EMK10" s="87"/>
      <c r="EML10" s="87"/>
      <c r="EMM10" s="87"/>
      <c r="EMN10" s="87"/>
      <c r="EMO10" s="87"/>
      <c r="EMP10" s="87"/>
      <c r="EMQ10" s="87"/>
      <c r="EMR10" s="87"/>
      <c r="EMS10" s="87"/>
      <c r="EMT10" s="87"/>
      <c r="EMU10" s="87"/>
      <c r="EMV10" s="87"/>
      <c r="EMW10" s="87"/>
      <c r="EMX10" s="87"/>
      <c r="EMY10" s="87"/>
      <c r="EMZ10" s="87"/>
      <c r="ENA10" s="87"/>
      <c r="ENB10" s="87"/>
      <c r="ENC10" s="87"/>
      <c r="END10" s="87"/>
      <c r="ENE10" s="87"/>
      <c r="ENF10" s="87"/>
      <c r="ENG10" s="87"/>
      <c r="ENH10" s="87"/>
      <c r="ENI10" s="87"/>
      <c r="ENJ10" s="87"/>
      <c r="ENK10" s="87"/>
      <c r="ENL10" s="87"/>
      <c r="ENM10" s="87"/>
      <c r="ENN10" s="87"/>
      <c r="ENO10" s="87"/>
      <c r="ENP10" s="87"/>
      <c r="ENQ10" s="87"/>
      <c r="ENR10" s="87"/>
      <c r="ENS10" s="87"/>
      <c r="ENT10" s="87"/>
      <c r="ENU10" s="87"/>
      <c r="ENV10" s="87"/>
      <c r="ENW10" s="87"/>
      <c r="ENX10" s="87"/>
      <c r="ENY10" s="87"/>
      <c r="ENZ10" s="87"/>
      <c r="EOA10" s="87"/>
      <c r="EOB10" s="87"/>
      <c r="EOC10" s="87"/>
      <c r="EOD10" s="87"/>
      <c r="EOE10" s="87"/>
      <c r="EOF10" s="87"/>
      <c r="EOG10" s="87"/>
      <c r="EOH10" s="87"/>
      <c r="EOI10" s="87"/>
      <c r="EOJ10" s="87"/>
      <c r="EOK10" s="87"/>
      <c r="EOL10" s="87"/>
      <c r="EOM10" s="87"/>
      <c r="EON10" s="87"/>
      <c r="EOO10" s="87"/>
      <c r="EOP10" s="87"/>
      <c r="EOQ10" s="87"/>
      <c r="EOR10" s="87"/>
      <c r="EOS10" s="87"/>
      <c r="EOT10" s="87"/>
      <c r="EOU10" s="87"/>
      <c r="EOV10" s="87"/>
      <c r="EOW10" s="87"/>
      <c r="EOX10" s="87"/>
      <c r="EOY10" s="87"/>
      <c r="EOZ10" s="87"/>
      <c r="EPA10" s="87"/>
      <c r="EPB10" s="87"/>
      <c r="EPC10" s="87"/>
      <c r="EPD10" s="87"/>
      <c r="EPE10" s="87"/>
      <c r="EPF10" s="87"/>
      <c r="EPG10" s="87"/>
      <c r="EPH10" s="87"/>
      <c r="EPI10" s="87"/>
      <c r="EPJ10" s="87"/>
      <c r="EPK10" s="87"/>
      <c r="EPL10" s="87"/>
      <c r="EPM10" s="87"/>
      <c r="EPN10" s="87"/>
      <c r="EPO10" s="87"/>
      <c r="EPP10" s="87"/>
      <c r="EPQ10" s="87"/>
      <c r="EPR10" s="87"/>
      <c r="EPS10" s="87"/>
      <c r="EPT10" s="87"/>
      <c r="EPU10" s="87"/>
      <c r="EPV10" s="87"/>
      <c r="EPW10" s="87"/>
      <c r="EPX10" s="87"/>
      <c r="EPY10" s="87"/>
      <c r="EPZ10" s="87"/>
      <c r="EQA10" s="87"/>
      <c r="EQB10" s="87"/>
      <c r="EQC10" s="87"/>
      <c r="EQD10" s="87"/>
      <c r="EQE10" s="87"/>
      <c r="EQF10" s="87"/>
      <c r="EQG10" s="87"/>
      <c r="EQH10" s="87"/>
      <c r="EQI10" s="87"/>
      <c r="EQJ10" s="87"/>
      <c r="EQK10" s="87"/>
      <c r="EQL10" s="87"/>
      <c r="EQM10" s="87"/>
      <c r="EQN10" s="87"/>
      <c r="EQO10" s="87"/>
      <c r="EQP10" s="87"/>
      <c r="EQQ10" s="87"/>
      <c r="EQR10" s="87"/>
      <c r="EQS10" s="87"/>
      <c r="EQT10" s="87"/>
      <c r="EQU10" s="87"/>
      <c r="EQV10" s="87"/>
      <c r="EQW10" s="87"/>
      <c r="EQX10" s="87"/>
      <c r="EQY10" s="87"/>
      <c r="EQZ10" s="87"/>
      <c r="ERA10" s="87"/>
      <c r="ERB10" s="87"/>
      <c r="ERC10" s="87"/>
      <c r="ERD10" s="87"/>
      <c r="ERE10" s="87"/>
      <c r="ERF10" s="87"/>
      <c r="ERG10" s="87"/>
      <c r="ERH10" s="87"/>
      <c r="ERI10" s="87"/>
      <c r="ERJ10" s="87"/>
      <c r="ERK10" s="87"/>
      <c r="ERL10" s="87"/>
      <c r="ERM10" s="87"/>
      <c r="ERN10" s="87"/>
      <c r="ERO10" s="87"/>
      <c r="ERP10" s="87"/>
      <c r="ERQ10" s="87"/>
      <c r="ERR10" s="87"/>
      <c r="ERS10" s="87"/>
      <c r="ERT10" s="87"/>
      <c r="ERU10" s="87"/>
      <c r="ERV10" s="87"/>
      <c r="ERW10" s="87"/>
      <c r="ERX10" s="87"/>
      <c r="ERY10" s="87"/>
      <c r="ERZ10" s="87"/>
      <c r="ESA10" s="87"/>
      <c r="ESB10" s="87"/>
      <c r="ESC10" s="87"/>
      <c r="ESD10" s="87"/>
      <c r="ESE10" s="87"/>
      <c r="ESF10" s="87"/>
      <c r="ESG10" s="87"/>
      <c r="ESH10" s="87"/>
      <c r="ESI10" s="87"/>
      <c r="ESJ10" s="87"/>
      <c r="ESK10" s="87"/>
      <c r="ESL10" s="87"/>
      <c r="ESM10" s="87"/>
      <c r="ESN10" s="87"/>
      <c r="ESO10" s="87"/>
      <c r="ESP10" s="87"/>
      <c r="ESQ10" s="87"/>
      <c r="ESR10" s="87"/>
      <c r="ESS10" s="87"/>
      <c r="EST10" s="87"/>
      <c r="ESU10" s="87"/>
      <c r="ESV10" s="87"/>
      <c r="ESW10" s="87"/>
      <c r="ESX10" s="87"/>
      <c r="ESY10" s="87"/>
      <c r="ESZ10" s="87"/>
      <c r="ETA10" s="87"/>
      <c r="ETB10" s="87"/>
      <c r="ETC10" s="87"/>
      <c r="ETD10" s="87"/>
      <c r="ETE10" s="87"/>
      <c r="ETF10" s="87"/>
      <c r="ETG10" s="87"/>
      <c r="ETH10" s="87"/>
      <c r="ETI10" s="87"/>
      <c r="ETJ10" s="87"/>
      <c r="ETK10" s="87"/>
      <c r="ETL10" s="87"/>
      <c r="ETM10" s="87"/>
      <c r="ETN10" s="87"/>
      <c r="ETO10" s="87"/>
      <c r="ETP10" s="87"/>
      <c r="ETQ10" s="87"/>
      <c r="ETR10" s="87"/>
      <c r="ETS10" s="87"/>
      <c r="ETT10" s="87"/>
      <c r="ETU10" s="87"/>
      <c r="ETV10" s="87"/>
      <c r="ETW10" s="87"/>
      <c r="ETX10" s="87"/>
      <c r="ETY10" s="87"/>
      <c r="ETZ10" s="87"/>
      <c r="EUA10" s="87"/>
      <c r="EUB10" s="87"/>
      <c r="EUC10" s="87"/>
      <c r="EUD10" s="87"/>
      <c r="EUE10" s="87"/>
      <c r="EUF10" s="87"/>
      <c r="EUG10" s="87"/>
      <c r="EUH10" s="87"/>
      <c r="EUI10" s="87"/>
      <c r="EUJ10" s="87"/>
      <c r="EUK10" s="87"/>
      <c r="EUL10" s="87"/>
      <c r="EUM10" s="87"/>
      <c r="EUN10" s="87"/>
      <c r="EUO10" s="87"/>
      <c r="EUP10" s="87"/>
      <c r="EUQ10" s="87"/>
      <c r="EUR10" s="87"/>
      <c r="EUS10" s="87"/>
      <c r="EUT10" s="87"/>
      <c r="EUU10" s="87"/>
      <c r="EUV10" s="87"/>
      <c r="EUW10" s="87"/>
      <c r="EUX10" s="87"/>
      <c r="EUY10" s="87"/>
      <c r="EUZ10" s="87"/>
      <c r="EVA10" s="87"/>
      <c r="EVB10" s="87"/>
      <c r="EVC10" s="87"/>
      <c r="EVD10" s="87"/>
      <c r="EVE10" s="87"/>
      <c r="EVF10" s="87"/>
      <c r="EVG10" s="87"/>
      <c r="EVH10" s="87"/>
      <c r="EVI10" s="87"/>
      <c r="EVJ10" s="87"/>
      <c r="EVK10" s="87"/>
      <c r="EVL10" s="87"/>
      <c r="EVM10" s="87"/>
      <c r="EVN10" s="87"/>
      <c r="EVO10" s="87"/>
      <c r="EVP10" s="87"/>
      <c r="EVQ10" s="87"/>
      <c r="EVR10" s="87"/>
      <c r="EVS10" s="87"/>
      <c r="EVT10" s="87"/>
      <c r="EVU10" s="87"/>
      <c r="EVV10" s="87"/>
      <c r="EVW10" s="87"/>
      <c r="EVX10" s="87"/>
      <c r="EVY10" s="87"/>
      <c r="EVZ10" s="87"/>
      <c r="EWA10" s="87"/>
      <c r="EWB10" s="87"/>
      <c r="EWC10" s="87"/>
      <c r="EWD10" s="87"/>
      <c r="EWE10" s="87"/>
      <c r="EWF10" s="87"/>
      <c r="EWG10" s="87"/>
      <c r="EWH10" s="87"/>
      <c r="EWI10" s="87"/>
      <c r="EWJ10" s="87"/>
      <c r="EWK10" s="87"/>
      <c r="EWL10" s="87"/>
      <c r="EWM10" s="87"/>
      <c r="EWN10" s="87"/>
      <c r="EWO10" s="87"/>
      <c r="EWP10" s="87"/>
      <c r="EWQ10" s="87"/>
      <c r="EWR10" s="87"/>
      <c r="EWS10" s="87"/>
      <c r="EWT10" s="87"/>
      <c r="EWU10" s="87"/>
      <c r="EWV10" s="87"/>
      <c r="EWW10" s="87"/>
      <c r="EWX10" s="87"/>
      <c r="EWY10" s="87"/>
      <c r="EWZ10" s="87"/>
      <c r="EXA10" s="87"/>
      <c r="EXB10" s="87"/>
      <c r="EXC10" s="87"/>
      <c r="EXD10" s="87"/>
      <c r="EXE10" s="87"/>
      <c r="EXF10" s="87"/>
      <c r="EXG10" s="87"/>
      <c r="EXH10" s="87"/>
      <c r="EXI10" s="87"/>
      <c r="EXJ10" s="87"/>
      <c r="EXK10" s="87"/>
      <c r="EXL10" s="87"/>
      <c r="EXM10" s="87"/>
      <c r="EXN10" s="87"/>
      <c r="EXO10" s="87"/>
      <c r="EXP10" s="87"/>
      <c r="EXQ10" s="87"/>
      <c r="EXR10" s="87"/>
      <c r="EXS10" s="87"/>
      <c r="EXT10" s="87"/>
      <c r="EXU10" s="87"/>
      <c r="EXV10" s="87"/>
      <c r="EXW10" s="87"/>
      <c r="EXX10" s="87"/>
      <c r="EXY10" s="87"/>
      <c r="EXZ10" s="87"/>
      <c r="EYA10" s="87"/>
      <c r="EYB10" s="87"/>
      <c r="EYC10" s="87"/>
      <c r="EYD10" s="87"/>
      <c r="EYE10" s="87"/>
      <c r="EYF10" s="87"/>
      <c r="EYG10" s="87"/>
      <c r="EYH10" s="87"/>
      <c r="EYI10" s="87"/>
      <c r="EYJ10" s="87"/>
      <c r="EYK10" s="87"/>
      <c r="EYL10" s="87"/>
      <c r="EYM10" s="87"/>
      <c r="EYN10" s="87"/>
      <c r="EYO10" s="87"/>
      <c r="EYP10" s="87"/>
      <c r="EYQ10" s="87"/>
      <c r="EYR10" s="87"/>
      <c r="EYS10" s="87"/>
      <c r="EYT10" s="87"/>
      <c r="EYU10" s="87"/>
      <c r="EYV10" s="87"/>
      <c r="EYW10" s="87"/>
      <c r="EYX10" s="87"/>
      <c r="EYY10" s="87"/>
      <c r="EYZ10" s="87"/>
      <c r="EZA10" s="87"/>
      <c r="EZB10" s="87"/>
      <c r="EZC10" s="87"/>
      <c r="EZD10" s="87"/>
      <c r="EZE10" s="87"/>
      <c r="EZF10" s="87"/>
      <c r="EZG10" s="87"/>
      <c r="EZH10" s="87"/>
      <c r="EZI10" s="87"/>
      <c r="EZJ10" s="87"/>
      <c r="EZK10" s="87"/>
      <c r="EZL10" s="87"/>
      <c r="EZM10" s="87"/>
      <c r="EZN10" s="87"/>
      <c r="EZO10" s="87"/>
      <c r="EZP10" s="87"/>
      <c r="EZQ10" s="87"/>
      <c r="EZR10" s="87"/>
      <c r="EZS10" s="87"/>
      <c r="EZT10" s="87"/>
      <c r="EZU10" s="87"/>
      <c r="EZV10" s="87"/>
      <c r="EZW10" s="87"/>
      <c r="EZX10" s="87"/>
      <c r="EZY10" s="87"/>
      <c r="EZZ10" s="87"/>
      <c r="FAA10" s="87"/>
      <c r="FAB10" s="87"/>
      <c r="FAC10" s="87"/>
      <c r="FAD10" s="87"/>
      <c r="FAE10" s="87"/>
      <c r="FAF10" s="87"/>
      <c r="FAG10" s="87"/>
      <c r="FAH10" s="87"/>
      <c r="FAI10" s="87"/>
      <c r="FAJ10" s="87"/>
      <c r="FAK10" s="87"/>
      <c r="FAL10" s="87"/>
      <c r="FAM10" s="87"/>
      <c r="FAN10" s="87"/>
      <c r="FAO10" s="87"/>
      <c r="FAP10" s="87"/>
      <c r="FAQ10" s="87"/>
      <c r="FAR10" s="87"/>
      <c r="FAS10" s="87"/>
      <c r="FAT10" s="87"/>
      <c r="FAU10" s="87"/>
      <c r="FAV10" s="87"/>
      <c r="FAW10" s="87"/>
      <c r="FAX10" s="87"/>
      <c r="FAY10" s="87"/>
      <c r="FAZ10" s="87"/>
      <c r="FBA10" s="87"/>
      <c r="FBB10" s="87"/>
      <c r="FBC10" s="87"/>
      <c r="FBD10" s="87"/>
      <c r="FBE10" s="87"/>
      <c r="FBF10" s="87"/>
      <c r="FBG10" s="87"/>
      <c r="FBH10" s="87"/>
      <c r="FBI10" s="87"/>
      <c r="FBJ10" s="87"/>
      <c r="FBK10" s="87"/>
      <c r="FBL10" s="87"/>
      <c r="FBM10" s="87"/>
      <c r="FBN10" s="87"/>
      <c r="FBO10" s="87"/>
      <c r="FBP10" s="87"/>
      <c r="FBQ10" s="87"/>
      <c r="FBR10" s="87"/>
      <c r="FBS10" s="87"/>
      <c r="FBT10" s="87"/>
      <c r="FBU10" s="87"/>
      <c r="FBV10" s="87"/>
      <c r="FBW10" s="87"/>
      <c r="FBX10" s="87"/>
      <c r="FBY10" s="87"/>
      <c r="FBZ10" s="87"/>
      <c r="FCA10" s="87"/>
      <c r="FCB10" s="87"/>
      <c r="FCC10" s="87"/>
      <c r="FCD10" s="87"/>
      <c r="FCE10" s="87"/>
      <c r="FCF10" s="87"/>
      <c r="FCG10" s="87"/>
      <c r="FCH10" s="87"/>
      <c r="FCI10" s="87"/>
      <c r="FCJ10" s="87"/>
      <c r="FCK10" s="87"/>
      <c r="FCL10" s="87"/>
      <c r="FCM10" s="87"/>
      <c r="FCN10" s="87"/>
      <c r="FCO10" s="87"/>
      <c r="FCP10" s="87"/>
      <c r="FCQ10" s="87"/>
      <c r="FCR10" s="87"/>
      <c r="FCS10" s="87"/>
      <c r="FCT10" s="87"/>
      <c r="FCU10" s="87"/>
      <c r="FCV10" s="87"/>
      <c r="FCW10" s="87"/>
      <c r="FCX10" s="87"/>
      <c r="FCY10" s="87"/>
      <c r="FCZ10" s="87"/>
      <c r="FDA10" s="87"/>
      <c r="FDB10" s="87"/>
      <c r="FDC10" s="87"/>
      <c r="FDD10" s="87"/>
      <c r="FDE10" s="87"/>
      <c r="FDF10" s="87"/>
      <c r="FDG10" s="87"/>
      <c r="FDH10" s="87"/>
      <c r="FDI10" s="87"/>
      <c r="FDJ10" s="87"/>
      <c r="FDK10" s="87"/>
      <c r="FDL10" s="87"/>
      <c r="FDM10" s="87"/>
      <c r="FDN10" s="87"/>
      <c r="FDO10" s="87"/>
      <c r="FDP10" s="87"/>
      <c r="FDQ10" s="87"/>
      <c r="FDR10" s="87"/>
      <c r="FDS10" s="87"/>
      <c r="FDT10" s="87"/>
      <c r="FDU10" s="87"/>
      <c r="FDV10" s="87"/>
      <c r="FDW10" s="87"/>
      <c r="FDX10" s="87"/>
      <c r="FDY10" s="87"/>
      <c r="FDZ10" s="87"/>
      <c r="FEA10" s="87"/>
      <c r="FEB10" s="87"/>
      <c r="FEC10" s="87"/>
      <c r="FED10" s="87"/>
      <c r="FEE10" s="87"/>
      <c r="FEF10" s="87"/>
      <c r="FEG10" s="87"/>
      <c r="FEH10" s="87"/>
      <c r="FEI10" s="87"/>
      <c r="FEJ10" s="87"/>
      <c r="FEK10" s="87"/>
      <c r="FEL10" s="87"/>
      <c r="FEM10" s="87"/>
      <c r="FEN10" s="87"/>
      <c r="FEO10" s="87"/>
      <c r="FEP10" s="87"/>
      <c r="FEQ10" s="87"/>
      <c r="FER10" s="87"/>
      <c r="FES10" s="87"/>
      <c r="FET10" s="87"/>
      <c r="FEU10" s="87"/>
      <c r="FEV10" s="87"/>
      <c r="FEW10" s="87"/>
      <c r="FEX10" s="87"/>
      <c r="FEY10" s="87"/>
      <c r="FEZ10" s="87"/>
      <c r="FFA10" s="87"/>
      <c r="FFB10" s="87"/>
      <c r="FFC10" s="87"/>
      <c r="FFD10" s="87"/>
      <c r="FFE10" s="87"/>
      <c r="FFF10" s="87"/>
      <c r="FFG10" s="87"/>
      <c r="FFH10" s="87"/>
      <c r="FFI10" s="87"/>
      <c r="FFJ10" s="87"/>
      <c r="FFK10" s="87"/>
      <c r="FFL10" s="87"/>
      <c r="FFM10" s="87"/>
      <c r="FFN10" s="87"/>
      <c r="FFO10" s="87"/>
      <c r="FFP10" s="87"/>
      <c r="FFQ10" s="87"/>
      <c r="FFR10" s="87"/>
      <c r="FFS10" s="87"/>
      <c r="FFT10" s="87"/>
      <c r="FFU10" s="87"/>
      <c r="FFV10" s="87"/>
      <c r="FFW10" s="87"/>
      <c r="FFX10" s="87"/>
      <c r="FFY10" s="87"/>
      <c r="FFZ10" s="87"/>
      <c r="FGA10" s="87"/>
      <c r="FGB10" s="87"/>
      <c r="FGC10" s="87"/>
      <c r="FGD10" s="87"/>
      <c r="FGE10" s="87"/>
      <c r="FGF10" s="87"/>
      <c r="FGG10" s="87"/>
      <c r="FGH10" s="87"/>
      <c r="FGI10" s="87"/>
      <c r="FGJ10" s="87"/>
      <c r="FGK10" s="87"/>
      <c r="FGL10" s="87"/>
      <c r="FGM10" s="87"/>
      <c r="FGN10" s="87"/>
      <c r="FGO10" s="87"/>
      <c r="FGP10" s="87"/>
      <c r="FGQ10" s="87"/>
      <c r="FGR10" s="87"/>
      <c r="FGS10" s="87"/>
      <c r="FGT10" s="87"/>
      <c r="FGU10" s="87"/>
      <c r="FGV10" s="87"/>
      <c r="FGW10" s="87"/>
      <c r="FGX10" s="87"/>
      <c r="FGY10" s="87"/>
      <c r="FGZ10" s="87"/>
      <c r="FHA10" s="87"/>
      <c r="FHB10" s="87"/>
      <c r="FHC10" s="87"/>
      <c r="FHD10" s="87"/>
      <c r="FHE10" s="87"/>
      <c r="FHF10" s="87"/>
      <c r="FHG10" s="87"/>
      <c r="FHH10" s="87"/>
      <c r="FHI10" s="87"/>
      <c r="FHJ10" s="87"/>
      <c r="FHK10" s="87"/>
      <c r="FHL10" s="87"/>
      <c r="FHM10" s="87"/>
      <c r="FHN10" s="87"/>
      <c r="FHO10" s="87"/>
      <c r="FHP10" s="87"/>
      <c r="FHQ10" s="87"/>
      <c r="FHR10" s="87"/>
      <c r="FHS10" s="87"/>
      <c r="FHT10" s="87"/>
      <c r="FHU10" s="87"/>
      <c r="FHV10" s="87"/>
      <c r="FHW10" s="87"/>
      <c r="FHX10" s="87"/>
      <c r="FHY10" s="87"/>
      <c r="FHZ10" s="87"/>
      <c r="FIA10" s="87"/>
      <c r="FIB10" s="87"/>
      <c r="FIC10" s="87"/>
      <c r="FID10" s="87"/>
      <c r="FIE10" s="87"/>
      <c r="FIF10" s="87"/>
      <c r="FIG10" s="87"/>
      <c r="FIH10" s="87"/>
      <c r="FII10" s="87"/>
      <c r="FIJ10" s="87"/>
      <c r="FIK10" s="87"/>
      <c r="FIL10" s="87"/>
      <c r="FIM10" s="87"/>
      <c r="FIN10" s="87"/>
      <c r="FIO10" s="87"/>
      <c r="FIP10" s="87"/>
      <c r="FIQ10" s="87"/>
      <c r="FIR10" s="87"/>
      <c r="FIS10" s="87"/>
      <c r="FIT10" s="87"/>
      <c r="FIU10" s="87"/>
      <c r="FIV10" s="87"/>
      <c r="FIW10" s="87"/>
      <c r="FIX10" s="87"/>
      <c r="FIY10" s="87"/>
      <c r="FIZ10" s="87"/>
      <c r="FJA10" s="87"/>
      <c r="FJB10" s="87"/>
      <c r="FJC10" s="87"/>
      <c r="FJD10" s="87"/>
      <c r="FJE10" s="87"/>
      <c r="FJF10" s="87"/>
      <c r="FJG10" s="87"/>
      <c r="FJH10" s="87"/>
      <c r="FJI10" s="87"/>
      <c r="FJJ10" s="87"/>
      <c r="FJK10" s="87"/>
      <c r="FJL10" s="87"/>
      <c r="FJM10" s="87"/>
      <c r="FJN10" s="87"/>
      <c r="FJO10" s="87"/>
      <c r="FJP10" s="87"/>
      <c r="FJQ10" s="87"/>
      <c r="FJR10" s="87"/>
      <c r="FJS10" s="87"/>
      <c r="FJT10" s="87"/>
      <c r="FJU10" s="87"/>
      <c r="FJV10" s="87"/>
      <c r="FJW10" s="87"/>
      <c r="FJX10" s="87"/>
      <c r="FJY10" s="87"/>
      <c r="FJZ10" s="87"/>
      <c r="FKA10" s="87"/>
      <c r="FKB10" s="87"/>
      <c r="FKC10" s="87"/>
      <c r="FKD10" s="87"/>
      <c r="FKE10" s="87"/>
      <c r="FKF10" s="87"/>
      <c r="FKG10" s="87"/>
      <c r="FKH10" s="87"/>
      <c r="FKI10" s="87"/>
      <c r="FKJ10" s="87"/>
      <c r="FKK10" s="87"/>
      <c r="FKL10" s="87"/>
      <c r="FKM10" s="87"/>
      <c r="FKN10" s="87"/>
      <c r="FKO10" s="87"/>
      <c r="FKP10" s="87"/>
      <c r="FKQ10" s="87"/>
      <c r="FKR10" s="87"/>
      <c r="FKS10" s="87"/>
      <c r="FKT10" s="87"/>
      <c r="FKU10" s="87"/>
      <c r="FKV10" s="87"/>
      <c r="FKW10" s="87"/>
      <c r="FKX10" s="87"/>
      <c r="FKY10" s="87"/>
      <c r="FKZ10" s="87"/>
      <c r="FLA10" s="87"/>
      <c r="FLB10" s="87"/>
      <c r="FLC10" s="87"/>
      <c r="FLD10" s="87"/>
      <c r="FLE10" s="87"/>
      <c r="FLF10" s="87"/>
      <c r="FLG10" s="87"/>
      <c r="FLH10" s="87"/>
      <c r="FLI10" s="87"/>
      <c r="FLJ10" s="87"/>
      <c r="FLK10" s="87"/>
      <c r="FLL10" s="87"/>
      <c r="FLM10" s="87"/>
      <c r="FLN10" s="87"/>
      <c r="FLO10" s="87"/>
      <c r="FLP10" s="87"/>
      <c r="FLQ10" s="87"/>
      <c r="FLR10" s="87"/>
      <c r="FLS10" s="87"/>
      <c r="FLT10" s="87"/>
      <c r="FLU10" s="87"/>
      <c r="FLV10" s="87"/>
      <c r="FLW10" s="87"/>
      <c r="FLX10" s="87"/>
      <c r="FLY10" s="87"/>
      <c r="FLZ10" s="87"/>
      <c r="FMA10" s="87"/>
      <c r="FMB10" s="87"/>
      <c r="FMC10" s="87"/>
      <c r="FMD10" s="87"/>
      <c r="FME10" s="87"/>
      <c r="FMF10" s="87"/>
      <c r="FMG10" s="87"/>
      <c r="FMH10" s="87"/>
      <c r="FMI10" s="87"/>
      <c r="FMJ10" s="87"/>
      <c r="FMK10" s="87"/>
      <c r="FML10" s="87"/>
      <c r="FMM10" s="87"/>
      <c r="FMN10" s="87"/>
      <c r="FMO10" s="87"/>
      <c r="FMP10" s="87"/>
      <c r="FMQ10" s="87"/>
      <c r="FMR10" s="87"/>
      <c r="FMS10" s="87"/>
      <c r="FMT10" s="87"/>
      <c r="FMU10" s="87"/>
      <c r="FMV10" s="87"/>
      <c r="FMW10" s="87"/>
      <c r="FMX10" s="87"/>
      <c r="FMY10" s="87"/>
      <c r="FMZ10" s="87"/>
      <c r="FNA10" s="87"/>
      <c r="FNB10" s="87"/>
      <c r="FNC10" s="87"/>
      <c r="FND10" s="87"/>
      <c r="FNE10" s="87"/>
      <c r="FNF10" s="87"/>
      <c r="FNG10" s="87"/>
      <c r="FNH10" s="87"/>
      <c r="FNI10" s="87"/>
      <c r="FNJ10" s="87"/>
      <c r="FNK10" s="87"/>
      <c r="FNL10" s="87"/>
      <c r="FNM10" s="87"/>
      <c r="FNN10" s="87"/>
      <c r="FNO10" s="87"/>
      <c r="FNP10" s="87"/>
      <c r="FNQ10" s="87"/>
      <c r="FNR10" s="87"/>
      <c r="FNS10" s="87"/>
      <c r="FNT10" s="87"/>
      <c r="FNU10" s="87"/>
      <c r="FNV10" s="87"/>
      <c r="FNW10" s="87"/>
      <c r="FNX10" s="87"/>
      <c r="FNY10" s="87"/>
      <c r="FNZ10" s="87"/>
      <c r="FOA10" s="87"/>
      <c r="FOB10" s="87"/>
      <c r="FOC10" s="87"/>
      <c r="FOD10" s="87"/>
      <c r="FOE10" s="87"/>
      <c r="FOF10" s="87"/>
      <c r="FOG10" s="87"/>
      <c r="FOH10" s="87"/>
      <c r="FOI10" s="87"/>
      <c r="FOJ10" s="87"/>
      <c r="FOK10" s="87"/>
      <c r="FOL10" s="87"/>
      <c r="FOM10" s="87"/>
      <c r="FON10" s="87"/>
      <c r="FOO10" s="87"/>
      <c r="FOP10" s="87"/>
      <c r="FOQ10" s="87"/>
      <c r="FOR10" s="87"/>
      <c r="FOS10" s="87"/>
      <c r="FOT10" s="87"/>
      <c r="FOU10" s="87"/>
      <c r="FOV10" s="87"/>
      <c r="FOW10" s="87"/>
      <c r="FOX10" s="87"/>
      <c r="FOY10" s="87"/>
      <c r="FOZ10" s="87"/>
      <c r="FPA10" s="87"/>
      <c r="FPB10" s="87"/>
      <c r="FPC10" s="87"/>
      <c r="FPD10" s="87"/>
      <c r="FPE10" s="87"/>
      <c r="FPF10" s="87"/>
      <c r="FPG10" s="87"/>
      <c r="FPH10" s="87"/>
      <c r="FPI10" s="87"/>
      <c r="FPJ10" s="87"/>
      <c r="FPK10" s="87"/>
      <c r="FPL10" s="87"/>
      <c r="FPM10" s="87"/>
      <c r="FPN10" s="87"/>
      <c r="FPO10" s="87"/>
      <c r="FPP10" s="87"/>
      <c r="FPQ10" s="87"/>
      <c r="FPR10" s="87"/>
      <c r="FPS10" s="87"/>
      <c r="FPT10" s="87"/>
      <c r="FPU10" s="87"/>
      <c r="FPV10" s="87"/>
      <c r="FPW10" s="87"/>
      <c r="FPX10" s="87"/>
      <c r="FPY10" s="87"/>
      <c r="FPZ10" s="87"/>
      <c r="FQA10" s="87"/>
      <c r="FQB10" s="87"/>
      <c r="FQC10" s="87"/>
      <c r="FQD10" s="87"/>
      <c r="FQE10" s="87"/>
      <c r="FQF10" s="87"/>
      <c r="FQG10" s="87"/>
      <c r="FQH10" s="87"/>
      <c r="FQI10" s="87"/>
      <c r="FQJ10" s="87"/>
      <c r="FQK10" s="87"/>
      <c r="FQL10" s="87"/>
      <c r="FQM10" s="87"/>
      <c r="FQN10" s="87"/>
      <c r="FQO10" s="87"/>
      <c r="FQP10" s="87"/>
      <c r="FQQ10" s="87"/>
      <c r="FQR10" s="87"/>
      <c r="FQS10" s="87"/>
      <c r="FQT10" s="87"/>
      <c r="FQU10" s="87"/>
      <c r="FQV10" s="87"/>
      <c r="FQW10" s="87"/>
      <c r="FQX10" s="87"/>
      <c r="FQY10" s="87"/>
      <c r="FQZ10" s="87"/>
      <c r="FRA10" s="87"/>
      <c r="FRB10" s="87"/>
      <c r="FRC10" s="87"/>
      <c r="FRD10" s="87"/>
      <c r="FRE10" s="87"/>
      <c r="FRF10" s="87"/>
      <c r="FRG10" s="87"/>
      <c r="FRH10" s="87"/>
      <c r="FRI10" s="87"/>
      <c r="FRJ10" s="87"/>
      <c r="FRK10" s="87"/>
      <c r="FRL10" s="87"/>
      <c r="FRM10" s="87"/>
      <c r="FRN10" s="87"/>
      <c r="FRO10" s="87"/>
      <c r="FRP10" s="87"/>
      <c r="FRQ10" s="87"/>
      <c r="FRR10" s="87"/>
      <c r="FRS10" s="87"/>
      <c r="FRT10" s="87"/>
      <c r="FRU10" s="87"/>
      <c r="FRV10" s="87"/>
      <c r="FRW10" s="87"/>
      <c r="FRX10" s="87"/>
      <c r="FRY10" s="87"/>
      <c r="FRZ10" s="87"/>
      <c r="FSA10" s="87"/>
      <c r="FSB10" s="87"/>
      <c r="FSC10" s="87"/>
      <c r="FSD10" s="87"/>
      <c r="FSE10" s="87"/>
      <c r="FSF10" s="87"/>
      <c r="FSG10" s="87"/>
      <c r="FSH10" s="87"/>
      <c r="FSI10" s="87"/>
      <c r="FSJ10" s="87"/>
      <c r="FSK10" s="87"/>
      <c r="FSL10" s="87"/>
      <c r="FSM10" s="87"/>
      <c r="FSN10" s="87"/>
      <c r="FSO10" s="87"/>
      <c r="FSP10" s="87"/>
      <c r="FSQ10" s="87"/>
      <c r="FSR10" s="87"/>
      <c r="FSS10" s="87"/>
      <c r="FST10" s="87"/>
      <c r="FSU10" s="87"/>
      <c r="FSV10" s="87"/>
      <c r="FSW10" s="87"/>
      <c r="FSX10" s="87"/>
      <c r="FSY10" s="87"/>
      <c r="FSZ10" s="87"/>
      <c r="FTA10" s="87"/>
      <c r="FTB10" s="87"/>
      <c r="FTC10" s="87"/>
      <c r="FTD10" s="87"/>
      <c r="FTE10" s="87"/>
      <c r="FTF10" s="87"/>
      <c r="FTG10" s="87"/>
      <c r="FTH10" s="87"/>
      <c r="FTI10" s="87"/>
      <c r="FTJ10" s="87"/>
      <c r="FTK10" s="87"/>
      <c r="FTL10" s="87"/>
      <c r="FTM10" s="87"/>
      <c r="FTN10" s="87"/>
      <c r="FTO10" s="87"/>
      <c r="FTP10" s="87"/>
      <c r="FTQ10" s="87"/>
      <c r="FTR10" s="87"/>
      <c r="FTS10" s="87"/>
      <c r="FTT10" s="87"/>
      <c r="FTU10" s="87"/>
      <c r="FTV10" s="87"/>
      <c r="FTW10" s="87"/>
      <c r="FTX10" s="87"/>
      <c r="FTY10" s="87"/>
      <c r="FTZ10" s="87"/>
      <c r="FUA10" s="87"/>
      <c r="FUB10" s="87"/>
      <c r="FUC10" s="87"/>
      <c r="FUD10" s="87"/>
      <c r="FUE10" s="87"/>
      <c r="FUF10" s="87"/>
      <c r="FUG10" s="87"/>
      <c r="FUH10" s="87"/>
      <c r="FUI10" s="87"/>
      <c r="FUJ10" s="87"/>
      <c r="FUK10" s="87"/>
      <c r="FUL10" s="87"/>
      <c r="FUM10" s="87"/>
      <c r="FUN10" s="87"/>
      <c r="FUO10" s="87"/>
      <c r="FUP10" s="87"/>
      <c r="FUQ10" s="87"/>
      <c r="FUR10" s="87"/>
      <c r="FUS10" s="87"/>
      <c r="FUT10" s="87"/>
      <c r="FUU10" s="87"/>
      <c r="FUV10" s="87"/>
      <c r="FUW10" s="87"/>
      <c r="FUX10" s="87"/>
      <c r="FUY10" s="87"/>
      <c r="FUZ10" s="87"/>
      <c r="FVA10" s="87"/>
      <c r="FVB10" s="87"/>
      <c r="FVC10" s="87"/>
      <c r="FVD10" s="87"/>
      <c r="FVE10" s="87"/>
      <c r="FVF10" s="87"/>
      <c r="FVG10" s="87"/>
      <c r="FVH10" s="87"/>
      <c r="FVI10" s="87"/>
      <c r="FVJ10" s="87"/>
      <c r="FVK10" s="87"/>
      <c r="FVL10" s="87"/>
      <c r="FVM10" s="87"/>
      <c r="FVN10" s="87"/>
      <c r="FVO10" s="87"/>
      <c r="FVP10" s="87"/>
      <c r="FVQ10" s="87"/>
      <c r="FVR10" s="87"/>
      <c r="FVS10" s="87"/>
      <c r="FVT10" s="87"/>
      <c r="FVU10" s="87"/>
      <c r="FVV10" s="87"/>
      <c r="FVW10" s="87"/>
      <c r="FVX10" s="87"/>
      <c r="FVY10" s="87"/>
      <c r="FVZ10" s="87"/>
      <c r="FWA10" s="87"/>
      <c r="FWB10" s="87"/>
      <c r="FWC10" s="87"/>
      <c r="FWD10" s="87"/>
      <c r="FWE10" s="87"/>
      <c r="FWF10" s="87"/>
      <c r="FWG10" s="87"/>
      <c r="FWH10" s="87"/>
      <c r="FWI10" s="87"/>
      <c r="FWJ10" s="87"/>
      <c r="FWK10" s="87"/>
      <c r="FWL10" s="87"/>
      <c r="FWM10" s="87"/>
      <c r="FWN10" s="87"/>
      <c r="FWO10" s="87"/>
      <c r="FWP10" s="87"/>
      <c r="FWQ10" s="87"/>
      <c r="FWR10" s="87"/>
      <c r="FWS10" s="87"/>
      <c r="FWT10" s="87"/>
      <c r="FWU10" s="87"/>
      <c r="FWV10" s="87"/>
      <c r="FWW10" s="87"/>
      <c r="FWX10" s="87"/>
      <c r="FWY10" s="87"/>
      <c r="FWZ10" s="87"/>
      <c r="FXA10" s="87"/>
      <c r="FXB10" s="87"/>
      <c r="FXC10" s="87"/>
      <c r="FXD10" s="87"/>
      <c r="FXE10" s="87"/>
      <c r="FXF10" s="87"/>
      <c r="FXG10" s="87"/>
      <c r="FXH10" s="87"/>
      <c r="FXI10" s="87"/>
      <c r="FXJ10" s="87"/>
      <c r="FXK10" s="87"/>
      <c r="FXL10" s="87"/>
      <c r="FXM10" s="87"/>
      <c r="FXN10" s="87"/>
      <c r="FXO10" s="87"/>
      <c r="FXP10" s="87"/>
      <c r="FXQ10" s="87"/>
      <c r="FXR10" s="87"/>
      <c r="FXS10" s="87"/>
      <c r="FXT10" s="87"/>
      <c r="FXU10" s="87"/>
      <c r="FXV10" s="87"/>
      <c r="FXW10" s="87"/>
      <c r="FXX10" s="87"/>
      <c r="FXY10" s="87"/>
      <c r="FXZ10" s="87"/>
      <c r="FYA10" s="87"/>
      <c r="FYB10" s="87"/>
      <c r="FYC10" s="87"/>
      <c r="FYD10" s="87"/>
      <c r="FYE10" s="87"/>
      <c r="FYF10" s="87"/>
      <c r="FYG10" s="87"/>
      <c r="FYH10" s="87"/>
      <c r="FYI10" s="87"/>
      <c r="FYJ10" s="87"/>
      <c r="FYK10" s="87"/>
      <c r="FYL10" s="87"/>
      <c r="FYM10" s="87"/>
      <c r="FYN10" s="87"/>
      <c r="FYO10" s="87"/>
      <c r="FYP10" s="87"/>
      <c r="FYQ10" s="87"/>
      <c r="FYR10" s="87"/>
      <c r="FYS10" s="87"/>
      <c r="FYT10" s="87"/>
      <c r="FYU10" s="87"/>
      <c r="FYV10" s="87"/>
      <c r="FYW10" s="87"/>
      <c r="FYX10" s="87"/>
      <c r="FYY10" s="87"/>
      <c r="FYZ10" s="87"/>
      <c r="FZA10" s="87"/>
      <c r="FZB10" s="87"/>
      <c r="FZC10" s="87"/>
      <c r="FZD10" s="87"/>
      <c r="FZE10" s="87"/>
      <c r="FZF10" s="87"/>
      <c r="FZG10" s="87"/>
      <c r="FZH10" s="87"/>
      <c r="FZI10" s="87"/>
      <c r="FZJ10" s="87"/>
      <c r="FZK10" s="87"/>
      <c r="FZL10" s="87"/>
      <c r="FZM10" s="87"/>
      <c r="FZN10" s="87"/>
      <c r="FZO10" s="87"/>
      <c r="FZP10" s="87"/>
      <c r="FZQ10" s="87"/>
      <c r="FZR10" s="87"/>
      <c r="FZS10" s="87"/>
      <c r="FZT10" s="87"/>
      <c r="FZU10" s="87"/>
      <c r="FZV10" s="87"/>
      <c r="FZW10" s="87"/>
      <c r="FZX10" s="87"/>
      <c r="FZY10" s="87"/>
      <c r="FZZ10" s="87"/>
      <c r="GAA10" s="87"/>
      <c r="GAB10" s="87"/>
      <c r="GAC10" s="87"/>
      <c r="GAD10" s="87"/>
      <c r="GAE10" s="87"/>
      <c r="GAF10" s="87"/>
      <c r="GAG10" s="87"/>
      <c r="GAH10" s="87"/>
      <c r="GAI10" s="87"/>
      <c r="GAJ10" s="87"/>
      <c r="GAK10" s="87"/>
      <c r="GAL10" s="87"/>
      <c r="GAM10" s="87"/>
      <c r="GAN10" s="87"/>
      <c r="GAO10" s="87"/>
      <c r="GAP10" s="87"/>
      <c r="GAQ10" s="87"/>
      <c r="GAR10" s="87"/>
      <c r="GAS10" s="87"/>
      <c r="GAT10" s="87"/>
      <c r="GAU10" s="87"/>
      <c r="GAV10" s="87"/>
      <c r="GAW10" s="87"/>
      <c r="GAX10" s="87"/>
      <c r="GAY10" s="87"/>
      <c r="GAZ10" s="87"/>
      <c r="GBA10" s="87"/>
      <c r="GBB10" s="87"/>
      <c r="GBC10" s="87"/>
      <c r="GBD10" s="87"/>
      <c r="GBE10" s="87"/>
      <c r="GBF10" s="87"/>
      <c r="GBG10" s="87"/>
      <c r="GBH10" s="87"/>
      <c r="GBI10" s="87"/>
      <c r="GBJ10" s="87"/>
      <c r="GBK10" s="87"/>
      <c r="GBL10" s="87"/>
      <c r="GBM10" s="87"/>
      <c r="GBN10" s="87"/>
      <c r="GBO10" s="87"/>
      <c r="GBP10" s="87"/>
      <c r="GBQ10" s="87"/>
      <c r="GBR10" s="87"/>
      <c r="GBS10" s="87"/>
      <c r="GBT10" s="87"/>
      <c r="GBU10" s="87"/>
      <c r="GBV10" s="87"/>
      <c r="GBW10" s="87"/>
      <c r="GBX10" s="87"/>
      <c r="GBY10" s="87"/>
      <c r="GBZ10" s="87"/>
      <c r="GCA10" s="87"/>
      <c r="GCB10" s="87"/>
      <c r="GCC10" s="87"/>
      <c r="GCD10" s="87"/>
      <c r="GCE10" s="87"/>
      <c r="GCF10" s="87"/>
      <c r="GCG10" s="87"/>
      <c r="GCH10" s="87"/>
      <c r="GCI10" s="87"/>
      <c r="GCJ10" s="87"/>
      <c r="GCK10" s="87"/>
      <c r="GCL10" s="87"/>
      <c r="GCM10" s="87"/>
      <c r="GCN10" s="87"/>
      <c r="GCO10" s="87"/>
      <c r="GCP10" s="87"/>
      <c r="GCQ10" s="87"/>
      <c r="GCR10" s="87"/>
      <c r="GCS10" s="87"/>
      <c r="GCT10" s="87"/>
      <c r="GCU10" s="87"/>
      <c r="GCV10" s="87"/>
      <c r="GCW10" s="87"/>
      <c r="GCX10" s="87"/>
      <c r="GCY10" s="87"/>
      <c r="GCZ10" s="87"/>
      <c r="GDA10" s="87"/>
      <c r="GDB10" s="87"/>
      <c r="GDC10" s="87"/>
      <c r="GDD10" s="87"/>
      <c r="GDE10" s="87"/>
      <c r="GDF10" s="87"/>
      <c r="GDG10" s="87"/>
      <c r="GDH10" s="87"/>
      <c r="GDI10" s="87"/>
      <c r="GDJ10" s="87"/>
      <c r="GDK10" s="87"/>
      <c r="GDL10" s="87"/>
      <c r="GDM10" s="87"/>
      <c r="GDN10" s="87"/>
      <c r="GDO10" s="87"/>
      <c r="GDP10" s="87"/>
      <c r="GDQ10" s="87"/>
      <c r="GDR10" s="87"/>
      <c r="GDS10" s="87"/>
      <c r="GDT10" s="87"/>
      <c r="GDU10" s="87"/>
      <c r="GDV10" s="87"/>
      <c r="GDW10" s="87"/>
      <c r="GDX10" s="87"/>
      <c r="GDY10" s="87"/>
      <c r="GDZ10" s="87"/>
      <c r="GEA10" s="87"/>
      <c r="GEB10" s="87"/>
      <c r="GEC10" s="87"/>
      <c r="GED10" s="87"/>
      <c r="GEE10" s="87"/>
      <c r="GEF10" s="87"/>
      <c r="GEG10" s="87"/>
      <c r="GEH10" s="87"/>
      <c r="GEI10" s="87"/>
      <c r="GEJ10" s="87"/>
      <c r="GEK10" s="87"/>
      <c r="GEL10" s="87"/>
      <c r="GEM10" s="87"/>
      <c r="GEN10" s="87"/>
      <c r="GEO10" s="87"/>
      <c r="GEP10" s="87"/>
      <c r="GEQ10" s="87"/>
      <c r="GER10" s="87"/>
      <c r="GES10" s="87"/>
      <c r="GET10" s="87"/>
      <c r="GEU10" s="87"/>
      <c r="GEV10" s="87"/>
      <c r="GEW10" s="87"/>
      <c r="GEX10" s="87"/>
      <c r="GEY10" s="87"/>
      <c r="GEZ10" s="87"/>
      <c r="GFA10" s="87"/>
      <c r="GFB10" s="87"/>
      <c r="GFC10" s="87"/>
      <c r="GFD10" s="87"/>
      <c r="GFE10" s="87"/>
      <c r="GFF10" s="87"/>
      <c r="GFG10" s="87"/>
      <c r="GFH10" s="87"/>
      <c r="GFI10" s="87"/>
      <c r="GFJ10" s="87"/>
      <c r="GFK10" s="87"/>
      <c r="GFL10" s="87"/>
      <c r="GFM10" s="87"/>
      <c r="GFN10" s="87"/>
      <c r="GFO10" s="87"/>
      <c r="GFP10" s="87"/>
      <c r="GFQ10" s="87"/>
      <c r="GFR10" s="87"/>
      <c r="GFS10" s="87"/>
      <c r="GFT10" s="87"/>
      <c r="GFU10" s="87"/>
      <c r="GFV10" s="87"/>
      <c r="GFW10" s="87"/>
      <c r="GFX10" s="87"/>
      <c r="GFY10" s="87"/>
      <c r="GFZ10" s="87"/>
      <c r="GGA10" s="87"/>
      <c r="GGB10" s="87"/>
      <c r="GGC10" s="87"/>
      <c r="GGD10" s="87"/>
      <c r="GGE10" s="87"/>
      <c r="GGF10" s="87"/>
      <c r="GGG10" s="87"/>
      <c r="GGH10" s="87"/>
      <c r="GGI10" s="87"/>
      <c r="GGJ10" s="87"/>
      <c r="GGK10" s="87"/>
      <c r="GGL10" s="87"/>
      <c r="GGM10" s="87"/>
      <c r="GGN10" s="87"/>
      <c r="GGO10" s="87"/>
      <c r="GGP10" s="87"/>
      <c r="GGQ10" s="87"/>
      <c r="GGR10" s="87"/>
      <c r="GGS10" s="87"/>
      <c r="GGT10" s="87"/>
      <c r="GGU10" s="87"/>
      <c r="GGV10" s="87"/>
      <c r="GGW10" s="87"/>
      <c r="GGX10" s="87"/>
      <c r="GGY10" s="87"/>
      <c r="GGZ10" s="87"/>
      <c r="GHA10" s="87"/>
      <c r="GHB10" s="87"/>
      <c r="GHC10" s="87"/>
      <c r="GHD10" s="87"/>
      <c r="GHE10" s="87"/>
      <c r="GHF10" s="87"/>
      <c r="GHG10" s="87"/>
      <c r="GHH10" s="87"/>
      <c r="GHI10" s="87"/>
      <c r="GHJ10" s="87"/>
      <c r="GHK10" s="87"/>
      <c r="GHL10" s="87"/>
      <c r="GHM10" s="87"/>
      <c r="GHN10" s="87"/>
      <c r="GHO10" s="87"/>
      <c r="GHP10" s="87"/>
      <c r="GHQ10" s="87"/>
      <c r="GHR10" s="87"/>
      <c r="GHS10" s="87"/>
      <c r="GHT10" s="87"/>
      <c r="GHU10" s="87"/>
      <c r="GHV10" s="87"/>
      <c r="GHW10" s="87"/>
      <c r="GHX10" s="87"/>
      <c r="GHY10" s="87"/>
      <c r="GHZ10" s="87"/>
      <c r="GIA10" s="87"/>
      <c r="GIB10" s="87"/>
      <c r="GIC10" s="87"/>
      <c r="GID10" s="87"/>
      <c r="GIE10" s="87"/>
      <c r="GIF10" s="87"/>
      <c r="GIG10" s="87"/>
      <c r="GIH10" s="87"/>
      <c r="GII10" s="87"/>
      <c r="GIJ10" s="87"/>
      <c r="GIK10" s="87"/>
      <c r="GIL10" s="87"/>
      <c r="GIM10" s="87"/>
      <c r="GIN10" s="87"/>
      <c r="GIO10" s="87"/>
      <c r="GIP10" s="87"/>
      <c r="GIQ10" s="87"/>
      <c r="GIR10" s="87"/>
      <c r="GIS10" s="87"/>
      <c r="GIT10" s="87"/>
      <c r="GIU10" s="87"/>
      <c r="GIV10" s="87"/>
      <c r="GIW10" s="87"/>
      <c r="GIX10" s="87"/>
      <c r="GIY10" s="87"/>
      <c r="GIZ10" s="87"/>
      <c r="GJA10" s="87"/>
      <c r="GJB10" s="87"/>
      <c r="GJC10" s="87"/>
      <c r="GJD10" s="87"/>
      <c r="GJE10" s="87"/>
      <c r="GJF10" s="87"/>
      <c r="GJG10" s="87"/>
      <c r="GJH10" s="87"/>
      <c r="GJI10" s="87"/>
      <c r="GJJ10" s="87"/>
      <c r="GJK10" s="87"/>
      <c r="GJL10" s="87"/>
      <c r="GJM10" s="87"/>
      <c r="GJN10" s="87"/>
      <c r="GJO10" s="87"/>
      <c r="GJP10" s="87"/>
      <c r="GJQ10" s="87"/>
      <c r="GJR10" s="87"/>
      <c r="GJS10" s="87"/>
      <c r="GJT10" s="87"/>
      <c r="GJU10" s="87"/>
      <c r="GJV10" s="87"/>
      <c r="GJW10" s="87"/>
      <c r="GJX10" s="87"/>
      <c r="GJY10" s="87"/>
      <c r="GJZ10" s="87"/>
      <c r="GKA10" s="87"/>
      <c r="GKB10" s="87"/>
      <c r="GKC10" s="87"/>
      <c r="GKD10" s="87"/>
      <c r="GKE10" s="87"/>
      <c r="GKF10" s="87"/>
      <c r="GKG10" s="87"/>
      <c r="GKH10" s="87"/>
      <c r="GKI10" s="87"/>
      <c r="GKJ10" s="87"/>
      <c r="GKK10" s="87"/>
      <c r="GKL10" s="87"/>
      <c r="GKM10" s="87"/>
      <c r="GKN10" s="87"/>
      <c r="GKO10" s="87"/>
      <c r="GKP10" s="87"/>
      <c r="GKQ10" s="87"/>
      <c r="GKR10" s="87"/>
      <c r="GKS10" s="87"/>
      <c r="GKT10" s="87"/>
      <c r="GKU10" s="87"/>
      <c r="GKV10" s="87"/>
      <c r="GKW10" s="87"/>
      <c r="GKX10" s="87"/>
      <c r="GKY10" s="87"/>
      <c r="GKZ10" s="87"/>
      <c r="GLA10" s="87"/>
      <c r="GLB10" s="87"/>
      <c r="GLC10" s="87"/>
      <c r="GLD10" s="87"/>
      <c r="GLE10" s="87"/>
      <c r="GLF10" s="87"/>
      <c r="GLG10" s="87"/>
      <c r="GLH10" s="87"/>
      <c r="GLI10" s="87"/>
      <c r="GLJ10" s="87"/>
      <c r="GLK10" s="87"/>
      <c r="GLL10" s="87"/>
      <c r="GLM10" s="87"/>
      <c r="GLN10" s="87"/>
      <c r="GLO10" s="87"/>
      <c r="GLP10" s="87"/>
      <c r="GLQ10" s="87"/>
      <c r="GLR10" s="87"/>
      <c r="GLS10" s="87"/>
      <c r="GLT10" s="87"/>
      <c r="GLU10" s="87"/>
      <c r="GLV10" s="87"/>
      <c r="GLW10" s="87"/>
      <c r="GLX10" s="87"/>
      <c r="GLY10" s="87"/>
      <c r="GLZ10" s="87"/>
      <c r="GMA10" s="87"/>
      <c r="GMB10" s="87"/>
      <c r="GMC10" s="87"/>
      <c r="GMD10" s="87"/>
      <c r="GME10" s="87"/>
      <c r="GMF10" s="87"/>
      <c r="GMG10" s="87"/>
      <c r="GMH10" s="87"/>
      <c r="GMI10" s="87"/>
      <c r="GMJ10" s="87"/>
      <c r="GMK10" s="87"/>
      <c r="GML10" s="87"/>
      <c r="GMM10" s="87"/>
      <c r="GMN10" s="87"/>
      <c r="GMO10" s="87"/>
      <c r="GMP10" s="87"/>
      <c r="GMQ10" s="87"/>
      <c r="GMR10" s="87"/>
      <c r="GMS10" s="87"/>
      <c r="GMT10" s="87"/>
      <c r="GMU10" s="87"/>
      <c r="GMV10" s="87"/>
      <c r="GMW10" s="87"/>
      <c r="GMX10" s="87"/>
      <c r="GMY10" s="87"/>
      <c r="GMZ10" s="87"/>
      <c r="GNA10" s="87"/>
      <c r="GNB10" s="87"/>
      <c r="GNC10" s="87"/>
      <c r="GND10" s="87"/>
      <c r="GNE10" s="87"/>
      <c r="GNF10" s="87"/>
      <c r="GNG10" s="87"/>
      <c r="GNH10" s="87"/>
      <c r="GNI10" s="87"/>
      <c r="GNJ10" s="87"/>
      <c r="GNK10" s="87"/>
      <c r="GNL10" s="87"/>
      <c r="GNM10" s="87"/>
      <c r="GNN10" s="87"/>
      <c r="GNO10" s="87"/>
      <c r="GNP10" s="87"/>
      <c r="GNQ10" s="87"/>
      <c r="GNR10" s="87"/>
      <c r="GNS10" s="87"/>
      <c r="GNT10" s="87"/>
      <c r="GNU10" s="87"/>
      <c r="GNV10" s="87"/>
      <c r="GNW10" s="87"/>
      <c r="GNX10" s="87"/>
      <c r="GNY10" s="87"/>
      <c r="GNZ10" s="87"/>
      <c r="GOA10" s="87"/>
      <c r="GOB10" s="87"/>
      <c r="GOC10" s="87"/>
      <c r="GOD10" s="87"/>
      <c r="GOE10" s="87"/>
      <c r="GOF10" s="87"/>
      <c r="GOG10" s="87"/>
      <c r="GOH10" s="87"/>
      <c r="GOI10" s="87"/>
      <c r="GOJ10" s="87"/>
      <c r="GOK10" s="87"/>
      <c r="GOL10" s="87"/>
      <c r="GOM10" s="87"/>
      <c r="GON10" s="87"/>
      <c r="GOO10" s="87"/>
      <c r="GOP10" s="87"/>
      <c r="GOQ10" s="87"/>
      <c r="GOR10" s="87"/>
      <c r="GOS10" s="87"/>
      <c r="GOT10" s="87"/>
      <c r="GOU10" s="87"/>
      <c r="GOV10" s="87"/>
      <c r="GOW10" s="87"/>
      <c r="GOX10" s="87"/>
      <c r="GOY10" s="87"/>
      <c r="GOZ10" s="87"/>
      <c r="GPA10" s="87"/>
      <c r="GPB10" s="87"/>
      <c r="GPC10" s="87"/>
      <c r="GPD10" s="87"/>
      <c r="GPE10" s="87"/>
      <c r="GPF10" s="87"/>
      <c r="GPG10" s="87"/>
      <c r="GPH10" s="87"/>
      <c r="GPI10" s="87"/>
      <c r="GPJ10" s="87"/>
      <c r="GPK10" s="87"/>
      <c r="GPL10" s="87"/>
      <c r="GPM10" s="87"/>
      <c r="GPN10" s="87"/>
      <c r="GPO10" s="87"/>
      <c r="GPP10" s="87"/>
      <c r="GPQ10" s="87"/>
      <c r="GPR10" s="87"/>
      <c r="GPS10" s="87"/>
      <c r="GPT10" s="87"/>
      <c r="GPU10" s="87"/>
      <c r="GPV10" s="87"/>
      <c r="GPW10" s="87"/>
      <c r="GPX10" s="87"/>
      <c r="GPY10" s="87"/>
      <c r="GPZ10" s="87"/>
      <c r="GQA10" s="87"/>
      <c r="GQB10" s="87"/>
      <c r="GQC10" s="87"/>
      <c r="GQD10" s="87"/>
      <c r="GQE10" s="87"/>
      <c r="GQF10" s="87"/>
      <c r="GQG10" s="87"/>
      <c r="GQH10" s="87"/>
      <c r="GQI10" s="87"/>
      <c r="GQJ10" s="87"/>
      <c r="GQK10" s="87"/>
      <c r="GQL10" s="87"/>
      <c r="GQM10" s="87"/>
      <c r="GQN10" s="87"/>
      <c r="GQO10" s="87"/>
      <c r="GQP10" s="87"/>
      <c r="GQQ10" s="87"/>
      <c r="GQR10" s="87"/>
      <c r="GQS10" s="87"/>
      <c r="GQT10" s="87"/>
      <c r="GQU10" s="87"/>
      <c r="GQV10" s="87"/>
      <c r="GQW10" s="87"/>
      <c r="GQX10" s="87"/>
      <c r="GQY10" s="87"/>
      <c r="GQZ10" s="87"/>
      <c r="GRA10" s="87"/>
      <c r="GRB10" s="87"/>
      <c r="GRC10" s="87"/>
      <c r="GRD10" s="87"/>
      <c r="GRE10" s="87"/>
      <c r="GRF10" s="87"/>
      <c r="GRG10" s="87"/>
      <c r="GRH10" s="87"/>
      <c r="GRI10" s="87"/>
      <c r="GRJ10" s="87"/>
      <c r="GRK10" s="87"/>
      <c r="GRL10" s="87"/>
      <c r="GRM10" s="87"/>
      <c r="GRN10" s="87"/>
      <c r="GRO10" s="87"/>
      <c r="GRP10" s="87"/>
      <c r="GRQ10" s="87"/>
      <c r="GRR10" s="87"/>
      <c r="GRS10" s="87"/>
      <c r="GRT10" s="87"/>
      <c r="GRU10" s="87"/>
      <c r="GRV10" s="87"/>
      <c r="GRW10" s="87"/>
      <c r="GRX10" s="87"/>
      <c r="GRY10" s="87"/>
      <c r="GRZ10" s="87"/>
      <c r="GSA10" s="87"/>
      <c r="GSB10" s="87"/>
      <c r="GSC10" s="87"/>
      <c r="GSD10" s="87"/>
      <c r="GSE10" s="87"/>
      <c r="GSF10" s="87"/>
      <c r="GSG10" s="87"/>
      <c r="GSH10" s="87"/>
      <c r="GSI10" s="87"/>
      <c r="GSJ10" s="87"/>
      <c r="GSK10" s="87"/>
      <c r="GSL10" s="87"/>
      <c r="GSM10" s="87"/>
      <c r="GSN10" s="87"/>
      <c r="GSO10" s="87"/>
      <c r="GSP10" s="87"/>
      <c r="GSQ10" s="87"/>
      <c r="GSR10" s="87"/>
      <c r="GSS10" s="87"/>
      <c r="GST10" s="87"/>
      <c r="GSU10" s="87"/>
      <c r="GSV10" s="87"/>
      <c r="GSW10" s="87"/>
      <c r="GSX10" s="87"/>
      <c r="GSY10" s="87"/>
      <c r="GSZ10" s="87"/>
      <c r="GTA10" s="87"/>
      <c r="GTB10" s="87"/>
      <c r="GTC10" s="87"/>
      <c r="GTD10" s="87"/>
      <c r="GTE10" s="87"/>
      <c r="GTF10" s="87"/>
      <c r="GTG10" s="87"/>
      <c r="GTH10" s="87"/>
      <c r="GTI10" s="87"/>
      <c r="GTJ10" s="87"/>
      <c r="GTK10" s="87"/>
      <c r="GTL10" s="87"/>
      <c r="GTM10" s="87"/>
      <c r="GTN10" s="87"/>
      <c r="GTO10" s="87"/>
      <c r="GTP10" s="87"/>
      <c r="GTQ10" s="87"/>
      <c r="GTR10" s="87"/>
      <c r="GTS10" s="87"/>
      <c r="GTT10" s="87"/>
      <c r="GTU10" s="87"/>
      <c r="GTV10" s="87"/>
      <c r="GTW10" s="87"/>
      <c r="GTX10" s="87"/>
      <c r="GTY10" s="87"/>
      <c r="GTZ10" s="87"/>
      <c r="GUA10" s="87"/>
      <c r="GUB10" s="87"/>
      <c r="GUC10" s="87"/>
      <c r="GUD10" s="87"/>
      <c r="GUE10" s="87"/>
      <c r="GUF10" s="87"/>
      <c r="GUG10" s="87"/>
      <c r="GUH10" s="87"/>
      <c r="GUI10" s="87"/>
      <c r="GUJ10" s="87"/>
      <c r="GUK10" s="87"/>
      <c r="GUL10" s="87"/>
      <c r="GUM10" s="87"/>
      <c r="GUN10" s="87"/>
      <c r="GUO10" s="87"/>
      <c r="GUP10" s="87"/>
      <c r="GUQ10" s="87"/>
      <c r="GUR10" s="87"/>
      <c r="GUS10" s="87"/>
      <c r="GUT10" s="87"/>
      <c r="GUU10" s="87"/>
      <c r="GUV10" s="87"/>
      <c r="GUW10" s="87"/>
      <c r="GUX10" s="87"/>
      <c r="GUY10" s="87"/>
      <c r="GUZ10" s="87"/>
      <c r="GVA10" s="87"/>
      <c r="GVB10" s="87"/>
      <c r="GVC10" s="87"/>
      <c r="GVD10" s="87"/>
      <c r="GVE10" s="87"/>
      <c r="GVF10" s="87"/>
      <c r="GVG10" s="87"/>
      <c r="GVH10" s="87"/>
      <c r="GVI10" s="87"/>
      <c r="GVJ10" s="87"/>
      <c r="GVK10" s="87"/>
      <c r="GVL10" s="87"/>
      <c r="GVM10" s="87"/>
      <c r="GVN10" s="87"/>
      <c r="GVO10" s="87"/>
      <c r="GVP10" s="87"/>
      <c r="GVQ10" s="87"/>
      <c r="GVR10" s="87"/>
      <c r="GVS10" s="87"/>
      <c r="GVT10" s="87"/>
      <c r="GVU10" s="87"/>
      <c r="GVV10" s="87"/>
      <c r="GVW10" s="87"/>
      <c r="GVX10" s="87"/>
      <c r="GVY10" s="87"/>
      <c r="GVZ10" s="87"/>
      <c r="GWA10" s="87"/>
      <c r="GWB10" s="87"/>
      <c r="GWC10" s="87"/>
      <c r="GWD10" s="87"/>
      <c r="GWE10" s="87"/>
      <c r="GWF10" s="87"/>
      <c r="GWG10" s="87"/>
      <c r="GWH10" s="87"/>
      <c r="GWI10" s="87"/>
      <c r="GWJ10" s="87"/>
      <c r="GWK10" s="87"/>
      <c r="GWL10" s="87"/>
      <c r="GWM10" s="87"/>
      <c r="GWN10" s="87"/>
      <c r="GWO10" s="87"/>
      <c r="GWP10" s="87"/>
      <c r="GWQ10" s="87"/>
      <c r="GWR10" s="87"/>
      <c r="GWS10" s="87"/>
      <c r="GWT10" s="87"/>
      <c r="GWU10" s="87"/>
      <c r="GWV10" s="87"/>
      <c r="GWW10" s="87"/>
      <c r="GWX10" s="87"/>
      <c r="GWY10" s="87"/>
      <c r="GWZ10" s="87"/>
      <c r="GXA10" s="87"/>
      <c r="GXB10" s="87"/>
      <c r="GXC10" s="87"/>
      <c r="GXD10" s="87"/>
      <c r="GXE10" s="87"/>
      <c r="GXF10" s="87"/>
      <c r="GXG10" s="87"/>
      <c r="GXH10" s="87"/>
      <c r="GXI10" s="87"/>
      <c r="GXJ10" s="87"/>
      <c r="GXK10" s="87"/>
      <c r="GXL10" s="87"/>
      <c r="GXM10" s="87"/>
      <c r="GXN10" s="87"/>
      <c r="GXO10" s="87"/>
      <c r="GXP10" s="87"/>
      <c r="GXQ10" s="87"/>
      <c r="GXR10" s="87"/>
      <c r="GXS10" s="87"/>
      <c r="GXT10" s="87"/>
      <c r="GXU10" s="87"/>
      <c r="GXV10" s="87"/>
      <c r="GXW10" s="87"/>
      <c r="GXX10" s="87"/>
      <c r="GXY10" s="87"/>
      <c r="GXZ10" s="87"/>
      <c r="GYA10" s="87"/>
      <c r="GYB10" s="87"/>
      <c r="GYC10" s="87"/>
      <c r="GYD10" s="87"/>
      <c r="GYE10" s="87"/>
      <c r="GYF10" s="87"/>
      <c r="GYG10" s="87"/>
      <c r="GYH10" s="87"/>
      <c r="GYI10" s="87"/>
      <c r="GYJ10" s="87"/>
      <c r="GYK10" s="87"/>
      <c r="GYL10" s="87"/>
      <c r="GYM10" s="87"/>
      <c r="GYN10" s="87"/>
      <c r="GYO10" s="87"/>
      <c r="GYP10" s="87"/>
      <c r="GYQ10" s="87"/>
      <c r="GYR10" s="87"/>
      <c r="GYS10" s="87"/>
      <c r="GYT10" s="87"/>
      <c r="GYU10" s="87"/>
      <c r="GYV10" s="87"/>
      <c r="GYW10" s="87"/>
      <c r="GYX10" s="87"/>
      <c r="GYY10" s="87"/>
      <c r="GYZ10" s="87"/>
      <c r="GZA10" s="87"/>
      <c r="GZB10" s="87"/>
      <c r="GZC10" s="87"/>
      <c r="GZD10" s="87"/>
      <c r="GZE10" s="87"/>
      <c r="GZF10" s="87"/>
      <c r="GZG10" s="87"/>
      <c r="GZH10" s="87"/>
      <c r="GZI10" s="87"/>
      <c r="GZJ10" s="87"/>
      <c r="GZK10" s="87"/>
      <c r="GZL10" s="87"/>
      <c r="GZM10" s="87"/>
      <c r="GZN10" s="87"/>
      <c r="GZO10" s="87"/>
      <c r="GZP10" s="87"/>
      <c r="GZQ10" s="87"/>
      <c r="GZR10" s="87"/>
      <c r="GZS10" s="87"/>
      <c r="GZT10" s="87"/>
      <c r="GZU10" s="87"/>
      <c r="GZV10" s="87"/>
      <c r="GZW10" s="87"/>
      <c r="GZX10" s="87"/>
      <c r="GZY10" s="87"/>
      <c r="GZZ10" s="87"/>
      <c r="HAA10" s="87"/>
      <c r="HAB10" s="87"/>
      <c r="HAC10" s="87"/>
      <c r="HAD10" s="87"/>
      <c r="HAE10" s="87"/>
      <c r="HAF10" s="87"/>
      <c r="HAG10" s="87"/>
      <c r="HAH10" s="87"/>
      <c r="HAI10" s="87"/>
      <c r="HAJ10" s="87"/>
      <c r="HAK10" s="87"/>
      <c r="HAL10" s="87"/>
      <c r="HAM10" s="87"/>
      <c r="HAN10" s="87"/>
      <c r="HAO10" s="87"/>
      <c r="HAP10" s="87"/>
      <c r="HAQ10" s="87"/>
      <c r="HAR10" s="87"/>
      <c r="HAS10" s="87"/>
      <c r="HAT10" s="87"/>
      <c r="HAU10" s="87"/>
      <c r="HAV10" s="87"/>
      <c r="HAW10" s="87"/>
      <c r="HAX10" s="87"/>
      <c r="HAY10" s="87"/>
      <c r="HAZ10" s="87"/>
      <c r="HBA10" s="87"/>
      <c r="HBB10" s="87"/>
      <c r="HBC10" s="87"/>
      <c r="HBD10" s="87"/>
      <c r="HBE10" s="87"/>
      <c r="HBF10" s="87"/>
      <c r="HBG10" s="87"/>
      <c r="HBH10" s="87"/>
      <c r="HBI10" s="87"/>
      <c r="HBJ10" s="87"/>
      <c r="HBK10" s="87"/>
      <c r="HBL10" s="87"/>
      <c r="HBM10" s="87"/>
      <c r="HBN10" s="87"/>
      <c r="HBO10" s="87"/>
      <c r="HBP10" s="87"/>
      <c r="HBQ10" s="87"/>
      <c r="HBR10" s="87"/>
      <c r="HBS10" s="87"/>
      <c r="HBT10" s="87"/>
      <c r="HBU10" s="87"/>
      <c r="HBV10" s="87"/>
      <c r="HBW10" s="87"/>
      <c r="HBX10" s="87"/>
      <c r="HBY10" s="87"/>
      <c r="HBZ10" s="87"/>
      <c r="HCA10" s="87"/>
      <c r="HCB10" s="87"/>
      <c r="HCC10" s="87"/>
      <c r="HCD10" s="87"/>
      <c r="HCE10" s="87"/>
      <c r="HCF10" s="87"/>
      <c r="HCG10" s="87"/>
      <c r="HCH10" s="87"/>
      <c r="HCI10" s="87"/>
      <c r="HCJ10" s="87"/>
      <c r="HCK10" s="87"/>
      <c r="HCL10" s="87"/>
      <c r="HCM10" s="87"/>
      <c r="HCN10" s="87"/>
      <c r="HCO10" s="87"/>
      <c r="HCP10" s="87"/>
      <c r="HCQ10" s="87"/>
      <c r="HCR10" s="87"/>
      <c r="HCS10" s="87"/>
      <c r="HCT10" s="87"/>
      <c r="HCU10" s="87"/>
      <c r="HCV10" s="87"/>
      <c r="HCW10" s="87"/>
      <c r="HCX10" s="87"/>
      <c r="HCY10" s="87"/>
      <c r="HCZ10" s="87"/>
      <c r="HDA10" s="87"/>
      <c r="HDB10" s="87"/>
      <c r="HDC10" s="87"/>
      <c r="HDD10" s="87"/>
      <c r="HDE10" s="87"/>
      <c r="HDF10" s="87"/>
      <c r="HDG10" s="87"/>
      <c r="HDH10" s="87"/>
      <c r="HDI10" s="87"/>
      <c r="HDJ10" s="87"/>
      <c r="HDK10" s="87"/>
      <c r="HDL10" s="87"/>
      <c r="HDM10" s="87"/>
      <c r="HDN10" s="87"/>
      <c r="HDO10" s="87"/>
      <c r="HDP10" s="87"/>
      <c r="HDQ10" s="87"/>
      <c r="HDR10" s="87"/>
      <c r="HDS10" s="87"/>
      <c r="HDT10" s="87"/>
      <c r="HDU10" s="87"/>
      <c r="HDV10" s="87"/>
      <c r="HDW10" s="87"/>
      <c r="HDX10" s="87"/>
      <c r="HDY10" s="87"/>
      <c r="HDZ10" s="87"/>
      <c r="HEA10" s="87"/>
      <c r="HEB10" s="87"/>
      <c r="HEC10" s="87"/>
      <c r="HED10" s="87"/>
      <c r="HEE10" s="87"/>
      <c r="HEF10" s="87"/>
      <c r="HEG10" s="87"/>
      <c r="HEH10" s="87"/>
      <c r="HEI10" s="87"/>
      <c r="HEJ10" s="87"/>
      <c r="HEK10" s="87"/>
      <c r="HEL10" s="87"/>
      <c r="HEM10" s="87"/>
      <c r="HEN10" s="87"/>
      <c r="HEO10" s="87"/>
      <c r="HEP10" s="87"/>
      <c r="HEQ10" s="87"/>
      <c r="HER10" s="87"/>
      <c r="HES10" s="87"/>
      <c r="HET10" s="87"/>
      <c r="HEU10" s="87"/>
      <c r="HEV10" s="87"/>
      <c r="HEW10" s="87"/>
      <c r="HEX10" s="87"/>
      <c r="HEY10" s="87"/>
      <c r="HEZ10" s="87"/>
      <c r="HFA10" s="87"/>
      <c r="HFB10" s="87"/>
      <c r="HFC10" s="87"/>
      <c r="HFD10" s="87"/>
      <c r="HFE10" s="87"/>
      <c r="HFF10" s="87"/>
      <c r="HFG10" s="87"/>
      <c r="HFH10" s="87"/>
      <c r="HFI10" s="87"/>
      <c r="HFJ10" s="87"/>
      <c r="HFK10" s="87"/>
      <c r="HFL10" s="87"/>
      <c r="HFM10" s="87"/>
      <c r="HFN10" s="87"/>
      <c r="HFO10" s="87"/>
      <c r="HFP10" s="87"/>
      <c r="HFQ10" s="87"/>
      <c r="HFR10" s="87"/>
      <c r="HFS10" s="87"/>
      <c r="HFT10" s="87"/>
      <c r="HFU10" s="87"/>
      <c r="HFV10" s="87"/>
      <c r="HFW10" s="87"/>
      <c r="HFX10" s="87"/>
      <c r="HFY10" s="87"/>
      <c r="HFZ10" s="87"/>
      <c r="HGA10" s="87"/>
      <c r="HGB10" s="87"/>
      <c r="HGC10" s="87"/>
      <c r="HGD10" s="87"/>
      <c r="HGE10" s="87"/>
      <c r="HGF10" s="87"/>
      <c r="HGG10" s="87"/>
      <c r="HGH10" s="87"/>
      <c r="HGI10" s="87"/>
      <c r="HGJ10" s="87"/>
      <c r="HGK10" s="87"/>
      <c r="HGL10" s="87"/>
      <c r="HGM10" s="87"/>
      <c r="HGN10" s="87"/>
      <c r="HGO10" s="87"/>
      <c r="HGP10" s="87"/>
      <c r="HGQ10" s="87"/>
      <c r="HGR10" s="87"/>
      <c r="HGS10" s="87"/>
      <c r="HGT10" s="87"/>
      <c r="HGU10" s="87"/>
      <c r="HGV10" s="87"/>
      <c r="HGW10" s="87"/>
      <c r="HGX10" s="87"/>
      <c r="HGY10" s="87"/>
      <c r="HGZ10" s="87"/>
      <c r="HHA10" s="87"/>
      <c r="HHB10" s="87"/>
      <c r="HHC10" s="87"/>
      <c r="HHD10" s="87"/>
      <c r="HHE10" s="87"/>
      <c r="HHF10" s="87"/>
      <c r="HHG10" s="87"/>
      <c r="HHH10" s="87"/>
      <c r="HHI10" s="87"/>
      <c r="HHJ10" s="87"/>
      <c r="HHK10" s="87"/>
      <c r="HHL10" s="87"/>
      <c r="HHM10" s="87"/>
      <c r="HHN10" s="87"/>
      <c r="HHO10" s="87"/>
      <c r="HHP10" s="87"/>
      <c r="HHQ10" s="87"/>
      <c r="HHR10" s="87"/>
      <c r="HHS10" s="87"/>
      <c r="HHT10" s="87"/>
      <c r="HHU10" s="87"/>
      <c r="HHV10" s="87"/>
      <c r="HHW10" s="87"/>
      <c r="HHX10" s="87"/>
      <c r="HHY10" s="87"/>
      <c r="HHZ10" s="87"/>
      <c r="HIA10" s="87"/>
      <c r="HIB10" s="87"/>
      <c r="HIC10" s="87"/>
      <c r="HID10" s="87"/>
      <c r="HIE10" s="87"/>
      <c r="HIF10" s="87"/>
      <c r="HIG10" s="87"/>
      <c r="HIH10" s="87"/>
      <c r="HII10" s="87"/>
      <c r="HIJ10" s="87"/>
      <c r="HIK10" s="87"/>
      <c r="HIL10" s="87"/>
      <c r="HIM10" s="87"/>
      <c r="HIN10" s="87"/>
      <c r="HIO10" s="87"/>
      <c r="HIP10" s="87"/>
      <c r="HIQ10" s="87"/>
      <c r="HIR10" s="87"/>
      <c r="HIS10" s="87"/>
      <c r="HIT10" s="87"/>
      <c r="HIU10" s="87"/>
      <c r="HIV10" s="87"/>
      <c r="HIW10" s="87"/>
      <c r="HIX10" s="87"/>
      <c r="HIY10" s="87"/>
      <c r="HIZ10" s="87"/>
      <c r="HJA10" s="87"/>
      <c r="HJB10" s="87"/>
      <c r="HJC10" s="87"/>
      <c r="HJD10" s="87"/>
      <c r="HJE10" s="87"/>
      <c r="HJF10" s="87"/>
      <c r="HJG10" s="87"/>
      <c r="HJH10" s="87"/>
      <c r="HJI10" s="87"/>
      <c r="HJJ10" s="87"/>
      <c r="HJK10" s="87"/>
      <c r="HJL10" s="87"/>
      <c r="HJM10" s="87"/>
      <c r="HJN10" s="87"/>
      <c r="HJO10" s="87"/>
      <c r="HJP10" s="87"/>
      <c r="HJQ10" s="87"/>
      <c r="HJR10" s="87"/>
      <c r="HJS10" s="87"/>
      <c r="HJT10" s="87"/>
      <c r="HJU10" s="87"/>
      <c r="HJV10" s="87"/>
      <c r="HJW10" s="87"/>
      <c r="HJX10" s="87"/>
      <c r="HJY10" s="87"/>
      <c r="HJZ10" s="87"/>
      <c r="HKA10" s="87"/>
      <c r="HKB10" s="87"/>
      <c r="HKC10" s="87"/>
      <c r="HKD10" s="87"/>
      <c r="HKE10" s="87"/>
      <c r="HKF10" s="87"/>
      <c r="HKG10" s="87"/>
      <c r="HKH10" s="87"/>
      <c r="HKI10" s="87"/>
      <c r="HKJ10" s="87"/>
      <c r="HKK10" s="87"/>
      <c r="HKL10" s="87"/>
      <c r="HKM10" s="87"/>
      <c r="HKN10" s="87"/>
      <c r="HKO10" s="87"/>
      <c r="HKP10" s="87"/>
      <c r="HKQ10" s="87"/>
      <c r="HKR10" s="87"/>
      <c r="HKS10" s="87"/>
      <c r="HKT10" s="87"/>
      <c r="HKU10" s="87"/>
      <c r="HKV10" s="87"/>
      <c r="HKW10" s="87"/>
      <c r="HKX10" s="87"/>
      <c r="HKY10" s="87"/>
      <c r="HKZ10" s="87"/>
      <c r="HLA10" s="87"/>
      <c r="HLB10" s="87"/>
      <c r="HLC10" s="87"/>
      <c r="HLD10" s="87"/>
      <c r="HLE10" s="87"/>
      <c r="HLF10" s="87"/>
      <c r="HLG10" s="87"/>
      <c r="HLH10" s="87"/>
      <c r="HLI10" s="87"/>
      <c r="HLJ10" s="87"/>
      <c r="HLK10" s="87"/>
      <c r="HLL10" s="87"/>
      <c r="HLM10" s="87"/>
      <c r="HLN10" s="87"/>
      <c r="HLO10" s="87"/>
      <c r="HLP10" s="87"/>
      <c r="HLQ10" s="87"/>
      <c r="HLR10" s="87"/>
      <c r="HLS10" s="87"/>
      <c r="HLT10" s="87"/>
      <c r="HLU10" s="87"/>
      <c r="HLV10" s="87"/>
      <c r="HLW10" s="87"/>
      <c r="HLX10" s="87"/>
      <c r="HLY10" s="87"/>
      <c r="HLZ10" s="87"/>
      <c r="HMA10" s="87"/>
      <c r="HMB10" s="87"/>
      <c r="HMC10" s="87"/>
      <c r="HMD10" s="87"/>
      <c r="HME10" s="87"/>
      <c r="HMF10" s="87"/>
      <c r="HMG10" s="87"/>
      <c r="HMH10" s="87"/>
      <c r="HMI10" s="87"/>
      <c r="HMJ10" s="87"/>
      <c r="HMK10" s="87"/>
      <c r="HML10" s="87"/>
      <c r="HMM10" s="87"/>
      <c r="HMN10" s="87"/>
      <c r="HMO10" s="87"/>
      <c r="HMP10" s="87"/>
      <c r="HMQ10" s="87"/>
      <c r="HMR10" s="87"/>
      <c r="HMS10" s="87"/>
      <c r="HMT10" s="87"/>
      <c r="HMU10" s="87"/>
      <c r="HMV10" s="87"/>
      <c r="HMW10" s="87"/>
      <c r="HMX10" s="87"/>
      <c r="HMY10" s="87"/>
      <c r="HMZ10" s="87"/>
      <c r="HNA10" s="87"/>
      <c r="HNB10" s="87"/>
      <c r="HNC10" s="87"/>
      <c r="HND10" s="87"/>
      <c r="HNE10" s="87"/>
      <c r="HNF10" s="87"/>
      <c r="HNG10" s="87"/>
      <c r="HNH10" s="87"/>
      <c r="HNI10" s="87"/>
      <c r="HNJ10" s="87"/>
      <c r="HNK10" s="87"/>
      <c r="HNL10" s="87"/>
      <c r="HNM10" s="87"/>
      <c r="HNN10" s="87"/>
      <c r="HNO10" s="87"/>
      <c r="HNP10" s="87"/>
      <c r="HNQ10" s="87"/>
      <c r="HNR10" s="87"/>
      <c r="HNS10" s="87"/>
      <c r="HNT10" s="87"/>
      <c r="HNU10" s="87"/>
      <c r="HNV10" s="87"/>
      <c r="HNW10" s="87"/>
      <c r="HNX10" s="87"/>
      <c r="HNY10" s="87"/>
      <c r="HNZ10" s="87"/>
      <c r="HOA10" s="87"/>
      <c r="HOB10" s="87"/>
      <c r="HOC10" s="87"/>
      <c r="HOD10" s="87"/>
      <c r="HOE10" s="87"/>
      <c r="HOF10" s="87"/>
      <c r="HOG10" s="87"/>
      <c r="HOH10" s="87"/>
      <c r="HOI10" s="87"/>
      <c r="HOJ10" s="87"/>
      <c r="HOK10" s="87"/>
      <c r="HOL10" s="87"/>
      <c r="HOM10" s="87"/>
      <c r="HON10" s="87"/>
      <c r="HOO10" s="87"/>
      <c r="HOP10" s="87"/>
      <c r="HOQ10" s="87"/>
      <c r="HOR10" s="87"/>
      <c r="HOS10" s="87"/>
      <c r="HOT10" s="87"/>
      <c r="HOU10" s="87"/>
      <c r="HOV10" s="87"/>
      <c r="HOW10" s="87"/>
      <c r="HOX10" s="87"/>
      <c r="HOY10" s="87"/>
      <c r="HOZ10" s="87"/>
      <c r="HPA10" s="87"/>
      <c r="HPB10" s="87"/>
      <c r="HPC10" s="87"/>
      <c r="HPD10" s="87"/>
      <c r="HPE10" s="87"/>
      <c r="HPF10" s="87"/>
      <c r="HPG10" s="87"/>
      <c r="HPH10" s="87"/>
      <c r="HPI10" s="87"/>
      <c r="HPJ10" s="87"/>
      <c r="HPK10" s="87"/>
      <c r="HPL10" s="87"/>
      <c r="HPM10" s="87"/>
      <c r="HPN10" s="87"/>
      <c r="HPO10" s="87"/>
      <c r="HPP10" s="87"/>
      <c r="HPQ10" s="87"/>
      <c r="HPR10" s="87"/>
      <c r="HPS10" s="87"/>
      <c r="HPT10" s="87"/>
      <c r="HPU10" s="87"/>
      <c r="HPV10" s="87"/>
      <c r="HPW10" s="87"/>
      <c r="HPX10" s="87"/>
      <c r="HPY10" s="87"/>
      <c r="HPZ10" s="87"/>
      <c r="HQA10" s="87"/>
      <c r="HQB10" s="87"/>
      <c r="HQC10" s="87"/>
      <c r="HQD10" s="87"/>
      <c r="HQE10" s="87"/>
      <c r="HQF10" s="87"/>
      <c r="HQG10" s="87"/>
      <c r="HQH10" s="87"/>
      <c r="HQI10" s="87"/>
      <c r="HQJ10" s="87"/>
      <c r="HQK10" s="87"/>
      <c r="HQL10" s="87"/>
      <c r="HQM10" s="87"/>
      <c r="HQN10" s="87"/>
      <c r="HQO10" s="87"/>
      <c r="HQP10" s="87"/>
      <c r="HQQ10" s="87"/>
      <c r="HQR10" s="87"/>
      <c r="HQS10" s="87"/>
      <c r="HQT10" s="87"/>
      <c r="HQU10" s="87"/>
      <c r="HQV10" s="87"/>
      <c r="HQW10" s="87"/>
      <c r="HQX10" s="87"/>
      <c r="HQY10" s="87"/>
      <c r="HQZ10" s="87"/>
      <c r="HRA10" s="87"/>
      <c r="HRB10" s="87"/>
      <c r="HRC10" s="87"/>
      <c r="HRD10" s="87"/>
      <c r="HRE10" s="87"/>
      <c r="HRF10" s="87"/>
      <c r="HRG10" s="87"/>
      <c r="HRH10" s="87"/>
      <c r="HRI10" s="87"/>
      <c r="HRJ10" s="87"/>
      <c r="HRK10" s="87"/>
      <c r="HRL10" s="87"/>
      <c r="HRM10" s="87"/>
      <c r="HRN10" s="87"/>
      <c r="HRO10" s="87"/>
      <c r="HRP10" s="87"/>
      <c r="HRQ10" s="87"/>
      <c r="HRR10" s="87"/>
      <c r="HRS10" s="87"/>
      <c r="HRT10" s="87"/>
      <c r="HRU10" s="87"/>
      <c r="HRV10" s="87"/>
      <c r="HRW10" s="87"/>
      <c r="HRX10" s="87"/>
      <c r="HRY10" s="87"/>
      <c r="HRZ10" s="87"/>
      <c r="HSA10" s="87"/>
      <c r="HSB10" s="87"/>
      <c r="HSC10" s="87"/>
      <c r="HSD10" s="87"/>
      <c r="HSE10" s="87"/>
      <c r="HSF10" s="87"/>
      <c r="HSG10" s="87"/>
      <c r="HSH10" s="87"/>
      <c r="HSI10" s="87"/>
      <c r="HSJ10" s="87"/>
      <c r="HSK10" s="87"/>
      <c r="HSL10" s="87"/>
      <c r="HSM10" s="87"/>
      <c r="HSN10" s="87"/>
      <c r="HSO10" s="87"/>
      <c r="HSP10" s="87"/>
      <c r="HSQ10" s="87"/>
      <c r="HSR10" s="87"/>
      <c r="HSS10" s="87"/>
      <c r="HST10" s="87"/>
      <c r="HSU10" s="87"/>
      <c r="HSV10" s="87"/>
      <c r="HSW10" s="87"/>
      <c r="HSX10" s="87"/>
      <c r="HSY10" s="87"/>
      <c r="HSZ10" s="87"/>
      <c r="HTA10" s="87"/>
      <c r="HTB10" s="87"/>
      <c r="HTC10" s="87"/>
      <c r="HTD10" s="87"/>
      <c r="HTE10" s="87"/>
      <c r="HTF10" s="87"/>
      <c r="HTG10" s="87"/>
      <c r="HTH10" s="87"/>
      <c r="HTI10" s="87"/>
      <c r="HTJ10" s="87"/>
      <c r="HTK10" s="87"/>
      <c r="HTL10" s="87"/>
      <c r="HTM10" s="87"/>
      <c r="HTN10" s="87"/>
      <c r="HTO10" s="87"/>
      <c r="HTP10" s="87"/>
      <c r="HTQ10" s="87"/>
      <c r="HTR10" s="87"/>
      <c r="HTS10" s="87"/>
      <c r="HTT10" s="87"/>
      <c r="HTU10" s="87"/>
      <c r="HTV10" s="87"/>
      <c r="HTW10" s="87"/>
      <c r="HTX10" s="87"/>
      <c r="HTY10" s="87"/>
      <c r="HTZ10" s="87"/>
      <c r="HUA10" s="87"/>
      <c r="HUB10" s="87"/>
      <c r="HUC10" s="87"/>
      <c r="HUD10" s="87"/>
      <c r="HUE10" s="87"/>
      <c r="HUF10" s="87"/>
      <c r="HUG10" s="87"/>
      <c r="HUH10" s="87"/>
      <c r="HUI10" s="87"/>
      <c r="HUJ10" s="87"/>
      <c r="HUK10" s="87"/>
      <c r="HUL10" s="87"/>
      <c r="HUM10" s="87"/>
      <c r="HUN10" s="87"/>
      <c r="HUO10" s="87"/>
      <c r="HUP10" s="87"/>
      <c r="HUQ10" s="87"/>
      <c r="HUR10" s="87"/>
      <c r="HUS10" s="87"/>
      <c r="HUT10" s="87"/>
      <c r="HUU10" s="87"/>
      <c r="HUV10" s="87"/>
      <c r="HUW10" s="87"/>
      <c r="HUX10" s="87"/>
      <c r="HUY10" s="87"/>
      <c r="HUZ10" s="87"/>
      <c r="HVA10" s="87"/>
      <c r="HVB10" s="87"/>
      <c r="HVC10" s="87"/>
      <c r="HVD10" s="87"/>
      <c r="HVE10" s="87"/>
      <c r="HVF10" s="87"/>
      <c r="HVG10" s="87"/>
      <c r="HVH10" s="87"/>
      <c r="HVI10" s="87"/>
      <c r="HVJ10" s="87"/>
      <c r="HVK10" s="87"/>
      <c r="HVL10" s="87"/>
      <c r="HVM10" s="87"/>
      <c r="HVN10" s="87"/>
      <c r="HVO10" s="87"/>
      <c r="HVP10" s="87"/>
      <c r="HVQ10" s="87"/>
      <c r="HVR10" s="87"/>
      <c r="HVS10" s="87"/>
      <c r="HVT10" s="87"/>
      <c r="HVU10" s="87"/>
      <c r="HVV10" s="87"/>
      <c r="HVW10" s="87"/>
      <c r="HVX10" s="87"/>
      <c r="HVY10" s="87"/>
      <c r="HVZ10" s="87"/>
      <c r="HWA10" s="87"/>
      <c r="HWB10" s="87"/>
      <c r="HWC10" s="87"/>
      <c r="HWD10" s="87"/>
      <c r="HWE10" s="87"/>
      <c r="HWF10" s="87"/>
      <c r="HWG10" s="87"/>
      <c r="HWH10" s="87"/>
      <c r="HWI10" s="87"/>
      <c r="HWJ10" s="87"/>
      <c r="HWK10" s="87"/>
      <c r="HWL10" s="87"/>
      <c r="HWM10" s="87"/>
      <c r="HWN10" s="87"/>
      <c r="HWO10" s="87"/>
      <c r="HWP10" s="87"/>
      <c r="HWQ10" s="87"/>
      <c r="HWR10" s="87"/>
      <c r="HWS10" s="87"/>
      <c r="HWT10" s="87"/>
      <c r="HWU10" s="87"/>
      <c r="HWV10" s="87"/>
      <c r="HWW10" s="87"/>
      <c r="HWX10" s="87"/>
      <c r="HWY10" s="87"/>
      <c r="HWZ10" s="87"/>
      <c r="HXA10" s="87"/>
      <c r="HXB10" s="87"/>
      <c r="HXC10" s="87"/>
      <c r="HXD10" s="87"/>
      <c r="HXE10" s="87"/>
      <c r="HXF10" s="87"/>
      <c r="HXG10" s="87"/>
      <c r="HXH10" s="87"/>
      <c r="HXI10" s="87"/>
      <c r="HXJ10" s="87"/>
      <c r="HXK10" s="87"/>
      <c r="HXL10" s="87"/>
      <c r="HXM10" s="87"/>
      <c r="HXN10" s="87"/>
      <c r="HXO10" s="87"/>
      <c r="HXP10" s="87"/>
      <c r="HXQ10" s="87"/>
      <c r="HXR10" s="87"/>
      <c r="HXS10" s="87"/>
      <c r="HXT10" s="87"/>
      <c r="HXU10" s="87"/>
      <c r="HXV10" s="87"/>
      <c r="HXW10" s="87"/>
      <c r="HXX10" s="87"/>
      <c r="HXY10" s="87"/>
      <c r="HXZ10" s="87"/>
      <c r="HYA10" s="87"/>
      <c r="HYB10" s="87"/>
      <c r="HYC10" s="87"/>
      <c r="HYD10" s="87"/>
      <c r="HYE10" s="87"/>
      <c r="HYF10" s="87"/>
      <c r="HYG10" s="87"/>
      <c r="HYH10" s="87"/>
      <c r="HYI10" s="87"/>
      <c r="HYJ10" s="87"/>
      <c r="HYK10" s="87"/>
      <c r="HYL10" s="87"/>
      <c r="HYM10" s="87"/>
      <c r="HYN10" s="87"/>
      <c r="HYO10" s="87"/>
      <c r="HYP10" s="87"/>
      <c r="HYQ10" s="87"/>
      <c r="HYR10" s="87"/>
      <c r="HYS10" s="87"/>
      <c r="HYT10" s="87"/>
      <c r="HYU10" s="87"/>
      <c r="HYV10" s="87"/>
      <c r="HYW10" s="87"/>
      <c r="HYX10" s="87"/>
      <c r="HYY10" s="87"/>
      <c r="HYZ10" s="87"/>
      <c r="HZA10" s="87"/>
      <c r="HZB10" s="87"/>
      <c r="HZC10" s="87"/>
      <c r="HZD10" s="87"/>
      <c r="HZE10" s="87"/>
      <c r="HZF10" s="87"/>
      <c r="HZG10" s="87"/>
      <c r="HZH10" s="87"/>
      <c r="HZI10" s="87"/>
      <c r="HZJ10" s="87"/>
      <c r="HZK10" s="87"/>
      <c r="HZL10" s="87"/>
      <c r="HZM10" s="87"/>
      <c r="HZN10" s="87"/>
      <c r="HZO10" s="87"/>
      <c r="HZP10" s="87"/>
      <c r="HZQ10" s="87"/>
      <c r="HZR10" s="87"/>
      <c r="HZS10" s="87"/>
      <c r="HZT10" s="87"/>
      <c r="HZU10" s="87"/>
      <c r="HZV10" s="87"/>
      <c r="HZW10" s="87"/>
      <c r="HZX10" s="87"/>
      <c r="HZY10" s="87"/>
      <c r="HZZ10" s="87"/>
      <c r="IAA10" s="87"/>
      <c r="IAB10" s="87"/>
      <c r="IAC10" s="87"/>
      <c r="IAD10" s="87"/>
      <c r="IAE10" s="87"/>
      <c r="IAF10" s="87"/>
      <c r="IAG10" s="87"/>
      <c r="IAH10" s="87"/>
      <c r="IAI10" s="87"/>
      <c r="IAJ10" s="87"/>
      <c r="IAK10" s="87"/>
      <c r="IAL10" s="87"/>
      <c r="IAM10" s="87"/>
      <c r="IAN10" s="87"/>
      <c r="IAO10" s="87"/>
      <c r="IAP10" s="87"/>
      <c r="IAQ10" s="87"/>
      <c r="IAR10" s="87"/>
      <c r="IAS10" s="87"/>
      <c r="IAT10" s="87"/>
      <c r="IAU10" s="87"/>
      <c r="IAV10" s="87"/>
      <c r="IAW10" s="87"/>
      <c r="IAX10" s="87"/>
      <c r="IAY10" s="87"/>
      <c r="IAZ10" s="87"/>
      <c r="IBA10" s="87"/>
      <c r="IBB10" s="87"/>
      <c r="IBC10" s="87"/>
      <c r="IBD10" s="87"/>
      <c r="IBE10" s="87"/>
      <c r="IBF10" s="87"/>
      <c r="IBG10" s="87"/>
      <c r="IBH10" s="87"/>
      <c r="IBI10" s="87"/>
      <c r="IBJ10" s="87"/>
      <c r="IBK10" s="87"/>
      <c r="IBL10" s="87"/>
      <c r="IBM10" s="87"/>
      <c r="IBN10" s="87"/>
      <c r="IBO10" s="87"/>
      <c r="IBP10" s="87"/>
      <c r="IBQ10" s="87"/>
      <c r="IBR10" s="87"/>
      <c r="IBS10" s="87"/>
      <c r="IBT10" s="87"/>
      <c r="IBU10" s="87"/>
      <c r="IBV10" s="87"/>
      <c r="IBW10" s="87"/>
      <c r="IBX10" s="87"/>
      <c r="IBY10" s="87"/>
      <c r="IBZ10" s="87"/>
      <c r="ICA10" s="87"/>
      <c r="ICB10" s="87"/>
      <c r="ICC10" s="87"/>
      <c r="ICD10" s="87"/>
      <c r="ICE10" s="87"/>
      <c r="ICF10" s="87"/>
      <c r="ICG10" s="87"/>
      <c r="ICH10" s="87"/>
      <c r="ICI10" s="87"/>
      <c r="ICJ10" s="87"/>
      <c r="ICK10" s="87"/>
      <c r="ICL10" s="87"/>
      <c r="ICM10" s="87"/>
      <c r="ICN10" s="87"/>
      <c r="ICO10" s="87"/>
      <c r="ICP10" s="87"/>
      <c r="ICQ10" s="87"/>
      <c r="ICR10" s="87"/>
      <c r="ICS10" s="87"/>
      <c r="ICT10" s="87"/>
      <c r="ICU10" s="87"/>
      <c r="ICV10" s="87"/>
      <c r="ICW10" s="87"/>
      <c r="ICX10" s="87"/>
      <c r="ICY10" s="87"/>
      <c r="ICZ10" s="87"/>
      <c r="IDA10" s="87"/>
      <c r="IDB10" s="87"/>
      <c r="IDC10" s="87"/>
      <c r="IDD10" s="87"/>
      <c r="IDE10" s="87"/>
      <c r="IDF10" s="87"/>
      <c r="IDG10" s="87"/>
      <c r="IDH10" s="87"/>
      <c r="IDI10" s="87"/>
      <c r="IDJ10" s="87"/>
      <c r="IDK10" s="87"/>
      <c r="IDL10" s="87"/>
      <c r="IDM10" s="87"/>
      <c r="IDN10" s="87"/>
      <c r="IDO10" s="87"/>
      <c r="IDP10" s="87"/>
      <c r="IDQ10" s="87"/>
      <c r="IDR10" s="87"/>
      <c r="IDS10" s="87"/>
      <c r="IDT10" s="87"/>
      <c r="IDU10" s="87"/>
      <c r="IDV10" s="87"/>
      <c r="IDW10" s="87"/>
      <c r="IDX10" s="87"/>
      <c r="IDY10" s="87"/>
      <c r="IDZ10" s="87"/>
      <c r="IEA10" s="87"/>
      <c r="IEB10" s="87"/>
      <c r="IEC10" s="87"/>
      <c r="IED10" s="87"/>
      <c r="IEE10" s="87"/>
      <c r="IEF10" s="87"/>
      <c r="IEG10" s="87"/>
      <c r="IEH10" s="87"/>
      <c r="IEI10" s="87"/>
      <c r="IEJ10" s="87"/>
      <c r="IEK10" s="87"/>
      <c r="IEL10" s="87"/>
      <c r="IEM10" s="87"/>
      <c r="IEN10" s="87"/>
      <c r="IEO10" s="87"/>
      <c r="IEP10" s="87"/>
      <c r="IEQ10" s="87"/>
      <c r="IER10" s="87"/>
      <c r="IES10" s="87"/>
      <c r="IET10" s="87"/>
      <c r="IEU10" s="87"/>
      <c r="IEV10" s="87"/>
      <c r="IEW10" s="87"/>
      <c r="IEX10" s="87"/>
      <c r="IEY10" s="87"/>
      <c r="IEZ10" s="87"/>
      <c r="IFA10" s="87"/>
      <c r="IFB10" s="87"/>
      <c r="IFC10" s="87"/>
      <c r="IFD10" s="87"/>
      <c r="IFE10" s="87"/>
      <c r="IFF10" s="87"/>
      <c r="IFG10" s="87"/>
      <c r="IFH10" s="87"/>
      <c r="IFI10" s="87"/>
      <c r="IFJ10" s="87"/>
      <c r="IFK10" s="87"/>
      <c r="IFL10" s="87"/>
      <c r="IFM10" s="87"/>
      <c r="IFN10" s="87"/>
      <c r="IFO10" s="87"/>
      <c r="IFP10" s="87"/>
      <c r="IFQ10" s="87"/>
      <c r="IFR10" s="87"/>
      <c r="IFS10" s="87"/>
      <c r="IFT10" s="87"/>
      <c r="IFU10" s="87"/>
      <c r="IFV10" s="87"/>
      <c r="IFW10" s="87"/>
      <c r="IFX10" s="87"/>
      <c r="IFY10" s="87"/>
      <c r="IFZ10" s="87"/>
      <c r="IGA10" s="87"/>
      <c r="IGB10" s="87"/>
      <c r="IGC10" s="87"/>
      <c r="IGD10" s="87"/>
      <c r="IGE10" s="87"/>
      <c r="IGF10" s="87"/>
      <c r="IGG10" s="87"/>
      <c r="IGH10" s="87"/>
      <c r="IGI10" s="87"/>
      <c r="IGJ10" s="87"/>
      <c r="IGK10" s="87"/>
      <c r="IGL10" s="87"/>
      <c r="IGM10" s="87"/>
      <c r="IGN10" s="87"/>
      <c r="IGO10" s="87"/>
      <c r="IGP10" s="87"/>
      <c r="IGQ10" s="87"/>
      <c r="IGR10" s="87"/>
      <c r="IGS10" s="87"/>
      <c r="IGT10" s="87"/>
      <c r="IGU10" s="87"/>
      <c r="IGV10" s="87"/>
      <c r="IGW10" s="87"/>
      <c r="IGX10" s="87"/>
      <c r="IGY10" s="87"/>
      <c r="IGZ10" s="87"/>
      <c r="IHA10" s="87"/>
      <c r="IHB10" s="87"/>
      <c r="IHC10" s="87"/>
      <c r="IHD10" s="87"/>
      <c r="IHE10" s="87"/>
      <c r="IHF10" s="87"/>
      <c r="IHG10" s="87"/>
      <c r="IHH10" s="87"/>
      <c r="IHI10" s="87"/>
      <c r="IHJ10" s="87"/>
      <c r="IHK10" s="87"/>
      <c r="IHL10" s="87"/>
      <c r="IHM10" s="87"/>
      <c r="IHN10" s="87"/>
      <c r="IHO10" s="87"/>
      <c r="IHP10" s="87"/>
      <c r="IHQ10" s="87"/>
      <c r="IHR10" s="87"/>
      <c r="IHS10" s="87"/>
      <c r="IHT10" s="87"/>
      <c r="IHU10" s="87"/>
      <c r="IHV10" s="87"/>
      <c r="IHW10" s="87"/>
      <c r="IHX10" s="87"/>
      <c r="IHY10" s="87"/>
      <c r="IHZ10" s="87"/>
      <c r="IIA10" s="87"/>
      <c r="IIB10" s="87"/>
      <c r="IIC10" s="87"/>
      <c r="IID10" s="87"/>
      <c r="IIE10" s="87"/>
      <c r="IIF10" s="87"/>
      <c r="IIG10" s="87"/>
      <c r="IIH10" s="87"/>
      <c r="III10" s="87"/>
      <c r="IIJ10" s="87"/>
      <c r="IIK10" s="87"/>
      <c r="IIL10" s="87"/>
      <c r="IIM10" s="87"/>
      <c r="IIN10" s="87"/>
      <c r="IIO10" s="87"/>
      <c r="IIP10" s="87"/>
      <c r="IIQ10" s="87"/>
      <c r="IIR10" s="87"/>
      <c r="IIS10" s="87"/>
      <c r="IIT10" s="87"/>
      <c r="IIU10" s="87"/>
      <c r="IIV10" s="87"/>
      <c r="IIW10" s="87"/>
      <c r="IIX10" s="87"/>
      <c r="IIY10" s="87"/>
      <c r="IIZ10" s="87"/>
      <c r="IJA10" s="87"/>
      <c r="IJB10" s="87"/>
      <c r="IJC10" s="87"/>
      <c r="IJD10" s="87"/>
      <c r="IJE10" s="87"/>
      <c r="IJF10" s="87"/>
      <c r="IJG10" s="87"/>
      <c r="IJH10" s="87"/>
      <c r="IJI10" s="87"/>
      <c r="IJJ10" s="87"/>
      <c r="IJK10" s="87"/>
      <c r="IJL10" s="87"/>
      <c r="IJM10" s="87"/>
      <c r="IJN10" s="87"/>
      <c r="IJO10" s="87"/>
      <c r="IJP10" s="87"/>
      <c r="IJQ10" s="87"/>
      <c r="IJR10" s="87"/>
      <c r="IJS10" s="87"/>
      <c r="IJT10" s="87"/>
      <c r="IJU10" s="87"/>
      <c r="IJV10" s="87"/>
      <c r="IJW10" s="87"/>
      <c r="IJX10" s="87"/>
      <c r="IJY10" s="87"/>
      <c r="IJZ10" s="87"/>
      <c r="IKA10" s="87"/>
      <c r="IKB10" s="87"/>
      <c r="IKC10" s="87"/>
      <c r="IKD10" s="87"/>
      <c r="IKE10" s="87"/>
      <c r="IKF10" s="87"/>
      <c r="IKG10" s="87"/>
      <c r="IKH10" s="87"/>
      <c r="IKI10" s="87"/>
      <c r="IKJ10" s="87"/>
      <c r="IKK10" s="87"/>
      <c r="IKL10" s="87"/>
      <c r="IKM10" s="87"/>
      <c r="IKN10" s="87"/>
      <c r="IKO10" s="87"/>
      <c r="IKP10" s="87"/>
      <c r="IKQ10" s="87"/>
      <c r="IKR10" s="87"/>
      <c r="IKS10" s="87"/>
      <c r="IKT10" s="87"/>
      <c r="IKU10" s="87"/>
      <c r="IKV10" s="87"/>
      <c r="IKW10" s="87"/>
      <c r="IKX10" s="87"/>
      <c r="IKY10" s="87"/>
      <c r="IKZ10" s="87"/>
      <c r="ILA10" s="87"/>
      <c r="ILB10" s="87"/>
      <c r="ILC10" s="87"/>
      <c r="ILD10" s="87"/>
      <c r="ILE10" s="87"/>
      <c r="ILF10" s="87"/>
      <c r="ILG10" s="87"/>
      <c r="ILH10" s="87"/>
      <c r="ILI10" s="87"/>
      <c r="ILJ10" s="87"/>
      <c r="ILK10" s="87"/>
      <c r="ILL10" s="87"/>
      <c r="ILM10" s="87"/>
      <c r="ILN10" s="87"/>
      <c r="ILO10" s="87"/>
      <c r="ILP10" s="87"/>
      <c r="ILQ10" s="87"/>
      <c r="ILR10" s="87"/>
      <c r="ILS10" s="87"/>
      <c r="ILT10" s="87"/>
      <c r="ILU10" s="87"/>
      <c r="ILV10" s="87"/>
      <c r="ILW10" s="87"/>
      <c r="ILX10" s="87"/>
      <c r="ILY10" s="87"/>
      <c r="ILZ10" s="87"/>
      <c r="IMA10" s="87"/>
      <c r="IMB10" s="87"/>
      <c r="IMC10" s="87"/>
      <c r="IMD10" s="87"/>
      <c r="IME10" s="87"/>
      <c r="IMF10" s="87"/>
      <c r="IMG10" s="87"/>
      <c r="IMH10" s="87"/>
      <c r="IMI10" s="87"/>
      <c r="IMJ10" s="87"/>
      <c r="IMK10" s="87"/>
      <c r="IML10" s="87"/>
      <c r="IMM10" s="87"/>
      <c r="IMN10" s="87"/>
      <c r="IMO10" s="87"/>
      <c r="IMP10" s="87"/>
      <c r="IMQ10" s="87"/>
      <c r="IMR10" s="87"/>
      <c r="IMS10" s="87"/>
      <c r="IMT10" s="87"/>
      <c r="IMU10" s="87"/>
      <c r="IMV10" s="87"/>
      <c r="IMW10" s="87"/>
      <c r="IMX10" s="87"/>
      <c r="IMY10" s="87"/>
      <c r="IMZ10" s="87"/>
      <c r="INA10" s="87"/>
      <c r="INB10" s="87"/>
      <c r="INC10" s="87"/>
      <c r="IND10" s="87"/>
      <c r="INE10" s="87"/>
      <c r="INF10" s="87"/>
      <c r="ING10" s="87"/>
      <c r="INH10" s="87"/>
      <c r="INI10" s="87"/>
      <c r="INJ10" s="87"/>
      <c r="INK10" s="87"/>
      <c r="INL10" s="87"/>
      <c r="INM10" s="87"/>
      <c r="INN10" s="87"/>
      <c r="INO10" s="87"/>
      <c r="INP10" s="87"/>
      <c r="INQ10" s="87"/>
      <c r="INR10" s="87"/>
      <c r="INS10" s="87"/>
      <c r="INT10" s="87"/>
      <c r="INU10" s="87"/>
      <c r="INV10" s="87"/>
      <c r="INW10" s="87"/>
      <c r="INX10" s="87"/>
      <c r="INY10" s="87"/>
      <c r="INZ10" s="87"/>
      <c r="IOA10" s="87"/>
      <c r="IOB10" s="87"/>
      <c r="IOC10" s="87"/>
      <c r="IOD10" s="87"/>
      <c r="IOE10" s="87"/>
      <c r="IOF10" s="87"/>
      <c r="IOG10" s="87"/>
      <c r="IOH10" s="87"/>
      <c r="IOI10" s="87"/>
      <c r="IOJ10" s="87"/>
      <c r="IOK10" s="87"/>
      <c r="IOL10" s="87"/>
      <c r="IOM10" s="87"/>
      <c r="ION10" s="87"/>
      <c r="IOO10" s="87"/>
      <c r="IOP10" s="87"/>
      <c r="IOQ10" s="87"/>
      <c r="IOR10" s="87"/>
      <c r="IOS10" s="87"/>
      <c r="IOT10" s="87"/>
      <c r="IOU10" s="87"/>
      <c r="IOV10" s="87"/>
      <c r="IOW10" s="87"/>
      <c r="IOX10" s="87"/>
      <c r="IOY10" s="87"/>
      <c r="IOZ10" s="87"/>
      <c r="IPA10" s="87"/>
      <c r="IPB10" s="87"/>
      <c r="IPC10" s="87"/>
      <c r="IPD10" s="87"/>
      <c r="IPE10" s="87"/>
      <c r="IPF10" s="87"/>
      <c r="IPG10" s="87"/>
      <c r="IPH10" s="87"/>
      <c r="IPI10" s="87"/>
      <c r="IPJ10" s="87"/>
      <c r="IPK10" s="87"/>
      <c r="IPL10" s="87"/>
      <c r="IPM10" s="87"/>
      <c r="IPN10" s="87"/>
      <c r="IPO10" s="87"/>
      <c r="IPP10" s="87"/>
      <c r="IPQ10" s="87"/>
      <c r="IPR10" s="87"/>
      <c r="IPS10" s="87"/>
      <c r="IPT10" s="87"/>
      <c r="IPU10" s="87"/>
      <c r="IPV10" s="87"/>
      <c r="IPW10" s="87"/>
      <c r="IPX10" s="87"/>
      <c r="IPY10" s="87"/>
      <c r="IPZ10" s="87"/>
      <c r="IQA10" s="87"/>
      <c r="IQB10" s="87"/>
      <c r="IQC10" s="87"/>
      <c r="IQD10" s="87"/>
      <c r="IQE10" s="87"/>
      <c r="IQF10" s="87"/>
      <c r="IQG10" s="87"/>
      <c r="IQH10" s="87"/>
      <c r="IQI10" s="87"/>
      <c r="IQJ10" s="87"/>
      <c r="IQK10" s="87"/>
      <c r="IQL10" s="87"/>
      <c r="IQM10" s="87"/>
      <c r="IQN10" s="87"/>
      <c r="IQO10" s="87"/>
      <c r="IQP10" s="87"/>
      <c r="IQQ10" s="87"/>
      <c r="IQR10" s="87"/>
      <c r="IQS10" s="87"/>
      <c r="IQT10" s="87"/>
      <c r="IQU10" s="87"/>
      <c r="IQV10" s="87"/>
      <c r="IQW10" s="87"/>
      <c r="IQX10" s="87"/>
      <c r="IQY10" s="87"/>
      <c r="IQZ10" s="87"/>
      <c r="IRA10" s="87"/>
      <c r="IRB10" s="87"/>
      <c r="IRC10" s="87"/>
      <c r="IRD10" s="87"/>
      <c r="IRE10" s="87"/>
      <c r="IRF10" s="87"/>
      <c r="IRG10" s="87"/>
      <c r="IRH10" s="87"/>
      <c r="IRI10" s="87"/>
      <c r="IRJ10" s="87"/>
      <c r="IRK10" s="87"/>
      <c r="IRL10" s="87"/>
      <c r="IRM10" s="87"/>
      <c r="IRN10" s="87"/>
      <c r="IRO10" s="87"/>
      <c r="IRP10" s="87"/>
      <c r="IRQ10" s="87"/>
      <c r="IRR10" s="87"/>
      <c r="IRS10" s="87"/>
      <c r="IRT10" s="87"/>
      <c r="IRU10" s="87"/>
      <c r="IRV10" s="87"/>
      <c r="IRW10" s="87"/>
      <c r="IRX10" s="87"/>
      <c r="IRY10" s="87"/>
      <c r="IRZ10" s="87"/>
      <c r="ISA10" s="87"/>
      <c r="ISB10" s="87"/>
      <c r="ISC10" s="87"/>
      <c r="ISD10" s="87"/>
      <c r="ISE10" s="87"/>
      <c r="ISF10" s="87"/>
      <c r="ISG10" s="87"/>
      <c r="ISH10" s="87"/>
      <c r="ISI10" s="87"/>
      <c r="ISJ10" s="87"/>
      <c r="ISK10" s="87"/>
      <c r="ISL10" s="87"/>
      <c r="ISM10" s="87"/>
      <c r="ISN10" s="87"/>
      <c r="ISO10" s="87"/>
      <c r="ISP10" s="87"/>
      <c r="ISQ10" s="87"/>
      <c r="ISR10" s="87"/>
      <c r="ISS10" s="87"/>
      <c r="IST10" s="87"/>
      <c r="ISU10" s="87"/>
      <c r="ISV10" s="87"/>
      <c r="ISW10" s="87"/>
      <c r="ISX10" s="87"/>
      <c r="ISY10" s="87"/>
      <c r="ISZ10" s="87"/>
      <c r="ITA10" s="87"/>
      <c r="ITB10" s="87"/>
      <c r="ITC10" s="87"/>
      <c r="ITD10" s="87"/>
      <c r="ITE10" s="87"/>
      <c r="ITF10" s="87"/>
      <c r="ITG10" s="87"/>
      <c r="ITH10" s="87"/>
      <c r="ITI10" s="87"/>
      <c r="ITJ10" s="87"/>
      <c r="ITK10" s="87"/>
      <c r="ITL10" s="87"/>
      <c r="ITM10" s="87"/>
      <c r="ITN10" s="87"/>
      <c r="ITO10" s="87"/>
      <c r="ITP10" s="87"/>
      <c r="ITQ10" s="87"/>
      <c r="ITR10" s="87"/>
      <c r="ITS10" s="87"/>
      <c r="ITT10" s="87"/>
      <c r="ITU10" s="87"/>
      <c r="ITV10" s="87"/>
      <c r="ITW10" s="87"/>
      <c r="ITX10" s="87"/>
      <c r="ITY10" s="87"/>
      <c r="ITZ10" s="87"/>
      <c r="IUA10" s="87"/>
      <c r="IUB10" s="87"/>
      <c r="IUC10" s="87"/>
      <c r="IUD10" s="87"/>
      <c r="IUE10" s="87"/>
      <c r="IUF10" s="87"/>
      <c r="IUG10" s="87"/>
      <c r="IUH10" s="87"/>
      <c r="IUI10" s="87"/>
      <c r="IUJ10" s="87"/>
      <c r="IUK10" s="87"/>
      <c r="IUL10" s="87"/>
      <c r="IUM10" s="87"/>
      <c r="IUN10" s="87"/>
      <c r="IUO10" s="87"/>
      <c r="IUP10" s="87"/>
      <c r="IUQ10" s="87"/>
      <c r="IUR10" s="87"/>
      <c r="IUS10" s="87"/>
      <c r="IUT10" s="87"/>
      <c r="IUU10" s="87"/>
      <c r="IUV10" s="87"/>
      <c r="IUW10" s="87"/>
      <c r="IUX10" s="87"/>
      <c r="IUY10" s="87"/>
      <c r="IUZ10" s="87"/>
      <c r="IVA10" s="87"/>
      <c r="IVB10" s="87"/>
      <c r="IVC10" s="87"/>
      <c r="IVD10" s="87"/>
      <c r="IVE10" s="87"/>
      <c r="IVF10" s="87"/>
      <c r="IVG10" s="87"/>
      <c r="IVH10" s="87"/>
      <c r="IVI10" s="87"/>
      <c r="IVJ10" s="87"/>
      <c r="IVK10" s="87"/>
      <c r="IVL10" s="87"/>
      <c r="IVM10" s="87"/>
      <c r="IVN10" s="87"/>
      <c r="IVO10" s="87"/>
      <c r="IVP10" s="87"/>
      <c r="IVQ10" s="87"/>
      <c r="IVR10" s="87"/>
      <c r="IVS10" s="87"/>
      <c r="IVT10" s="87"/>
      <c r="IVU10" s="87"/>
      <c r="IVV10" s="87"/>
      <c r="IVW10" s="87"/>
      <c r="IVX10" s="87"/>
      <c r="IVY10" s="87"/>
      <c r="IVZ10" s="87"/>
      <c r="IWA10" s="87"/>
      <c r="IWB10" s="87"/>
      <c r="IWC10" s="87"/>
      <c r="IWD10" s="87"/>
      <c r="IWE10" s="87"/>
      <c r="IWF10" s="87"/>
      <c r="IWG10" s="87"/>
      <c r="IWH10" s="87"/>
      <c r="IWI10" s="87"/>
      <c r="IWJ10" s="87"/>
      <c r="IWK10" s="87"/>
      <c r="IWL10" s="87"/>
      <c r="IWM10" s="87"/>
      <c r="IWN10" s="87"/>
      <c r="IWO10" s="87"/>
      <c r="IWP10" s="87"/>
      <c r="IWQ10" s="87"/>
      <c r="IWR10" s="87"/>
      <c r="IWS10" s="87"/>
      <c r="IWT10" s="87"/>
      <c r="IWU10" s="87"/>
      <c r="IWV10" s="87"/>
      <c r="IWW10" s="87"/>
      <c r="IWX10" s="87"/>
      <c r="IWY10" s="87"/>
      <c r="IWZ10" s="87"/>
      <c r="IXA10" s="87"/>
      <c r="IXB10" s="87"/>
      <c r="IXC10" s="87"/>
      <c r="IXD10" s="87"/>
      <c r="IXE10" s="87"/>
      <c r="IXF10" s="87"/>
      <c r="IXG10" s="87"/>
      <c r="IXH10" s="87"/>
      <c r="IXI10" s="87"/>
      <c r="IXJ10" s="87"/>
      <c r="IXK10" s="87"/>
      <c r="IXL10" s="87"/>
      <c r="IXM10" s="87"/>
      <c r="IXN10" s="87"/>
      <c r="IXO10" s="87"/>
      <c r="IXP10" s="87"/>
      <c r="IXQ10" s="87"/>
      <c r="IXR10" s="87"/>
      <c r="IXS10" s="87"/>
      <c r="IXT10" s="87"/>
      <c r="IXU10" s="87"/>
      <c r="IXV10" s="87"/>
      <c r="IXW10" s="87"/>
      <c r="IXX10" s="87"/>
      <c r="IXY10" s="87"/>
      <c r="IXZ10" s="87"/>
      <c r="IYA10" s="87"/>
      <c r="IYB10" s="87"/>
      <c r="IYC10" s="87"/>
      <c r="IYD10" s="87"/>
      <c r="IYE10" s="87"/>
      <c r="IYF10" s="87"/>
      <c r="IYG10" s="87"/>
      <c r="IYH10" s="87"/>
      <c r="IYI10" s="87"/>
      <c r="IYJ10" s="87"/>
      <c r="IYK10" s="87"/>
      <c r="IYL10" s="87"/>
      <c r="IYM10" s="87"/>
      <c r="IYN10" s="87"/>
      <c r="IYO10" s="87"/>
      <c r="IYP10" s="87"/>
      <c r="IYQ10" s="87"/>
      <c r="IYR10" s="87"/>
      <c r="IYS10" s="87"/>
      <c r="IYT10" s="87"/>
      <c r="IYU10" s="87"/>
      <c r="IYV10" s="87"/>
      <c r="IYW10" s="87"/>
      <c r="IYX10" s="87"/>
      <c r="IYY10" s="87"/>
      <c r="IYZ10" s="87"/>
      <c r="IZA10" s="87"/>
      <c r="IZB10" s="87"/>
      <c r="IZC10" s="87"/>
      <c r="IZD10" s="87"/>
      <c r="IZE10" s="87"/>
      <c r="IZF10" s="87"/>
      <c r="IZG10" s="87"/>
      <c r="IZH10" s="87"/>
      <c r="IZI10" s="87"/>
      <c r="IZJ10" s="87"/>
      <c r="IZK10" s="87"/>
      <c r="IZL10" s="87"/>
      <c r="IZM10" s="87"/>
      <c r="IZN10" s="87"/>
      <c r="IZO10" s="87"/>
      <c r="IZP10" s="87"/>
      <c r="IZQ10" s="87"/>
      <c r="IZR10" s="87"/>
      <c r="IZS10" s="87"/>
      <c r="IZT10" s="87"/>
      <c r="IZU10" s="87"/>
      <c r="IZV10" s="87"/>
      <c r="IZW10" s="87"/>
      <c r="IZX10" s="87"/>
      <c r="IZY10" s="87"/>
      <c r="IZZ10" s="87"/>
      <c r="JAA10" s="87"/>
      <c r="JAB10" s="87"/>
      <c r="JAC10" s="87"/>
      <c r="JAD10" s="87"/>
      <c r="JAE10" s="87"/>
      <c r="JAF10" s="87"/>
      <c r="JAG10" s="87"/>
      <c r="JAH10" s="87"/>
      <c r="JAI10" s="87"/>
      <c r="JAJ10" s="87"/>
      <c r="JAK10" s="87"/>
      <c r="JAL10" s="87"/>
      <c r="JAM10" s="87"/>
      <c r="JAN10" s="87"/>
      <c r="JAO10" s="87"/>
      <c r="JAP10" s="87"/>
      <c r="JAQ10" s="87"/>
      <c r="JAR10" s="87"/>
      <c r="JAS10" s="87"/>
      <c r="JAT10" s="87"/>
      <c r="JAU10" s="87"/>
      <c r="JAV10" s="87"/>
      <c r="JAW10" s="87"/>
      <c r="JAX10" s="87"/>
      <c r="JAY10" s="87"/>
      <c r="JAZ10" s="87"/>
      <c r="JBA10" s="87"/>
      <c r="JBB10" s="87"/>
      <c r="JBC10" s="87"/>
      <c r="JBD10" s="87"/>
      <c r="JBE10" s="87"/>
      <c r="JBF10" s="87"/>
      <c r="JBG10" s="87"/>
      <c r="JBH10" s="87"/>
      <c r="JBI10" s="87"/>
      <c r="JBJ10" s="87"/>
      <c r="JBK10" s="87"/>
      <c r="JBL10" s="87"/>
      <c r="JBM10" s="87"/>
      <c r="JBN10" s="87"/>
      <c r="JBO10" s="87"/>
      <c r="JBP10" s="87"/>
      <c r="JBQ10" s="87"/>
      <c r="JBR10" s="87"/>
      <c r="JBS10" s="87"/>
      <c r="JBT10" s="87"/>
      <c r="JBU10" s="87"/>
      <c r="JBV10" s="87"/>
      <c r="JBW10" s="87"/>
      <c r="JBX10" s="87"/>
      <c r="JBY10" s="87"/>
      <c r="JBZ10" s="87"/>
      <c r="JCA10" s="87"/>
      <c r="JCB10" s="87"/>
      <c r="JCC10" s="87"/>
      <c r="JCD10" s="87"/>
      <c r="JCE10" s="87"/>
      <c r="JCF10" s="87"/>
      <c r="JCG10" s="87"/>
      <c r="JCH10" s="87"/>
      <c r="JCI10" s="87"/>
      <c r="JCJ10" s="87"/>
      <c r="JCK10" s="87"/>
      <c r="JCL10" s="87"/>
      <c r="JCM10" s="87"/>
      <c r="JCN10" s="87"/>
      <c r="JCO10" s="87"/>
      <c r="JCP10" s="87"/>
      <c r="JCQ10" s="87"/>
      <c r="JCR10" s="87"/>
      <c r="JCS10" s="87"/>
      <c r="JCT10" s="87"/>
      <c r="JCU10" s="87"/>
      <c r="JCV10" s="87"/>
      <c r="JCW10" s="87"/>
      <c r="JCX10" s="87"/>
      <c r="JCY10" s="87"/>
      <c r="JCZ10" s="87"/>
      <c r="JDA10" s="87"/>
      <c r="JDB10" s="87"/>
      <c r="JDC10" s="87"/>
      <c r="JDD10" s="87"/>
      <c r="JDE10" s="87"/>
      <c r="JDF10" s="87"/>
      <c r="JDG10" s="87"/>
      <c r="JDH10" s="87"/>
      <c r="JDI10" s="87"/>
      <c r="JDJ10" s="87"/>
      <c r="JDK10" s="87"/>
      <c r="JDL10" s="87"/>
      <c r="JDM10" s="87"/>
      <c r="JDN10" s="87"/>
      <c r="JDO10" s="87"/>
      <c r="JDP10" s="87"/>
      <c r="JDQ10" s="87"/>
      <c r="JDR10" s="87"/>
      <c r="JDS10" s="87"/>
      <c r="JDT10" s="87"/>
      <c r="JDU10" s="87"/>
      <c r="JDV10" s="87"/>
      <c r="JDW10" s="87"/>
      <c r="JDX10" s="87"/>
      <c r="JDY10" s="87"/>
      <c r="JDZ10" s="87"/>
      <c r="JEA10" s="87"/>
      <c r="JEB10" s="87"/>
      <c r="JEC10" s="87"/>
      <c r="JED10" s="87"/>
      <c r="JEE10" s="87"/>
      <c r="JEF10" s="87"/>
      <c r="JEG10" s="87"/>
      <c r="JEH10" s="87"/>
      <c r="JEI10" s="87"/>
      <c r="JEJ10" s="87"/>
      <c r="JEK10" s="87"/>
      <c r="JEL10" s="87"/>
      <c r="JEM10" s="87"/>
      <c r="JEN10" s="87"/>
      <c r="JEO10" s="87"/>
      <c r="JEP10" s="87"/>
      <c r="JEQ10" s="87"/>
      <c r="JER10" s="87"/>
      <c r="JES10" s="87"/>
      <c r="JET10" s="87"/>
      <c r="JEU10" s="87"/>
      <c r="JEV10" s="87"/>
      <c r="JEW10" s="87"/>
      <c r="JEX10" s="87"/>
      <c r="JEY10" s="87"/>
      <c r="JEZ10" s="87"/>
      <c r="JFA10" s="87"/>
      <c r="JFB10" s="87"/>
      <c r="JFC10" s="87"/>
      <c r="JFD10" s="87"/>
      <c r="JFE10" s="87"/>
      <c r="JFF10" s="87"/>
      <c r="JFG10" s="87"/>
      <c r="JFH10" s="87"/>
      <c r="JFI10" s="87"/>
      <c r="JFJ10" s="87"/>
      <c r="JFK10" s="87"/>
      <c r="JFL10" s="87"/>
      <c r="JFM10" s="87"/>
      <c r="JFN10" s="87"/>
      <c r="JFO10" s="87"/>
      <c r="JFP10" s="87"/>
      <c r="JFQ10" s="87"/>
      <c r="JFR10" s="87"/>
      <c r="JFS10" s="87"/>
      <c r="JFT10" s="87"/>
      <c r="JFU10" s="87"/>
      <c r="JFV10" s="87"/>
      <c r="JFW10" s="87"/>
      <c r="JFX10" s="87"/>
      <c r="JFY10" s="87"/>
      <c r="JFZ10" s="87"/>
      <c r="JGA10" s="87"/>
      <c r="JGB10" s="87"/>
      <c r="JGC10" s="87"/>
      <c r="JGD10" s="87"/>
      <c r="JGE10" s="87"/>
      <c r="JGF10" s="87"/>
      <c r="JGG10" s="87"/>
      <c r="JGH10" s="87"/>
      <c r="JGI10" s="87"/>
      <c r="JGJ10" s="87"/>
      <c r="JGK10" s="87"/>
      <c r="JGL10" s="87"/>
      <c r="JGM10" s="87"/>
      <c r="JGN10" s="87"/>
      <c r="JGO10" s="87"/>
      <c r="JGP10" s="87"/>
      <c r="JGQ10" s="87"/>
      <c r="JGR10" s="87"/>
      <c r="JGS10" s="87"/>
      <c r="JGT10" s="87"/>
      <c r="JGU10" s="87"/>
      <c r="JGV10" s="87"/>
      <c r="JGW10" s="87"/>
      <c r="JGX10" s="87"/>
      <c r="JGY10" s="87"/>
      <c r="JGZ10" s="87"/>
      <c r="JHA10" s="87"/>
      <c r="JHB10" s="87"/>
      <c r="JHC10" s="87"/>
      <c r="JHD10" s="87"/>
      <c r="JHE10" s="87"/>
      <c r="JHF10" s="87"/>
      <c r="JHG10" s="87"/>
      <c r="JHH10" s="87"/>
      <c r="JHI10" s="87"/>
      <c r="JHJ10" s="87"/>
      <c r="JHK10" s="87"/>
      <c r="JHL10" s="87"/>
      <c r="JHM10" s="87"/>
      <c r="JHN10" s="87"/>
      <c r="JHO10" s="87"/>
      <c r="JHP10" s="87"/>
      <c r="JHQ10" s="87"/>
      <c r="JHR10" s="87"/>
      <c r="JHS10" s="87"/>
      <c r="JHT10" s="87"/>
      <c r="JHU10" s="87"/>
      <c r="JHV10" s="87"/>
      <c r="JHW10" s="87"/>
      <c r="JHX10" s="87"/>
      <c r="JHY10" s="87"/>
      <c r="JHZ10" s="87"/>
      <c r="JIA10" s="87"/>
      <c r="JIB10" s="87"/>
      <c r="JIC10" s="87"/>
      <c r="JID10" s="87"/>
      <c r="JIE10" s="87"/>
      <c r="JIF10" s="87"/>
      <c r="JIG10" s="87"/>
      <c r="JIH10" s="87"/>
      <c r="JII10" s="87"/>
      <c r="JIJ10" s="87"/>
      <c r="JIK10" s="87"/>
      <c r="JIL10" s="87"/>
      <c r="JIM10" s="87"/>
      <c r="JIN10" s="87"/>
      <c r="JIO10" s="87"/>
      <c r="JIP10" s="87"/>
      <c r="JIQ10" s="87"/>
      <c r="JIR10" s="87"/>
      <c r="JIS10" s="87"/>
      <c r="JIT10" s="87"/>
      <c r="JIU10" s="87"/>
      <c r="JIV10" s="87"/>
      <c r="JIW10" s="87"/>
      <c r="JIX10" s="87"/>
      <c r="JIY10" s="87"/>
      <c r="JIZ10" s="87"/>
      <c r="JJA10" s="87"/>
      <c r="JJB10" s="87"/>
      <c r="JJC10" s="87"/>
      <c r="JJD10" s="87"/>
      <c r="JJE10" s="87"/>
      <c r="JJF10" s="87"/>
      <c r="JJG10" s="87"/>
      <c r="JJH10" s="87"/>
      <c r="JJI10" s="87"/>
      <c r="JJJ10" s="87"/>
      <c r="JJK10" s="87"/>
      <c r="JJL10" s="87"/>
      <c r="JJM10" s="87"/>
      <c r="JJN10" s="87"/>
      <c r="JJO10" s="87"/>
      <c r="JJP10" s="87"/>
      <c r="JJQ10" s="87"/>
      <c r="JJR10" s="87"/>
      <c r="JJS10" s="87"/>
      <c r="JJT10" s="87"/>
      <c r="JJU10" s="87"/>
      <c r="JJV10" s="87"/>
      <c r="JJW10" s="87"/>
      <c r="JJX10" s="87"/>
      <c r="JJY10" s="87"/>
      <c r="JJZ10" s="87"/>
      <c r="JKA10" s="87"/>
      <c r="JKB10" s="87"/>
      <c r="JKC10" s="87"/>
      <c r="JKD10" s="87"/>
      <c r="JKE10" s="87"/>
      <c r="JKF10" s="87"/>
      <c r="JKG10" s="87"/>
      <c r="JKH10" s="87"/>
      <c r="JKI10" s="87"/>
      <c r="JKJ10" s="87"/>
      <c r="JKK10" s="87"/>
      <c r="JKL10" s="87"/>
      <c r="JKM10" s="87"/>
      <c r="JKN10" s="87"/>
      <c r="JKO10" s="87"/>
      <c r="JKP10" s="87"/>
      <c r="JKQ10" s="87"/>
      <c r="JKR10" s="87"/>
      <c r="JKS10" s="87"/>
      <c r="JKT10" s="87"/>
      <c r="JKU10" s="87"/>
      <c r="JKV10" s="87"/>
      <c r="JKW10" s="87"/>
      <c r="JKX10" s="87"/>
      <c r="JKY10" s="87"/>
      <c r="JKZ10" s="87"/>
      <c r="JLA10" s="87"/>
      <c r="JLB10" s="87"/>
      <c r="JLC10" s="87"/>
      <c r="JLD10" s="87"/>
      <c r="JLE10" s="87"/>
      <c r="JLF10" s="87"/>
      <c r="JLG10" s="87"/>
      <c r="JLH10" s="87"/>
      <c r="JLI10" s="87"/>
      <c r="JLJ10" s="87"/>
      <c r="JLK10" s="87"/>
      <c r="JLL10" s="87"/>
      <c r="JLM10" s="87"/>
      <c r="JLN10" s="87"/>
      <c r="JLO10" s="87"/>
      <c r="JLP10" s="87"/>
      <c r="JLQ10" s="87"/>
      <c r="JLR10" s="87"/>
      <c r="JLS10" s="87"/>
      <c r="JLT10" s="87"/>
      <c r="JLU10" s="87"/>
      <c r="JLV10" s="87"/>
      <c r="JLW10" s="87"/>
      <c r="JLX10" s="87"/>
      <c r="JLY10" s="87"/>
      <c r="JLZ10" s="87"/>
      <c r="JMA10" s="87"/>
      <c r="JMB10" s="87"/>
      <c r="JMC10" s="87"/>
      <c r="JMD10" s="87"/>
      <c r="JME10" s="87"/>
      <c r="JMF10" s="87"/>
      <c r="JMG10" s="87"/>
      <c r="JMH10" s="87"/>
      <c r="JMI10" s="87"/>
      <c r="JMJ10" s="87"/>
      <c r="JMK10" s="87"/>
      <c r="JML10" s="87"/>
      <c r="JMM10" s="87"/>
      <c r="JMN10" s="87"/>
      <c r="JMO10" s="87"/>
      <c r="JMP10" s="87"/>
      <c r="JMQ10" s="87"/>
      <c r="JMR10" s="87"/>
      <c r="JMS10" s="87"/>
      <c r="JMT10" s="87"/>
      <c r="JMU10" s="87"/>
      <c r="JMV10" s="87"/>
      <c r="JMW10" s="87"/>
      <c r="JMX10" s="87"/>
      <c r="JMY10" s="87"/>
      <c r="JMZ10" s="87"/>
      <c r="JNA10" s="87"/>
      <c r="JNB10" s="87"/>
      <c r="JNC10" s="87"/>
      <c r="JND10" s="87"/>
      <c r="JNE10" s="87"/>
      <c r="JNF10" s="87"/>
      <c r="JNG10" s="87"/>
      <c r="JNH10" s="87"/>
      <c r="JNI10" s="87"/>
      <c r="JNJ10" s="87"/>
      <c r="JNK10" s="87"/>
      <c r="JNL10" s="87"/>
      <c r="JNM10" s="87"/>
      <c r="JNN10" s="87"/>
      <c r="JNO10" s="87"/>
      <c r="JNP10" s="87"/>
      <c r="JNQ10" s="87"/>
      <c r="JNR10" s="87"/>
      <c r="JNS10" s="87"/>
      <c r="JNT10" s="87"/>
      <c r="JNU10" s="87"/>
      <c r="JNV10" s="87"/>
      <c r="JNW10" s="87"/>
      <c r="JNX10" s="87"/>
      <c r="JNY10" s="87"/>
      <c r="JNZ10" s="87"/>
      <c r="JOA10" s="87"/>
      <c r="JOB10" s="87"/>
      <c r="JOC10" s="87"/>
      <c r="JOD10" s="87"/>
      <c r="JOE10" s="87"/>
      <c r="JOF10" s="87"/>
      <c r="JOG10" s="87"/>
      <c r="JOH10" s="87"/>
      <c r="JOI10" s="87"/>
      <c r="JOJ10" s="87"/>
      <c r="JOK10" s="87"/>
      <c r="JOL10" s="87"/>
      <c r="JOM10" s="87"/>
      <c r="JON10" s="87"/>
      <c r="JOO10" s="87"/>
      <c r="JOP10" s="87"/>
      <c r="JOQ10" s="87"/>
      <c r="JOR10" s="87"/>
      <c r="JOS10" s="87"/>
      <c r="JOT10" s="87"/>
      <c r="JOU10" s="87"/>
      <c r="JOV10" s="87"/>
      <c r="JOW10" s="87"/>
      <c r="JOX10" s="87"/>
      <c r="JOY10" s="87"/>
      <c r="JOZ10" s="87"/>
      <c r="JPA10" s="87"/>
      <c r="JPB10" s="87"/>
      <c r="JPC10" s="87"/>
      <c r="JPD10" s="87"/>
      <c r="JPE10" s="87"/>
      <c r="JPF10" s="87"/>
      <c r="JPG10" s="87"/>
      <c r="JPH10" s="87"/>
      <c r="JPI10" s="87"/>
      <c r="JPJ10" s="87"/>
      <c r="JPK10" s="87"/>
      <c r="JPL10" s="87"/>
      <c r="JPM10" s="87"/>
      <c r="JPN10" s="87"/>
      <c r="JPO10" s="87"/>
      <c r="JPP10" s="87"/>
      <c r="JPQ10" s="87"/>
      <c r="JPR10" s="87"/>
      <c r="JPS10" s="87"/>
      <c r="JPT10" s="87"/>
      <c r="JPU10" s="87"/>
      <c r="JPV10" s="87"/>
      <c r="JPW10" s="87"/>
      <c r="JPX10" s="87"/>
      <c r="JPY10" s="87"/>
      <c r="JPZ10" s="87"/>
      <c r="JQA10" s="87"/>
      <c r="JQB10" s="87"/>
      <c r="JQC10" s="87"/>
      <c r="JQD10" s="87"/>
      <c r="JQE10" s="87"/>
      <c r="JQF10" s="87"/>
      <c r="JQG10" s="87"/>
      <c r="JQH10" s="87"/>
      <c r="JQI10" s="87"/>
      <c r="JQJ10" s="87"/>
      <c r="JQK10" s="87"/>
      <c r="JQL10" s="87"/>
      <c r="JQM10" s="87"/>
      <c r="JQN10" s="87"/>
      <c r="JQO10" s="87"/>
      <c r="JQP10" s="87"/>
      <c r="JQQ10" s="87"/>
      <c r="JQR10" s="87"/>
      <c r="JQS10" s="87"/>
      <c r="JQT10" s="87"/>
      <c r="JQU10" s="87"/>
      <c r="JQV10" s="87"/>
      <c r="JQW10" s="87"/>
      <c r="JQX10" s="87"/>
      <c r="JQY10" s="87"/>
      <c r="JQZ10" s="87"/>
      <c r="JRA10" s="87"/>
      <c r="JRB10" s="87"/>
      <c r="JRC10" s="87"/>
      <c r="JRD10" s="87"/>
      <c r="JRE10" s="87"/>
      <c r="JRF10" s="87"/>
      <c r="JRG10" s="87"/>
      <c r="JRH10" s="87"/>
      <c r="JRI10" s="87"/>
      <c r="JRJ10" s="87"/>
      <c r="JRK10" s="87"/>
      <c r="JRL10" s="87"/>
      <c r="JRM10" s="87"/>
      <c r="JRN10" s="87"/>
      <c r="JRO10" s="87"/>
      <c r="JRP10" s="87"/>
      <c r="JRQ10" s="87"/>
      <c r="JRR10" s="87"/>
      <c r="JRS10" s="87"/>
      <c r="JRT10" s="87"/>
      <c r="JRU10" s="87"/>
      <c r="JRV10" s="87"/>
      <c r="JRW10" s="87"/>
      <c r="JRX10" s="87"/>
      <c r="JRY10" s="87"/>
      <c r="JRZ10" s="87"/>
      <c r="JSA10" s="87"/>
      <c r="JSB10" s="87"/>
      <c r="JSC10" s="87"/>
      <c r="JSD10" s="87"/>
      <c r="JSE10" s="87"/>
      <c r="JSF10" s="87"/>
      <c r="JSG10" s="87"/>
      <c r="JSH10" s="87"/>
      <c r="JSI10" s="87"/>
      <c r="JSJ10" s="87"/>
      <c r="JSK10" s="87"/>
      <c r="JSL10" s="87"/>
      <c r="JSM10" s="87"/>
      <c r="JSN10" s="87"/>
      <c r="JSO10" s="87"/>
      <c r="JSP10" s="87"/>
      <c r="JSQ10" s="87"/>
      <c r="JSR10" s="87"/>
      <c r="JSS10" s="87"/>
      <c r="JST10" s="87"/>
      <c r="JSU10" s="87"/>
      <c r="JSV10" s="87"/>
      <c r="JSW10" s="87"/>
      <c r="JSX10" s="87"/>
      <c r="JSY10" s="87"/>
      <c r="JSZ10" s="87"/>
      <c r="JTA10" s="87"/>
      <c r="JTB10" s="87"/>
      <c r="JTC10" s="87"/>
      <c r="JTD10" s="87"/>
      <c r="JTE10" s="87"/>
      <c r="JTF10" s="87"/>
      <c r="JTG10" s="87"/>
      <c r="JTH10" s="87"/>
      <c r="JTI10" s="87"/>
      <c r="JTJ10" s="87"/>
      <c r="JTK10" s="87"/>
      <c r="JTL10" s="87"/>
      <c r="JTM10" s="87"/>
      <c r="JTN10" s="87"/>
      <c r="JTO10" s="87"/>
      <c r="JTP10" s="87"/>
      <c r="JTQ10" s="87"/>
      <c r="JTR10" s="87"/>
      <c r="JTS10" s="87"/>
      <c r="JTT10" s="87"/>
      <c r="JTU10" s="87"/>
      <c r="JTV10" s="87"/>
      <c r="JTW10" s="87"/>
      <c r="JTX10" s="87"/>
      <c r="JTY10" s="87"/>
      <c r="JTZ10" s="87"/>
      <c r="JUA10" s="87"/>
      <c r="JUB10" s="87"/>
      <c r="JUC10" s="87"/>
      <c r="JUD10" s="87"/>
      <c r="JUE10" s="87"/>
      <c r="JUF10" s="87"/>
      <c r="JUG10" s="87"/>
      <c r="JUH10" s="87"/>
      <c r="JUI10" s="87"/>
      <c r="JUJ10" s="87"/>
      <c r="JUK10" s="87"/>
      <c r="JUL10" s="87"/>
      <c r="JUM10" s="87"/>
      <c r="JUN10" s="87"/>
      <c r="JUO10" s="87"/>
      <c r="JUP10" s="87"/>
      <c r="JUQ10" s="87"/>
      <c r="JUR10" s="87"/>
      <c r="JUS10" s="87"/>
      <c r="JUT10" s="87"/>
      <c r="JUU10" s="87"/>
      <c r="JUV10" s="87"/>
      <c r="JUW10" s="87"/>
      <c r="JUX10" s="87"/>
      <c r="JUY10" s="87"/>
      <c r="JUZ10" s="87"/>
      <c r="JVA10" s="87"/>
      <c r="JVB10" s="87"/>
      <c r="JVC10" s="87"/>
      <c r="JVD10" s="87"/>
      <c r="JVE10" s="87"/>
      <c r="JVF10" s="87"/>
      <c r="JVG10" s="87"/>
      <c r="JVH10" s="87"/>
      <c r="JVI10" s="87"/>
      <c r="JVJ10" s="87"/>
      <c r="JVK10" s="87"/>
      <c r="JVL10" s="87"/>
      <c r="JVM10" s="87"/>
      <c r="JVN10" s="87"/>
      <c r="JVO10" s="87"/>
      <c r="JVP10" s="87"/>
      <c r="JVQ10" s="87"/>
      <c r="JVR10" s="87"/>
      <c r="JVS10" s="87"/>
      <c r="JVT10" s="87"/>
      <c r="JVU10" s="87"/>
      <c r="JVV10" s="87"/>
      <c r="JVW10" s="87"/>
      <c r="JVX10" s="87"/>
      <c r="JVY10" s="87"/>
      <c r="JVZ10" s="87"/>
      <c r="JWA10" s="87"/>
      <c r="JWB10" s="87"/>
      <c r="JWC10" s="87"/>
      <c r="JWD10" s="87"/>
      <c r="JWE10" s="87"/>
      <c r="JWF10" s="87"/>
      <c r="JWG10" s="87"/>
      <c r="JWH10" s="87"/>
      <c r="JWI10" s="87"/>
      <c r="JWJ10" s="87"/>
      <c r="JWK10" s="87"/>
      <c r="JWL10" s="87"/>
      <c r="JWM10" s="87"/>
      <c r="JWN10" s="87"/>
      <c r="JWO10" s="87"/>
      <c r="JWP10" s="87"/>
      <c r="JWQ10" s="87"/>
      <c r="JWR10" s="87"/>
      <c r="JWS10" s="87"/>
      <c r="JWT10" s="87"/>
      <c r="JWU10" s="87"/>
      <c r="JWV10" s="87"/>
      <c r="JWW10" s="87"/>
      <c r="JWX10" s="87"/>
      <c r="JWY10" s="87"/>
      <c r="JWZ10" s="87"/>
      <c r="JXA10" s="87"/>
      <c r="JXB10" s="87"/>
      <c r="JXC10" s="87"/>
      <c r="JXD10" s="87"/>
      <c r="JXE10" s="87"/>
      <c r="JXF10" s="87"/>
      <c r="JXG10" s="87"/>
      <c r="JXH10" s="87"/>
      <c r="JXI10" s="87"/>
      <c r="JXJ10" s="87"/>
      <c r="JXK10" s="87"/>
      <c r="JXL10" s="87"/>
      <c r="JXM10" s="87"/>
      <c r="JXN10" s="87"/>
      <c r="JXO10" s="87"/>
      <c r="JXP10" s="87"/>
      <c r="JXQ10" s="87"/>
      <c r="JXR10" s="87"/>
      <c r="JXS10" s="87"/>
      <c r="JXT10" s="87"/>
      <c r="JXU10" s="87"/>
      <c r="JXV10" s="87"/>
      <c r="JXW10" s="87"/>
      <c r="JXX10" s="87"/>
      <c r="JXY10" s="87"/>
      <c r="JXZ10" s="87"/>
      <c r="JYA10" s="87"/>
      <c r="JYB10" s="87"/>
      <c r="JYC10" s="87"/>
      <c r="JYD10" s="87"/>
      <c r="JYE10" s="87"/>
      <c r="JYF10" s="87"/>
      <c r="JYG10" s="87"/>
      <c r="JYH10" s="87"/>
      <c r="JYI10" s="87"/>
      <c r="JYJ10" s="87"/>
      <c r="JYK10" s="87"/>
      <c r="JYL10" s="87"/>
      <c r="JYM10" s="87"/>
      <c r="JYN10" s="87"/>
      <c r="JYO10" s="87"/>
      <c r="JYP10" s="87"/>
      <c r="JYQ10" s="87"/>
      <c r="JYR10" s="87"/>
      <c r="JYS10" s="87"/>
      <c r="JYT10" s="87"/>
      <c r="JYU10" s="87"/>
      <c r="JYV10" s="87"/>
      <c r="JYW10" s="87"/>
      <c r="JYX10" s="87"/>
      <c r="JYY10" s="87"/>
      <c r="JYZ10" s="87"/>
      <c r="JZA10" s="87"/>
      <c r="JZB10" s="87"/>
      <c r="JZC10" s="87"/>
      <c r="JZD10" s="87"/>
      <c r="JZE10" s="87"/>
      <c r="JZF10" s="87"/>
      <c r="JZG10" s="87"/>
      <c r="JZH10" s="87"/>
      <c r="JZI10" s="87"/>
      <c r="JZJ10" s="87"/>
      <c r="JZK10" s="87"/>
      <c r="JZL10" s="87"/>
      <c r="JZM10" s="87"/>
      <c r="JZN10" s="87"/>
      <c r="JZO10" s="87"/>
      <c r="JZP10" s="87"/>
      <c r="JZQ10" s="87"/>
      <c r="JZR10" s="87"/>
      <c r="JZS10" s="87"/>
      <c r="JZT10" s="87"/>
      <c r="JZU10" s="87"/>
      <c r="JZV10" s="87"/>
      <c r="JZW10" s="87"/>
      <c r="JZX10" s="87"/>
      <c r="JZY10" s="87"/>
      <c r="JZZ10" s="87"/>
      <c r="KAA10" s="87"/>
      <c r="KAB10" s="87"/>
      <c r="KAC10" s="87"/>
      <c r="KAD10" s="87"/>
      <c r="KAE10" s="87"/>
      <c r="KAF10" s="87"/>
      <c r="KAG10" s="87"/>
      <c r="KAH10" s="87"/>
      <c r="KAI10" s="87"/>
      <c r="KAJ10" s="87"/>
      <c r="KAK10" s="87"/>
      <c r="KAL10" s="87"/>
      <c r="KAM10" s="87"/>
      <c r="KAN10" s="87"/>
      <c r="KAO10" s="87"/>
      <c r="KAP10" s="87"/>
      <c r="KAQ10" s="87"/>
      <c r="KAR10" s="87"/>
      <c r="KAS10" s="87"/>
      <c r="KAT10" s="87"/>
      <c r="KAU10" s="87"/>
      <c r="KAV10" s="87"/>
      <c r="KAW10" s="87"/>
      <c r="KAX10" s="87"/>
      <c r="KAY10" s="87"/>
      <c r="KAZ10" s="87"/>
      <c r="KBA10" s="87"/>
      <c r="KBB10" s="87"/>
      <c r="KBC10" s="87"/>
      <c r="KBD10" s="87"/>
      <c r="KBE10" s="87"/>
      <c r="KBF10" s="87"/>
      <c r="KBG10" s="87"/>
      <c r="KBH10" s="87"/>
      <c r="KBI10" s="87"/>
      <c r="KBJ10" s="87"/>
      <c r="KBK10" s="87"/>
      <c r="KBL10" s="87"/>
      <c r="KBM10" s="87"/>
      <c r="KBN10" s="87"/>
      <c r="KBO10" s="87"/>
      <c r="KBP10" s="87"/>
      <c r="KBQ10" s="87"/>
      <c r="KBR10" s="87"/>
      <c r="KBS10" s="87"/>
      <c r="KBT10" s="87"/>
      <c r="KBU10" s="87"/>
      <c r="KBV10" s="87"/>
      <c r="KBW10" s="87"/>
      <c r="KBX10" s="87"/>
      <c r="KBY10" s="87"/>
      <c r="KBZ10" s="87"/>
      <c r="KCA10" s="87"/>
      <c r="KCB10" s="87"/>
      <c r="KCC10" s="87"/>
      <c r="KCD10" s="87"/>
      <c r="KCE10" s="87"/>
      <c r="KCF10" s="87"/>
      <c r="KCG10" s="87"/>
      <c r="KCH10" s="87"/>
      <c r="KCI10" s="87"/>
      <c r="KCJ10" s="87"/>
      <c r="KCK10" s="87"/>
      <c r="KCL10" s="87"/>
      <c r="KCM10" s="87"/>
      <c r="KCN10" s="87"/>
      <c r="KCO10" s="87"/>
      <c r="KCP10" s="87"/>
      <c r="KCQ10" s="87"/>
      <c r="KCR10" s="87"/>
      <c r="KCS10" s="87"/>
      <c r="KCT10" s="87"/>
      <c r="KCU10" s="87"/>
      <c r="KCV10" s="87"/>
      <c r="KCW10" s="87"/>
      <c r="KCX10" s="87"/>
      <c r="KCY10" s="87"/>
      <c r="KCZ10" s="87"/>
      <c r="KDA10" s="87"/>
      <c r="KDB10" s="87"/>
      <c r="KDC10" s="87"/>
      <c r="KDD10" s="87"/>
      <c r="KDE10" s="87"/>
      <c r="KDF10" s="87"/>
      <c r="KDG10" s="87"/>
      <c r="KDH10" s="87"/>
      <c r="KDI10" s="87"/>
      <c r="KDJ10" s="87"/>
      <c r="KDK10" s="87"/>
      <c r="KDL10" s="87"/>
      <c r="KDM10" s="87"/>
      <c r="KDN10" s="87"/>
      <c r="KDO10" s="87"/>
      <c r="KDP10" s="87"/>
      <c r="KDQ10" s="87"/>
      <c r="KDR10" s="87"/>
      <c r="KDS10" s="87"/>
      <c r="KDT10" s="87"/>
      <c r="KDU10" s="87"/>
      <c r="KDV10" s="87"/>
      <c r="KDW10" s="87"/>
      <c r="KDX10" s="87"/>
      <c r="KDY10" s="87"/>
      <c r="KDZ10" s="87"/>
      <c r="KEA10" s="87"/>
      <c r="KEB10" s="87"/>
      <c r="KEC10" s="87"/>
      <c r="KED10" s="87"/>
      <c r="KEE10" s="87"/>
      <c r="KEF10" s="87"/>
      <c r="KEG10" s="87"/>
      <c r="KEH10" s="87"/>
      <c r="KEI10" s="87"/>
      <c r="KEJ10" s="87"/>
      <c r="KEK10" s="87"/>
      <c r="KEL10" s="87"/>
      <c r="KEM10" s="87"/>
      <c r="KEN10" s="87"/>
      <c r="KEO10" s="87"/>
      <c r="KEP10" s="87"/>
      <c r="KEQ10" s="87"/>
      <c r="KER10" s="87"/>
      <c r="KES10" s="87"/>
      <c r="KET10" s="87"/>
      <c r="KEU10" s="87"/>
      <c r="KEV10" s="87"/>
      <c r="KEW10" s="87"/>
      <c r="KEX10" s="87"/>
      <c r="KEY10" s="87"/>
      <c r="KEZ10" s="87"/>
      <c r="KFA10" s="87"/>
      <c r="KFB10" s="87"/>
      <c r="KFC10" s="87"/>
      <c r="KFD10" s="87"/>
      <c r="KFE10" s="87"/>
      <c r="KFF10" s="87"/>
      <c r="KFG10" s="87"/>
      <c r="KFH10" s="87"/>
      <c r="KFI10" s="87"/>
      <c r="KFJ10" s="87"/>
      <c r="KFK10" s="87"/>
      <c r="KFL10" s="87"/>
      <c r="KFM10" s="87"/>
      <c r="KFN10" s="87"/>
      <c r="KFO10" s="87"/>
      <c r="KFP10" s="87"/>
      <c r="KFQ10" s="87"/>
      <c r="KFR10" s="87"/>
      <c r="KFS10" s="87"/>
      <c r="KFT10" s="87"/>
      <c r="KFU10" s="87"/>
      <c r="KFV10" s="87"/>
      <c r="KFW10" s="87"/>
      <c r="KFX10" s="87"/>
      <c r="KFY10" s="87"/>
      <c r="KFZ10" s="87"/>
      <c r="KGA10" s="87"/>
      <c r="KGB10" s="87"/>
      <c r="KGC10" s="87"/>
      <c r="KGD10" s="87"/>
      <c r="KGE10" s="87"/>
      <c r="KGF10" s="87"/>
      <c r="KGG10" s="87"/>
      <c r="KGH10" s="87"/>
      <c r="KGI10" s="87"/>
      <c r="KGJ10" s="87"/>
      <c r="KGK10" s="87"/>
      <c r="KGL10" s="87"/>
      <c r="KGM10" s="87"/>
      <c r="KGN10" s="87"/>
      <c r="KGO10" s="87"/>
      <c r="KGP10" s="87"/>
      <c r="KGQ10" s="87"/>
      <c r="KGR10" s="87"/>
      <c r="KGS10" s="87"/>
      <c r="KGT10" s="87"/>
      <c r="KGU10" s="87"/>
      <c r="KGV10" s="87"/>
      <c r="KGW10" s="87"/>
      <c r="KGX10" s="87"/>
      <c r="KGY10" s="87"/>
      <c r="KGZ10" s="87"/>
      <c r="KHA10" s="87"/>
      <c r="KHB10" s="87"/>
      <c r="KHC10" s="87"/>
      <c r="KHD10" s="87"/>
      <c r="KHE10" s="87"/>
      <c r="KHF10" s="87"/>
      <c r="KHG10" s="87"/>
      <c r="KHH10" s="87"/>
      <c r="KHI10" s="87"/>
      <c r="KHJ10" s="87"/>
      <c r="KHK10" s="87"/>
      <c r="KHL10" s="87"/>
      <c r="KHM10" s="87"/>
      <c r="KHN10" s="87"/>
      <c r="KHO10" s="87"/>
      <c r="KHP10" s="87"/>
      <c r="KHQ10" s="87"/>
      <c r="KHR10" s="87"/>
      <c r="KHS10" s="87"/>
      <c r="KHT10" s="87"/>
      <c r="KHU10" s="87"/>
      <c r="KHV10" s="87"/>
      <c r="KHW10" s="87"/>
      <c r="KHX10" s="87"/>
      <c r="KHY10" s="87"/>
      <c r="KHZ10" s="87"/>
      <c r="KIA10" s="87"/>
      <c r="KIB10" s="87"/>
      <c r="KIC10" s="87"/>
      <c r="KID10" s="87"/>
      <c r="KIE10" s="87"/>
      <c r="KIF10" s="87"/>
      <c r="KIG10" s="87"/>
      <c r="KIH10" s="87"/>
      <c r="KII10" s="87"/>
      <c r="KIJ10" s="87"/>
      <c r="KIK10" s="87"/>
      <c r="KIL10" s="87"/>
      <c r="KIM10" s="87"/>
      <c r="KIN10" s="87"/>
      <c r="KIO10" s="87"/>
      <c r="KIP10" s="87"/>
      <c r="KIQ10" s="87"/>
      <c r="KIR10" s="87"/>
      <c r="KIS10" s="87"/>
      <c r="KIT10" s="87"/>
      <c r="KIU10" s="87"/>
      <c r="KIV10" s="87"/>
      <c r="KIW10" s="87"/>
      <c r="KIX10" s="87"/>
      <c r="KIY10" s="87"/>
      <c r="KIZ10" s="87"/>
      <c r="KJA10" s="87"/>
      <c r="KJB10" s="87"/>
      <c r="KJC10" s="87"/>
      <c r="KJD10" s="87"/>
      <c r="KJE10" s="87"/>
      <c r="KJF10" s="87"/>
      <c r="KJG10" s="87"/>
      <c r="KJH10" s="87"/>
      <c r="KJI10" s="87"/>
      <c r="KJJ10" s="87"/>
      <c r="KJK10" s="87"/>
      <c r="KJL10" s="87"/>
      <c r="KJM10" s="87"/>
      <c r="KJN10" s="87"/>
      <c r="KJO10" s="87"/>
      <c r="KJP10" s="87"/>
      <c r="KJQ10" s="87"/>
      <c r="KJR10" s="87"/>
      <c r="KJS10" s="87"/>
      <c r="KJT10" s="87"/>
      <c r="KJU10" s="87"/>
      <c r="KJV10" s="87"/>
      <c r="KJW10" s="87"/>
      <c r="KJX10" s="87"/>
      <c r="KJY10" s="87"/>
      <c r="KJZ10" s="87"/>
      <c r="KKA10" s="87"/>
      <c r="KKB10" s="87"/>
      <c r="KKC10" s="87"/>
      <c r="KKD10" s="87"/>
      <c r="KKE10" s="87"/>
      <c r="KKF10" s="87"/>
      <c r="KKG10" s="87"/>
      <c r="KKH10" s="87"/>
      <c r="KKI10" s="87"/>
      <c r="KKJ10" s="87"/>
      <c r="KKK10" s="87"/>
      <c r="KKL10" s="87"/>
      <c r="KKM10" s="87"/>
      <c r="KKN10" s="87"/>
      <c r="KKO10" s="87"/>
      <c r="KKP10" s="87"/>
      <c r="KKQ10" s="87"/>
      <c r="KKR10" s="87"/>
      <c r="KKS10" s="87"/>
      <c r="KKT10" s="87"/>
      <c r="KKU10" s="87"/>
      <c r="KKV10" s="87"/>
      <c r="KKW10" s="87"/>
      <c r="KKX10" s="87"/>
      <c r="KKY10" s="87"/>
      <c r="KKZ10" s="87"/>
      <c r="KLA10" s="87"/>
      <c r="KLB10" s="87"/>
      <c r="KLC10" s="87"/>
      <c r="KLD10" s="87"/>
      <c r="KLE10" s="87"/>
      <c r="KLF10" s="87"/>
      <c r="KLG10" s="87"/>
      <c r="KLH10" s="87"/>
      <c r="KLI10" s="87"/>
      <c r="KLJ10" s="87"/>
      <c r="KLK10" s="87"/>
      <c r="KLL10" s="87"/>
      <c r="KLM10" s="87"/>
      <c r="KLN10" s="87"/>
      <c r="KLO10" s="87"/>
      <c r="KLP10" s="87"/>
      <c r="KLQ10" s="87"/>
      <c r="KLR10" s="87"/>
      <c r="KLS10" s="87"/>
      <c r="KLT10" s="87"/>
      <c r="KLU10" s="87"/>
      <c r="KLV10" s="87"/>
      <c r="KLW10" s="87"/>
      <c r="KLX10" s="87"/>
      <c r="KLY10" s="87"/>
      <c r="KLZ10" s="87"/>
      <c r="KMA10" s="87"/>
      <c r="KMB10" s="87"/>
      <c r="KMC10" s="87"/>
      <c r="KMD10" s="87"/>
      <c r="KME10" s="87"/>
      <c r="KMF10" s="87"/>
      <c r="KMG10" s="87"/>
      <c r="KMH10" s="87"/>
      <c r="KMI10" s="87"/>
      <c r="KMJ10" s="87"/>
      <c r="KMK10" s="87"/>
      <c r="KML10" s="87"/>
      <c r="KMM10" s="87"/>
      <c r="KMN10" s="87"/>
      <c r="KMO10" s="87"/>
      <c r="KMP10" s="87"/>
      <c r="KMQ10" s="87"/>
      <c r="KMR10" s="87"/>
      <c r="KMS10" s="87"/>
      <c r="KMT10" s="87"/>
      <c r="KMU10" s="87"/>
      <c r="KMV10" s="87"/>
      <c r="KMW10" s="87"/>
      <c r="KMX10" s="87"/>
      <c r="KMY10" s="87"/>
      <c r="KMZ10" s="87"/>
      <c r="KNA10" s="87"/>
      <c r="KNB10" s="87"/>
      <c r="KNC10" s="87"/>
      <c r="KND10" s="87"/>
      <c r="KNE10" s="87"/>
      <c r="KNF10" s="87"/>
      <c r="KNG10" s="87"/>
      <c r="KNH10" s="87"/>
      <c r="KNI10" s="87"/>
      <c r="KNJ10" s="87"/>
      <c r="KNK10" s="87"/>
      <c r="KNL10" s="87"/>
      <c r="KNM10" s="87"/>
      <c r="KNN10" s="87"/>
      <c r="KNO10" s="87"/>
      <c r="KNP10" s="87"/>
      <c r="KNQ10" s="87"/>
      <c r="KNR10" s="87"/>
      <c r="KNS10" s="87"/>
      <c r="KNT10" s="87"/>
      <c r="KNU10" s="87"/>
      <c r="KNV10" s="87"/>
      <c r="KNW10" s="87"/>
      <c r="KNX10" s="87"/>
      <c r="KNY10" s="87"/>
      <c r="KNZ10" s="87"/>
      <c r="KOA10" s="87"/>
      <c r="KOB10" s="87"/>
      <c r="KOC10" s="87"/>
      <c r="KOD10" s="87"/>
      <c r="KOE10" s="87"/>
      <c r="KOF10" s="87"/>
      <c r="KOG10" s="87"/>
      <c r="KOH10" s="87"/>
      <c r="KOI10" s="87"/>
      <c r="KOJ10" s="87"/>
      <c r="KOK10" s="87"/>
      <c r="KOL10" s="87"/>
      <c r="KOM10" s="87"/>
      <c r="KON10" s="87"/>
      <c r="KOO10" s="87"/>
      <c r="KOP10" s="87"/>
      <c r="KOQ10" s="87"/>
      <c r="KOR10" s="87"/>
      <c r="KOS10" s="87"/>
      <c r="KOT10" s="87"/>
      <c r="KOU10" s="87"/>
      <c r="KOV10" s="87"/>
      <c r="KOW10" s="87"/>
      <c r="KOX10" s="87"/>
      <c r="KOY10" s="87"/>
      <c r="KOZ10" s="87"/>
      <c r="KPA10" s="87"/>
      <c r="KPB10" s="87"/>
      <c r="KPC10" s="87"/>
      <c r="KPD10" s="87"/>
      <c r="KPE10" s="87"/>
      <c r="KPF10" s="87"/>
      <c r="KPG10" s="87"/>
      <c r="KPH10" s="87"/>
      <c r="KPI10" s="87"/>
      <c r="KPJ10" s="87"/>
      <c r="KPK10" s="87"/>
      <c r="KPL10" s="87"/>
      <c r="KPM10" s="87"/>
      <c r="KPN10" s="87"/>
      <c r="KPO10" s="87"/>
      <c r="KPP10" s="87"/>
      <c r="KPQ10" s="87"/>
      <c r="KPR10" s="87"/>
      <c r="KPS10" s="87"/>
      <c r="KPT10" s="87"/>
      <c r="KPU10" s="87"/>
      <c r="KPV10" s="87"/>
      <c r="KPW10" s="87"/>
      <c r="KPX10" s="87"/>
      <c r="KPY10" s="87"/>
      <c r="KPZ10" s="87"/>
      <c r="KQA10" s="87"/>
      <c r="KQB10" s="87"/>
      <c r="KQC10" s="87"/>
      <c r="KQD10" s="87"/>
      <c r="KQE10" s="87"/>
      <c r="KQF10" s="87"/>
      <c r="KQG10" s="87"/>
      <c r="KQH10" s="87"/>
      <c r="KQI10" s="87"/>
      <c r="KQJ10" s="87"/>
      <c r="KQK10" s="87"/>
      <c r="KQL10" s="87"/>
      <c r="KQM10" s="87"/>
      <c r="KQN10" s="87"/>
      <c r="KQO10" s="87"/>
      <c r="KQP10" s="87"/>
      <c r="KQQ10" s="87"/>
      <c r="KQR10" s="87"/>
      <c r="KQS10" s="87"/>
      <c r="KQT10" s="87"/>
      <c r="KQU10" s="87"/>
      <c r="KQV10" s="87"/>
      <c r="KQW10" s="87"/>
      <c r="KQX10" s="87"/>
      <c r="KQY10" s="87"/>
      <c r="KQZ10" s="87"/>
      <c r="KRA10" s="87"/>
      <c r="KRB10" s="87"/>
      <c r="KRC10" s="87"/>
      <c r="KRD10" s="87"/>
      <c r="KRE10" s="87"/>
      <c r="KRF10" s="87"/>
      <c r="KRG10" s="87"/>
      <c r="KRH10" s="87"/>
      <c r="KRI10" s="87"/>
      <c r="KRJ10" s="87"/>
      <c r="KRK10" s="87"/>
      <c r="KRL10" s="87"/>
      <c r="KRM10" s="87"/>
      <c r="KRN10" s="87"/>
      <c r="KRO10" s="87"/>
      <c r="KRP10" s="87"/>
      <c r="KRQ10" s="87"/>
      <c r="KRR10" s="87"/>
      <c r="KRS10" s="87"/>
      <c r="KRT10" s="87"/>
      <c r="KRU10" s="87"/>
      <c r="KRV10" s="87"/>
      <c r="KRW10" s="87"/>
      <c r="KRX10" s="87"/>
      <c r="KRY10" s="87"/>
      <c r="KRZ10" s="87"/>
      <c r="KSA10" s="87"/>
      <c r="KSB10" s="87"/>
      <c r="KSC10" s="87"/>
      <c r="KSD10" s="87"/>
      <c r="KSE10" s="87"/>
      <c r="KSF10" s="87"/>
      <c r="KSG10" s="87"/>
      <c r="KSH10" s="87"/>
      <c r="KSI10" s="87"/>
      <c r="KSJ10" s="87"/>
      <c r="KSK10" s="87"/>
      <c r="KSL10" s="87"/>
      <c r="KSM10" s="87"/>
      <c r="KSN10" s="87"/>
      <c r="KSO10" s="87"/>
      <c r="KSP10" s="87"/>
      <c r="KSQ10" s="87"/>
      <c r="KSR10" s="87"/>
      <c r="KSS10" s="87"/>
      <c r="KST10" s="87"/>
      <c r="KSU10" s="87"/>
      <c r="KSV10" s="87"/>
      <c r="KSW10" s="87"/>
      <c r="KSX10" s="87"/>
      <c r="KSY10" s="87"/>
      <c r="KSZ10" s="87"/>
      <c r="KTA10" s="87"/>
      <c r="KTB10" s="87"/>
      <c r="KTC10" s="87"/>
      <c r="KTD10" s="87"/>
      <c r="KTE10" s="87"/>
      <c r="KTF10" s="87"/>
      <c r="KTG10" s="87"/>
      <c r="KTH10" s="87"/>
      <c r="KTI10" s="87"/>
      <c r="KTJ10" s="87"/>
      <c r="KTK10" s="87"/>
      <c r="KTL10" s="87"/>
      <c r="KTM10" s="87"/>
      <c r="KTN10" s="87"/>
      <c r="KTO10" s="87"/>
      <c r="KTP10" s="87"/>
      <c r="KTQ10" s="87"/>
      <c r="KTR10" s="87"/>
      <c r="KTS10" s="87"/>
      <c r="KTT10" s="87"/>
      <c r="KTU10" s="87"/>
      <c r="KTV10" s="87"/>
      <c r="KTW10" s="87"/>
      <c r="KTX10" s="87"/>
      <c r="KTY10" s="87"/>
      <c r="KTZ10" s="87"/>
      <c r="KUA10" s="87"/>
      <c r="KUB10" s="87"/>
      <c r="KUC10" s="87"/>
      <c r="KUD10" s="87"/>
      <c r="KUE10" s="87"/>
      <c r="KUF10" s="87"/>
      <c r="KUG10" s="87"/>
      <c r="KUH10" s="87"/>
      <c r="KUI10" s="87"/>
      <c r="KUJ10" s="87"/>
      <c r="KUK10" s="87"/>
      <c r="KUL10" s="87"/>
      <c r="KUM10" s="87"/>
      <c r="KUN10" s="87"/>
      <c r="KUO10" s="87"/>
      <c r="KUP10" s="87"/>
      <c r="KUQ10" s="87"/>
      <c r="KUR10" s="87"/>
      <c r="KUS10" s="87"/>
      <c r="KUT10" s="87"/>
      <c r="KUU10" s="87"/>
      <c r="KUV10" s="87"/>
      <c r="KUW10" s="87"/>
      <c r="KUX10" s="87"/>
      <c r="KUY10" s="87"/>
      <c r="KUZ10" s="87"/>
      <c r="KVA10" s="87"/>
      <c r="KVB10" s="87"/>
      <c r="KVC10" s="87"/>
      <c r="KVD10" s="87"/>
      <c r="KVE10" s="87"/>
      <c r="KVF10" s="87"/>
      <c r="KVG10" s="87"/>
      <c r="KVH10" s="87"/>
      <c r="KVI10" s="87"/>
      <c r="KVJ10" s="87"/>
      <c r="KVK10" s="87"/>
      <c r="KVL10" s="87"/>
      <c r="KVM10" s="87"/>
      <c r="KVN10" s="87"/>
      <c r="KVO10" s="87"/>
      <c r="KVP10" s="87"/>
      <c r="KVQ10" s="87"/>
      <c r="KVR10" s="87"/>
      <c r="KVS10" s="87"/>
      <c r="KVT10" s="87"/>
      <c r="KVU10" s="87"/>
      <c r="KVV10" s="87"/>
      <c r="KVW10" s="87"/>
      <c r="KVX10" s="87"/>
      <c r="KVY10" s="87"/>
      <c r="KVZ10" s="87"/>
      <c r="KWA10" s="87"/>
      <c r="KWB10" s="87"/>
      <c r="KWC10" s="87"/>
      <c r="KWD10" s="87"/>
      <c r="KWE10" s="87"/>
      <c r="KWF10" s="87"/>
      <c r="KWG10" s="87"/>
      <c r="KWH10" s="87"/>
      <c r="KWI10" s="87"/>
      <c r="KWJ10" s="87"/>
      <c r="KWK10" s="87"/>
      <c r="KWL10" s="87"/>
      <c r="KWM10" s="87"/>
      <c r="KWN10" s="87"/>
      <c r="KWO10" s="87"/>
      <c r="KWP10" s="87"/>
      <c r="KWQ10" s="87"/>
      <c r="KWR10" s="87"/>
      <c r="KWS10" s="87"/>
      <c r="KWT10" s="87"/>
      <c r="KWU10" s="87"/>
      <c r="KWV10" s="87"/>
      <c r="KWW10" s="87"/>
      <c r="KWX10" s="87"/>
      <c r="KWY10" s="87"/>
      <c r="KWZ10" s="87"/>
      <c r="KXA10" s="87"/>
      <c r="KXB10" s="87"/>
      <c r="KXC10" s="87"/>
      <c r="KXD10" s="87"/>
      <c r="KXE10" s="87"/>
      <c r="KXF10" s="87"/>
      <c r="KXG10" s="87"/>
      <c r="KXH10" s="87"/>
      <c r="KXI10" s="87"/>
      <c r="KXJ10" s="87"/>
      <c r="KXK10" s="87"/>
      <c r="KXL10" s="87"/>
      <c r="KXM10" s="87"/>
      <c r="KXN10" s="87"/>
      <c r="KXO10" s="87"/>
      <c r="KXP10" s="87"/>
      <c r="KXQ10" s="87"/>
      <c r="KXR10" s="87"/>
      <c r="KXS10" s="87"/>
      <c r="KXT10" s="87"/>
      <c r="KXU10" s="87"/>
      <c r="KXV10" s="87"/>
      <c r="KXW10" s="87"/>
      <c r="KXX10" s="87"/>
      <c r="KXY10" s="87"/>
      <c r="KXZ10" s="87"/>
      <c r="KYA10" s="87"/>
      <c r="KYB10" s="87"/>
      <c r="KYC10" s="87"/>
      <c r="KYD10" s="87"/>
      <c r="KYE10" s="87"/>
      <c r="KYF10" s="87"/>
      <c r="KYG10" s="87"/>
      <c r="KYH10" s="87"/>
      <c r="KYI10" s="87"/>
      <c r="KYJ10" s="87"/>
      <c r="KYK10" s="87"/>
      <c r="KYL10" s="87"/>
      <c r="KYM10" s="87"/>
      <c r="KYN10" s="87"/>
      <c r="KYO10" s="87"/>
      <c r="KYP10" s="87"/>
      <c r="KYQ10" s="87"/>
      <c r="KYR10" s="87"/>
      <c r="KYS10" s="87"/>
      <c r="KYT10" s="87"/>
      <c r="KYU10" s="87"/>
      <c r="KYV10" s="87"/>
      <c r="KYW10" s="87"/>
      <c r="KYX10" s="87"/>
      <c r="KYY10" s="87"/>
      <c r="KYZ10" s="87"/>
      <c r="KZA10" s="87"/>
      <c r="KZB10" s="87"/>
      <c r="KZC10" s="87"/>
      <c r="KZD10" s="87"/>
      <c r="KZE10" s="87"/>
      <c r="KZF10" s="87"/>
      <c r="KZG10" s="87"/>
      <c r="KZH10" s="87"/>
      <c r="KZI10" s="87"/>
      <c r="KZJ10" s="87"/>
      <c r="KZK10" s="87"/>
      <c r="KZL10" s="87"/>
      <c r="KZM10" s="87"/>
      <c r="KZN10" s="87"/>
      <c r="KZO10" s="87"/>
      <c r="KZP10" s="87"/>
      <c r="KZQ10" s="87"/>
      <c r="KZR10" s="87"/>
      <c r="KZS10" s="87"/>
      <c r="KZT10" s="87"/>
      <c r="KZU10" s="87"/>
      <c r="KZV10" s="87"/>
      <c r="KZW10" s="87"/>
      <c r="KZX10" s="87"/>
      <c r="KZY10" s="87"/>
      <c r="KZZ10" s="87"/>
      <c r="LAA10" s="87"/>
      <c r="LAB10" s="87"/>
      <c r="LAC10" s="87"/>
      <c r="LAD10" s="87"/>
      <c r="LAE10" s="87"/>
      <c r="LAF10" s="87"/>
      <c r="LAG10" s="87"/>
      <c r="LAH10" s="87"/>
      <c r="LAI10" s="87"/>
      <c r="LAJ10" s="87"/>
      <c r="LAK10" s="87"/>
      <c r="LAL10" s="87"/>
      <c r="LAM10" s="87"/>
      <c r="LAN10" s="87"/>
      <c r="LAO10" s="87"/>
      <c r="LAP10" s="87"/>
      <c r="LAQ10" s="87"/>
      <c r="LAR10" s="87"/>
      <c r="LAS10" s="87"/>
      <c r="LAT10" s="87"/>
      <c r="LAU10" s="87"/>
      <c r="LAV10" s="87"/>
      <c r="LAW10" s="87"/>
      <c r="LAX10" s="87"/>
      <c r="LAY10" s="87"/>
      <c r="LAZ10" s="87"/>
      <c r="LBA10" s="87"/>
      <c r="LBB10" s="87"/>
      <c r="LBC10" s="87"/>
      <c r="LBD10" s="87"/>
      <c r="LBE10" s="87"/>
      <c r="LBF10" s="87"/>
      <c r="LBG10" s="87"/>
      <c r="LBH10" s="87"/>
      <c r="LBI10" s="87"/>
      <c r="LBJ10" s="87"/>
      <c r="LBK10" s="87"/>
      <c r="LBL10" s="87"/>
      <c r="LBM10" s="87"/>
      <c r="LBN10" s="87"/>
      <c r="LBO10" s="87"/>
      <c r="LBP10" s="87"/>
      <c r="LBQ10" s="87"/>
      <c r="LBR10" s="87"/>
      <c r="LBS10" s="87"/>
      <c r="LBT10" s="87"/>
      <c r="LBU10" s="87"/>
      <c r="LBV10" s="87"/>
      <c r="LBW10" s="87"/>
      <c r="LBX10" s="87"/>
      <c r="LBY10" s="87"/>
      <c r="LBZ10" s="87"/>
      <c r="LCA10" s="87"/>
      <c r="LCB10" s="87"/>
      <c r="LCC10" s="87"/>
      <c r="LCD10" s="87"/>
      <c r="LCE10" s="87"/>
      <c r="LCF10" s="87"/>
      <c r="LCG10" s="87"/>
      <c r="LCH10" s="87"/>
      <c r="LCI10" s="87"/>
      <c r="LCJ10" s="87"/>
      <c r="LCK10" s="87"/>
      <c r="LCL10" s="87"/>
      <c r="LCM10" s="87"/>
      <c r="LCN10" s="87"/>
      <c r="LCO10" s="87"/>
      <c r="LCP10" s="87"/>
      <c r="LCQ10" s="87"/>
      <c r="LCR10" s="87"/>
      <c r="LCS10" s="87"/>
      <c r="LCT10" s="87"/>
      <c r="LCU10" s="87"/>
      <c r="LCV10" s="87"/>
      <c r="LCW10" s="87"/>
      <c r="LCX10" s="87"/>
      <c r="LCY10" s="87"/>
      <c r="LCZ10" s="87"/>
      <c r="LDA10" s="87"/>
      <c r="LDB10" s="87"/>
      <c r="LDC10" s="87"/>
      <c r="LDD10" s="87"/>
      <c r="LDE10" s="87"/>
      <c r="LDF10" s="87"/>
      <c r="LDG10" s="87"/>
      <c r="LDH10" s="87"/>
      <c r="LDI10" s="87"/>
      <c r="LDJ10" s="87"/>
      <c r="LDK10" s="87"/>
      <c r="LDL10" s="87"/>
      <c r="LDM10" s="87"/>
      <c r="LDN10" s="87"/>
      <c r="LDO10" s="87"/>
      <c r="LDP10" s="87"/>
      <c r="LDQ10" s="87"/>
      <c r="LDR10" s="87"/>
      <c r="LDS10" s="87"/>
      <c r="LDT10" s="87"/>
      <c r="LDU10" s="87"/>
      <c r="LDV10" s="87"/>
      <c r="LDW10" s="87"/>
      <c r="LDX10" s="87"/>
      <c r="LDY10" s="87"/>
      <c r="LDZ10" s="87"/>
      <c r="LEA10" s="87"/>
      <c r="LEB10" s="87"/>
      <c r="LEC10" s="87"/>
      <c r="LED10" s="87"/>
      <c r="LEE10" s="87"/>
      <c r="LEF10" s="87"/>
      <c r="LEG10" s="87"/>
      <c r="LEH10" s="87"/>
      <c r="LEI10" s="87"/>
      <c r="LEJ10" s="87"/>
      <c r="LEK10" s="87"/>
      <c r="LEL10" s="87"/>
      <c r="LEM10" s="87"/>
      <c r="LEN10" s="87"/>
      <c r="LEO10" s="87"/>
      <c r="LEP10" s="87"/>
      <c r="LEQ10" s="87"/>
      <c r="LER10" s="87"/>
      <c r="LES10" s="87"/>
      <c r="LET10" s="87"/>
      <c r="LEU10" s="87"/>
      <c r="LEV10" s="87"/>
      <c r="LEW10" s="87"/>
      <c r="LEX10" s="87"/>
      <c r="LEY10" s="87"/>
      <c r="LEZ10" s="87"/>
      <c r="LFA10" s="87"/>
      <c r="LFB10" s="87"/>
      <c r="LFC10" s="87"/>
      <c r="LFD10" s="87"/>
      <c r="LFE10" s="87"/>
      <c r="LFF10" s="87"/>
      <c r="LFG10" s="87"/>
      <c r="LFH10" s="87"/>
      <c r="LFI10" s="87"/>
      <c r="LFJ10" s="87"/>
      <c r="LFK10" s="87"/>
      <c r="LFL10" s="87"/>
      <c r="LFM10" s="87"/>
      <c r="LFN10" s="87"/>
      <c r="LFO10" s="87"/>
      <c r="LFP10" s="87"/>
      <c r="LFQ10" s="87"/>
      <c r="LFR10" s="87"/>
      <c r="LFS10" s="87"/>
      <c r="LFT10" s="87"/>
      <c r="LFU10" s="87"/>
      <c r="LFV10" s="87"/>
      <c r="LFW10" s="87"/>
      <c r="LFX10" s="87"/>
      <c r="LFY10" s="87"/>
      <c r="LFZ10" s="87"/>
      <c r="LGA10" s="87"/>
      <c r="LGB10" s="87"/>
      <c r="LGC10" s="87"/>
      <c r="LGD10" s="87"/>
      <c r="LGE10" s="87"/>
      <c r="LGF10" s="87"/>
      <c r="LGG10" s="87"/>
      <c r="LGH10" s="87"/>
      <c r="LGI10" s="87"/>
      <c r="LGJ10" s="87"/>
      <c r="LGK10" s="87"/>
      <c r="LGL10" s="87"/>
      <c r="LGM10" s="87"/>
      <c r="LGN10" s="87"/>
      <c r="LGO10" s="87"/>
      <c r="LGP10" s="87"/>
      <c r="LGQ10" s="87"/>
      <c r="LGR10" s="87"/>
      <c r="LGS10" s="87"/>
      <c r="LGT10" s="87"/>
      <c r="LGU10" s="87"/>
      <c r="LGV10" s="87"/>
      <c r="LGW10" s="87"/>
      <c r="LGX10" s="87"/>
      <c r="LGY10" s="87"/>
      <c r="LGZ10" s="87"/>
      <c r="LHA10" s="87"/>
      <c r="LHB10" s="87"/>
      <c r="LHC10" s="87"/>
      <c r="LHD10" s="87"/>
      <c r="LHE10" s="87"/>
      <c r="LHF10" s="87"/>
      <c r="LHG10" s="87"/>
      <c r="LHH10" s="87"/>
      <c r="LHI10" s="87"/>
      <c r="LHJ10" s="87"/>
      <c r="LHK10" s="87"/>
      <c r="LHL10" s="87"/>
      <c r="LHM10" s="87"/>
      <c r="LHN10" s="87"/>
      <c r="LHO10" s="87"/>
      <c r="LHP10" s="87"/>
      <c r="LHQ10" s="87"/>
      <c r="LHR10" s="87"/>
      <c r="LHS10" s="87"/>
      <c r="LHT10" s="87"/>
      <c r="LHU10" s="87"/>
      <c r="LHV10" s="87"/>
      <c r="LHW10" s="87"/>
      <c r="LHX10" s="87"/>
      <c r="LHY10" s="87"/>
      <c r="LHZ10" s="87"/>
      <c r="LIA10" s="87"/>
      <c r="LIB10" s="87"/>
      <c r="LIC10" s="87"/>
      <c r="LID10" s="87"/>
      <c r="LIE10" s="87"/>
      <c r="LIF10" s="87"/>
      <c r="LIG10" s="87"/>
      <c r="LIH10" s="87"/>
      <c r="LII10" s="87"/>
      <c r="LIJ10" s="87"/>
      <c r="LIK10" s="87"/>
      <c r="LIL10" s="87"/>
      <c r="LIM10" s="87"/>
      <c r="LIN10" s="87"/>
      <c r="LIO10" s="87"/>
      <c r="LIP10" s="87"/>
      <c r="LIQ10" s="87"/>
      <c r="LIR10" s="87"/>
      <c r="LIS10" s="87"/>
      <c r="LIT10" s="87"/>
      <c r="LIU10" s="87"/>
      <c r="LIV10" s="87"/>
      <c r="LIW10" s="87"/>
      <c r="LIX10" s="87"/>
      <c r="LIY10" s="87"/>
      <c r="LIZ10" s="87"/>
      <c r="LJA10" s="87"/>
      <c r="LJB10" s="87"/>
      <c r="LJC10" s="87"/>
      <c r="LJD10" s="87"/>
      <c r="LJE10" s="87"/>
      <c r="LJF10" s="87"/>
      <c r="LJG10" s="87"/>
      <c r="LJH10" s="87"/>
      <c r="LJI10" s="87"/>
      <c r="LJJ10" s="87"/>
      <c r="LJK10" s="87"/>
      <c r="LJL10" s="87"/>
      <c r="LJM10" s="87"/>
      <c r="LJN10" s="87"/>
      <c r="LJO10" s="87"/>
      <c r="LJP10" s="87"/>
      <c r="LJQ10" s="87"/>
      <c r="LJR10" s="87"/>
      <c r="LJS10" s="87"/>
      <c r="LJT10" s="87"/>
      <c r="LJU10" s="87"/>
      <c r="LJV10" s="87"/>
      <c r="LJW10" s="87"/>
      <c r="LJX10" s="87"/>
      <c r="LJY10" s="87"/>
      <c r="LJZ10" s="87"/>
      <c r="LKA10" s="87"/>
      <c r="LKB10" s="87"/>
      <c r="LKC10" s="87"/>
      <c r="LKD10" s="87"/>
      <c r="LKE10" s="87"/>
      <c r="LKF10" s="87"/>
      <c r="LKG10" s="87"/>
      <c r="LKH10" s="87"/>
      <c r="LKI10" s="87"/>
      <c r="LKJ10" s="87"/>
      <c r="LKK10" s="87"/>
      <c r="LKL10" s="87"/>
      <c r="LKM10" s="87"/>
      <c r="LKN10" s="87"/>
      <c r="LKO10" s="87"/>
      <c r="LKP10" s="87"/>
      <c r="LKQ10" s="87"/>
      <c r="LKR10" s="87"/>
      <c r="LKS10" s="87"/>
      <c r="LKT10" s="87"/>
      <c r="LKU10" s="87"/>
      <c r="LKV10" s="87"/>
      <c r="LKW10" s="87"/>
      <c r="LKX10" s="87"/>
      <c r="LKY10" s="87"/>
      <c r="LKZ10" s="87"/>
      <c r="LLA10" s="87"/>
      <c r="LLB10" s="87"/>
      <c r="LLC10" s="87"/>
      <c r="LLD10" s="87"/>
      <c r="LLE10" s="87"/>
      <c r="LLF10" s="87"/>
      <c r="LLG10" s="87"/>
      <c r="LLH10" s="87"/>
      <c r="LLI10" s="87"/>
      <c r="LLJ10" s="87"/>
      <c r="LLK10" s="87"/>
      <c r="LLL10" s="87"/>
      <c r="LLM10" s="87"/>
      <c r="LLN10" s="87"/>
      <c r="LLO10" s="87"/>
      <c r="LLP10" s="87"/>
      <c r="LLQ10" s="87"/>
      <c r="LLR10" s="87"/>
      <c r="LLS10" s="87"/>
      <c r="LLT10" s="87"/>
      <c r="LLU10" s="87"/>
      <c r="LLV10" s="87"/>
      <c r="LLW10" s="87"/>
      <c r="LLX10" s="87"/>
      <c r="LLY10" s="87"/>
      <c r="LLZ10" s="87"/>
      <c r="LMA10" s="87"/>
      <c r="LMB10" s="87"/>
      <c r="LMC10" s="87"/>
      <c r="LMD10" s="87"/>
      <c r="LME10" s="87"/>
      <c r="LMF10" s="87"/>
      <c r="LMG10" s="87"/>
      <c r="LMH10" s="87"/>
      <c r="LMI10" s="87"/>
      <c r="LMJ10" s="87"/>
      <c r="LMK10" s="87"/>
      <c r="LML10" s="87"/>
      <c r="LMM10" s="87"/>
      <c r="LMN10" s="87"/>
      <c r="LMO10" s="87"/>
      <c r="LMP10" s="87"/>
      <c r="LMQ10" s="87"/>
      <c r="LMR10" s="87"/>
      <c r="LMS10" s="87"/>
      <c r="LMT10" s="87"/>
      <c r="LMU10" s="87"/>
      <c r="LMV10" s="87"/>
      <c r="LMW10" s="87"/>
      <c r="LMX10" s="87"/>
      <c r="LMY10" s="87"/>
      <c r="LMZ10" s="87"/>
      <c r="LNA10" s="87"/>
      <c r="LNB10" s="87"/>
      <c r="LNC10" s="87"/>
      <c r="LND10" s="87"/>
      <c r="LNE10" s="87"/>
      <c r="LNF10" s="87"/>
      <c r="LNG10" s="87"/>
      <c r="LNH10" s="87"/>
      <c r="LNI10" s="87"/>
      <c r="LNJ10" s="87"/>
      <c r="LNK10" s="87"/>
      <c r="LNL10" s="87"/>
      <c r="LNM10" s="87"/>
      <c r="LNN10" s="87"/>
      <c r="LNO10" s="87"/>
      <c r="LNP10" s="87"/>
      <c r="LNQ10" s="87"/>
      <c r="LNR10" s="87"/>
      <c r="LNS10" s="87"/>
      <c r="LNT10" s="87"/>
      <c r="LNU10" s="87"/>
      <c r="LNV10" s="87"/>
      <c r="LNW10" s="87"/>
      <c r="LNX10" s="87"/>
      <c r="LNY10" s="87"/>
      <c r="LNZ10" s="87"/>
      <c r="LOA10" s="87"/>
      <c r="LOB10" s="87"/>
      <c r="LOC10" s="87"/>
      <c r="LOD10" s="87"/>
      <c r="LOE10" s="87"/>
      <c r="LOF10" s="87"/>
      <c r="LOG10" s="87"/>
      <c r="LOH10" s="87"/>
      <c r="LOI10" s="87"/>
      <c r="LOJ10" s="87"/>
      <c r="LOK10" s="87"/>
      <c r="LOL10" s="87"/>
      <c r="LOM10" s="87"/>
      <c r="LON10" s="87"/>
      <c r="LOO10" s="87"/>
      <c r="LOP10" s="87"/>
      <c r="LOQ10" s="87"/>
      <c r="LOR10" s="87"/>
      <c r="LOS10" s="87"/>
      <c r="LOT10" s="87"/>
      <c r="LOU10" s="87"/>
      <c r="LOV10" s="87"/>
      <c r="LOW10" s="87"/>
      <c r="LOX10" s="87"/>
      <c r="LOY10" s="87"/>
      <c r="LOZ10" s="87"/>
      <c r="LPA10" s="87"/>
      <c r="LPB10" s="87"/>
      <c r="LPC10" s="87"/>
      <c r="LPD10" s="87"/>
      <c r="LPE10" s="87"/>
      <c r="LPF10" s="87"/>
      <c r="LPG10" s="87"/>
      <c r="LPH10" s="87"/>
      <c r="LPI10" s="87"/>
      <c r="LPJ10" s="87"/>
      <c r="LPK10" s="87"/>
      <c r="LPL10" s="87"/>
      <c r="LPM10" s="87"/>
      <c r="LPN10" s="87"/>
      <c r="LPO10" s="87"/>
      <c r="LPP10" s="87"/>
      <c r="LPQ10" s="87"/>
      <c r="LPR10" s="87"/>
      <c r="LPS10" s="87"/>
      <c r="LPT10" s="87"/>
      <c r="LPU10" s="87"/>
      <c r="LPV10" s="87"/>
      <c r="LPW10" s="87"/>
      <c r="LPX10" s="87"/>
      <c r="LPY10" s="87"/>
      <c r="LPZ10" s="87"/>
      <c r="LQA10" s="87"/>
      <c r="LQB10" s="87"/>
      <c r="LQC10" s="87"/>
      <c r="LQD10" s="87"/>
      <c r="LQE10" s="87"/>
      <c r="LQF10" s="87"/>
      <c r="LQG10" s="87"/>
      <c r="LQH10" s="87"/>
      <c r="LQI10" s="87"/>
      <c r="LQJ10" s="87"/>
      <c r="LQK10" s="87"/>
      <c r="LQL10" s="87"/>
      <c r="LQM10" s="87"/>
      <c r="LQN10" s="87"/>
      <c r="LQO10" s="87"/>
      <c r="LQP10" s="87"/>
      <c r="LQQ10" s="87"/>
      <c r="LQR10" s="87"/>
      <c r="LQS10" s="87"/>
      <c r="LQT10" s="87"/>
      <c r="LQU10" s="87"/>
      <c r="LQV10" s="87"/>
      <c r="LQW10" s="87"/>
      <c r="LQX10" s="87"/>
      <c r="LQY10" s="87"/>
      <c r="LQZ10" s="87"/>
      <c r="LRA10" s="87"/>
      <c r="LRB10" s="87"/>
      <c r="LRC10" s="87"/>
      <c r="LRD10" s="87"/>
      <c r="LRE10" s="87"/>
      <c r="LRF10" s="87"/>
      <c r="LRG10" s="87"/>
      <c r="LRH10" s="87"/>
      <c r="LRI10" s="87"/>
      <c r="LRJ10" s="87"/>
      <c r="LRK10" s="87"/>
      <c r="LRL10" s="87"/>
      <c r="LRM10" s="87"/>
      <c r="LRN10" s="87"/>
      <c r="LRO10" s="87"/>
      <c r="LRP10" s="87"/>
      <c r="LRQ10" s="87"/>
      <c r="LRR10" s="87"/>
      <c r="LRS10" s="87"/>
      <c r="LRT10" s="87"/>
      <c r="LRU10" s="87"/>
      <c r="LRV10" s="87"/>
      <c r="LRW10" s="87"/>
      <c r="LRX10" s="87"/>
      <c r="LRY10" s="87"/>
      <c r="LRZ10" s="87"/>
      <c r="LSA10" s="87"/>
      <c r="LSB10" s="87"/>
      <c r="LSC10" s="87"/>
      <c r="LSD10" s="87"/>
      <c r="LSE10" s="87"/>
      <c r="LSF10" s="87"/>
      <c r="LSG10" s="87"/>
      <c r="LSH10" s="87"/>
      <c r="LSI10" s="87"/>
      <c r="LSJ10" s="87"/>
      <c r="LSK10" s="87"/>
      <c r="LSL10" s="87"/>
      <c r="LSM10" s="87"/>
      <c r="LSN10" s="87"/>
      <c r="LSO10" s="87"/>
      <c r="LSP10" s="87"/>
      <c r="LSQ10" s="87"/>
      <c r="LSR10" s="87"/>
      <c r="LSS10" s="87"/>
      <c r="LST10" s="87"/>
      <c r="LSU10" s="87"/>
      <c r="LSV10" s="87"/>
      <c r="LSW10" s="87"/>
      <c r="LSX10" s="87"/>
      <c r="LSY10" s="87"/>
      <c r="LSZ10" s="87"/>
      <c r="LTA10" s="87"/>
      <c r="LTB10" s="87"/>
      <c r="LTC10" s="87"/>
      <c r="LTD10" s="87"/>
      <c r="LTE10" s="87"/>
      <c r="LTF10" s="87"/>
      <c r="LTG10" s="87"/>
      <c r="LTH10" s="87"/>
      <c r="LTI10" s="87"/>
      <c r="LTJ10" s="87"/>
      <c r="LTK10" s="87"/>
      <c r="LTL10" s="87"/>
      <c r="LTM10" s="87"/>
      <c r="LTN10" s="87"/>
      <c r="LTO10" s="87"/>
      <c r="LTP10" s="87"/>
      <c r="LTQ10" s="87"/>
      <c r="LTR10" s="87"/>
      <c r="LTS10" s="87"/>
      <c r="LTT10" s="87"/>
      <c r="LTU10" s="87"/>
      <c r="LTV10" s="87"/>
      <c r="LTW10" s="87"/>
      <c r="LTX10" s="87"/>
      <c r="LTY10" s="87"/>
      <c r="LTZ10" s="87"/>
      <c r="LUA10" s="87"/>
      <c r="LUB10" s="87"/>
      <c r="LUC10" s="87"/>
      <c r="LUD10" s="87"/>
      <c r="LUE10" s="87"/>
      <c r="LUF10" s="87"/>
      <c r="LUG10" s="87"/>
      <c r="LUH10" s="87"/>
      <c r="LUI10" s="87"/>
      <c r="LUJ10" s="87"/>
      <c r="LUK10" s="87"/>
      <c r="LUL10" s="87"/>
      <c r="LUM10" s="87"/>
      <c r="LUN10" s="87"/>
      <c r="LUO10" s="87"/>
      <c r="LUP10" s="87"/>
      <c r="LUQ10" s="87"/>
      <c r="LUR10" s="87"/>
      <c r="LUS10" s="87"/>
      <c r="LUT10" s="87"/>
      <c r="LUU10" s="87"/>
      <c r="LUV10" s="87"/>
      <c r="LUW10" s="87"/>
      <c r="LUX10" s="87"/>
      <c r="LUY10" s="87"/>
      <c r="LUZ10" s="87"/>
      <c r="LVA10" s="87"/>
      <c r="LVB10" s="87"/>
      <c r="LVC10" s="87"/>
      <c r="LVD10" s="87"/>
      <c r="LVE10" s="87"/>
      <c r="LVF10" s="87"/>
      <c r="LVG10" s="87"/>
      <c r="LVH10" s="87"/>
      <c r="LVI10" s="87"/>
      <c r="LVJ10" s="87"/>
      <c r="LVK10" s="87"/>
      <c r="LVL10" s="87"/>
      <c r="LVM10" s="87"/>
      <c r="LVN10" s="87"/>
      <c r="LVO10" s="87"/>
      <c r="LVP10" s="87"/>
      <c r="LVQ10" s="87"/>
      <c r="LVR10" s="87"/>
      <c r="LVS10" s="87"/>
      <c r="LVT10" s="87"/>
      <c r="LVU10" s="87"/>
      <c r="LVV10" s="87"/>
      <c r="LVW10" s="87"/>
      <c r="LVX10" s="87"/>
      <c r="LVY10" s="87"/>
      <c r="LVZ10" s="87"/>
      <c r="LWA10" s="87"/>
      <c r="LWB10" s="87"/>
      <c r="LWC10" s="87"/>
      <c r="LWD10" s="87"/>
      <c r="LWE10" s="87"/>
      <c r="LWF10" s="87"/>
      <c r="LWG10" s="87"/>
      <c r="LWH10" s="87"/>
      <c r="LWI10" s="87"/>
      <c r="LWJ10" s="87"/>
      <c r="LWK10" s="87"/>
      <c r="LWL10" s="87"/>
      <c r="LWM10" s="87"/>
      <c r="LWN10" s="87"/>
      <c r="LWO10" s="87"/>
      <c r="LWP10" s="87"/>
      <c r="LWQ10" s="87"/>
      <c r="LWR10" s="87"/>
      <c r="LWS10" s="87"/>
      <c r="LWT10" s="87"/>
      <c r="LWU10" s="87"/>
      <c r="LWV10" s="87"/>
      <c r="LWW10" s="87"/>
      <c r="LWX10" s="87"/>
      <c r="LWY10" s="87"/>
      <c r="LWZ10" s="87"/>
      <c r="LXA10" s="87"/>
      <c r="LXB10" s="87"/>
      <c r="LXC10" s="87"/>
      <c r="LXD10" s="87"/>
      <c r="LXE10" s="87"/>
      <c r="LXF10" s="87"/>
      <c r="LXG10" s="87"/>
      <c r="LXH10" s="87"/>
      <c r="LXI10" s="87"/>
      <c r="LXJ10" s="87"/>
      <c r="LXK10" s="87"/>
      <c r="LXL10" s="87"/>
      <c r="LXM10" s="87"/>
      <c r="LXN10" s="87"/>
      <c r="LXO10" s="87"/>
      <c r="LXP10" s="87"/>
      <c r="LXQ10" s="87"/>
      <c r="LXR10" s="87"/>
      <c r="LXS10" s="87"/>
      <c r="LXT10" s="87"/>
      <c r="LXU10" s="87"/>
      <c r="LXV10" s="87"/>
      <c r="LXW10" s="87"/>
      <c r="LXX10" s="87"/>
      <c r="LXY10" s="87"/>
      <c r="LXZ10" s="87"/>
      <c r="LYA10" s="87"/>
      <c r="LYB10" s="87"/>
      <c r="LYC10" s="87"/>
      <c r="LYD10" s="87"/>
      <c r="LYE10" s="87"/>
      <c r="LYF10" s="87"/>
      <c r="LYG10" s="87"/>
      <c r="LYH10" s="87"/>
      <c r="LYI10" s="87"/>
      <c r="LYJ10" s="87"/>
      <c r="LYK10" s="87"/>
      <c r="LYL10" s="87"/>
      <c r="LYM10" s="87"/>
      <c r="LYN10" s="87"/>
      <c r="LYO10" s="87"/>
      <c r="LYP10" s="87"/>
      <c r="LYQ10" s="87"/>
      <c r="LYR10" s="87"/>
      <c r="LYS10" s="87"/>
      <c r="LYT10" s="87"/>
      <c r="LYU10" s="87"/>
      <c r="LYV10" s="87"/>
      <c r="LYW10" s="87"/>
      <c r="LYX10" s="87"/>
      <c r="LYY10" s="87"/>
      <c r="LYZ10" s="87"/>
      <c r="LZA10" s="87"/>
      <c r="LZB10" s="87"/>
      <c r="LZC10" s="87"/>
      <c r="LZD10" s="87"/>
      <c r="LZE10" s="87"/>
      <c r="LZF10" s="87"/>
      <c r="LZG10" s="87"/>
      <c r="LZH10" s="87"/>
      <c r="LZI10" s="87"/>
      <c r="LZJ10" s="87"/>
      <c r="LZK10" s="87"/>
      <c r="LZL10" s="87"/>
      <c r="LZM10" s="87"/>
      <c r="LZN10" s="87"/>
      <c r="LZO10" s="87"/>
      <c r="LZP10" s="87"/>
      <c r="LZQ10" s="87"/>
      <c r="LZR10" s="87"/>
      <c r="LZS10" s="87"/>
      <c r="LZT10" s="87"/>
      <c r="LZU10" s="87"/>
      <c r="LZV10" s="87"/>
      <c r="LZW10" s="87"/>
      <c r="LZX10" s="87"/>
      <c r="LZY10" s="87"/>
      <c r="LZZ10" s="87"/>
      <c r="MAA10" s="87"/>
      <c r="MAB10" s="87"/>
      <c r="MAC10" s="87"/>
      <c r="MAD10" s="87"/>
      <c r="MAE10" s="87"/>
      <c r="MAF10" s="87"/>
      <c r="MAG10" s="87"/>
      <c r="MAH10" s="87"/>
      <c r="MAI10" s="87"/>
      <c r="MAJ10" s="87"/>
      <c r="MAK10" s="87"/>
      <c r="MAL10" s="87"/>
      <c r="MAM10" s="87"/>
      <c r="MAN10" s="87"/>
      <c r="MAO10" s="87"/>
      <c r="MAP10" s="87"/>
      <c r="MAQ10" s="87"/>
      <c r="MAR10" s="87"/>
      <c r="MAS10" s="87"/>
      <c r="MAT10" s="87"/>
      <c r="MAU10" s="87"/>
      <c r="MAV10" s="87"/>
      <c r="MAW10" s="87"/>
      <c r="MAX10" s="87"/>
      <c r="MAY10" s="87"/>
      <c r="MAZ10" s="87"/>
      <c r="MBA10" s="87"/>
      <c r="MBB10" s="87"/>
      <c r="MBC10" s="87"/>
      <c r="MBD10" s="87"/>
      <c r="MBE10" s="87"/>
      <c r="MBF10" s="87"/>
      <c r="MBG10" s="87"/>
      <c r="MBH10" s="87"/>
      <c r="MBI10" s="87"/>
      <c r="MBJ10" s="87"/>
      <c r="MBK10" s="87"/>
      <c r="MBL10" s="87"/>
      <c r="MBM10" s="87"/>
      <c r="MBN10" s="87"/>
      <c r="MBO10" s="87"/>
      <c r="MBP10" s="87"/>
      <c r="MBQ10" s="87"/>
      <c r="MBR10" s="87"/>
      <c r="MBS10" s="87"/>
      <c r="MBT10" s="87"/>
      <c r="MBU10" s="87"/>
      <c r="MBV10" s="87"/>
      <c r="MBW10" s="87"/>
      <c r="MBX10" s="87"/>
      <c r="MBY10" s="87"/>
      <c r="MBZ10" s="87"/>
      <c r="MCA10" s="87"/>
      <c r="MCB10" s="87"/>
      <c r="MCC10" s="87"/>
      <c r="MCD10" s="87"/>
      <c r="MCE10" s="87"/>
      <c r="MCF10" s="87"/>
      <c r="MCG10" s="87"/>
      <c r="MCH10" s="87"/>
      <c r="MCI10" s="87"/>
      <c r="MCJ10" s="87"/>
      <c r="MCK10" s="87"/>
      <c r="MCL10" s="87"/>
      <c r="MCM10" s="87"/>
      <c r="MCN10" s="87"/>
      <c r="MCO10" s="87"/>
      <c r="MCP10" s="87"/>
      <c r="MCQ10" s="87"/>
      <c r="MCR10" s="87"/>
      <c r="MCS10" s="87"/>
      <c r="MCT10" s="87"/>
      <c r="MCU10" s="87"/>
      <c r="MCV10" s="87"/>
      <c r="MCW10" s="87"/>
      <c r="MCX10" s="87"/>
      <c r="MCY10" s="87"/>
      <c r="MCZ10" s="87"/>
      <c r="MDA10" s="87"/>
      <c r="MDB10" s="87"/>
      <c r="MDC10" s="87"/>
      <c r="MDD10" s="87"/>
      <c r="MDE10" s="87"/>
      <c r="MDF10" s="87"/>
      <c r="MDG10" s="87"/>
      <c r="MDH10" s="87"/>
      <c r="MDI10" s="87"/>
      <c r="MDJ10" s="87"/>
      <c r="MDK10" s="87"/>
      <c r="MDL10" s="87"/>
      <c r="MDM10" s="87"/>
      <c r="MDN10" s="87"/>
      <c r="MDO10" s="87"/>
      <c r="MDP10" s="87"/>
      <c r="MDQ10" s="87"/>
      <c r="MDR10" s="87"/>
      <c r="MDS10" s="87"/>
      <c r="MDT10" s="87"/>
      <c r="MDU10" s="87"/>
      <c r="MDV10" s="87"/>
      <c r="MDW10" s="87"/>
      <c r="MDX10" s="87"/>
      <c r="MDY10" s="87"/>
      <c r="MDZ10" s="87"/>
      <c r="MEA10" s="87"/>
      <c r="MEB10" s="87"/>
      <c r="MEC10" s="87"/>
      <c r="MED10" s="87"/>
      <c r="MEE10" s="87"/>
      <c r="MEF10" s="87"/>
      <c r="MEG10" s="87"/>
      <c r="MEH10" s="87"/>
      <c r="MEI10" s="87"/>
      <c r="MEJ10" s="87"/>
      <c r="MEK10" s="87"/>
      <c r="MEL10" s="87"/>
      <c r="MEM10" s="87"/>
      <c r="MEN10" s="87"/>
      <c r="MEO10" s="87"/>
      <c r="MEP10" s="87"/>
      <c r="MEQ10" s="87"/>
      <c r="MER10" s="87"/>
      <c r="MES10" s="87"/>
      <c r="MET10" s="87"/>
      <c r="MEU10" s="87"/>
      <c r="MEV10" s="87"/>
      <c r="MEW10" s="87"/>
      <c r="MEX10" s="87"/>
      <c r="MEY10" s="87"/>
      <c r="MEZ10" s="87"/>
      <c r="MFA10" s="87"/>
      <c r="MFB10" s="87"/>
      <c r="MFC10" s="87"/>
      <c r="MFD10" s="87"/>
      <c r="MFE10" s="87"/>
      <c r="MFF10" s="87"/>
      <c r="MFG10" s="87"/>
      <c r="MFH10" s="87"/>
      <c r="MFI10" s="87"/>
      <c r="MFJ10" s="87"/>
      <c r="MFK10" s="87"/>
      <c r="MFL10" s="87"/>
      <c r="MFM10" s="87"/>
      <c r="MFN10" s="87"/>
      <c r="MFO10" s="87"/>
      <c r="MFP10" s="87"/>
      <c r="MFQ10" s="87"/>
      <c r="MFR10" s="87"/>
      <c r="MFS10" s="87"/>
      <c r="MFT10" s="87"/>
      <c r="MFU10" s="87"/>
      <c r="MFV10" s="87"/>
      <c r="MFW10" s="87"/>
      <c r="MFX10" s="87"/>
      <c r="MFY10" s="87"/>
      <c r="MFZ10" s="87"/>
      <c r="MGA10" s="87"/>
      <c r="MGB10" s="87"/>
      <c r="MGC10" s="87"/>
      <c r="MGD10" s="87"/>
      <c r="MGE10" s="87"/>
      <c r="MGF10" s="87"/>
      <c r="MGG10" s="87"/>
      <c r="MGH10" s="87"/>
      <c r="MGI10" s="87"/>
      <c r="MGJ10" s="87"/>
      <c r="MGK10" s="87"/>
      <c r="MGL10" s="87"/>
      <c r="MGM10" s="87"/>
      <c r="MGN10" s="87"/>
      <c r="MGO10" s="87"/>
      <c r="MGP10" s="87"/>
      <c r="MGQ10" s="87"/>
      <c r="MGR10" s="87"/>
      <c r="MGS10" s="87"/>
      <c r="MGT10" s="87"/>
      <c r="MGU10" s="87"/>
      <c r="MGV10" s="87"/>
      <c r="MGW10" s="87"/>
      <c r="MGX10" s="87"/>
      <c r="MGY10" s="87"/>
      <c r="MGZ10" s="87"/>
      <c r="MHA10" s="87"/>
      <c r="MHB10" s="87"/>
      <c r="MHC10" s="87"/>
      <c r="MHD10" s="87"/>
      <c r="MHE10" s="87"/>
      <c r="MHF10" s="87"/>
      <c r="MHG10" s="87"/>
      <c r="MHH10" s="87"/>
      <c r="MHI10" s="87"/>
      <c r="MHJ10" s="87"/>
      <c r="MHK10" s="87"/>
      <c r="MHL10" s="87"/>
      <c r="MHM10" s="87"/>
      <c r="MHN10" s="87"/>
      <c r="MHO10" s="87"/>
      <c r="MHP10" s="87"/>
      <c r="MHQ10" s="87"/>
      <c r="MHR10" s="87"/>
      <c r="MHS10" s="87"/>
      <c r="MHT10" s="87"/>
      <c r="MHU10" s="87"/>
      <c r="MHV10" s="87"/>
      <c r="MHW10" s="87"/>
      <c r="MHX10" s="87"/>
      <c r="MHY10" s="87"/>
      <c r="MHZ10" s="87"/>
      <c r="MIA10" s="87"/>
      <c r="MIB10" s="87"/>
      <c r="MIC10" s="87"/>
      <c r="MID10" s="87"/>
      <c r="MIE10" s="87"/>
      <c r="MIF10" s="87"/>
      <c r="MIG10" s="87"/>
      <c r="MIH10" s="87"/>
      <c r="MII10" s="87"/>
      <c r="MIJ10" s="87"/>
      <c r="MIK10" s="87"/>
      <c r="MIL10" s="87"/>
      <c r="MIM10" s="87"/>
      <c r="MIN10" s="87"/>
      <c r="MIO10" s="87"/>
      <c r="MIP10" s="87"/>
      <c r="MIQ10" s="87"/>
      <c r="MIR10" s="87"/>
      <c r="MIS10" s="87"/>
      <c r="MIT10" s="87"/>
      <c r="MIU10" s="87"/>
      <c r="MIV10" s="87"/>
      <c r="MIW10" s="87"/>
      <c r="MIX10" s="87"/>
      <c r="MIY10" s="87"/>
      <c r="MIZ10" s="87"/>
      <c r="MJA10" s="87"/>
      <c r="MJB10" s="87"/>
      <c r="MJC10" s="87"/>
      <c r="MJD10" s="87"/>
      <c r="MJE10" s="87"/>
      <c r="MJF10" s="87"/>
      <c r="MJG10" s="87"/>
      <c r="MJH10" s="87"/>
      <c r="MJI10" s="87"/>
      <c r="MJJ10" s="87"/>
      <c r="MJK10" s="87"/>
      <c r="MJL10" s="87"/>
      <c r="MJM10" s="87"/>
      <c r="MJN10" s="87"/>
      <c r="MJO10" s="87"/>
      <c r="MJP10" s="87"/>
      <c r="MJQ10" s="87"/>
      <c r="MJR10" s="87"/>
      <c r="MJS10" s="87"/>
      <c r="MJT10" s="87"/>
      <c r="MJU10" s="87"/>
      <c r="MJV10" s="87"/>
      <c r="MJW10" s="87"/>
      <c r="MJX10" s="87"/>
      <c r="MJY10" s="87"/>
      <c r="MJZ10" s="87"/>
      <c r="MKA10" s="87"/>
      <c r="MKB10" s="87"/>
      <c r="MKC10" s="87"/>
      <c r="MKD10" s="87"/>
      <c r="MKE10" s="87"/>
      <c r="MKF10" s="87"/>
      <c r="MKG10" s="87"/>
      <c r="MKH10" s="87"/>
      <c r="MKI10" s="87"/>
      <c r="MKJ10" s="87"/>
      <c r="MKK10" s="87"/>
      <c r="MKL10" s="87"/>
      <c r="MKM10" s="87"/>
      <c r="MKN10" s="87"/>
      <c r="MKO10" s="87"/>
      <c r="MKP10" s="87"/>
      <c r="MKQ10" s="87"/>
      <c r="MKR10" s="87"/>
      <c r="MKS10" s="87"/>
      <c r="MKT10" s="87"/>
      <c r="MKU10" s="87"/>
      <c r="MKV10" s="87"/>
      <c r="MKW10" s="87"/>
      <c r="MKX10" s="87"/>
      <c r="MKY10" s="87"/>
      <c r="MKZ10" s="87"/>
      <c r="MLA10" s="87"/>
      <c r="MLB10" s="87"/>
      <c r="MLC10" s="87"/>
      <c r="MLD10" s="87"/>
      <c r="MLE10" s="87"/>
      <c r="MLF10" s="87"/>
      <c r="MLG10" s="87"/>
      <c r="MLH10" s="87"/>
      <c r="MLI10" s="87"/>
      <c r="MLJ10" s="87"/>
      <c r="MLK10" s="87"/>
      <c r="MLL10" s="87"/>
      <c r="MLM10" s="87"/>
      <c r="MLN10" s="87"/>
      <c r="MLO10" s="87"/>
      <c r="MLP10" s="87"/>
      <c r="MLQ10" s="87"/>
      <c r="MLR10" s="87"/>
      <c r="MLS10" s="87"/>
      <c r="MLT10" s="87"/>
      <c r="MLU10" s="87"/>
      <c r="MLV10" s="87"/>
      <c r="MLW10" s="87"/>
      <c r="MLX10" s="87"/>
      <c r="MLY10" s="87"/>
      <c r="MLZ10" s="87"/>
      <c r="MMA10" s="87"/>
      <c r="MMB10" s="87"/>
      <c r="MMC10" s="87"/>
      <c r="MMD10" s="87"/>
      <c r="MME10" s="87"/>
      <c r="MMF10" s="87"/>
      <c r="MMG10" s="87"/>
      <c r="MMH10" s="87"/>
      <c r="MMI10" s="87"/>
      <c r="MMJ10" s="87"/>
      <c r="MMK10" s="87"/>
      <c r="MML10" s="87"/>
      <c r="MMM10" s="87"/>
      <c r="MMN10" s="87"/>
      <c r="MMO10" s="87"/>
      <c r="MMP10" s="87"/>
      <c r="MMQ10" s="87"/>
      <c r="MMR10" s="87"/>
      <c r="MMS10" s="87"/>
      <c r="MMT10" s="87"/>
      <c r="MMU10" s="87"/>
      <c r="MMV10" s="87"/>
      <c r="MMW10" s="87"/>
      <c r="MMX10" s="87"/>
      <c r="MMY10" s="87"/>
      <c r="MMZ10" s="87"/>
      <c r="MNA10" s="87"/>
      <c r="MNB10" s="87"/>
      <c r="MNC10" s="87"/>
      <c r="MND10" s="87"/>
      <c r="MNE10" s="87"/>
      <c r="MNF10" s="87"/>
      <c r="MNG10" s="87"/>
      <c r="MNH10" s="87"/>
      <c r="MNI10" s="87"/>
      <c r="MNJ10" s="87"/>
      <c r="MNK10" s="87"/>
      <c r="MNL10" s="87"/>
      <c r="MNM10" s="87"/>
      <c r="MNN10" s="87"/>
      <c r="MNO10" s="87"/>
      <c r="MNP10" s="87"/>
      <c r="MNQ10" s="87"/>
      <c r="MNR10" s="87"/>
      <c r="MNS10" s="87"/>
      <c r="MNT10" s="87"/>
      <c r="MNU10" s="87"/>
      <c r="MNV10" s="87"/>
      <c r="MNW10" s="87"/>
      <c r="MNX10" s="87"/>
      <c r="MNY10" s="87"/>
      <c r="MNZ10" s="87"/>
      <c r="MOA10" s="87"/>
      <c r="MOB10" s="87"/>
      <c r="MOC10" s="87"/>
      <c r="MOD10" s="87"/>
      <c r="MOE10" s="87"/>
      <c r="MOF10" s="87"/>
      <c r="MOG10" s="87"/>
      <c r="MOH10" s="87"/>
      <c r="MOI10" s="87"/>
      <c r="MOJ10" s="87"/>
      <c r="MOK10" s="87"/>
      <c r="MOL10" s="87"/>
      <c r="MOM10" s="87"/>
      <c r="MON10" s="87"/>
      <c r="MOO10" s="87"/>
      <c r="MOP10" s="87"/>
      <c r="MOQ10" s="87"/>
      <c r="MOR10" s="87"/>
      <c r="MOS10" s="87"/>
      <c r="MOT10" s="87"/>
      <c r="MOU10" s="87"/>
      <c r="MOV10" s="87"/>
      <c r="MOW10" s="87"/>
      <c r="MOX10" s="87"/>
      <c r="MOY10" s="87"/>
      <c r="MOZ10" s="87"/>
      <c r="MPA10" s="87"/>
      <c r="MPB10" s="87"/>
      <c r="MPC10" s="87"/>
      <c r="MPD10" s="87"/>
      <c r="MPE10" s="87"/>
      <c r="MPF10" s="87"/>
      <c r="MPG10" s="87"/>
      <c r="MPH10" s="87"/>
      <c r="MPI10" s="87"/>
      <c r="MPJ10" s="87"/>
      <c r="MPK10" s="87"/>
      <c r="MPL10" s="87"/>
      <c r="MPM10" s="87"/>
      <c r="MPN10" s="87"/>
      <c r="MPO10" s="87"/>
      <c r="MPP10" s="87"/>
      <c r="MPQ10" s="87"/>
      <c r="MPR10" s="87"/>
      <c r="MPS10" s="87"/>
      <c r="MPT10" s="87"/>
      <c r="MPU10" s="87"/>
      <c r="MPV10" s="87"/>
      <c r="MPW10" s="87"/>
      <c r="MPX10" s="87"/>
      <c r="MPY10" s="87"/>
      <c r="MPZ10" s="87"/>
      <c r="MQA10" s="87"/>
      <c r="MQB10" s="87"/>
      <c r="MQC10" s="87"/>
      <c r="MQD10" s="87"/>
      <c r="MQE10" s="87"/>
      <c r="MQF10" s="87"/>
      <c r="MQG10" s="87"/>
      <c r="MQH10" s="87"/>
      <c r="MQI10" s="87"/>
      <c r="MQJ10" s="87"/>
      <c r="MQK10" s="87"/>
      <c r="MQL10" s="87"/>
      <c r="MQM10" s="87"/>
      <c r="MQN10" s="87"/>
      <c r="MQO10" s="87"/>
      <c r="MQP10" s="87"/>
      <c r="MQQ10" s="87"/>
      <c r="MQR10" s="87"/>
      <c r="MQS10" s="87"/>
      <c r="MQT10" s="87"/>
      <c r="MQU10" s="87"/>
      <c r="MQV10" s="87"/>
      <c r="MQW10" s="87"/>
      <c r="MQX10" s="87"/>
      <c r="MQY10" s="87"/>
      <c r="MQZ10" s="87"/>
      <c r="MRA10" s="87"/>
      <c r="MRB10" s="87"/>
      <c r="MRC10" s="87"/>
      <c r="MRD10" s="87"/>
      <c r="MRE10" s="87"/>
      <c r="MRF10" s="87"/>
      <c r="MRG10" s="87"/>
      <c r="MRH10" s="87"/>
      <c r="MRI10" s="87"/>
      <c r="MRJ10" s="87"/>
      <c r="MRK10" s="87"/>
      <c r="MRL10" s="87"/>
      <c r="MRM10" s="87"/>
      <c r="MRN10" s="87"/>
      <c r="MRO10" s="87"/>
      <c r="MRP10" s="87"/>
      <c r="MRQ10" s="87"/>
      <c r="MRR10" s="87"/>
      <c r="MRS10" s="87"/>
      <c r="MRT10" s="87"/>
      <c r="MRU10" s="87"/>
      <c r="MRV10" s="87"/>
      <c r="MRW10" s="87"/>
      <c r="MRX10" s="87"/>
      <c r="MRY10" s="87"/>
      <c r="MRZ10" s="87"/>
      <c r="MSA10" s="87"/>
      <c r="MSB10" s="87"/>
      <c r="MSC10" s="87"/>
      <c r="MSD10" s="87"/>
      <c r="MSE10" s="87"/>
      <c r="MSF10" s="87"/>
      <c r="MSG10" s="87"/>
      <c r="MSH10" s="87"/>
      <c r="MSI10" s="87"/>
      <c r="MSJ10" s="87"/>
      <c r="MSK10" s="87"/>
      <c r="MSL10" s="87"/>
      <c r="MSM10" s="87"/>
      <c r="MSN10" s="87"/>
      <c r="MSO10" s="87"/>
      <c r="MSP10" s="87"/>
      <c r="MSQ10" s="87"/>
      <c r="MSR10" s="87"/>
      <c r="MSS10" s="87"/>
      <c r="MST10" s="87"/>
      <c r="MSU10" s="87"/>
      <c r="MSV10" s="87"/>
      <c r="MSW10" s="87"/>
      <c r="MSX10" s="87"/>
      <c r="MSY10" s="87"/>
      <c r="MSZ10" s="87"/>
      <c r="MTA10" s="87"/>
      <c r="MTB10" s="87"/>
      <c r="MTC10" s="87"/>
      <c r="MTD10" s="87"/>
      <c r="MTE10" s="87"/>
      <c r="MTF10" s="87"/>
      <c r="MTG10" s="87"/>
      <c r="MTH10" s="87"/>
      <c r="MTI10" s="87"/>
      <c r="MTJ10" s="87"/>
      <c r="MTK10" s="87"/>
      <c r="MTL10" s="87"/>
      <c r="MTM10" s="87"/>
      <c r="MTN10" s="87"/>
      <c r="MTO10" s="87"/>
      <c r="MTP10" s="87"/>
      <c r="MTQ10" s="87"/>
      <c r="MTR10" s="87"/>
      <c r="MTS10" s="87"/>
      <c r="MTT10" s="87"/>
      <c r="MTU10" s="87"/>
      <c r="MTV10" s="87"/>
      <c r="MTW10" s="87"/>
      <c r="MTX10" s="87"/>
      <c r="MTY10" s="87"/>
      <c r="MTZ10" s="87"/>
      <c r="MUA10" s="87"/>
      <c r="MUB10" s="87"/>
      <c r="MUC10" s="87"/>
      <c r="MUD10" s="87"/>
      <c r="MUE10" s="87"/>
      <c r="MUF10" s="87"/>
      <c r="MUG10" s="87"/>
      <c r="MUH10" s="87"/>
      <c r="MUI10" s="87"/>
      <c r="MUJ10" s="87"/>
      <c r="MUK10" s="87"/>
      <c r="MUL10" s="87"/>
      <c r="MUM10" s="87"/>
      <c r="MUN10" s="87"/>
      <c r="MUO10" s="87"/>
      <c r="MUP10" s="87"/>
      <c r="MUQ10" s="87"/>
      <c r="MUR10" s="87"/>
      <c r="MUS10" s="87"/>
      <c r="MUT10" s="87"/>
      <c r="MUU10" s="87"/>
      <c r="MUV10" s="87"/>
      <c r="MUW10" s="87"/>
      <c r="MUX10" s="87"/>
      <c r="MUY10" s="87"/>
      <c r="MUZ10" s="87"/>
      <c r="MVA10" s="87"/>
      <c r="MVB10" s="87"/>
      <c r="MVC10" s="87"/>
      <c r="MVD10" s="87"/>
      <c r="MVE10" s="87"/>
      <c r="MVF10" s="87"/>
      <c r="MVG10" s="87"/>
      <c r="MVH10" s="87"/>
      <c r="MVI10" s="87"/>
      <c r="MVJ10" s="87"/>
      <c r="MVK10" s="87"/>
      <c r="MVL10" s="87"/>
      <c r="MVM10" s="87"/>
      <c r="MVN10" s="87"/>
      <c r="MVO10" s="87"/>
      <c r="MVP10" s="87"/>
      <c r="MVQ10" s="87"/>
      <c r="MVR10" s="87"/>
      <c r="MVS10" s="87"/>
      <c r="MVT10" s="87"/>
      <c r="MVU10" s="87"/>
      <c r="MVV10" s="87"/>
      <c r="MVW10" s="87"/>
      <c r="MVX10" s="87"/>
      <c r="MVY10" s="87"/>
      <c r="MVZ10" s="87"/>
      <c r="MWA10" s="87"/>
      <c r="MWB10" s="87"/>
      <c r="MWC10" s="87"/>
      <c r="MWD10" s="87"/>
      <c r="MWE10" s="87"/>
      <c r="MWF10" s="87"/>
      <c r="MWG10" s="87"/>
      <c r="MWH10" s="87"/>
      <c r="MWI10" s="87"/>
      <c r="MWJ10" s="87"/>
      <c r="MWK10" s="87"/>
      <c r="MWL10" s="87"/>
      <c r="MWM10" s="87"/>
      <c r="MWN10" s="87"/>
      <c r="MWO10" s="87"/>
      <c r="MWP10" s="87"/>
      <c r="MWQ10" s="87"/>
      <c r="MWR10" s="87"/>
      <c r="MWS10" s="87"/>
      <c r="MWT10" s="87"/>
      <c r="MWU10" s="87"/>
      <c r="MWV10" s="87"/>
      <c r="MWW10" s="87"/>
      <c r="MWX10" s="87"/>
      <c r="MWY10" s="87"/>
      <c r="MWZ10" s="87"/>
      <c r="MXA10" s="87"/>
      <c r="MXB10" s="87"/>
      <c r="MXC10" s="87"/>
      <c r="MXD10" s="87"/>
      <c r="MXE10" s="87"/>
      <c r="MXF10" s="87"/>
      <c r="MXG10" s="87"/>
      <c r="MXH10" s="87"/>
      <c r="MXI10" s="87"/>
      <c r="MXJ10" s="87"/>
      <c r="MXK10" s="87"/>
      <c r="MXL10" s="87"/>
      <c r="MXM10" s="87"/>
      <c r="MXN10" s="87"/>
      <c r="MXO10" s="87"/>
      <c r="MXP10" s="87"/>
      <c r="MXQ10" s="87"/>
      <c r="MXR10" s="87"/>
      <c r="MXS10" s="87"/>
      <c r="MXT10" s="87"/>
      <c r="MXU10" s="87"/>
      <c r="MXV10" s="87"/>
      <c r="MXW10" s="87"/>
      <c r="MXX10" s="87"/>
      <c r="MXY10" s="87"/>
      <c r="MXZ10" s="87"/>
      <c r="MYA10" s="87"/>
      <c r="MYB10" s="87"/>
      <c r="MYC10" s="87"/>
      <c r="MYD10" s="87"/>
      <c r="MYE10" s="87"/>
      <c r="MYF10" s="87"/>
      <c r="MYG10" s="87"/>
      <c r="MYH10" s="87"/>
      <c r="MYI10" s="87"/>
      <c r="MYJ10" s="87"/>
      <c r="MYK10" s="87"/>
      <c r="MYL10" s="87"/>
      <c r="MYM10" s="87"/>
      <c r="MYN10" s="87"/>
      <c r="MYO10" s="87"/>
      <c r="MYP10" s="87"/>
      <c r="MYQ10" s="87"/>
      <c r="MYR10" s="87"/>
      <c r="MYS10" s="87"/>
      <c r="MYT10" s="87"/>
      <c r="MYU10" s="87"/>
      <c r="MYV10" s="87"/>
      <c r="MYW10" s="87"/>
      <c r="MYX10" s="87"/>
      <c r="MYY10" s="87"/>
      <c r="MYZ10" s="87"/>
      <c r="MZA10" s="87"/>
      <c r="MZB10" s="87"/>
      <c r="MZC10" s="87"/>
      <c r="MZD10" s="87"/>
      <c r="MZE10" s="87"/>
      <c r="MZF10" s="87"/>
      <c r="MZG10" s="87"/>
      <c r="MZH10" s="87"/>
      <c r="MZI10" s="87"/>
      <c r="MZJ10" s="87"/>
      <c r="MZK10" s="87"/>
      <c r="MZL10" s="87"/>
      <c r="MZM10" s="87"/>
      <c r="MZN10" s="87"/>
      <c r="MZO10" s="87"/>
      <c r="MZP10" s="87"/>
      <c r="MZQ10" s="87"/>
      <c r="MZR10" s="87"/>
      <c r="MZS10" s="87"/>
      <c r="MZT10" s="87"/>
      <c r="MZU10" s="87"/>
      <c r="MZV10" s="87"/>
      <c r="MZW10" s="87"/>
      <c r="MZX10" s="87"/>
      <c r="MZY10" s="87"/>
      <c r="MZZ10" s="87"/>
      <c r="NAA10" s="87"/>
      <c r="NAB10" s="87"/>
      <c r="NAC10" s="87"/>
      <c r="NAD10" s="87"/>
      <c r="NAE10" s="87"/>
      <c r="NAF10" s="87"/>
      <c r="NAG10" s="87"/>
      <c r="NAH10" s="87"/>
      <c r="NAI10" s="87"/>
      <c r="NAJ10" s="87"/>
      <c r="NAK10" s="87"/>
      <c r="NAL10" s="87"/>
      <c r="NAM10" s="87"/>
      <c r="NAN10" s="87"/>
      <c r="NAO10" s="87"/>
      <c r="NAP10" s="87"/>
      <c r="NAQ10" s="87"/>
      <c r="NAR10" s="87"/>
      <c r="NAS10" s="87"/>
      <c r="NAT10" s="87"/>
      <c r="NAU10" s="87"/>
      <c r="NAV10" s="87"/>
      <c r="NAW10" s="87"/>
      <c r="NAX10" s="87"/>
      <c r="NAY10" s="87"/>
      <c r="NAZ10" s="87"/>
      <c r="NBA10" s="87"/>
      <c r="NBB10" s="87"/>
      <c r="NBC10" s="87"/>
      <c r="NBD10" s="87"/>
      <c r="NBE10" s="87"/>
      <c r="NBF10" s="87"/>
      <c r="NBG10" s="87"/>
      <c r="NBH10" s="87"/>
      <c r="NBI10" s="87"/>
      <c r="NBJ10" s="87"/>
      <c r="NBK10" s="87"/>
      <c r="NBL10" s="87"/>
      <c r="NBM10" s="87"/>
      <c r="NBN10" s="87"/>
      <c r="NBO10" s="87"/>
      <c r="NBP10" s="87"/>
      <c r="NBQ10" s="87"/>
      <c r="NBR10" s="87"/>
      <c r="NBS10" s="87"/>
      <c r="NBT10" s="87"/>
      <c r="NBU10" s="87"/>
      <c r="NBV10" s="87"/>
      <c r="NBW10" s="87"/>
      <c r="NBX10" s="87"/>
      <c r="NBY10" s="87"/>
      <c r="NBZ10" s="87"/>
      <c r="NCA10" s="87"/>
      <c r="NCB10" s="87"/>
      <c r="NCC10" s="87"/>
      <c r="NCD10" s="87"/>
      <c r="NCE10" s="87"/>
      <c r="NCF10" s="87"/>
      <c r="NCG10" s="87"/>
      <c r="NCH10" s="87"/>
      <c r="NCI10" s="87"/>
      <c r="NCJ10" s="87"/>
      <c r="NCK10" s="87"/>
      <c r="NCL10" s="87"/>
      <c r="NCM10" s="87"/>
      <c r="NCN10" s="87"/>
      <c r="NCO10" s="87"/>
      <c r="NCP10" s="87"/>
      <c r="NCQ10" s="87"/>
      <c r="NCR10" s="87"/>
      <c r="NCS10" s="87"/>
      <c r="NCT10" s="87"/>
      <c r="NCU10" s="87"/>
      <c r="NCV10" s="87"/>
      <c r="NCW10" s="87"/>
      <c r="NCX10" s="87"/>
      <c r="NCY10" s="87"/>
      <c r="NCZ10" s="87"/>
      <c r="NDA10" s="87"/>
      <c r="NDB10" s="87"/>
      <c r="NDC10" s="87"/>
      <c r="NDD10" s="87"/>
      <c r="NDE10" s="87"/>
      <c r="NDF10" s="87"/>
      <c r="NDG10" s="87"/>
      <c r="NDH10" s="87"/>
      <c r="NDI10" s="87"/>
      <c r="NDJ10" s="87"/>
      <c r="NDK10" s="87"/>
      <c r="NDL10" s="87"/>
      <c r="NDM10" s="87"/>
      <c r="NDN10" s="87"/>
      <c r="NDO10" s="87"/>
      <c r="NDP10" s="87"/>
      <c r="NDQ10" s="87"/>
      <c r="NDR10" s="87"/>
      <c r="NDS10" s="87"/>
      <c r="NDT10" s="87"/>
      <c r="NDU10" s="87"/>
      <c r="NDV10" s="87"/>
      <c r="NDW10" s="87"/>
      <c r="NDX10" s="87"/>
      <c r="NDY10" s="87"/>
      <c r="NDZ10" s="87"/>
      <c r="NEA10" s="87"/>
      <c r="NEB10" s="87"/>
      <c r="NEC10" s="87"/>
      <c r="NED10" s="87"/>
      <c r="NEE10" s="87"/>
      <c r="NEF10" s="87"/>
      <c r="NEG10" s="87"/>
      <c r="NEH10" s="87"/>
      <c r="NEI10" s="87"/>
      <c r="NEJ10" s="87"/>
      <c r="NEK10" s="87"/>
      <c r="NEL10" s="87"/>
      <c r="NEM10" s="87"/>
      <c r="NEN10" s="87"/>
      <c r="NEO10" s="87"/>
      <c r="NEP10" s="87"/>
      <c r="NEQ10" s="87"/>
      <c r="NER10" s="87"/>
      <c r="NES10" s="87"/>
      <c r="NET10" s="87"/>
      <c r="NEU10" s="87"/>
      <c r="NEV10" s="87"/>
      <c r="NEW10" s="87"/>
      <c r="NEX10" s="87"/>
      <c r="NEY10" s="87"/>
      <c r="NEZ10" s="87"/>
      <c r="NFA10" s="87"/>
      <c r="NFB10" s="87"/>
      <c r="NFC10" s="87"/>
      <c r="NFD10" s="87"/>
      <c r="NFE10" s="87"/>
      <c r="NFF10" s="87"/>
      <c r="NFG10" s="87"/>
      <c r="NFH10" s="87"/>
      <c r="NFI10" s="87"/>
      <c r="NFJ10" s="87"/>
      <c r="NFK10" s="87"/>
      <c r="NFL10" s="87"/>
      <c r="NFM10" s="87"/>
      <c r="NFN10" s="87"/>
      <c r="NFO10" s="87"/>
      <c r="NFP10" s="87"/>
      <c r="NFQ10" s="87"/>
      <c r="NFR10" s="87"/>
      <c r="NFS10" s="87"/>
      <c r="NFT10" s="87"/>
      <c r="NFU10" s="87"/>
      <c r="NFV10" s="87"/>
      <c r="NFW10" s="87"/>
      <c r="NFX10" s="87"/>
      <c r="NFY10" s="87"/>
      <c r="NFZ10" s="87"/>
      <c r="NGA10" s="87"/>
      <c r="NGB10" s="87"/>
      <c r="NGC10" s="87"/>
      <c r="NGD10" s="87"/>
      <c r="NGE10" s="87"/>
      <c r="NGF10" s="87"/>
      <c r="NGG10" s="87"/>
      <c r="NGH10" s="87"/>
      <c r="NGI10" s="87"/>
      <c r="NGJ10" s="87"/>
      <c r="NGK10" s="87"/>
      <c r="NGL10" s="87"/>
      <c r="NGM10" s="87"/>
      <c r="NGN10" s="87"/>
      <c r="NGO10" s="87"/>
      <c r="NGP10" s="87"/>
      <c r="NGQ10" s="87"/>
      <c r="NGR10" s="87"/>
      <c r="NGS10" s="87"/>
      <c r="NGT10" s="87"/>
      <c r="NGU10" s="87"/>
      <c r="NGV10" s="87"/>
      <c r="NGW10" s="87"/>
      <c r="NGX10" s="87"/>
      <c r="NGY10" s="87"/>
      <c r="NGZ10" s="87"/>
      <c r="NHA10" s="87"/>
      <c r="NHB10" s="87"/>
      <c r="NHC10" s="87"/>
      <c r="NHD10" s="87"/>
      <c r="NHE10" s="87"/>
      <c r="NHF10" s="87"/>
      <c r="NHG10" s="87"/>
      <c r="NHH10" s="87"/>
      <c r="NHI10" s="87"/>
      <c r="NHJ10" s="87"/>
      <c r="NHK10" s="87"/>
      <c r="NHL10" s="87"/>
      <c r="NHM10" s="87"/>
      <c r="NHN10" s="87"/>
      <c r="NHO10" s="87"/>
      <c r="NHP10" s="87"/>
      <c r="NHQ10" s="87"/>
      <c r="NHR10" s="87"/>
      <c r="NHS10" s="87"/>
      <c r="NHT10" s="87"/>
      <c r="NHU10" s="87"/>
      <c r="NHV10" s="87"/>
      <c r="NHW10" s="87"/>
      <c r="NHX10" s="87"/>
      <c r="NHY10" s="87"/>
      <c r="NHZ10" s="87"/>
      <c r="NIA10" s="87"/>
      <c r="NIB10" s="87"/>
      <c r="NIC10" s="87"/>
      <c r="NID10" s="87"/>
      <c r="NIE10" s="87"/>
      <c r="NIF10" s="87"/>
      <c r="NIG10" s="87"/>
      <c r="NIH10" s="87"/>
      <c r="NII10" s="87"/>
      <c r="NIJ10" s="87"/>
      <c r="NIK10" s="87"/>
      <c r="NIL10" s="87"/>
      <c r="NIM10" s="87"/>
      <c r="NIN10" s="87"/>
      <c r="NIO10" s="87"/>
      <c r="NIP10" s="87"/>
      <c r="NIQ10" s="87"/>
      <c r="NIR10" s="87"/>
      <c r="NIS10" s="87"/>
      <c r="NIT10" s="87"/>
      <c r="NIU10" s="87"/>
      <c r="NIV10" s="87"/>
      <c r="NIW10" s="87"/>
      <c r="NIX10" s="87"/>
      <c r="NIY10" s="87"/>
      <c r="NIZ10" s="87"/>
      <c r="NJA10" s="87"/>
      <c r="NJB10" s="87"/>
      <c r="NJC10" s="87"/>
      <c r="NJD10" s="87"/>
      <c r="NJE10" s="87"/>
      <c r="NJF10" s="87"/>
      <c r="NJG10" s="87"/>
      <c r="NJH10" s="87"/>
      <c r="NJI10" s="87"/>
      <c r="NJJ10" s="87"/>
      <c r="NJK10" s="87"/>
      <c r="NJL10" s="87"/>
      <c r="NJM10" s="87"/>
      <c r="NJN10" s="87"/>
      <c r="NJO10" s="87"/>
      <c r="NJP10" s="87"/>
      <c r="NJQ10" s="87"/>
      <c r="NJR10" s="87"/>
      <c r="NJS10" s="87"/>
      <c r="NJT10" s="87"/>
      <c r="NJU10" s="87"/>
      <c r="NJV10" s="87"/>
      <c r="NJW10" s="87"/>
      <c r="NJX10" s="87"/>
      <c r="NJY10" s="87"/>
      <c r="NJZ10" s="87"/>
      <c r="NKA10" s="87"/>
      <c r="NKB10" s="87"/>
      <c r="NKC10" s="87"/>
      <c r="NKD10" s="87"/>
      <c r="NKE10" s="87"/>
      <c r="NKF10" s="87"/>
      <c r="NKG10" s="87"/>
      <c r="NKH10" s="87"/>
      <c r="NKI10" s="87"/>
      <c r="NKJ10" s="87"/>
      <c r="NKK10" s="87"/>
      <c r="NKL10" s="87"/>
      <c r="NKM10" s="87"/>
      <c r="NKN10" s="87"/>
      <c r="NKO10" s="87"/>
      <c r="NKP10" s="87"/>
      <c r="NKQ10" s="87"/>
      <c r="NKR10" s="87"/>
      <c r="NKS10" s="87"/>
      <c r="NKT10" s="87"/>
      <c r="NKU10" s="87"/>
      <c r="NKV10" s="87"/>
      <c r="NKW10" s="87"/>
      <c r="NKX10" s="87"/>
      <c r="NKY10" s="87"/>
      <c r="NKZ10" s="87"/>
      <c r="NLA10" s="87"/>
      <c r="NLB10" s="87"/>
      <c r="NLC10" s="87"/>
      <c r="NLD10" s="87"/>
      <c r="NLE10" s="87"/>
      <c r="NLF10" s="87"/>
      <c r="NLG10" s="87"/>
      <c r="NLH10" s="87"/>
      <c r="NLI10" s="87"/>
      <c r="NLJ10" s="87"/>
      <c r="NLK10" s="87"/>
      <c r="NLL10" s="87"/>
      <c r="NLM10" s="87"/>
      <c r="NLN10" s="87"/>
      <c r="NLO10" s="87"/>
      <c r="NLP10" s="87"/>
      <c r="NLQ10" s="87"/>
      <c r="NLR10" s="87"/>
      <c r="NLS10" s="87"/>
      <c r="NLT10" s="87"/>
      <c r="NLU10" s="87"/>
      <c r="NLV10" s="87"/>
      <c r="NLW10" s="87"/>
      <c r="NLX10" s="87"/>
      <c r="NLY10" s="87"/>
      <c r="NLZ10" s="87"/>
      <c r="NMA10" s="87"/>
      <c r="NMB10" s="87"/>
      <c r="NMC10" s="87"/>
      <c r="NMD10" s="87"/>
      <c r="NME10" s="87"/>
      <c r="NMF10" s="87"/>
      <c r="NMG10" s="87"/>
      <c r="NMH10" s="87"/>
      <c r="NMI10" s="87"/>
      <c r="NMJ10" s="87"/>
      <c r="NMK10" s="87"/>
      <c r="NML10" s="87"/>
      <c r="NMM10" s="87"/>
      <c r="NMN10" s="87"/>
      <c r="NMO10" s="87"/>
      <c r="NMP10" s="87"/>
      <c r="NMQ10" s="87"/>
      <c r="NMR10" s="87"/>
      <c r="NMS10" s="87"/>
      <c r="NMT10" s="87"/>
      <c r="NMU10" s="87"/>
      <c r="NMV10" s="87"/>
      <c r="NMW10" s="87"/>
      <c r="NMX10" s="87"/>
      <c r="NMY10" s="87"/>
      <c r="NMZ10" s="87"/>
      <c r="NNA10" s="87"/>
      <c r="NNB10" s="87"/>
      <c r="NNC10" s="87"/>
      <c r="NND10" s="87"/>
      <c r="NNE10" s="87"/>
      <c r="NNF10" s="87"/>
      <c r="NNG10" s="87"/>
      <c r="NNH10" s="87"/>
      <c r="NNI10" s="87"/>
      <c r="NNJ10" s="87"/>
      <c r="NNK10" s="87"/>
      <c r="NNL10" s="87"/>
      <c r="NNM10" s="87"/>
      <c r="NNN10" s="87"/>
      <c r="NNO10" s="87"/>
      <c r="NNP10" s="87"/>
      <c r="NNQ10" s="87"/>
      <c r="NNR10" s="87"/>
      <c r="NNS10" s="87"/>
      <c r="NNT10" s="87"/>
      <c r="NNU10" s="87"/>
      <c r="NNV10" s="87"/>
      <c r="NNW10" s="87"/>
      <c r="NNX10" s="87"/>
      <c r="NNY10" s="87"/>
      <c r="NNZ10" s="87"/>
      <c r="NOA10" s="87"/>
      <c r="NOB10" s="87"/>
      <c r="NOC10" s="87"/>
      <c r="NOD10" s="87"/>
      <c r="NOE10" s="87"/>
      <c r="NOF10" s="87"/>
      <c r="NOG10" s="87"/>
      <c r="NOH10" s="87"/>
      <c r="NOI10" s="87"/>
      <c r="NOJ10" s="87"/>
      <c r="NOK10" s="87"/>
      <c r="NOL10" s="87"/>
      <c r="NOM10" s="87"/>
      <c r="NON10" s="87"/>
      <c r="NOO10" s="87"/>
      <c r="NOP10" s="87"/>
      <c r="NOQ10" s="87"/>
      <c r="NOR10" s="87"/>
      <c r="NOS10" s="87"/>
      <c r="NOT10" s="87"/>
      <c r="NOU10" s="87"/>
      <c r="NOV10" s="87"/>
      <c r="NOW10" s="87"/>
      <c r="NOX10" s="87"/>
      <c r="NOY10" s="87"/>
      <c r="NOZ10" s="87"/>
      <c r="NPA10" s="87"/>
      <c r="NPB10" s="87"/>
      <c r="NPC10" s="87"/>
      <c r="NPD10" s="87"/>
      <c r="NPE10" s="87"/>
      <c r="NPF10" s="87"/>
      <c r="NPG10" s="87"/>
      <c r="NPH10" s="87"/>
      <c r="NPI10" s="87"/>
      <c r="NPJ10" s="87"/>
      <c r="NPK10" s="87"/>
      <c r="NPL10" s="87"/>
      <c r="NPM10" s="87"/>
      <c r="NPN10" s="87"/>
      <c r="NPO10" s="87"/>
      <c r="NPP10" s="87"/>
      <c r="NPQ10" s="87"/>
      <c r="NPR10" s="87"/>
      <c r="NPS10" s="87"/>
      <c r="NPT10" s="87"/>
      <c r="NPU10" s="87"/>
      <c r="NPV10" s="87"/>
      <c r="NPW10" s="87"/>
      <c r="NPX10" s="87"/>
      <c r="NPY10" s="87"/>
      <c r="NPZ10" s="87"/>
      <c r="NQA10" s="87"/>
      <c r="NQB10" s="87"/>
      <c r="NQC10" s="87"/>
      <c r="NQD10" s="87"/>
      <c r="NQE10" s="87"/>
      <c r="NQF10" s="87"/>
      <c r="NQG10" s="87"/>
      <c r="NQH10" s="87"/>
      <c r="NQI10" s="87"/>
      <c r="NQJ10" s="87"/>
      <c r="NQK10" s="87"/>
      <c r="NQL10" s="87"/>
      <c r="NQM10" s="87"/>
      <c r="NQN10" s="87"/>
      <c r="NQO10" s="87"/>
      <c r="NQP10" s="87"/>
      <c r="NQQ10" s="87"/>
      <c r="NQR10" s="87"/>
      <c r="NQS10" s="87"/>
      <c r="NQT10" s="87"/>
      <c r="NQU10" s="87"/>
      <c r="NQV10" s="87"/>
      <c r="NQW10" s="87"/>
      <c r="NQX10" s="87"/>
      <c r="NQY10" s="87"/>
      <c r="NQZ10" s="87"/>
      <c r="NRA10" s="87"/>
      <c r="NRB10" s="87"/>
      <c r="NRC10" s="87"/>
      <c r="NRD10" s="87"/>
      <c r="NRE10" s="87"/>
      <c r="NRF10" s="87"/>
      <c r="NRG10" s="87"/>
      <c r="NRH10" s="87"/>
      <c r="NRI10" s="87"/>
      <c r="NRJ10" s="87"/>
      <c r="NRK10" s="87"/>
      <c r="NRL10" s="87"/>
      <c r="NRM10" s="87"/>
      <c r="NRN10" s="87"/>
      <c r="NRO10" s="87"/>
      <c r="NRP10" s="87"/>
      <c r="NRQ10" s="87"/>
      <c r="NRR10" s="87"/>
      <c r="NRS10" s="87"/>
      <c r="NRT10" s="87"/>
      <c r="NRU10" s="87"/>
      <c r="NRV10" s="87"/>
      <c r="NRW10" s="87"/>
      <c r="NRX10" s="87"/>
      <c r="NRY10" s="87"/>
      <c r="NRZ10" s="87"/>
      <c r="NSA10" s="87"/>
      <c r="NSB10" s="87"/>
      <c r="NSC10" s="87"/>
      <c r="NSD10" s="87"/>
      <c r="NSE10" s="87"/>
      <c r="NSF10" s="87"/>
      <c r="NSG10" s="87"/>
      <c r="NSH10" s="87"/>
      <c r="NSI10" s="87"/>
      <c r="NSJ10" s="87"/>
      <c r="NSK10" s="87"/>
      <c r="NSL10" s="87"/>
      <c r="NSM10" s="87"/>
      <c r="NSN10" s="87"/>
      <c r="NSO10" s="87"/>
      <c r="NSP10" s="87"/>
      <c r="NSQ10" s="87"/>
      <c r="NSR10" s="87"/>
      <c r="NSS10" s="87"/>
      <c r="NST10" s="87"/>
      <c r="NSU10" s="87"/>
      <c r="NSV10" s="87"/>
      <c r="NSW10" s="87"/>
      <c r="NSX10" s="87"/>
      <c r="NSY10" s="87"/>
      <c r="NSZ10" s="87"/>
      <c r="NTA10" s="87"/>
      <c r="NTB10" s="87"/>
      <c r="NTC10" s="87"/>
      <c r="NTD10" s="87"/>
      <c r="NTE10" s="87"/>
      <c r="NTF10" s="87"/>
      <c r="NTG10" s="87"/>
      <c r="NTH10" s="87"/>
      <c r="NTI10" s="87"/>
      <c r="NTJ10" s="87"/>
      <c r="NTK10" s="87"/>
      <c r="NTL10" s="87"/>
      <c r="NTM10" s="87"/>
      <c r="NTN10" s="87"/>
      <c r="NTO10" s="87"/>
      <c r="NTP10" s="87"/>
      <c r="NTQ10" s="87"/>
      <c r="NTR10" s="87"/>
      <c r="NTS10" s="87"/>
      <c r="NTT10" s="87"/>
      <c r="NTU10" s="87"/>
      <c r="NTV10" s="87"/>
      <c r="NTW10" s="87"/>
      <c r="NTX10" s="87"/>
      <c r="NTY10" s="87"/>
      <c r="NTZ10" s="87"/>
      <c r="NUA10" s="87"/>
      <c r="NUB10" s="87"/>
      <c r="NUC10" s="87"/>
      <c r="NUD10" s="87"/>
      <c r="NUE10" s="87"/>
      <c r="NUF10" s="87"/>
      <c r="NUG10" s="87"/>
      <c r="NUH10" s="87"/>
      <c r="NUI10" s="87"/>
      <c r="NUJ10" s="87"/>
      <c r="NUK10" s="87"/>
      <c r="NUL10" s="87"/>
      <c r="NUM10" s="87"/>
      <c r="NUN10" s="87"/>
      <c r="NUO10" s="87"/>
      <c r="NUP10" s="87"/>
      <c r="NUQ10" s="87"/>
      <c r="NUR10" s="87"/>
      <c r="NUS10" s="87"/>
      <c r="NUT10" s="87"/>
      <c r="NUU10" s="87"/>
      <c r="NUV10" s="87"/>
      <c r="NUW10" s="87"/>
      <c r="NUX10" s="87"/>
      <c r="NUY10" s="87"/>
      <c r="NUZ10" s="87"/>
      <c r="NVA10" s="87"/>
      <c r="NVB10" s="87"/>
      <c r="NVC10" s="87"/>
      <c r="NVD10" s="87"/>
      <c r="NVE10" s="87"/>
      <c r="NVF10" s="87"/>
      <c r="NVG10" s="87"/>
      <c r="NVH10" s="87"/>
      <c r="NVI10" s="87"/>
      <c r="NVJ10" s="87"/>
      <c r="NVK10" s="87"/>
      <c r="NVL10" s="87"/>
      <c r="NVM10" s="87"/>
      <c r="NVN10" s="87"/>
      <c r="NVO10" s="87"/>
      <c r="NVP10" s="87"/>
      <c r="NVQ10" s="87"/>
      <c r="NVR10" s="87"/>
      <c r="NVS10" s="87"/>
      <c r="NVT10" s="87"/>
      <c r="NVU10" s="87"/>
      <c r="NVV10" s="87"/>
      <c r="NVW10" s="87"/>
      <c r="NVX10" s="87"/>
      <c r="NVY10" s="87"/>
      <c r="NVZ10" s="87"/>
      <c r="NWA10" s="87"/>
      <c r="NWB10" s="87"/>
      <c r="NWC10" s="87"/>
      <c r="NWD10" s="87"/>
      <c r="NWE10" s="87"/>
      <c r="NWF10" s="87"/>
      <c r="NWG10" s="87"/>
      <c r="NWH10" s="87"/>
      <c r="NWI10" s="87"/>
      <c r="NWJ10" s="87"/>
      <c r="NWK10" s="87"/>
      <c r="NWL10" s="87"/>
      <c r="NWM10" s="87"/>
      <c r="NWN10" s="87"/>
      <c r="NWO10" s="87"/>
      <c r="NWP10" s="87"/>
      <c r="NWQ10" s="87"/>
      <c r="NWR10" s="87"/>
      <c r="NWS10" s="87"/>
      <c r="NWT10" s="87"/>
      <c r="NWU10" s="87"/>
      <c r="NWV10" s="87"/>
      <c r="NWW10" s="87"/>
      <c r="NWX10" s="87"/>
      <c r="NWY10" s="87"/>
      <c r="NWZ10" s="87"/>
      <c r="NXA10" s="87"/>
      <c r="NXB10" s="87"/>
      <c r="NXC10" s="87"/>
      <c r="NXD10" s="87"/>
      <c r="NXE10" s="87"/>
      <c r="NXF10" s="87"/>
      <c r="NXG10" s="87"/>
      <c r="NXH10" s="87"/>
      <c r="NXI10" s="87"/>
      <c r="NXJ10" s="87"/>
      <c r="NXK10" s="87"/>
      <c r="NXL10" s="87"/>
      <c r="NXM10" s="87"/>
      <c r="NXN10" s="87"/>
      <c r="NXO10" s="87"/>
      <c r="NXP10" s="87"/>
      <c r="NXQ10" s="87"/>
      <c r="NXR10" s="87"/>
      <c r="NXS10" s="87"/>
      <c r="NXT10" s="87"/>
      <c r="NXU10" s="87"/>
      <c r="NXV10" s="87"/>
      <c r="NXW10" s="87"/>
      <c r="NXX10" s="87"/>
      <c r="NXY10" s="87"/>
      <c r="NXZ10" s="87"/>
      <c r="NYA10" s="87"/>
      <c r="NYB10" s="87"/>
      <c r="NYC10" s="87"/>
      <c r="NYD10" s="87"/>
      <c r="NYE10" s="87"/>
      <c r="NYF10" s="87"/>
      <c r="NYG10" s="87"/>
      <c r="NYH10" s="87"/>
      <c r="NYI10" s="87"/>
      <c r="NYJ10" s="87"/>
      <c r="NYK10" s="87"/>
      <c r="NYL10" s="87"/>
      <c r="NYM10" s="87"/>
      <c r="NYN10" s="87"/>
      <c r="NYO10" s="87"/>
      <c r="NYP10" s="87"/>
      <c r="NYQ10" s="87"/>
      <c r="NYR10" s="87"/>
      <c r="NYS10" s="87"/>
      <c r="NYT10" s="87"/>
      <c r="NYU10" s="87"/>
      <c r="NYV10" s="87"/>
      <c r="NYW10" s="87"/>
      <c r="NYX10" s="87"/>
      <c r="NYY10" s="87"/>
      <c r="NYZ10" s="87"/>
      <c r="NZA10" s="87"/>
      <c r="NZB10" s="87"/>
      <c r="NZC10" s="87"/>
      <c r="NZD10" s="87"/>
      <c r="NZE10" s="87"/>
      <c r="NZF10" s="87"/>
      <c r="NZG10" s="87"/>
      <c r="NZH10" s="87"/>
      <c r="NZI10" s="87"/>
      <c r="NZJ10" s="87"/>
      <c r="NZK10" s="87"/>
      <c r="NZL10" s="87"/>
      <c r="NZM10" s="87"/>
      <c r="NZN10" s="87"/>
      <c r="NZO10" s="87"/>
      <c r="NZP10" s="87"/>
      <c r="NZQ10" s="87"/>
      <c r="NZR10" s="87"/>
      <c r="NZS10" s="87"/>
      <c r="NZT10" s="87"/>
      <c r="NZU10" s="87"/>
      <c r="NZV10" s="87"/>
      <c r="NZW10" s="87"/>
      <c r="NZX10" s="87"/>
      <c r="NZY10" s="87"/>
      <c r="NZZ10" s="87"/>
      <c r="OAA10" s="87"/>
      <c r="OAB10" s="87"/>
      <c r="OAC10" s="87"/>
      <c r="OAD10" s="87"/>
      <c r="OAE10" s="87"/>
      <c r="OAF10" s="87"/>
      <c r="OAG10" s="87"/>
      <c r="OAH10" s="87"/>
      <c r="OAI10" s="87"/>
      <c r="OAJ10" s="87"/>
      <c r="OAK10" s="87"/>
      <c r="OAL10" s="87"/>
      <c r="OAM10" s="87"/>
      <c r="OAN10" s="87"/>
      <c r="OAO10" s="87"/>
      <c r="OAP10" s="87"/>
      <c r="OAQ10" s="87"/>
      <c r="OAR10" s="87"/>
      <c r="OAS10" s="87"/>
      <c r="OAT10" s="87"/>
      <c r="OAU10" s="87"/>
      <c r="OAV10" s="87"/>
      <c r="OAW10" s="87"/>
      <c r="OAX10" s="87"/>
      <c r="OAY10" s="87"/>
      <c r="OAZ10" s="87"/>
      <c r="OBA10" s="87"/>
      <c r="OBB10" s="87"/>
      <c r="OBC10" s="87"/>
      <c r="OBD10" s="87"/>
      <c r="OBE10" s="87"/>
      <c r="OBF10" s="87"/>
      <c r="OBG10" s="87"/>
      <c r="OBH10" s="87"/>
      <c r="OBI10" s="87"/>
      <c r="OBJ10" s="87"/>
      <c r="OBK10" s="87"/>
      <c r="OBL10" s="87"/>
      <c r="OBM10" s="87"/>
      <c r="OBN10" s="87"/>
      <c r="OBO10" s="87"/>
      <c r="OBP10" s="87"/>
      <c r="OBQ10" s="87"/>
      <c r="OBR10" s="87"/>
      <c r="OBS10" s="87"/>
      <c r="OBT10" s="87"/>
      <c r="OBU10" s="87"/>
      <c r="OBV10" s="87"/>
      <c r="OBW10" s="87"/>
      <c r="OBX10" s="87"/>
      <c r="OBY10" s="87"/>
      <c r="OBZ10" s="87"/>
      <c r="OCA10" s="87"/>
      <c r="OCB10" s="87"/>
      <c r="OCC10" s="87"/>
      <c r="OCD10" s="87"/>
      <c r="OCE10" s="87"/>
      <c r="OCF10" s="87"/>
      <c r="OCG10" s="87"/>
      <c r="OCH10" s="87"/>
      <c r="OCI10" s="87"/>
      <c r="OCJ10" s="87"/>
      <c r="OCK10" s="87"/>
      <c r="OCL10" s="87"/>
      <c r="OCM10" s="87"/>
      <c r="OCN10" s="87"/>
      <c r="OCO10" s="87"/>
      <c r="OCP10" s="87"/>
      <c r="OCQ10" s="87"/>
      <c r="OCR10" s="87"/>
      <c r="OCS10" s="87"/>
      <c r="OCT10" s="87"/>
      <c r="OCU10" s="87"/>
      <c r="OCV10" s="87"/>
      <c r="OCW10" s="87"/>
      <c r="OCX10" s="87"/>
      <c r="OCY10" s="87"/>
      <c r="OCZ10" s="87"/>
      <c r="ODA10" s="87"/>
      <c r="ODB10" s="87"/>
      <c r="ODC10" s="87"/>
      <c r="ODD10" s="87"/>
      <c r="ODE10" s="87"/>
      <c r="ODF10" s="87"/>
      <c r="ODG10" s="87"/>
      <c r="ODH10" s="87"/>
      <c r="ODI10" s="87"/>
      <c r="ODJ10" s="87"/>
      <c r="ODK10" s="87"/>
      <c r="ODL10" s="87"/>
      <c r="ODM10" s="87"/>
      <c r="ODN10" s="87"/>
      <c r="ODO10" s="87"/>
      <c r="ODP10" s="87"/>
      <c r="ODQ10" s="87"/>
      <c r="ODR10" s="87"/>
      <c r="ODS10" s="87"/>
      <c r="ODT10" s="87"/>
      <c r="ODU10" s="87"/>
      <c r="ODV10" s="87"/>
      <c r="ODW10" s="87"/>
      <c r="ODX10" s="87"/>
      <c r="ODY10" s="87"/>
      <c r="ODZ10" s="87"/>
      <c r="OEA10" s="87"/>
      <c r="OEB10" s="87"/>
      <c r="OEC10" s="87"/>
      <c r="OED10" s="87"/>
      <c r="OEE10" s="87"/>
      <c r="OEF10" s="87"/>
      <c r="OEG10" s="87"/>
      <c r="OEH10" s="87"/>
      <c r="OEI10" s="87"/>
      <c r="OEJ10" s="87"/>
      <c r="OEK10" s="87"/>
      <c r="OEL10" s="87"/>
      <c r="OEM10" s="87"/>
      <c r="OEN10" s="87"/>
      <c r="OEO10" s="87"/>
      <c r="OEP10" s="87"/>
      <c r="OEQ10" s="87"/>
      <c r="OER10" s="87"/>
      <c r="OES10" s="87"/>
      <c r="OET10" s="87"/>
      <c r="OEU10" s="87"/>
      <c r="OEV10" s="87"/>
      <c r="OEW10" s="87"/>
      <c r="OEX10" s="87"/>
      <c r="OEY10" s="87"/>
      <c r="OEZ10" s="87"/>
      <c r="OFA10" s="87"/>
      <c r="OFB10" s="87"/>
      <c r="OFC10" s="87"/>
      <c r="OFD10" s="87"/>
      <c r="OFE10" s="87"/>
      <c r="OFF10" s="87"/>
      <c r="OFG10" s="87"/>
      <c r="OFH10" s="87"/>
      <c r="OFI10" s="87"/>
      <c r="OFJ10" s="87"/>
      <c r="OFK10" s="87"/>
      <c r="OFL10" s="87"/>
      <c r="OFM10" s="87"/>
      <c r="OFN10" s="87"/>
      <c r="OFO10" s="87"/>
      <c r="OFP10" s="87"/>
      <c r="OFQ10" s="87"/>
      <c r="OFR10" s="87"/>
      <c r="OFS10" s="87"/>
      <c r="OFT10" s="87"/>
      <c r="OFU10" s="87"/>
      <c r="OFV10" s="87"/>
      <c r="OFW10" s="87"/>
      <c r="OFX10" s="87"/>
      <c r="OFY10" s="87"/>
      <c r="OFZ10" s="87"/>
      <c r="OGA10" s="87"/>
      <c r="OGB10" s="87"/>
      <c r="OGC10" s="87"/>
      <c r="OGD10" s="87"/>
      <c r="OGE10" s="87"/>
      <c r="OGF10" s="87"/>
      <c r="OGG10" s="87"/>
      <c r="OGH10" s="87"/>
      <c r="OGI10" s="87"/>
      <c r="OGJ10" s="87"/>
      <c r="OGK10" s="87"/>
      <c r="OGL10" s="87"/>
      <c r="OGM10" s="87"/>
      <c r="OGN10" s="87"/>
      <c r="OGO10" s="87"/>
      <c r="OGP10" s="87"/>
      <c r="OGQ10" s="87"/>
      <c r="OGR10" s="87"/>
      <c r="OGS10" s="87"/>
      <c r="OGT10" s="87"/>
      <c r="OGU10" s="87"/>
      <c r="OGV10" s="87"/>
      <c r="OGW10" s="87"/>
      <c r="OGX10" s="87"/>
      <c r="OGY10" s="87"/>
      <c r="OGZ10" s="87"/>
      <c r="OHA10" s="87"/>
      <c r="OHB10" s="87"/>
      <c r="OHC10" s="87"/>
      <c r="OHD10" s="87"/>
      <c r="OHE10" s="87"/>
      <c r="OHF10" s="87"/>
      <c r="OHG10" s="87"/>
      <c r="OHH10" s="87"/>
      <c r="OHI10" s="87"/>
      <c r="OHJ10" s="87"/>
      <c r="OHK10" s="87"/>
      <c r="OHL10" s="87"/>
      <c r="OHM10" s="87"/>
      <c r="OHN10" s="87"/>
      <c r="OHO10" s="87"/>
      <c r="OHP10" s="87"/>
      <c r="OHQ10" s="87"/>
      <c r="OHR10" s="87"/>
      <c r="OHS10" s="87"/>
      <c r="OHT10" s="87"/>
      <c r="OHU10" s="87"/>
      <c r="OHV10" s="87"/>
      <c r="OHW10" s="87"/>
      <c r="OHX10" s="87"/>
      <c r="OHY10" s="87"/>
      <c r="OHZ10" s="87"/>
      <c r="OIA10" s="87"/>
      <c r="OIB10" s="87"/>
      <c r="OIC10" s="87"/>
      <c r="OID10" s="87"/>
      <c r="OIE10" s="87"/>
      <c r="OIF10" s="87"/>
      <c r="OIG10" s="87"/>
      <c r="OIH10" s="87"/>
      <c r="OII10" s="87"/>
      <c r="OIJ10" s="87"/>
      <c r="OIK10" s="87"/>
      <c r="OIL10" s="87"/>
      <c r="OIM10" s="87"/>
      <c r="OIN10" s="87"/>
      <c r="OIO10" s="87"/>
      <c r="OIP10" s="87"/>
      <c r="OIQ10" s="87"/>
      <c r="OIR10" s="87"/>
      <c r="OIS10" s="87"/>
      <c r="OIT10" s="87"/>
      <c r="OIU10" s="87"/>
      <c r="OIV10" s="87"/>
      <c r="OIW10" s="87"/>
      <c r="OIX10" s="87"/>
      <c r="OIY10" s="87"/>
      <c r="OIZ10" s="87"/>
      <c r="OJA10" s="87"/>
      <c r="OJB10" s="87"/>
      <c r="OJC10" s="87"/>
      <c r="OJD10" s="87"/>
      <c r="OJE10" s="87"/>
      <c r="OJF10" s="87"/>
      <c r="OJG10" s="87"/>
      <c r="OJH10" s="87"/>
      <c r="OJI10" s="87"/>
      <c r="OJJ10" s="87"/>
      <c r="OJK10" s="87"/>
      <c r="OJL10" s="87"/>
      <c r="OJM10" s="87"/>
      <c r="OJN10" s="87"/>
      <c r="OJO10" s="87"/>
      <c r="OJP10" s="87"/>
      <c r="OJQ10" s="87"/>
      <c r="OJR10" s="87"/>
      <c r="OJS10" s="87"/>
      <c r="OJT10" s="87"/>
      <c r="OJU10" s="87"/>
      <c r="OJV10" s="87"/>
      <c r="OJW10" s="87"/>
      <c r="OJX10" s="87"/>
      <c r="OJY10" s="87"/>
      <c r="OJZ10" s="87"/>
      <c r="OKA10" s="87"/>
      <c r="OKB10" s="87"/>
      <c r="OKC10" s="87"/>
      <c r="OKD10" s="87"/>
      <c r="OKE10" s="87"/>
      <c r="OKF10" s="87"/>
      <c r="OKG10" s="87"/>
      <c r="OKH10" s="87"/>
      <c r="OKI10" s="87"/>
      <c r="OKJ10" s="87"/>
      <c r="OKK10" s="87"/>
      <c r="OKL10" s="87"/>
      <c r="OKM10" s="87"/>
      <c r="OKN10" s="87"/>
      <c r="OKO10" s="87"/>
      <c r="OKP10" s="87"/>
      <c r="OKQ10" s="87"/>
      <c r="OKR10" s="87"/>
      <c r="OKS10" s="87"/>
      <c r="OKT10" s="87"/>
      <c r="OKU10" s="87"/>
      <c r="OKV10" s="87"/>
      <c r="OKW10" s="87"/>
      <c r="OKX10" s="87"/>
      <c r="OKY10" s="87"/>
      <c r="OKZ10" s="87"/>
      <c r="OLA10" s="87"/>
      <c r="OLB10" s="87"/>
      <c r="OLC10" s="87"/>
      <c r="OLD10" s="87"/>
      <c r="OLE10" s="87"/>
      <c r="OLF10" s="87"/>
      <c r="OLG10" s="87"/>
      <c r="OLH10" s="87"/>
      <c r="OLI10" s="87"/>
      <c r="OLJ10" s="87"/>
      <c r="OLK10" s="87"/>
      <c r="OLL10" s="87"/>
      <c r="OLM10" s="87"/>
      <c r="OLN10" s="87"/>
      <c r="OLO10" s="87"/>
      <c r="OLP10" s="87"/>
      <c r="OLQ10" s="87"/>
      <c r="OLR10" s="87"/>
      <c r="OLS10" s="87"/>
      <c r="OLT10" s="87"/>
      <c r="OLU10" s="87"/>
      <c r="OLV10" s="87"/>
      <c r="OLW10" s="87"/>
      <c r="OLX10" s="87"/>
      <c r="OLY10" s="87"/>
      <c r="OLZ10" s="87"/>
      <c r="OMA10" s="87"/>
      <c r="OMB10" s="87"/>
      <c r="OMC10" s="87"/>
      <c r="OMD10" s="87"/>
      <c r="OME10" s="87"/>
      <c r="OMF10" s="87"/>
      <c r="OMG10" s="87"/>
      <c r="OMH10" s="87"/>
      <c r="OMI10" s="87"/>
      <c r="OMJ10" s="87"/>
      <c r="OMK10" s="87"/>
      <c r="OML10" s="87"/>
      <c r="OMM10" s="87"/>
      <c r="OMN10" s="87"/>
      <c r="OMO10" s="87"/>
      <c r="OMP10" s="87"/>
      <c r="OMQ10" s="87"/>
      <c r="OMR10" s="87"/>
      <c r="OMS10" s="87"/>
      <c r="OMT10" s="87"/>
      <c r="OMU10" s="87"/>
      <c r="OMV10" s="87"/>
      <c r="OMW10" s="87"/>
      <c r="OMX10" s="87"/>
      <c r="OMY10" s="87"/>
      <c r="OMZ10" s="87"/>
      <c r="ONA10" s="87"/>
      <c r="ONB10" s="87"/>
      <c r="ONC10" s="87"/>
      <c r="OND10" s="87"/>
      <c r="ONE10" s="87"/>
      <c r="ONF10" s="87"/>
      <c r="ONG10" s="87"/>
      <c r="ONH10" s="87"/>
      <c r="ONI10" s="87"/>
      <c r="ONJ10" s="87"/>
      <c r="ONK10" s="87"/>
      <c r="ONL10" s="87"/>
      <c r="ONM10" s="87"/>
      <c r="ONN10" s="87"/>
      <c r="ONO10" s="87"/>
      <c r="ONP10" s="87"/>
      <c r="ONQ10" s="87"/>
      <c r="ONR10" s="87"/>
      <c r="ONS10" s="87"/>
      <c r="ONT10" s="87"/>
      <c r="ONU10" s="87"/>
      <c r="ONV10" s="87"/>
      <c r="ONW10" s="87"/>
      <c r="ONX10" s="87"/>
      <c r="ONY10" s="87"/>
      <c r="ONZ10" s="87"/>
      <c r="OOA10" s="87"/>
      <c r="OOB10" s="87"/>
      <c r="OOC10" s="87"/>
      <c r="OOD10" s="87"/>
      <c r="OOE10" s="87"/>
      <c r="OOF10" s="87"/>
      <c r="OOG10" s="87"/>
      <c r="OOH10" s="87"/>
      <c r="OOI10" s="87"/>
      <c r="OOJ10" s="87"/>
      <c r="OOK10" s="87"/>
      <c r="OOL10" s="87"/>
      <c r="OOM10" s="87"/>
      <c r="OON10" s="87"/>
      <c r="OOO10" s="87"/>
      <c r="OOP10" s="87"/>
      <c r="OOQ10" s="87"/>
      <c r="OOR10" s="87"/>
      <c r="OOS10" s="87"/>
      <c r="OOT10" s="87"/>
      <c r="OOU10" s="87"/>
      <c r="OOV10" s="87"/>
      <c r="OOW10" s="87"/>
      <c r="OOX10" s="87"/>
      <c r="OOY10" s="87"/>
      <c r="OOZ10" s="87"/>
      <c r="OPA10" s="87"/>
      <c r="OPB10" s="87"/>
      <c r="OPC10" s="87"/>
      <c r="OPD10" s="87"/>
      <c r="OPE10" s="87"/>
      <c r="OPF10" s="87"/>
      <c r="OPG10" s="87"/>
      <c r="OPH10" s="87"/>
      <c r="OPI10" s="87"/>
      <c r="OPJ10" s="87"/>
      <c r="OPK10" s="87"/>
      <c r="OPL10" s="87"/>
      <c r="OPM10" s="87"/>
      <c r="OPN10" s="87"/>
      <c r="OPO10" s="87"/>
      <c r="OPP10" s="87"/>
      <c r="OPQ10" s="87"/>
      <c r="OPR10" s="87"/>
      <c r="OPS10" s="87"/>
      <c r="OPT10" s="87"/>
      <c r="OPU10" s="87"/>
      <c r="OPV10" s="87"/>
      <c r="OPW10" s="87"/>
      <c r="OPX10" s="87"/>
      <c r="OPY10" s="87"/>
      <c r="OPZ10" s="87"/>
      <c r="OQA10" s="87"/>
      <c r="OQB10" s="87"/>
      <c r="OQC10" s="87"/>
      <c r="OQD10" s="87"/>
      <c r="OQE10" s="87"/>
      <c r="OQF10" s="87"/>
      <c r="OQG10" s="87"/>
      <c r="OQH10" s="87"/>
      <c r="OQI10" s="87"/>
      <c r="OQJ10" s="87"/>
      <c r="OQK10" s="87"/>
      <c r="OQL10" s="87"/>
      <c r="OQM10" s="87"/>
      <c r="OQN10" s="87"/>
      <c r="OQO10" s="87"/>
      <c r="OQP10" s="87"/>
      <c r="OQQ10" s="87"/>
      <c r="OQR10" s="87"/>
      <c r="OQS10" s="87"/>
      <c r="OQT10" s="87"/>
      <c r="OQU10" s="87"/>
      <c r="OQV10" s="87"/>
      <c r="OQW10" s="87"/>
      <c r="OQX10" s="87"/>
      <c r="OQY10" s="87"/>
      <c r="OQZ10" s="87"/>
      <c r="ORA10" s="87"/>
      <c r="ORB10" s="87"/>
      <c r="ORC10" s="87"/>
      <c r="ORD10" s="87"/>
      <c r="ORE10" s="87"/>
      <c r="ORF10" s="87"/>
      <c r="ORG10" s="87"/>
      <c r="ORH10" s="87"/>
      <c r="ORI10" s="87"/>
      <c r="ORJ10" s="87"/>
      <c r="ORK10" s="87"/>
      <c r="ORL10" s="87"/>
      <c r="ORM10" s="87"/>
      <c r="ORN10" s="87"/>
      <c r="ORO10" s="87"/>
      <c r="ORP10" s="87"/>
      <c r="ORQ10" s="87"/>
      <c r="ORR10" s="87"/>
      <c r="ORS10" s="87"/>
      <c r="ORT10" s="87"/>
      <c r="ORU10" s="87"/>
      <c r="ORV10" s="87"/>
      <c r="ORW10" s="87"/>
      <c r="ORX10" s="87"/>
      <c r="ORY10" s="87"/>
      <c r="ORZ10" s="87"/>
      <c r="OSA10" s="87"/>
      <c r="OSB10" s="87"/>
      <c r="OSC10" s="87"/>
      <c r="OSD10" s="87"/>
      <c r="OSE10" s="87"/>
      <c r="OSF10" s="87"/>
      <c r="OSG10" s="87"/>
      <c r="OSH10" s="87"/>
      <c r="OSI10" s="87"/>
      <c r="OSJ10" s="87"/>
      <c r="OSK10" s="87"/>
      <c r="OSL10" s="87"/>
      <c r="OSM10" s="87"/>
      <c r="OSN10" s="87"/>
      <c r="OSO10" s="87"/>
      <c r="OSP10" s="87"/>
      <c r="OSQ10" s="87"/>
      <c r="OSR10" s="87"/>
      <c r="OSS10" s="87"/>
      <c r="OST10" s="87"/>
      <c r="OSU10" s="87"/>
      <c r="OSV10" s="87"/>
      <c r="OSW10" s="87"/>
      <c r="OSX10" s="87"/>
      <c r="OSY10" s="87"/>
      <c r="OSZ10" s="87"/>
      <c r="OTA10" s="87"/>
      <c r="OTB10" s="87"/>
      <c r="OTC10" s="87"/>
      <c r="OTD10" s="87"/>
      <c r="OTE10" s="87"/>
      <c r="OTF10" s="87"/>
      <c r="OTG10" s="87"/>
      <c r="OTH10" s="87"/>
      <c r="OTI10" s="87"/>
      <c r="OTJ10" s="87"/>
      <c r="OTK10" s="87"/>
      <c r="OTL10" s="87"/>
      <c r="OTM10" s="87"/>
      <c r="OTN10" s="87"/>
      <c r="OTO10" s="87"/>
      <c r="OTP10" s="87"/>
      <c r="OTQ10" s="87"/>
      <c r="OTR10" s="87"/>
      <c r="OTS10" s="87"/>
      <c r="OTT10" s="87"/>
      <c r="OTU10" s="87"/>
      <c r="OTV10" s="87"/>
      <c r="OTW10" s="87"/>
      <c r="OTX10" s="87"/>
      <c r="OTY10" s="87"/>
      <c r="OTZ10" s="87"/>
      <c r="OUA10" s="87"/>
      <c r="OUB10" s="87"/>
      <c r="OUC10" s="87"/>
      <c r="OUD10" s="87"/>
      <c r="OUE10" s="87"/>
      <c r="OUF10" s="87"/>
      <c r="OUG10" s="87"/>
      <c r="OUH10" s="87"/>
      <c r="OUI10" s="87"/>
      <c r="OUJ10" s="87"/>
      <c r="OUK10" s="87"/>
      <c r="OUL10" s="87"/>
      <c r="OUM10" s="87"/>
      <c r="OUN10" s="87"/>
      <c r="OUO10" s="87"/>
      <c r="OUP10" s="87"/>
      <c r="OUQ10" s="87"/>
      <c r="OUR10" s="87"/>
      <c r="OUS10" s="87"/>
      <c r="OUT10" s="87"/>
      <c r="OUU10" s="87"/>
      <c r="OUV10" s="87"/>
      <c r="OUW10" s="87"/>
      <c r="OUX10" s="87"/>
      <c r="OUY10" s="87"/>
      <c r="OUZ10" s="87"/>
      <c r="OVA10" s="87"/>
      <c r="OVB10" s="87"/>
      <c r="OVC10" s="87"/>
      <c r="OVD10" s="87"/>
      <c r="OVE10" s="87"/>
      <c r="OVF10" s="87"/>
      <c r="OVG10" s="87"/>
      <c r="OVH10" s="87"/>
      <c r="OVI10" s="87"/>
      <c r="OVJ10" s="87"/>
      <c r="OVK10" s="87"/>
      <c r="OVL10" s="87"/>
      <c r="OVM10" s="87"/>
      <c r="OVN10" s="87"/>
      <c r="OVO10" s="87"/>
      <c r="OVP10" s="87"/>
      <c r="OVQ10" s="87"/>
      <c r="OVR10" s="87"/>
      <c r="OVS10" s="87"/>
      <c r="OVT10" s="87"/>
      <c r="OVU10" s="87"/>
      <c r="OVV10" s="87"/>
      <c r="OVW10" s="87"/>
      <c r="OVX10" s="87"/>
      <c r="OVY10" s="87"/>
      <c r="OVZ10" s="87"/>
      <c r="OWA10" s="87"/>
      <c r="OWB10" s="87"/>
      <c r="OWC10" s="87"/>
      <c r="OWD10" s="87"/>
      <c r="OWE10" s="87"/>
      <c r="OWF10" s="87"/>
      <c r="OWG10" s="87"/>
      <c r="OWH10" s="87"/>
      <c r="OWI10" s="87"/>
      <c r="OWJ10" s="87"/>
      <c r="OWK10" s="87"/>
      <c r="OWL10" s="87"/>
      <c r="OWM10" s="87"/>
      <c r="OWN10" s="87"/>
      <c r="OWO10" s="87"/>
      <c r="OWP10" s="87"/>
      <c r="OWQ10" s="87"/>
      <c r="OWR10" s="87"/>
      <c r="OWS10" s="87"/>
      <c r="OWT10" s="87"/>
      <c r="OWU10" s="87"/>
      <c r="OWV10" s="87"/>
      <c r="OWW10" s="87"/>
      <c r="OWX10" s="87"/>
      <c r="OWY10" s="87"/>
      <c r="OWZ10" s="87"/>
      <c r="OXA10" s="87"/>
      <c r="OXB10" s="87"/>
      <c r="OXC10" s="87"/>
      <c r="OXD10" s="87"/>
      <c r="OXE10" s="87"/>
      <c r="OXF10" s="87"/>
      <c r="OXG10" s="87"/>
      <c r="OXH10" s="87"/>
      <c r="OXI10" s="87"/>
      <c r="OXJ10" s="87"/>
      <c r="OXK10" s="87"/>
      <c r="OXL10" s="87"/>
      <c r="OXM10" s="87"/>
      <c r="OXN10" s="87"/>
      <c r="OXO10" s="87"/>
      <c r="OXP10" s="87"/>
      <c r="OXQ10" s="87"/>
      <c r="OXR10" s="87"/>
      <c r="OXS10" s="87"/>
      <c r="OXT10" s="87"/>
      <c r="OXU10" s="87"/>
      <c r="OXV10" s="87"/>
      <c r="OXW10" s="87"/>
      <c r="OXX10" s="87"/>
      <c r="OXY10" s="87"/>
      <c r="OXZ10" s="87"/>
      <c r="OYA10" s="87"/>
      <c r="OYB10" s="87"/>
      <c r="OYC10" s="87"/>
      <c r="OYD10" s="87"/>
      <c r="OYE10" s="87"/>
      <c r="OYF10" s="87"/>
      <c r="OYG10" s="87"/>
      <c r="OYH10" s="87"/>
      <c r="OYI10" s="87"/>
      <c r="OYJ10" s="87"/>
      <c r="OYK10" s="87"/>
      <c r="OYL10" s="87"/>
      <c r="OYM10" s="87"/>
      <c r="OYN10" s="87"/>
      <c r="OYO10" s="87"/>
      <c r="OYP10" s="87"/>
      <c r="OYQ10" s="87"/>
      <c r="OYR10" s="87"/>
      <c r="OYS10" s="87"/>
      <c r="OYT10" s="87"/>
      <c r="OYU10" s="87"/>
      <c r="OYV10" s="87"/>
      <c r="OYW10" s="87"/>
      <c r="OYX10" s="87"/>
      <c r="OYY10" s="87"/>
      <c r="OYZ10" s="87"/>
      <c r="OZA10" s="87"/>
      <c r="OZB10" s="87"/>
      <c r="OZC10" s="87"/>
      <c r="OZD10" s="87"/>
      <c r="OZE10" s="87"/>
      <c r="OZF10" s="87"/>
      <c r="OZG10" s="87"/>
      <c r="OZH10" s="87"/>
      <c r="OZI10" s="87"/>
      <c r="OZJ10" s="87"/>
      <c r="OZK10" s="87"/>
      <c r="OZL10" s="87"/>
      <c r="OZM10" s="87"/>
      <c r="OZN10" s="87"/>
      <c r="OZO10" s="87"/>
      <c r="OZP10" s="87"/>
      <c r="OZQ10" s="87"/>
      <c r="OZR10" s="87"/>
      <c r="OZS10" s="87"/>
      <c r="OZT10" s="87"/>
      <c r="OZU10" s="87"/>
      <c r="OZV10" s="87"/>
      <c r="OZW10" s="87"/>
      <c r="OZX10" s="87"/>
      <c r="OZY10" s="87"/>
      <c r="OZZ10" s="87"/>
      <c r="PAA10" s="87"/>
      <c r="PAB10" s="87"/>
      <c r="PAC10" s="87"/>
      <c r="PAD10" s="87"/>
      <c r="PAE10" s="87"/>
      <c r="PAF10" s="87"/>
      <c r="PAG10" s="87"/>
      <c r="PAH10" s="87"/>
      <c r="PAI10" s="87"/>
      <c r="PAJ10" s="87"/>
      <c r="PAK10" s="87"/>
      <c r="PAL10" s="87"/>
      <c r="PAM10" s="87"/>
      <c r="PAN10" s="87"/>
      <c r="PAO10" s="87"/>
      <c r="PAP10" s="87"/>
      <c r="PAQ10" s="87"/>
      <c r="PAR10" s="87"/>
      <c r="PAS10" s="87"/>
      <c r="PAT10" s="87"/>
      <c r="PAU10" s="87"/>
      <c r="PAV10" s="87"/>
      <c r="PAW10" s="87"/>
      <c r="PAX10" s="87"/>
      <c r="PAY10" s="87"/>
      <c r="PAZ10" s="87"/>
      <c r="PBA10" s="87"/>
      <c r="PBB10" s="87"/>
      <c r="PBC10" s="87"/>
      <c r="PBD10" s="87"/>
      <c r="PBE10" s="87"/>
      <c r="PBF10" s="87"/>
      <c r="PBG10" s="87"/>
      <c r="PBH10" s="87"/>
      <c r="PBI10" s="87"/>
      <c r="PBJ10" s="87"/>
      <c r="PBK10" s="87"/>
      <c r="PBL10" s="87"/>
      <c r="PBM10" s="87"/>
      <c r="PBN10" s="87"/>
      <c r="PBO10" s="87"/>
      <c r="PBP10" s="87"/>
      <c r="PBQ10" s="87"/>
      <c r="PBR10" s="87"/>
      <c r="PBS10" s="87"/>
      <c r="PBT10" s="87"/>
      <c r="PBU10" s="87"/>
      <c r="PBV10" s="87"/>
      <c r="PBW10" s="87"/>
      <c r="PBX10" s="87"/>
      <c r="PBY10" s="87"/>
      <c r="PBZ10" s="87"/>
      <c r="PCA10" s="87"/>
      <c r="PCB10" s="87"/>
      <c r="PCC10" s="87"/>
      <c r="PCD10" s="87"/>
      <c r="PCE10" s="87"/>
      <c r="PCF10" s="87"/>
      <c r="PCG10" s="87"/>
      <c r="PCH10" s="87"/>
      <c r="PCI10" s="87"/>
      <c r="PCJ10" s="87"/>
      <c r="PCK10" s="87"/>
      <c r="PCL10" s="87"/>
      <c r="PCM10" s="87"/>
      <c r="PCN10" s="87"/>
      <c r="PCO10" s="87"/>
      <c r="PCP10" s="87"/>
      <c r="PCQ10" s="87"/>
      <c r="PCR10" s="87"/>
      <c r="PCS10" s="87"/>
      <c r="PCT10" s="87"/>
      <c r="PCU10" s="87"/>
      <c r="PCV10" s="87"/>
      <c r="PCW10" s="87"/>
      <c r="PCX10" s="87"/>
      <c r="PCY10" s="87"/>
      <c r="PCZ10" s="87"/>
      <c r="PDA10" s="87"/>
      <c r="PDB10" s="87"/>
      <c r="PDC10" s="87"/>
      <c r="PDD10" s="87"/>
      <c r="PDE10" s="87"/>
      <c r="PDF10" s="87"/>
      <c r="PDG10" s="87"/>
      <c r="PDH10" s="87"/>
      <c r="PDI10" s="87"/>
      <c r="PDJ10" s="87"/>
      <c r="PDK10" s="87"/>
      <c r="PDL10" s="87"/>
      <c r="PDM10" s="87"/>
      <c r="PDN10" s="87"/>
      <c r="PDO10" s="87"/>
      <c r="PDP10" s="87"/>
      <c r="PDQ10" s="87"/>
      <c r="PDR10" s="87"/>
      <c r="PDS10" s="87"/>
      <c r="PDT10" s="87"/>
      <c r="PDU10" s="87"/>
      <c r="PDV10" s="87"/>
      <c r="PDW10" s="87"/>
      <c r="PDX10" s="87"/>
      <c r="PDY10" s="87"/>
      <c r="PDZ10" s="87"/>
      <c r="PEA10" s="87"/>
      <c r="PEB10" s="87"/>
      <c r="PEC10" s="87"/>
      <c r="PED10" s="87"/>
      <c r="PEE10" s="87"/>
      <c r="PEF10" s="87"/>
      <c r="PEG10" s="87"/>
      <c r="PEH10" s="87"/>
      <c r="PEI10" s="87"/>
      <c r="PEJ10" s="87"/>
      <c r="PEK10" s="87"/>
      <c r="PEL10" s="87"/>
      <c r="PEM10" s="87"/>
      <c r="PEN10" s="87"/>
      <c r="PEO10" s="87"/>
      <c r="PEP10" s="87"/>
      <c r="PEQ10" s="87"/>
      <c r="PER10" s="87"/>
      <c r="PES10" s="87"/>
      <c r="PET10" s="87"/>
      <c r="PEU10" s="87"/>
      <c r="PEV10" s="87"/>
      <c r="PEW10" s="87"/>
      <c r="PEX10" s="87"/>
      <c r="PEY10" s="87"/>
      <c r="PEZ10" s="87"/>
      <c r="PFA10" s="87"/>
      <c r="PFB10" s="87"/>
      <c r="PFC10" s="87"/>
      <c r="PFD10" s="87"/>
      <c r="PFE10" s="87"/>
      <c r="PFF10" s="87"/>
      <c r="PFG10" s="87"/>
      <c r="PFH10" s="87"/>
      <c r="PFI10" s="87"/>
      <c r="PFJ10" s="87"/>
      <c r="PFK10" s="87"/>
      <c r="PFL10" s="87"/>
      <c r="PFM10" s="87"/>
      <c r="PFN10" s="87"/>
      <c r="PFO10" s="87"/>
      <c r="PFP10" s="87"/>
      <c r="PFQ10" s="87"/>
      <c r="PFR10" s="87"/>
      <c r="PFS10" s="87"/>
      <c r="PFT10" s="87"/>
      <c r="PFU10" s="87"/>
      <c r="PFV10" s="87"/>
      <c r="PFW10" s="87"/>
      <c r="PFX10" s="87"/>
      <c r="PFY10" s="87"/>
      <c r="PFZ10" s="87"/>
      <c r="PGA10" s="87"/>
      <c r="PGB10" s="87"/>
      <c r="PGC10" s="87"/>
      <c r="PGD10" s="87"/>
      <c r="PGE10" s="87"/>
      <c r="PGF10" s="87"/>
      <c r="PGG10" s="87"/>
      <c r="PGH10" s="87"/>
      <c r="PGI10" s="87"/>
      <c r="PGJ10" s="87"/>
      <c r="PGK10" s="87"/>
      <c r="PGL10" s="87"/>
      <c r="PGM10" s="87"/>
      <c r="PGN10" s="87"/>
      <c r="PGO10" s="87"/>
      <c r="PGP10" s="87"/>
      <c r="PGQ10" s="87"/>
      <c r="PGR10" s="87"/>
      <c r="PGS10" s="87"/>
      <c r="PGT10" s="87"/>
      <c r="PGU10" s="87"/>
      <c r="PGV10" s="87"/>
      <c r="PGW10" s="87"/>
      <c r="PGX10" s="87"/>
      <c r="PGY10" s="87"/>
      <c r="PGZ10" s="87"/>
      <c r="PHA10" s="87"/>
      <c r="PHB10" s="87"/>
      <c r="PHC10" s="87"/>
      <c r="PHD10" s="87"/>
      <c r="PHE10" s="87"/>
      <c r="PHF10" s="87"/>
      <c r="PHG10" s="87"/>
      <c r="PHH10" s="87"/>
      <c r="PHI10" s="87"/>
      <c r="PHJ10" s="87"/>
      <c r="PHK10" s="87"/>
      <c r="PHL10" s="87"/>
      <c r="PHM10" s="87"/>
      <c r="PHN10" s="87"/>
      <c r="PHO10" s="87"/>
      <c r="PHP10" s="87"/>
      <c r="PHQ10" s="87"/>
      <c r="PHR10" s="87"/>
      <c r="PHS10" s="87"/>
      <c r="PHT10" s="87"/>
      <c r="PHU10" s="87"/>
      <c r="PHV10" s="87"/>
      <c r="PHW10" s="87"/>
      <c r="PHX10" s="87"/>
      <c r="PHY10" s="87"/>
      <c r="PHZ10" s="87"/>
      <c r="PIA10" s="87"/>
      <c r="PIB10" s="87"/>
      <c r="PIC10" s="87"/>
      <c r="PID10" s="87"/>
      <c r="PIE10" s="87"/>
      <c r="PIF10" s="87"/>
      <c r="PIG10" s="87"/>
      <c r="PIH10" s="87"/>
      <c r="PII10" s="87"/>
      <c r="PIJ10" s="87"/>
      <c r="PIK10" s="87"/>
      <c r="PIL10" s="87"/>
      <c r="PIM10" s="87"/>
      <c r="PIN10" s="87"/>
      <c r="PIO10" s="87"/>
      <c r="PIP10" s="87"/>
      <c r="PIQ10" s="87"/>
      <c r="PIR10" s="87"/>
      <c r="PIS10" s="87"/>
      <c r="PIT10" s="87"/>
      <c r="PIU10" s="87"/>
      <c r="PIV10" s="87"/>
      <c r="PIW10" s="87"/>
      <c r="PIX10" s="87"/>
      <c r="PIY10" s="87"/>
      <c r="PIZ10" s="87"/>
      <c r="PJA10" s="87"/>
      <c r="PJB10" s="87"/>
      <c r="PJC10" s="87"/>
      <c r="PJD10" s="87"/>
      <c r="PJE10" s="87"/>
      <c r="PJF10" s="87"/>
      <c r="PJG10" s="87"/>
      <c r="PJH10" s="87"/>
      <c r="PJI10" s="87"/>
      <c r="PJJ10" s="87"/>
      <c r="PJK10" s="87"/>
      <c r="PJL10" s="87"/>
      <c r="PJM10" s="87"/>
      <c r="PJN10" s="87"/>
      <c r="PJO10" s="87"/>
      <c r="PJP10" s="87"/>
      <c r="PJQ10" s="87"/>
      <c r="PJR10" s="87"/>
      <c r="PJS10" s="87"/>
      <c r="PJT10" s="87"/>
      <c r="PJU10" s="87"/>
      <c r="PJV10" s="87"/>
      <c r="PJW10" s="87"/>
      <c r="PJX10" s="87"/>
      <c r="PJY10" s="87"/>
      <c r="PJZ10" s="87"/>
      <c r="PKA10" s="87"/>
      <c r="PKB10" s="87"/>
      <c r="PKC10" s="87"/>
      <c r="PKD10" s="87"/>
      <c r="PKE10" s="87"/>
      <c r="PKF10" s="87"/>
      <c r="PKG10" s="87"/>
      <c r="PKH10" s="87"/>
      <c r="PKI10" s="87"/>
      <c r="PKJ10" s="87"/>
      <c r="PKK10" s="87"/>
      <c r="PKL10" s="87"/>
      <c r="PKM10" s="87"/>
      <c r="PKN10" s="87"/>
      <c r="PKO10" s="87"/>
      <c r="PKP10" s="87"/>
      <c r="PKQ10" s="87"/>
      <c r="PKR10" s="87"/>
      <c r="PKS10" s="87"/>
      <c r="PKT10" s="87"/>
      <c r="PKU10" s="87"/>
      <c r="PKV10" s="87"/>
      <c r="PKW10" s="87"/>
      <c r="PKX10" s="87"/>
      <c r="PKY10" s="87"/>
      <c r="PKZ10" s="87"/>
      <c r="PLA10" s="87"/>
      <c r="PLB10" s="87"/>
      <c r="PLC10" s="87"/>
      <c r="PLD10" s="87"/>
      <c r="PLE10" s="87"/>
      <c r="PLF10" s="87"/>
      <c r="PLG10" s="87"/>
      <c r="PLH10" s="87"/>
      <c r="PLI10" s="87"/>
      <c r="PLJ10" s="87"/>
      <c r="PLK10" s="87"/>
      <c r="PLL10" s="87"/>
      <c r="PLM10" s="87"/>
      <c r="PLN10" s="87"/>
      <c r="PLO10" s="87"/>
      <c r="PLP10" s="87"/>
      <c r="PLQ10" s="87"/>
      <c r="PLR10" s="87"/>
      <c r="PLS10" s="87"/>
      <c r="PLT10" s="87"/>
      <c r="PLU10" s="87"/>
      <c r="PLV10" s="87"/>
      <c r="PLW10" s="87"/>
      <c r="PLX10" s="87"/>
      <c r="PLY10" s="87"/>
      <c r="PLZ10" s="87"/>
      <c r="PMA10" s="87"/>
      <c r="PMB10" s="87"/>
      <c r="PMC10" s="87"/>
      <c r="PMD10" s="87"/>
      <c r="PME10" s="87"/>
      <c r="PMF10" s="87"/>
      <c r="PMG10" s="87"/>
      <c r="PMH10" s="87"/>
      <c r="PMI10" s="87"/>
      <c r="PMJ10" s="87"/>
      <c r="PMK10" s="87"/>
      <c r="PML10" s="87"/>
      <c r="PMM10" s="87"/>
      <c r="PMN10" s="87"/>
      <c r="PMO10" s="87"/>
      <c r="PMP10" s="87"/>
      <c r="PMQ10" s="87"/>
      <c r="PMR10" s="87"/>
      <c r="PMS10" s="87"/>
      <c r="PMT10" s="87"/>
      <c r="PMU10" s="87"/>
      <c r="PMV10" s="87"/>
      <c r="PMW10" s="87"/>
      <c r="PMX10" s="87"/>
      <c r="PMY10" s="87"/>
      <c r="PMZ10" s="87"/>
      <c r="PNA10" s="87"/>
      <c r="PNB10" s="87"/>
      <c r="PNC10" s="87"/>
      <c r="PND10" s="87"/>
      <c r="PNE10" s="87"/>
      <c r="PNF10" s="87"/>
      <c r="PNG10" s="87"/>
      <c r="PNH10" s="87"/>
      <c r="PNI10" s="87"/>
      <c r="PNJ10" s="87"/>
      <c r="PNK10" s="87"/>
      <c r="PNL10" s="87"/>
      <c r="PNM10" s="87"/>
      <c r="PNN10" s="87"/>
      <c r="PNO10" s="87"/>
      <c r="PNP10" s="87"/>
      <c r="PNQ10" s="87"/>
      <c r="PNR10" s="87"/>
      <c r="PNS10" s="87"/>
      <c r="PNT10" s="87"/>
      <c r="PNU10" s="87"/>
      <c r="PNV10" s="87"/>
      <c r="PNW10" s="87"/>
      <c r="PNX10" s="87"/>
      <c r="PNY10" s="87"/>
      <c r="PNZ10" s="87"/>
      <c r="POA10" s="87"/>
      <c r="POB10" s="87"/>
      <c r="POC10" s="87"/>
      <c r="POD10" s="87"/>
      <c r="POE10" s="87"/>
      <c r="POF10" s="87"/>
      <c r="POG10" s="87"/>
      <c r="POH10" s="87"/>
      <c r="POI10" s="87"/>
      <c r="POJ10" s="87"/>
      <c r="POK10" s="87"/>
      <c r="POL10" s="87"/>
      <c r="POM10" s="87"/>
      <c r="PON10" s="87"/>
      <c r="POO10" s="87"/>
      <c r="POP10" s="87"/>
      <c r="POQ10" s="87"/>
      <c r="POR10" s="87"/>
      <c r="POS10" s="87"/>
      <c r="POT10" s="87"/>
      <c r="POU10" s="87"/>
      <c r="POV10" s="87"/>
      <c r="POW10" s="87"/>
      <c r="POX10" s="87"/>
      <c r="POY10" s="87"/>
      <c r="POZ10" s="87"/>
      <c r="PPA10" s="87"/>
      <c r="PPB10" s="87"/>
      <c r="PPC10" s="87"/>
      <c r="PPD10" s="87"/>
      <c r="PPE10" s="87"/>
      <c r="PPF10" s="87"/>
      <c r="PPG10" s="87"/>
      <c r="PPH10" s="87"/>
      <c r="PPI10" s="87"/>
      <c r="PPJ10" s="87"/>
      <c r="PPK10" s="87"/>
      <c r="PPL10" s="87"/>
      <c r="PPM10" s="87"/>
      <c r="PPN10" s="87"/>
      <c r="PPO10" s="87"/>
      <c r="PPP10" s="87"/>
      <c r="PPQ10" s="87"/>
      <c r="PPR10" s="87"/>
      <c r="PPS10" s="87"/>
      <c r="PPT10" s="87"/>
      <c r="PPU10" s="87"/>
      <c r="PPV10" s="87"/>
      <c r="PPW10" s="87"/>
      <c r="PPX10" s="87"/>
      <c r="PPY10" s="87"/>
      <c r="PPZ10" s="87"/>
      <c r="PQA10" s="87"/>
      <c r="PQB10" s="87"/>
      <c r="PQC10" s="87"/>
      <c r="PQD10" s="87"/>
      <c r="PQE10" s="87"/>
      <c r="PQF10" s="87"/>
      <c r="PQG10" s="87"/>
      <c r="PQH10" s="87"/>
      <c r="PQI10" s="87"/>
      <c r="PQJ10" s="87"/>
      <c r="PQK10" s="87"/>
      <c r="PQL10" s="87"/>
      <c r="PQM10" s="87"/>
      <c r="PQN10" s="87"/>
      <c r="PQO10" s="87"/>
      <c r="PQP10" s="87"/>
      <c r="PQQ10" s="87"/>
      <c r="PQR10" s="87"/>
      <c r="PQS10" s="87"/>
      <c r="PQT10" s="87"/>
      <c r="PQU10" s="87"/>
      <c r="PQV10" s="87"/>
      <c r="PQW10" s="87"/>
      <c r="PQX10" s="87"/>
      <c r="PQY10" s="87"/>
      <c r="PQZ10" s="87"/>
      <c r="PRA10" s="87"/>
      <c r="PRB10" s="87"/>
      <c r="PRC10" s="87"/>
      <c r="PRD10" s="87"/>
      <c r="PRE10" s="87"/>
      <c r="PRF10" s="87"/>
      <c r="PRG10" s="87"/>
      <c r="PRH10" s="87"/>
      <c r="PRI10" s="87"/>
      <c r="PRJ10" s="87"/>
      <c r="PRK10" s="87"/>
      <c r="PRL10" s="87"/>
      <c r="PRM10" s="87"/>
      <c r="PRN10" s="87"/>
      <c r="PRO10" s="87"/>
      <c r="PRP10" s="87"/>
      <c r="PRQ10" s="87"/>
      <c r="PRR10" s="87"/>
      <c r="PRS10" s="87"/>
      <c r="PRT10" s="87"/>
      <c r="PRU10" s="87"/>
      <c r="PRV10" s="87"/>
      <c r="PRW10" s="87"/>
      <c r="PRX10" s="87"/>
      <c r="PRY10" s="87"/>
      <c r="PRZ10" s="87"/>
      <c r="PSA10" s="87"/>
      <c r="PSB10" s="87"/>
      <c r="PSC10" s="87"/>
      <c r="PSD10" s="87"/>
      <c r="PSE10" s="87"/>
      <c r="PSF10" s="87"/>
      <c r="PSG10" s="87"/>
      <c r="PSH10" s="87"/>
      <c r="PSI10" s="87"/>
      <c r="PSJ10" s="87"/>
      <c r="PSK10" s="87"/>
      <c r="PSL10" s="87"/>
      <c r="PSM10" s="87"/>
      <c r="PSN10" s="87"/>
      <c r="PSO10" s="87"/>
      <c r="PSP10" s="87"/>
      <c r="PSQ10" s="87"/>
      <c r="PSR10" s="87"/>
      <c r="PSS10" s="87"/>
      <c r="PST10" s="87"/>
      <c r="PSU10" s="87"/>
      <c r="PSV10" s="87"/>
      <c r="PSW10" s="87"/>
      <c r="PSX10" s="87"/>
      <c r="PSY10" s="87"/>
      <c r="PSZ10" s="87"/>
      <c r="PTA10" s="87"/>
      <c r="PTB10" s="87"/>
      <c r="PTC10" s="87"/>
      <c r="PTD10" s="87"/>
      <c r="PTE10" s="87"/>
      <c r="PTF10" s="87"/>
      <c r="PTG10" s="87"/>
      <c r="PTH10" s="87"/>
      <c r="PTI10" s="87"/>
      <c r="PTJ10" s="87"/>
      <c r="PTK10" s="87"/>
      <c r="PTL10" s="87"/>
      <c r="PTM10" s="87"/>
      <c r="PTN10" s="87"/>
      <c r="PTO10" s="87"/>
      <c r="PTP10" s="87"/>
      <c r="PTQ10" s="87"/>
      <c r="PTR10" s="87"/>
      <c r="PTS10" s="87"/>
      <c r="PTT10" s="87"/>
      <c r="PTU10" s="87"/>
      <c r="PTV10" s="87"/>
      <c r="PTW10" s="87"/>
      <c r="PTX10" s="87"/>
      <c r="PTY10" s="87"/>
      <c r="PTZ10" s="87"/>
      <c r="PUA10" s="87"/>
      <c r="PUB10" s="87"/>
      <c r="PUC10" s="87"/>
      <c r="PUD10" s="87"/>
      <c r="PUE10" s="87"/>
      <c r="PUF10" s="87"/>
      <c r="PUG10" s="87"/>
      <c r="PUH10" s="87"/>
      <c r="PUI10" s="87"/>
      <c r="PUJ10" s="87"/>
      <c r="PUK10" s="87"/>
      <c r="PUL10" s="87"/>
      <c r="PUM10" s="87"/>
      <c r="PUN10" s="87"/>
      <c r="PUO10" s="87"/>
      <c r="PUP10" s="87"/>
      <c r="PUQ10" s="87"/>
      <c r="PUR10" s="87"/>
      <c r="PUS10" s="87"/>
      <c r="PUT10" s="87"/>
      <c r="PUU10" s="87"/>
      <c r="PUV10" s="87"/>
      <c r="PUW10" s="87"/>
      <c r="PUX10" s="87"/>
      <c r="PUY10" s="87"/>
      <c r="PUZ10" s="87"/>
      <c r="PVA10" s="87"/>
      <c r="PVB10" s="87"/>
      <c r="PVC10" s="87"/>
      <c r="PVD10" s="87"/>
      <c r="PVE10" s="87"/>
      <c r="PVF10" s="87"/>
      <c r="PVG10" s="87"/>
      <c r="PVH10" s="87"/>
      <c r="PVI10" s="87"/>
      <c r="PVJ10" s="87"/>
      <c r="PVK10" s="87"/>
      <c r="PVL10" s="87"/>
      <c r="PVM10" s="87"/>
      <c r="PVN10" s="87"/>
      <c r="PVO10" s="87"/>
      <c r="PVP10" s="87"/>
      <c r="PVQ10" s="87"/>
      <c r="PVR10" s="87"/>
      <c r="PVS10" s="87"/>
      <c r="PVT10" s="87"/>
      <c r="PVU10" s="87"/>
      <c r="PVV10" s="87"/>
      <c r="PVW10" s="87"/>
      <c r="PVX10" s="87"/>
      <c r="PVY10" s="87"/>
      <c r="PVZ10" s="87"/>
      <c r="PWA10" s="87"/>
      <c r="PWB10" s="87"/>
      <c r="PWC10" s="87"/>
      <c r="PWD10" s="87"/>
      <c r="PWE10" s="87"/>
      <c r="PWF10" s="87"/>
      <c r="PWG10" s="87"/>
      <c r="PWH10" s="87"/>
      <c r="PWI10" s="87"/>
      <c r="PWJ10" s="87"/>
      <c r="PWK10" s="87"/>
      <c r="PWL10" s="87"/>
      <c r="PWM10" s="87"/>
      <c r="PWN10" s="87"/>
      <c r="PWO10" s="87"/>
      <c r="PWP10" s="87"/>
      <c r="PWQ10" s="87"/>
      <c r="PWR10" s="87"/>
      <c r="PWS10" s="87"/>
      <c r="PWT10" s="87"/>
      <c r="PWU10" s="87"/>
      <c r="PWV10" s="87"/>
      <c r="PWW10" s="87"/>
      <c r="PWX10" s="87"/>
      <c r="PWY10" s="87"/>
      <c r="PWZ10" s="87"/>
      <c r="PXA10" s="87"/>
      <c r="PXB10" s="87"/>
      <c r="PXC10" s="87"/>
      <c r="PXD10" s="87"/>
      <c r="PXE10" s="87"/>
      <c r="PXF10" s="87"/>
      <c r="PXG10" s="87"/>
      <c r="PXH10" s="87"/>
      <c r="PXI10" s="87"/>
      <c r="PXJ10" s="87"/>
      <c r="PXK10" s="87"/>
      <c r="PXL10" s="87"/>
      <c r="PXM10" s="87"/>
      <c r="PXN10" s="87"/>
      <c r="PXO10" s="87"/>
      <c r="PXP10" s="87"/>
      <c r="PXQ10" s="87"/>
      <c r="PXR10" s="87"/>
      <c r="PXS10" s="87"/>
      <c r="PXT10" s="87"/>
      <c r="PXU10" s="87"/>
      <c r="PXV10" s="87"/>
      <c r="PXW10" s="87"/>
      <c r="PXX10" s="87"/>
      <c r="PXY10" s="87"/>
      <c r="PXZ10" s="87"/>
      <c r="PYA10" s="87"/>
      <c r="PYB10" s="87"/>
      <c r="PYC10" s="87"/>
      <c r="PYD10" s="87"/>
      <c r="PYE10" s="87"/>
      <c r="PYF10" s="87"/>
      <c r="PYG10" s="87"/>
      <c r="PYH10" s="87"/>
      <c r="PYI10" s="87"/>
      <c r="PYJ10" s="87"/>
      <c r="PYK10" s="87"/>
      <c r="PYL10" s="87"/>
      <c r="PYM10" s="87"/>
      <c r="PYN10" s="87"/>
      <c r="PYO10" s="87"/>
      <c r="PYP10" s="87"/>
      <c r="PYQ10" s="87"/>
      <c r="PYR10" s="87"/>
      <c r="PYS10" s="87"/>
      <c r="PYT10" s="87"/>
      <c r="PYU10" s="87"/>
      <c r="PYV10" s="87"/>
      <c r="PYW10" s="87"/>
      <c r="PYX10" s="87"/>
      <c r="PYY10" s="87"/>
      <c r="PYZ10" s="87"/>
      <c r="PZA10" s="87"/>
      <c r="PZB10" s="87"/>
      <c r="PZC10" s="87"/>
      <c r="PZD10" s="87"/>
      <c r="PZE10" s="87"/>
      <c r="PZF10" s="87"/>
      <c r="PZG10" s="87"/>
      <c r="PZH10" s="87"/>
      <c r="PZI10" s="87"/>
      <c r="PZJ10" s="87"/>
      <c r="PZK10" s="87"/>
      <c r="PZL10" s="87"/>
      <c r="PZM10" s="87"/>
      <c r="PZN10" s="87"/>
      <c r="PZO10" s="87"/>
      <c r="PZP10" s="87"/>
      <c r="PZQ10" s="87"/>
      <c r="PZR10" s="87"/>
      <c r="PZS10" s="87"/>
      <c r="PZT10" s="87"/>
      <c r="PZU10" s="87"/>
      <c r="PZV10" s="87"/>
      <c r="PZW10" s="87"/>
      <c r="PZX10" s="87"/>
      <c r="PZY10" s="87"/>
      <c r="PZZ10" s="87"/>
      <c r="QAA10" s="87"/>
      <c r="QAB10" s="87"/>
      <c r="QAC10" s="87"/>
      <c r="QAD10" s="87"/>
      <c r="QAE10" s="87"/>
      <c r="QAF10" s="87"/>
      <c r="QAG10" s="87"/>
      <c r="QAH10" s="87"/>
      <c r="QAI10" s="87"/>
      <c r="QAJ10" s="87"/>
      <c r="QAK10" s="87"/>
      <c r="QAL10" s="87"/>
      <c r="QAM10" s="87"/>
      <c r="QAN10" s="87"/>
      <c r="QAO10" s="87"/>
      <c r="QAP10" s="87"/>
      <c r="QAQ10" s="87"/>
      <c r="QAR10" s="87"/>
      <c r="QAS10" s="87"/>
      <c r="QAT10" s="87"/>
      <c r="QAU10" s="87"/>
      <c r="QAV10" s="87"/>
      <c r="QAW10" s="87"/>
      <c r="QAX10" s="87"/>
      <c r="QAY10" s="87"/>
      <c r="QAZ10" s="87"/>
      <c r="QBA10" s="87"/>
      <c r="QBB10" s="87"/>
      <c r="QBC10" s="87"/>
      <c r="QBD10" s="87"/>
      <c r="QBE10" s="87"/>
      <c r="QBF10" s="87"/>
      <c r="QBG10" s="87"/>
      <c r="QBH10" s="87"/>
      <c r="QBI10" s="87"/>
      <c r="QBJ10" s="87"/>
      <c r="QBK10" s="87"/>
      <c r="QBL10" s="87"/>
      <c r="QBM10" s="87"/>
      <c r="QBN10" s="87"/>
      <c r="QBO10" s="87"/>
      <c r="QBP10" s="87"/>
      <c r="QBQ10" s="87"/>
      <c r="QBR10" s="87"/>
      <c r="QBS10" s="87"/>
      <c r="QBT10" s="87"/>
      <c r="QBU10" s="87"/>
      <c r="QBV10" s="87"/>
      <c r="QBW10" s="87"/>
      <c r="QBX10" s="87"/>
      <c r="QBY10" s="87"/>
      <c r="QBZ10" s="87"/>
      <c r="QCA10" s="87"/>
      <c r="QCB10" s="87"/>
      <c r="QCC10" s="87"/>
      <c r="QCD10" s="87"/>
      <c r="QCE10" s="87"/>
      <c r="QCF10" s="87"/>
      <c r="QCG10" s="87"/>
      <c r="QCH10" s="87"/>
      <c r="QCI10" s="87"/>
      <c r="QCJ10" s="87"/>
      <c r="QCK10" s="87"/>
      <c r="QCL10" s="87"/>
      <c r="QCM10" s="87"/>
      <c r="QCN10" s="87"/>
      <c r="QCO10" s="87"/>
      <c r="QCP10" s="87"/>
      <c r="QCQ10" s="87"/>
      <c r="QCR10" s="87"/>
      <c r="QCS10" s="87"/>
      <c r="QCT10" s="87"/>
      <c r="QCU10" s="87"/>
      <c r="QCV10" s="87"/>
      <c r="QCW10" s="87"/>
      <c r="QCX10" s="87"/>
      <c r="QCY10" s="87"/>
      <c r="QCZ10" s="87"/>
      <c r="QDA10" s="87"/>
      <c r="QDB10" s="87"/>
      <c r="QDC10" s="87"/>
      <c r="QDD10" s="87"/>
      <c r="QDE10" s="87"/>
      <c r="QDF10" s="87"/>
      <c r="QDG10" s="87"/>
      <c r="QDH10" s="87"/>
      <c r="QDI10" s="87"/>
      <c r="QDJ10" s="87"/>
      <c r="QDK10" s="87"/>
      <c r="QDL10" s="87"/>
      <c r="QDM10" s="87"/>
      <c r="QDN10" s="87"/>
      <c r="QDO10" s="87"/>
      <c r="QDP10" s="87"/>
      <c r="QDQ10" s="87"/>
      <c r="QDR10" s="87"/>
      <c r="QDS10" s="87"/>
      <c r="QDT10" s="87"/>
      <c r="QDU10" s="87"/>
      <c r="QDV10" s="87"/>
      <c r="QDW10" s="87"/>
      <c r="QDX10" s="87"/>
      <c r="QDY10" s="87"/>
      <c r="QDZ10" s="87"/>
      <c r="QEA10" s="87"/>
      <c r="QEB10" s="87"/>
      <c r="QEC10" s="87"/>
      <c r="QED10" s="87"/>
      <c r="QEE10" s="87"/>
      <c r="QEF10" s="87"/>
      <c r="QEG10" s="87"/>
      <c r="QEH10" s="87"/>
      <c r="QEI10" s="87"/>
      <c r="QEJ10" s="87"/>
      <c r="QEK10" s="87"/>
      <c r="QEL10" s="87"/>
      <c r="QEM10" s="87"/>
      <c r="QEN10" s="87"/>
      <c r="QEO10" s="87"/>
      <c r="QEP10" s="87"/>
      <c r="QEQ10" s="87"/>
      <c r="QER10" s="87"/>
      <c r="QES10" s="87"/>
      <c r="QET10" s="87"/>
      <c r="QEU10" s="87"/>
      <c r="QEV10" s="87"/>
      <c r="QEW10" s="87"/>
      <c r="QEX10" s="87"/>
      <c r="QEY10" s="87"/>
      <c r="QEZ10" s="87"/>
      <c r="QFA10" s="87"/>
      <c r="QFB10" s="87"/>
      <c r="QFC10" s="87"/>
      <c r="QFD10" s="87"/>
      <c r="QFE10" s="87"/>
      <c r="QFF10" s="87"/>
      <c r="QFG10" s="87"/>
      <c r="QFH10" s="87"/>
      <c r="QFI10" s="87"/>
      <c r="QFJ10" s="87"/>
      <c r="QFK10" s="87"/>
      <c r="QFL10" s="87"/>
      <c r="QFM10" s="87"/>
      <c r="QFN10" s="87"/>
      <c r="QFO10" s="87"/>
      <c r="QFP10" s="87"/>
      <c r="QFQ10" s="87"/>
      <c r="QFR10" s="87"/>
      <c r="QFS10" s="87"/>
      <c r="QFT10" s="87"/>
      <c r="QFU10" s="87"/>
      <c r="QFV10" s="87"/>
      <c r="QFW10" s="87"/>
      <c r="QFX10" s="87"/>
      <c r="QFY10" s="87"/>
      <c r="QFZ10" s="87"/>
      <c r="QGA10" s="87"/>
      <c r="QGB10" s="87"/>
      <c r="QGC10" s="87"/>
      <c r="QGD10" s="87"/>
      <c r="QGE10" s="87"/>
      <c r="QGF10" s="87"/>
      <c r="QGG10" s="87"/>
      <c r="QGH10" s="87"/>
      <c r="QGI10" s="87"/>
      <c r="QGJ10" s="87"/>
      <c r="QGK10" s="87"/>
      <c r="QGL10" s="87"/>
      <c r="QGM10" s="87"/>
      <c r="QGN10" s="87"/>
      <c r="QGO10" s="87"/>
      <c r="QGP10" s="87"/>
      <c r="QGQ10" s="87"/>
      <c r="QGR10" s="87"/>
      <c r="QGS10" s="87"/>
      <c r="QGT10" s="87"/>
      <c r="QGU10" s="87"/>
      <c r="QGV10" s="87"/>
      <c r="QGW10" s="87"/>
      <c r="QGX10" s="87"/>
      <c r="QGY10" s="87"/>
      <c r="QGZ10" s="87"/>
      <c r="QHA10" s="87"/>
      <c r="QHB10" s="87"/>
      <c r="QHC10" s="87"/>
      <c r="QHD10" s="87"/>
      <c r="QHE10" s="87"/>
      <c r="QHF10" s="87"/>
      <c r="QHG10" s="87"/>
      <c r="QHH10" s="87"/>
      <c r="QHI10" s="87"/>
      <c r="QHJ10" s="87"/>
      <c r="QHK10" s="87"/>
      <c r="QHL10" s="87"/>
      <c r="QHM10" s="87"/>
      <c r="QHN10" s="87"/>
      <c r="QHO10" s="87"/>
      <c r="QHP10" s="87"/>
      <c r="QHQ10" s="87"/>
      <c r="QHR10" s="87"/>
      <c r="QHS10" s="87"/>
      <c r="QHT10" s="87"/>
      <c r="QHU10" s="87"/>
      <c r="QHV10" s="87"/>
      <c r="QHW10" s="87"/>
      <c r="QHX10" s="87"/>
      <c r="QHY10" s="87"/>
      <c r="QHZ10" s="87"/>
      <c r="QIA10" s="87"/>
      <c r="QIB10" s="87"/>
      <c r="QIC10" s="87"/>
      <c r="QID10" s="87"/>
      <c r="QIE10" s="87"/>
      <c r="QIF10" s="87"/>
      <c r="QIG10" s="87"/>
      <c r="QIH10" s="87"/>
      <c r="QII10" s="87"/>
      <c r="QIJ10" s="87"/>
      <c r="QIK10" s="87"/>
      <c r="QIL10" s="87"/>
      <c r="QIM10" s="87"/>
      <c r="QIN10" s="87"/>
      <c r="QIO10" s="87"/>
      <c r="QIP10" s="87"/>
      <c r="QIQ10" s="87"/>
      <c r="QIR10" s="87"/>
      <c r="QIS10" s="87"/>
      <c r="QIT10" s="87"/>
      <c r="QIU10" s="87"/>
      <c r="QIV10" s="87"/>
      <c r="QIW10" s="87"/>
      <c r="QIX10" s="87"/>
      <c r="QIY10" s="87"/>
      <c r="QIZ10" s="87"/>
      <c r="QJA10" s="87"/>
      <c r="QJB10" s="87"/>
      <c r="QJC10" s="87"/>
      <c r="QJD10" s="87"/>
      <c r="QJE10" s="87"/>
      <c r="QJF10" s="87"/>
      <c r="QJG10" s="87"/>
      <c r="QJH10" s="87"/>
      <c r="QJI10" s="87"/>
      <c r="QJJ10" s="87"/>
      <c r="QJK10" s="87"/>
      <c r="QJL10" s="87"/>
      <c r="QJM10" s="87"/>
      <c r="QJN10" s="87"/>
      <c r="QJO10" s="87"/>
      <c r="QJP10" s="87"/>
      <c r="QJQ10" s="87"/>
      <c r="QJR10" s="87"/>
      <c r="QJS10" s="87"/>
      <c r="QJT10" s="87"/>
      <c r="QJU10" s="87"/>
      <c r="QJV10" s="87"/>
      <c r="QJW10" s="87"/>
      <c r="QJX10" s="87"/>
      <c r="QJY10" s="87"/>
      <c r="QJZ10" s="87"/>
      <c r="QKA10" s="87"/>
      <c r="QKB10" s="87"/>
      <c r="QKC10" s="87"/>
      <c r="QKD10" s="87"/>
      <c r="QKE10" s="87"/>
      <c r="QKF10" s="87"/>
      <c r="QKG10" s="87"/>
      <c r="QKH10" s="87"/>
      <c r="QKI10" s="87"/>
      <c r="QKJ10" s="87"/>
      <c r="QKK10" s="87"/>
      <c r="QKL10" s="87"/>
      <c r="QKM10" s="87"/>
      <c r="QKN10" s="87"/>
      <c r="QKO10" s="87"/>
      <c r="QKP10" s="87"/>
      <c r="QKQ10" s="87"/>
      <c r="QKR10" s="87"/>
      <c r="QKS10" s="87"/>
      <c r="QKT10" s="87"/>
      <c r="QKU10" s="87"/>
      <c r="QKV10" s="87"/>
      <c r="QKW10" s="87"/>
      <c r="QKX10" s="87"/>
      <c r="QKY10" s="87"/>
      <c r="QKZ10" s="87"/>
      <c r="QLA10" s="87"/>
      <c r="QLB10" s="87"/>
      <c r="QLC10" s="87"/>
      <c r="QLD10" s="87"/>
      <c r="QLE10" s="87"/>
      <c r="QLF10" s="87"/>
      <c r="QLG10" s="87"/>
      <c r="QLH10" s="87"/>
      <c r="QLI10" s="87"/>
      <c r="QLJ10" s="87"/>
      <c r="QLK10" s="87"/>
      <c r="QLL10" s="87"/>
      <c r="QLM10" s="87"/>
      <c r="QLN10" s="87"/>
      <c r="QLO10" s="87"/>
      <c r="QLP10" s="87"/>
      <c r="QLQ10" s="87"/>
      <c r="QLR10" s="87"/>
      <c r="QLS10" s="87"/>
      <c r="QLT10" s="87"/>
      <c r="QLU10" s="87"/>
      <c r="QLV10" s="87"/>
      <c r="QLW10" s="87"/>
      <c r="QLX10" s="87"/>
      <c r="QLY10" s="87"/>
      <c r="QLZ10" s="87"/>
      <c r="QMA10" s="87"/>
      <c r="QMB10" s="87"/>
      <c r="QMC10" s="87"/>
      <c r="QMD10" s="87"/>
      <c r="QME10" s="87"/>
      <c r="QMF10" s="87"/>
      <c r="QMG10" s="87"/>
      <c r="QMH10" s="87"/>
      <c r="QMI10" s="87"/>
      <c r="QMJ10" s="87"/>
      <c r="QMK10" s="87"/>
      <c r="QML10" s="87"/>
      <c r="QMM10" s="87"/>
      <c r="QMN10" s="87"/>
      <c r="QMO10" s="87"/>
      <c r="QMP10" s="87"/>
      <c r="QMQ10" s="87"/>
      <c r="QMR10" s="87"/>
      <c r="QMS10" s="87"/>
      <c r="QMT10" s="87"/>
      <c r="QMU10" s="87"/>
      <c r="QMV10" s="87"/>
      <c r="QMW10" s="87"/>
      <c r="QMX10" s="87"/>
      <c r="QMY10" s="87"/>
      <c r="QMZ10" s="87"/>
      <c r="QNA10" s="87"/>
      <c r="QNB10" s="87"/>
      <c r="QNC10" s="87"/>
      <c r="QND10" s="87"/>
      <c r="QNE10" s="87"/>
      <c r="QNF10" s="87"/>
      <c r="QNG10" s="87"/>
      <c r="QNH10" s="87"/>
      <c r="QNI10" s="87"/>
      <c r="QNJ10" s="87"/>
      <c r="QNK10" s="87"/>
      <c r="QNL10" s="87"/>
      <c r="QNM10" s="87"/>
      <c r="QNN10" s="87"/>
      <c r="QNO10" s="87"/>
      <c r="QNP10" s="87"/>
      <c r="QNQ10" s="87"/>
      <c r="QNR10" s="87"/>
      <c r="QNS10" s="87"/>
      <c r="QNT10" s="87"/>
      <c r="QNU10" s="87"/>
      <c r="QNV10" s="87"/>
      <c r="QNW10" s="87"/>
      <c r="QNX10" s="87"/>
      <c r="QNY10" s="87"/>
      <c r="QNZ10" s="87"/>
      <c r="QOA10" s="87"/>
      <c r="QOB10" s="87"/>
      <c r="QOC10" s="87"/>
      <c r="QOD10" s="87"/>
      <c r="QOE10" s="87"/>
      <c r="QOF10" s="87"/>
      <c r="QOG10" s="87"/>
      <c r="QOH10" s="87"/>
      <c r="QOI10" s="87"/>
      <c r="QOJ10" s="87"/>
      <c r="QOK10" s="87"/>
      <c r="QOL10" s="87"/>
      <c r="QOM10" s="87"/>
      <c r="QON10" s="87"/>
      <c r="QOO10" s="87"/>
      <c r="QOP10" s="87"/>
      <c r="QOQ10" s="87"/>
      <c r="QOR10" s="87"/>
      <c r="QOS10" s="87"/>
      <c r="QOT10" s="87"/>
      <c r="QOU10" s="87"/>
      <c r="QOV10" s="87"/>
      <c r="QOW10" s="87"/>
      <c r="QOX10" s="87"/>
      <c r="QOY10" s="87"/>
      <c r="QOZ10" s="87"/>
      <c r="QPA10" s="87"/>
      <c r="QPB10" s="87"/>
      <c r="QPC10" s="87"/>
      <c r="QPD10" s="87"/>
      <c r="QPE10" s="87"/>
      <c r="QPF10" s="87"/>
      <c r="QPG10" s="87"/>
      <c r="QPH10" s="87"/>
      <c r="QPI10" s="87"/>
      <c r="QPJ10" s="87"/>
      <c r="QPK10" s="87"/>
      <c r="QPL10" s="87"/>
      <c r="QPM10" s="87"/>
      <c r="QPN10" s="87"/>
      <c r="QPO10" s="87"/>
      <c r="QPP10" s="87"/>
      <c r="QPQ10" s="87"/>
      <c r="QPR10" s="87"/>
      <c r="QPS10" s="87"/>
      <c r="QPT10" s="87"/>
      <c r="QPU10" s="87"/>
      <c r="QPV10" s="87"/>
      <c r="QPW10" s="87"/>
      <c r="QPX10" s="87"/>
      <c r="QPY10" s="87"/>
      <c r="QPZ10" s="87"/>
      <c r="QQA10" s="87"/>
      <c r="QQB10" s="87"/>
      <c r="QQC10" s="87"/>
      <c r="QQD10" s="87"/>
      <c r="QQE10" s="87"/>
      <c r="QQF10" s="87"/>
      <c r="QQG10" s="87"/>
      <c r="QQH10" s="87"/>
      <c r="QQI10" s="87"/>
      <c r="QQJ10" s="87"/>
      <c r="QQK10" s="87"/>
      <c r="QQL10" s="87"/>
      <c r="QQM10" s="87"/>
      <c r="QQN10" s="87"/>
      <c r="QQO10" s="87"/>
      <c r="QQP10" s="87"/>
      <c r="QQQ10" s="87"/>
      <c r="QQR10" s="87"/>
      <c r="QQS10" s="87"/>
      <c r="QQT10" s="87"/>
      <c r="QQU10" s="87"/>
      <c r="QQV10" s="87"/>
      <c r="QQW10" s="87"/>
      <c r="QQX10" s="87"/>
      <c r="QQY10" s="87"/>
      <c r="QQZ10" s="87"/>
      <c r="QRA10" s="87"/>
      <c r="QRB10" s="87"/>
      <c r="QRC10" s="87"/>
      <c r="QRD10" s="87"/>
      <c r="QRE10" s="87"/>
      <c r="QRF10" s="87"/>
      <c r="QRG10" s="87"/>
      <c r="QRH10" s="87"/>
      <c r="QRI10" s="87"/>
      <c r="QRJ10" s="87"/>
      <c r="QRK10" s="87"/>
      <c r="QRL10" s="87"/>
      <c r="QRM10" s="87"/>
      <c r="QRN10" s="87"/>
      <c r="QRO10" s="87"/>
      <c r="QRP10" s="87"/>
      <c r="QRQ10" s="87"/>
      <c r="QRR10" s="87"/>
      <c r="QRS10" s="87"/>
      <c r="QRT10" s="87"/>
      <c r="QRU10" s="87"/>
      <c r="QRV10" s="87"/>
      <c r="QRW10" s="87"/>
      <c r="QRX10" s="87"/>
      <c r="QRY10" s="87"/>
      <c r="QRZ10" s="87"/>
      <c r="QSA10" s="87"/>
      <c r="QSB10" s="87"/>
      <c r="QSC10" s="87"/>
      <c r="QSD10" s="87"/>
      <c r="QSE10" s="87"/>
      <c r="QSF10" s="87"/>
      <c r="QSG10" s="87"/>
      <c r="QSH10" s="87"/>
      <c r="QSI10" s="87"/>
      <c r="QSJ10" s="87"/>
      <c r="QSK10" s="87"/>
      <c r="QSL10" s="87"/>
      <c r="QSM10" s="87"/>
      <c r="QSN10" s="87"/>
      <c r="QSO10" s="87"/>
      <c r="QSP10" s="87"/>
      <c r="QSQ10" s="87"/>
      <c r="QSR10" s="87"/>
      <c r="QSS10" s="87"/>
      <c r="QST10" s="87"/>
      <c r="QSU10" s="87"/>
      <c r="QSV10" s="87"/>
      <c r="QSW10" s="87"/>
      <c r="QSX10" s="87"/>
      <c r="QSY10" s="87"/>
      <c r="QSZ10" s="87"/>
      <c r="QTA10" s="87"/>
      <c r="QTB10" s="87"/>
      <c r="QTC10" s="87"/>
      <c r="QTD10" s="87"/>
      <c r="QTE10" s="87"/>
      <c r="QTF10" s="87"/>
      <c r="QTG10" s="87"/>
      <c r="QTH10" s="87"/>
      <c r="QTI10" s="87"/>
      <c r="QTJ10" s="87"/>
      <c r="QTK10" s="87"/>
      <c r="QTL10" s="87"/>
      <c r="QTM10" s="87"/>
      <c r="QTN10" s="87"/>
      <c r="QTO10" s="87"/>
      <c r="QTP10" s="87"/>
      <c r="QTQ10" s="87"/>
      <c r="QTR10" s="87"/>
      <c r="QTS10" s="87"/>
      <c r="QTT10" s="87"/>
      <c r="QTU10" s="87"/>
      <c r="QTV10" s="87"/>
      <c r="QTW10" s="87"/>
      <c r="QTX10" s="87"/>
      <c r="QTY10" s="87"/>
      <c r="QTZ10" s="87"/>
      <c r="QUA10" s="87"/>
      <c r="QUB10" s="87"/>
      <c r="QUC10" s="87"/>
      <c r="QUD10" s="87"/>
      <c r="QUE10" s="87"/>
      <c r="QUF10" s="87"/>
      <c r="QUG10" s="87"/>
      <c r="QUH10" s="87"/>
      <c r="QUI10" s="87"/>
      <c r="QUJ10" s="87"/>
      <c r="QUK10" s="87"/>
      <c r="QUL10" s="87"/>
      <c r="QUM10" s="87"/>
      <c r="QUN10" s="87"/>
      <c r="QUO10" s="87"/>
      <c r="QUP10" s="87"/>
      <c r="QUQ10" s="87"/>
      <c r="QUR10" s="87"/>
      <c r="QUS10" s="87"/>
      <c r="QUT10" s="87"/>
      <c r="QUU10" s="87"/>
      <c r="QUV10" s="87"/>
      <c r="QUW10" s="87"/>
      <c r="QUX10" s="87"/>
      <c r="QUY10" s="87"/>
      <c r="QUZ10" s="87"/>
      <c r="QVA10" s="87"/>
      <c r="QVB10" s="87"/>
      <c r="QVC10" s="87"/>
      <c r="QVD10" s="87"/>
      <c r="QVE10" s="87"/>
      <c r="QVF10" s="87"/>
      <c r="QVG10" s="87"/>
      <c r="QVH10" s="87"/>
      <c r="QVI10" s="87"/>
      <c r="QVJ10" s="87"/>
      <c r="QVK10" s="87"/>
      <c r="QVL10" s="87"/>
      <c r="QVM10" s="87"/>
      <c r="QVN10" s="87"/>
      <c r="QVO10" s="87"/>
      <c r="QVP10" s="87"/>
      <c r="QVQ10" s="87"/>
      <c r="QVR10" s="87"/>
      <c r="QVS10" s="87"/>
      <c r="QVT10" s="87"/>
      <c r="QVU10" s="87"/>
      <c r="QVV10" s="87"/>
      <c r="QVW10" s="87"/>
      <c r="QVX10" s="87"/>
      <c r="QVY10" s="87"/>
      <c r="QVZ10" s="87"/>
      <c r="QWA10" s="87"/>
      <c r="QWB10" s="87"/>
      <c r="QWC10" s="87"/>
      <c r="QWD10" s="87"/>
      <c r="QWE10" s="87"/>
      <c r="QWF10" s="87"/>
      <c r="QWG10" s="87"/>
      <c r="QWH10" s="87"/>
      <c r="QWI10" s="87"/>
      <c r="QWJ10" s="87"/>
      <c r="QWK10" s="87"/>
      <c r="QWL10" s="87"/>
      <c r="QWM10" s="87"/>
      <c r="QWN10" s="87"/>
      <c r="QWO10" s="87"/>
      <c r="QWP10" s="87"/>
      <c r="QWQ10" s="87"/>
      <c r="QWR10" s="87"/>
      <c r="QWS10" s="87"/>
      <c r="QWT10" s="87"/>
      <c r="QWU10" s="87"/>
      <c r="QWV10" s="87"/>
      <c r="QWW10" s="87"/>
      <c r="QWX10" s="87"/>
      <c r="QWY10" s="87"/>
      <c r="QWZ10" s="87"/>
      <c r="QXA10" s="87"/>
      <c r="QXB10" s="87"/>
      <c r="QXC10" s="87"/>
      <c r="QXD10" s="87"/>
      <c r="QXE10" s="87"/>
      <c r="QXF10" s="87"/>
      <c r="QXG10" s="87"/>
      <c r="QXH10" s="87"/>
      <c r="QXI10" s="87"/>
      <c r="QXJ10" s="87"/>
      <c r="QXK10" s="87"/>
      <c r="QXL10" s="87"/>
      <c r="QXM10" s="87"/>
      <c r="QXN10" s="87"/>
      <c r="QXO10" s="87"/>
      <c r="QXP10" s="87"/>
      <c r="QXQ10" s="87"/>
      <c r="QXR10" s="87"/>
      <c r="QXS10" s="87"/>
      <c r="QXT10" s="87"/>
      <c r="QXU10" s="87"/>
      <c r="QXV10" s="87"/>
      <c r="QXW10" s="87"/>
      <c r="QXX10" s="87"/>
      <c r="QXY10" s="87"/>
      <c r="QXZ10" s="87"/>
      <c r="QYA10" s="87"/>
      <c r="QYB10" s="87"/>
      <c r="QYC10" s="87"/>
      <c r="QYD10" s="87"/>
      <c r="QYE10" s="87"/>
      <c r="QYF10" s="87"/>
      <c r="QYG10" s="87"/>
      <c r="QYH10" s="87"/>
      <c r="QYI10" s="87"/>
      <c r="QYJ10" s="87"/>
      <c r="QYK10" s="87"/>
      <c r="QYL10" s="87"/>
      <c r="QYM10" s="87"/>
      <c r="QYN10" s="87"/>
      <c r="QYO10" s="87"/>
      <c r="QYP10" s="87"/>
      <c r="QYQ10" s="87"/>
      <c r="QYR10" s="87"/>
      <c r="QYS10" s="87"/>
      <c r="QYT10" s="87"/>
      <c r="QYU10" s="87"/>
      <c r="QYV10" s="87"/>
      <c r="QYW10" s="87"/>
      <c r="QYX10" s="87"/>
      <c r="QYY10" s="87"/>
      <c r="QYZ10" s="87"/>
      <c r="QZA10" s="87"/>
      <c r="QZB10" s="87"/>
      <c r="QZC10" s="87"/>
      <c r="QZD10" s="87"/>
      <c r="QZE10" s="87"/>
      <c r="QZF10" s="87"/>
      <c r="QZG10" s="87"/>
      <c r="QZH10" s="87"/>
      <c r="QZI10" s="87"/>
      <c r="QZJ10" s="87"/>
      <c r="QZK10" s="87"/>
      <c r="QZL10" s="87"/>
      <c r="QZM10" s="87"/>
      <c r="QZN10" s="87"/>
      <c r="QZO10" s="87"/>
      <c r="QZP10" s="87"/>
      <c r="QZQ10" s="87"/>
      <c r="QZR10" s="87"/>
      <c r="QZS10" s="87"/>
      <c r="QZT10" s="87"/>
      <c r="QZU10" s="87"/>
      <c r="QZV10" s="87"/>
      <c r="QZW10" s="87"/>
      <c r="QZX10" s="87"/>
      <c r="QZY10" s="87"/>
      <c r="QZZ10" s="87"/>
      <c r="RAA10" s="87"/>
      <c r="RAB10" s="87"/>
      <c r="RAC10" s="87"/>
      <c r="RAD10" s="87"/>
      <c r="RAE10" s="87"/>
      <c r="RAF10" s="87"/>
      <c r="RAG10" s="87"/>
      <c r="RAH10" s="87"/>
      <c r="RAI10" s="87"/>
      <c r="RAJ10" s="87"/>
      <c r="RAK10" s="87"/>
      <c r="RAL10" s="87"/>
      <c r="RAM10" s="87"/>
      <c r="RAN10" s="87"/>
      <c r="RAO10" s="87"/>
      <c r="RAP10" s="87"/>
      <c r="RAQ10" s="87"/>
      <c r="RAR10" s="87"/>
      <c r="RAS10" s="87"/>
      <c r="RAT10" s="87"/>
      <c r="RAU10" s="87"/>
      <c r="RAV10" s="87"/>
      <c r="RAW10" s="87"/>
      <c r="RAX10" s="87"/>
      <c r="RAY10" s="87"/>
      <c r="RAZ10" s="87"/>
      <c r="RBA10" s="87"/>
      <c r="RBB10" s="87"/>
      <c r="RBC10" s="87"/>
      <c r="RBD10" s="87"/>
      <c r="RBE10" s="87"/>
      <c r="RBF10" s="87"/>
      <c r="RBG10" s="87"/>
      <c r="RBH10" s="87"/>
      <c r="RBI10" s="87"/>
      <c r="RBJ10" s="87"/>
      <c r="RBK10" s="87"/>
      <c r="RBL10" s="87"/>
      <c r="RBM10" s="87"/>
      <c r="RBN10" s="87"/>
      <c r="RBO10" s="87"/>
      <c r="RBP10" s="87"/>
      <c r="RBQ10" s="87"/>
      <c r="RBR10" s="87"/>
      <c r="RBS10" s="87"/>
      <c r="RBT10" s="87"/>
      <c r="RBU10" s="87"/>
      <c r="RBV10" s="87"/>
      <c r="RBW10" s="87"/>
      <c r="RBX10" s="87"/>
      <c r="RBY10" s="87"/>
      <c r="RBZ10" s="87"/>
      <c r="RCA10" s="87"/>
      <c r="RCB10" s="87"/>
      <c r="RCC10" s="87"/>
      <c r="RCD10" s="87"/>
      <c r="RCE10" s="87"/>
      <c r="RCF10" s="87"/>
      <c r="RCG10" s="87"/>
      <c r="RCH10" s="87"/>
      <c r="RCI10" s="87"/>
      <c r="RCJ10" s="87"/>
      <c r="RCK10" s="87"/>
      <c r="RCL10" s="87"/>
      <c r="RCM10" s="87"/>
      <c r="RCN10" s="87"/>
      <c r="RCO10" s="87"/>
      <c r="RCP10" s="87"/>
      <c r="RCQ10" s="87"/>
      <c r="RCR10" s="87"/>
      <c r="RCS10" s="87"/>
      <c r="RCT10" s="87"/>
      <c r="RCU10" s="87"/>
      <c r="RCV10" s="87"/>
      <c r="RCW10" s="87"/>
      <c r="RCX10" s="87"/>
      <c r="RCY10" s="87"/>
      <c r="RCZ10" s="87"/>
      <c r="RDA10" s="87"/>
      <c r="RDB10" s="87"/>
      <c r="RDC10" s="87"/>
      <c r="RDD10" s="87"/>
      <c r="RDE10" s="87"/>
      <c r="RDF10" s="87"/>
      <c r="RDG10" s="87"/>
      <c r="RDH10" s="87"/>
      <c r="RDI10" s="87"/>
      <c r="RDJ10" s="87"/>
      <c r="RDK10" s="87"/>
      <c r="RDL10" s="87"/>
      <c r="RDM10" s="87"/>
      <c r="RDN10" s="87"/>
      <c r="RDO10" s="87"/>
      <c r="RDP10" s="87"/>
      <c r="RDQ10" s="87"/>
      <c r="RDR10" s="87"/>
      <c r="RDS10" s="87"/>
      <c r="RDT10" s="87"/>
      <c r="RDU10" s="87"/>
      <c r="RDV10" s="87"/>
      <c r="RDW10" s="87"/>
      <c r="RDX10" s="87"/>
      <c r="RDY10" s="87"/>
      <c r="RDZ10" s="87"/>
      <c r="REA10" s="87"/>
      <c r="REB10" s="87"/>
      <c r="REC10" s="87"/>
      <c r="RED10" s="87"/>
      <c r="REE10" s="87"/>
      <c r="REF10" s="87"/>
      <c r="REG10" s="87"/>
      <c r="REH10" s="87"/>
      <c r="REI10" s="87"/>
      <c r="REJ10" s="87"/>
      <c r="REK10" s="87"/>
      <c r="REL10" s="87"/>
      <c r="REM10" s="87"/>
      <c r="REN10" s="87"/>
      <c r="REO10" s="87"/>
      <c r="REP10" s="87"/>
      <c r="REQ10" s="87"/>
      <c r="RER10" s="87"/>
      <c r="RES10" s="87"/>
      <c r="RET10" s="87"/>
      <c r="REU10" s="87"/>
      <c r="REV10" s="87"/>
      <c r="REW10" s="87"/>
      <c r="REX10" s="87"/>
      <c r="REY10" s="87"/>
      <c r="REZ10" s="87"/>
      <c r="RFA10" s="87"/>
      <c r="RFB10" s="87"/>
      <c r="RFC10" s="87"/>
      <c r="RFD10" s="87"/>
      <c r="RFE10" s="87"/>
      <c r="RFF10" s="87"/>
      <c r="RFG10" s="87"/>
      <c r="RFH10" s="87"/>
      <c r="RFI10" s="87"/>
      <c r="RFJ10" s="87"/>
      <c r="RFK10" s="87"/>
      <c r="RFL10" s="87"/>
      <c r="RFM10" s="87"/>
      <c r="RFN10" s="87"/>
      <c r="RFO10" s="87"/>
      <c r="RFP10" s="87"/>
      <c r="RFQ10" s="87"/>
      <c r="RFR10" s="87"/>
      <c r="RFS10" s="87"/>
      <c r="RFT10" s="87"/>
      <c r="RFU10" s="87"/>
      <c r="RFV10" s="87"/>
      <c r="RFW10" s="87"/>
      <c r="RFX10" s="87"/>
      <c r="RFY10" s="87"/>
      <c r="RFZ10" s="87"/>
      <c r="RGA10" s="87"/>
      <c r="RGB10" s="87"/>
      <c r="RGC10" s="87"/>
      <c r="RGD10" s="87"/>
      <c r="RGE10" s="87"/>
      <c r="RGF10" s="87"/>
      <c r="RGG10" s="87"/>
      <c r="RGH10" s="87"/>
      <c r="RGI10" s="87"/>
      <c r="RGJ10" s="87"/>
      <c r="RGK10" s="87"/>
      <c r="RGL10" s="87"/>
      <c r="RGM10" s="87"/>
      <c r="RGN10" s="87"/>
      <c r="RGO10" s="87"/>
      <c r="RGP10" s="87"/>
      <c r="RGQ10" s="87"/>
      <c r="RGR10" s="87"/>
      <c r="RGS10" s="87"/>
      <c r="RGT10" s="87"/>
      <c r="RGU10" s="87"/>
      <c r="RGV10" s="87"/>
      <c r="RGW10" s="87"/>
      <c r="RGX10" s="87"/>
      <c r="RGY10" s="87"/>
      <c r="RGZ10" s="87"/>
      <c r="RHA10" s="87"/>
      <c r="RHB10" s="87"/>
      <c r="RHC10" s="87"/>
      <c r="RHD10" s="87"/>
      <c r="RHE10" s="87"/>
      <c r="RHF10" s="87"/>
      <c r="RHG10" s="87"/>
      <c r="RHH10" s="87"/>
      <c r="RHI10" s="87"/>
      <c r="RHJ10" s="87"/>
      <c r="RHK10" s="87"/>
      <c r="RHL10" s="87"/>
      <c r="RHM10" s="87"/>
      <c r="RHN10" s="87"/>
      <c r="RHO10" s="87"/>
      <c r="RHP10" s="87"/>
      <c r="RHQ10" s="87"/>
      <c r="RHR10" s="87"/>
      <c r="RHS10" s="87"/>
      <c r="RHT10" s="87"/>
      <c r="RHU10" s="87"/>
      <c r="RHV10" s="87"/>
      <c r="RHW10" s="87"/>
      <c r="RHX10" s="87"/>
      <c r="RHY10" s="87"/>
      <c r="RHZ10" s="87"/>
      <c r="RIA10" s="87"/>
      <c r="RIB10" s="87"/>
      <c r="RIC10" s="87"/>
      <c r="RID10" s="87"/>
      <c r="RIE10" s="87"/>
      <c r="RIF10" s="87"/>
      <c r="RIG10" s="87"/>
      <c r="RIH10" s="87"/>
      <c r="RII10" s="87"/>
      <c r="RIJ10" s="87"/>
      <c r="RIK10" s="87"/>
      <c r="RIL10" s="87"/>
      <c r="RIM10" s="87"/>
      <c r="RIN10" s="87"/>
      <c r="RIO10" s="87"/>
      <c r="RIP10" s="87"/>
      <c r="RIQ10" s="87"/>
      <c r="RIR10" s="87"/>
      <c r="RIS10" s="87"/>
      <c r="RIT10" s="87"/>
      <c r="RIU10" s="87"/>
      <c r="RIV10" s="87"/>
      <c r="RIW10" s="87"/>
      <c r="RIX10" s="87"/>
      <c r="RIY10" s="87"/>
      <c r="RIZ10" s="87"/>
      <c r="RJA10" s="87"/>
      <c r="RJB10" s="87"/>
      <c r="RJC10" s="87"/>
      <c r="RJD10" s="87"/>
      <c r="RJE10" s="87"/>
      <c r="RJF10" s="87"/>
      <c r="RJG10" s="87"/>
      <c r="RJH10" s="87"/>
      <c r="RJI10" s="87"/>
      <c r="RJJ10" s="87"/>
      <c r="RJK10" s="87"/>
      <c r="RJL10" s="87"/>
      <c r="RJM10" s="87"/>
      <c r="RJN10" s="87"/>
      <c r="RJO10" s="87"/>
      <c r="RJP10" s="87"/>
      <c r="RJQ10" s="87"/>
      <c r="RJR10" s="87"/>
      <c r="RJS10" s="87"/>
      <c r="RJT10" s="87"/>
      <c r="RJU10" s="87"/>
      <c r="RJV10" s="87"/>
      <c r="RJW10" s="87"/>
      <c r="RJX10" s="87"/>
      <c r="RJY10" s="87"/>
      <c r="RJZ10" s="87"/>
      <c r="RKA10" s="87"/>
      <c r="RKB10" s="87"/>
      <c r="RKC10" s="87"/>
      <c r="RKD10" s="87"/>
      <c r="RKE10" s="87"/>
      <c r="RKF10" s="87"/>
      <c r="RKG10" s="87"/>
      <c r="RKH10" s="87"/>
      <c r="RKI10" s="87"/>
      <c r="RKJ10" s="87"/>
      <c r="RKK10" s="87"/>
      <c r="RKL10" s="87"/>
      <c r="RKM10" s="87"/>
      <c r="RKN10" s="87"/>
      <c r="RKO10" s="87"/>
      <c r="RKP10" s="87"/>
      <c r="RKQ10" s="87"/>
      <c r="RKR10" s="87"/>
      <c r="RKS10" s="87"/>
      <c r="RKT10" s="87"/>
      <c r="RKU10" s="87"/>
      <c r="RKV10" s="87"/>
      <c r="RKW10" s="87"/>
      <c r="RKX10" s="87"/>
      <c r="RKY10" s="87"/>
      <c r="RKZ10" s="87"/>
      <c r="RLA10" s="87"/>
      <c r="RLB10" s="87"/>
      <c r="RLC10" s="87"/>
      <c r="RLD10" s="87"/>
      <c r="RLE10" s="87"/>
      <c r="RLF10" s="87"/>
      <c r="RLG10" s="87"/>
      <c r="RLH10" s="87"/>
      <c r="RLI10" s="87"/>
      <c r="RLJ10" s="87"/>
      <c r="RLK10" s="87"/>
      <c r="RLL10" s="87"/>
      <c r="RLM10" s="87"/>
      <c r="RLN10" s="87"/>
      <c r="RLO10" s="87"/>
      <c r="RLP10" s="87"/>
      <c r="RLQ10" s="87"/>
      <c r="RLR10" s="87"/>
      <c r="RLS10" s="87"/>
      <c r="RLT10" s="87"/>
      <c r="RLU10" s="87"/>
      <c r="RLV10" s="87"/>
      <c r="RLW10" s="87"/>
      <c r="RLX10" s="87"/>
      <c r="RLY10" s="87"/>
      <c r="RLZ10" s="87"/>
      <c r="RMA10" s="87"/>
      <c r="RMB10" s="87"/>
      <c r="RMC10" s="87"/>
      <c r="RMD10" s="87"/>
      <c r="RME10" s="87"/>
      <c r="RMF10" s="87"/>
      <c r="RMG10" s="87"/>
      <c r="RMH10" s="87"/>
      <c r="RMI10" s="87"/>
      <c r="RMJ10" s="87"/>
      <c r="RMK10" s="87"/>
      <c r="RML10" s="87"/>
      <c r="RMM10" s="87"/>
      <c r="RMN10" s="87"/>
      <c r="RMO10" s="87"/>
      <c r="RMP10" s="87"/>
      <c r="RMQ10" s="87"/>
      <c r="RMR10" s="87"/>
      <c r="RMS10" s="87"/>
      <c r="RMT10" s="87"/>
      <c r="RMU10" s="87"/>
      <c r="RMV10" s="87"/>
      <c r="RMW10" s="87"/>
      <c r="RMX10" s="87"/>
      <c r="RMY10" s="87"/>
      <c r="RMZ10" s="87"/>
      <c r="RNA10" s="87"/>
      <c r="RNB10" s="87"/>
      <c r="RNC10" s="87"/>
      <c r="RND10" s="87"/>
      <c r="RNE10" s="87"/>
      <c r="RNF10" s="87"/>
      <c r="RNG10" s="87"/>
      <c r="RNH10" s="87"/>
      <c r="RNI10" s="87"/>
      <c r="RNJ10" s="87"/>
      <c r="RNK10" s="87"/>
      <c r="RNL10" s="87"/>
      <c r="RNM10" s="87"/>
      <c r="RNN10" s="87"/>
      <c r="RNO10" s="87"/>
      <c r="RNP10" s="87"/>
      <c r="RNQ10" s="87"/>
      <c r="RNR10" s="87"/>
      <c r="RNS10" s="87"/>
      <c r="RNT10" s="87"/>
      <c r="RNU10" s="87"/>
      <c r="RNV10" s="87"/>
      <c r="RNW10" s="87"/>
      <c r="RNX10" s="87"/>
      <c r="RNY10" s="87"/>
      <c r="RNZ10" s="87"/>
      <c r="ROA10" s="87"/>
      <c r="ROB10" s="87"/>
      <c r="ROC10" s="87"/>
      <c r="ROD10" s="87"/>
      <c r="ROE10" s="87"/>
      <c r="ROF10" s="87"/>
      <c r="ROG10" s="87"/>
      <c r="ROH10" s="87"/>
      <c r="ROI10" s="87"/>
      <c r="ROJ10" s="87"/>
      <c r="ROK10" s="87"/>
      <c r="ROL10" s="87"/>
      <c r="ROM10" s="87"/>
      <c r="RON10" s="87"/>
      <c r="ROO10" s="87"/>
      <c r="ROP10" s="87"/>
      <c r="ROQ10" s="87"/>
      <c r="ROR10" s="87"/>
      <c r="ROS10" s="87"/>
      <c r="ROT10" s="87"/>
      <c r="ROU10" s="87"/>
      <c r="ROV10" s="87"/>
      <c r="ROW10" s="87"/>
      <c r="ROX10" s="87"/>
      <c r="ROY10" s="87"/>
      <c r="ROZ10" s="87"/>
      <c r="RPA10" s="87"/>
      <c r="RPB10" s="87"/>
      <c r="RPC10" s="87"/>
      <c r="RPD10" s="87"/>
      <c r="RPE10" s="87"/>
      <c r="RPF10" s="87"/>
      <c r="RPG10" s="87"/>
      <c r="RPH10" s="87"/>
      <c r="RPI10" s="87"/>
      <c r="RPJ10" s="87"/>
      <c r="RPK10" s="87"/>
      <c r="RPL10" s="87"/>
      <c r="RPM10" s="87"/>
      <c r="RPN10" s="87"/>
      <c r="RPO10" s="87"/>
      <c r="RPP10" s="87"/>
      <c r="RPQ10" s="87"/>
      <c r="RPR10" s="87"/>
      <c r="RPS10" s="87"/>
      <c r="RPT10" s="87"/>
      <c r="RPU10" s="87"/>
      <c r="RPV10" s="87"/>
      <c r="RPW10" s="87"/>
      <c r="RPX10" s="87"/>
      <c r="RPY10" s="87"/>
      <c r="RPZ10" s="87"/>
      <c r="RQA10" s="87"/>
      <c r="RQB10" s="87"/>
      <c r="RQC10" s="87"/>
      <c r="RQD10" s="87"/>
      <c r="RQE10" s="87"/>
      <c r="RQF10" s="87"/>
      <c r="RQG10" s="87"/>
      <c r="RQH10" s="87"/>
      <c r="RQI10" s="87"/>
      <c r="RQJ10" s="87"/>
      <c r="RQK10" s="87"/>
      <c r="RQL10" s="87"/>
      <c r="RQM10" s="87"/>
      <c r="RQN10" s="87"/>
      <c r="RQO10" s="87"/>
      <c r="RQP10" s="87"/>
      <c r="RQQ10" s="87"/>
      <c r="RQR10" s="87"/>
      <c r="RQS10" s="87"/>
      <c r="RQT10" s="87"/>
      <c r="RQU10" s="87"/>
      <c r="RQV10" s="87"/>
      <c r="RQW10" s="87"/>
      <c r="RQX10" s="87"/>
      <c r="RQY10" s="87"/>
      <c r="RQZ10" s="87"/>
      <c r="RRA10" s="87"/>
      <c r="RRB10" s="87"/>
      <c r="RRC10" s="87"/>
      <c r="RRD10" s="87"/>
      <c r="RRE10" s="87"/>
      <c r="RRF10" s="87"/>
      <c r="RRG10" s="87"/>
      <c r="RRH10" s="87"/>
      <c r="RRI10" s="87"/>
      <c r="RRJ10" s="87"/>
      <c r="RRK10" s="87"/>
      <c r="RRL10" s="87"/>
      <c r="RRM10" s="87"/>
      <c r="RRN10" s="87"/>
      <c r="RRO10" s="87"/>
      <c r="RRP10" s="87"/>
      <c r="RRQ10" s="87"/>
      <c r="RRR10" s="87"/>
      <c r="RRS10" s="87"/>
      <c r="RRT10" s="87"/>
      <c r="RRU10" s="87"/>
      <c r="RRV10" s="87"/>
      <c r="RRW10" s="87"/>
      <c r="RRX10" s="87"/>
      <c r="RRY10" s="87"/>
      <c r="RRZ10" s="87"/>
      <c r="RSA10" s="87"/>
      <c r="RSB10" s="87"/>
      <c r="RSC10" s="87"/>
      <c r="RSD10" s="87"/>
      <c r="RSE10" s="87"/>
      <c r="RSF10" s="87"/>
      <c r="RSG10" s="87"/>
      <c r="RSH10" s="87"/>
      <c r="RSI10" s="87"/>
      <c r="RSJ10" s="87"/>
      <c r="RSK10" s="87"/>
      <c r="RSL10" s="87"/>
      <c r="RSM10" s="87"/>
      <c r="RSN10" s="87"/>
      <c r="RSO10" s="87"/>
      <c r="RSP10" s="87"/>
      <c r="RSQ10" s="87"/>
      <c r="RSR10" s="87"/>
      <c r="RSS10" s="87"/>
      <c r="RST10" s="87"/>
      <c r="RSU10" s="87"/>
      <c r="RSV10" s="87"/>
      <c r="RSW10" s="87"/>
      <c r="RSX10" s="87"/>
      <c r="RSY10" s="87"/>
      <c r="RSZ10" s="87"/>
      <c r="RTA10" s="87"/>
      <c r="RTB10" s="87"/>
      <c r="RTC10" s="87"/>
      <c r="RTD10" s="87"/>
      <c r="RTE10" s="87"/>
      <c r="RTF10" s="87"/>
      <c r="RTG10" s="87"/>
      <c r="RTH10" s="87"/>
      <c r="RTI10" s="87"/>
      <c r="RTJ10" s="87"/>
      <c r="RTK10" s="87"/>
      <c r="RTL10" s="87"/>
      <c r="RTM10" s="87"/>
      <c r="RTN10" s="87"/>
      <c r="RTO10" s="87"/>
      <c r="RTP10" s="87"/>
      <c r="RTQ10" s="87"/>
      <c r="RTR10" s="87"/>
      <c r="RTS10" s="87"/>
      <c r="RTT10" s="87"/>
      <c r="RTU10" s="87"/>
      <c r="RTV10" s="87"/>
      <c r="RTW10" s="87"/>
      <c r="RTX10" s="87"/>
      <c r="RTY10" s="87"/>
      <c r="RTZ10" s="87"/>
      <c r="RUA10" s="87"/>
      <c r="RUB10" s="87"/>
      <c r="RUC10" s="87"/>
      <c r="RUD10" s="87"/>
      <c r="RUE10" s="87"/>
      <c r="RUF10" s="87"/>
      <c r="RUG10" s="87"/>
      <c r="RUH10" s="87"/>
      <c r="RUI10" s="87"/>
      <c r="RUJ10" s="87"/>
      <c r="RUK10" s="87"/>
      <c r="RUL10" s="87"/>
      <c r="RUM10" s="87"/>
      <c r="RUN10" s="87"/>
      <c r="RUO10" s="87"/>
      <c r="RUP10" s="87"/>
      <c r="RUQ10" s="87"/>
      <c r="RUR10" s="87"/>
      <c r="RUS10" s="87"/>
      <c r="RUT10" s="87"/>
      <c r="RUU10" s="87"/>
      <c r="RUV10" s="87"/>
      <c r="RUW10" s="87"/>
      <c r="RUX10" s="87"/>
      <c r="RUY10" s="87"/>
      <c r="RUZ10" s="87"/>
      <c r="RVA10" s="87"/>
      <c r="RVB10" s="87"/>
      <c r="RVC10" s="87"/>
      <c r="RVD10" s="87"/>
      <c r="RVE10" s="87"/>
      <c r="RVF10" s="87"/>
      <c r="RVG10" s="87"/>
      <c r="RVH10" s="87"/>
      <c r="RVI10" s="87"/>
      <c r="RVJ10" s="87"/>
      <c r="RVK10" s="87"/>
      <c r="RVL10" s="87"/>
      <c r="RVM10" s="87"/>
      <c r="RVN10" s="87"/>
      <c r="RVO10" s="87"/>
      <c r="RVP10" s="87"/>
      <c r="RVQ10" s="87"/>
      <c r="RVR10" s="87"/>
      <c r="RVS10" s="87"/>
      <c r="RVT10" s="87"/>
      <c r="RVU10" s="87"/>
      <c r="RVV10" s="87"/>
      <c r="RVW10" s="87"/>
      <c r="RVX10" s="87"/>
      <c r="RVY10" s="87"/>
      <c r="RVZ10" s="87"/>
      <c r="RWA10" s="87"/>
      <c r="RWB10" s="87"/>
      <c r="RWC10" s="87"/>
      <c r="RWD10" s="87"/>
      <c r="RWE10" s="87"/>
      <c r="RWF10" s="87"/>
      <c r="RWG10" s="87"/>
      <c r="RWH10" s="87"/>
      <c r="RWI10" s="87"/>
      <c r="RWJ10" s="87"/>
      <c r="RWK10" s="87"/>
      <c r="RWL10" s="87"/>
      <c r="RWM10" s="87"/>
      <c r="RWN10" s="87"/>
      <c r="RWO10" s="87"/>
      <c r="RWP10" s="87"/>
      <c r="RWQ10" s="87"/>
      <c r="RWR10" s="87"/>
      <c r="RWS10" s="87"/>
      <c r="RWT10" s="87"/>
      <c r="RWU10" s="87"/>
      <c r="RWV10" s="87"/>
      <c r="RWW10" s="87"/>
      <c r="RWX10" s="87"/>
      <c r="RWY10" s="87"/>
      <c r="RWZ10" s="87"/>
      <c r="RXA10" s="87"/>
      <c r="RXB10" s="87"/>
      <c r="RXC10" s="87"/>
      <c r="RXD10" s="87"/>
      <c r="RXE10" s="87"/>
      <c r="RXF10" s="87"/>
      <c r="RXG10" s="87"/>
      <c r="RXH10" s="87"/>
      <c r="RXI10" s="87"/>
      <c r="RXJ10" s="87"/>
      <c r="RXK10" s="87"/>
      <c r="RXL10" s="87"/>
      <c r="RXM10" s="87"/>
      <c r="RXN10" s="87"/>
      <c r="RXO10" s="87"/>
      <c r="RXP10" s="87"/>
      <c r="RXQ10" s="87"/>
      <c r="RXR10" s="87"/>
      <c r="RXS10" s="87"/>
      <c r="RXT10" s="87"/>
      <c r="RXU10" s="87"/>
      <c r="RXV10" s="87"/>
      <c r="RXW10" s="87"/>
      <c r="RXX10" s="87"/>
      <c r="RXY10" s="87"/>
      <c r="RXZ10" s="87"/>
      <c r="RYA10" s="87"/>
      <c r="RYB10" s="87"/>
      <c r="RYC10" s="87"/>
      <c r="RYD10" s="87"/>
      <c r="RYE10" s="87"/>
      <c r="RYF10" s="87"/>
      <c r="RYG10" s="87"/>
      <c r="RYH10" s="87"/>
      <c r="RYI10" s="87"/>
      <c r="RYJ10" s="87"/>
      <c r="RYK10" s="87"/>
      <c r="RYL10" s="87"/>
      <c r="RYM10" s="87"/>
      <c r="RYN10" s="87"/>
      <c r="RYO10" s="87"/>
      <c r="RYP10" s="87"/>
      <c r="RYQ10" s="87"/>
      <c r="RYR10" s="87"/>
      <c r="RYS10" s="87"/>
      <c r="RYT10" s="87"/>
      <c r="RYU10" s="87"/>
      <c r="RYV10" s="87"/>
      <c r="RYW10" s="87"/>
      <c r="RYX10" s="87"/>
      <c r="RYY10" s="87"/>
      <c r="RYZ10" s="87"/>
      <c r="RZA10" s="87"/>
      <c r="RZB10" s="87"/>
      <c r="RZC10" s="87"/>
      <c r="RZD10" s="87"/>
      <c r="RZE10" s="87"/>
      <c r="RZF10" s="87"/>
      <c r="RZG10" s="87"/>
      <c r="RZH10" s="87"/>
      <c r="RZI10" s="87"/>
      <c r="RZJ10" s="87"/>
      <c r="RZK10" s="87"/>
      <c r="RZL10" s="87"/>
      <c r="RZM10" s="87"/>
      <c r="RZN10" s="87"/>
      <c r="RZO10" s="87"/>
      <c r="RZP10" s="87"/>
      <c r="RZQ10" s="87"/>
      <c r="RZR10" s="87"/>
      <c r="RZS10" s="87"/>
      <c r="RZT10" s="87"/>
      <c r="RZU10" s="87"/>
      <c r="RZV10" s="87"/>
      <c r="RZW10" s="87"/>
      <c r="RZX10" s="87"/>
      <c r="RZY10" s="87"/>
      <c r="RZZ10" s="87"/>
      <c r="SAA10" s="87"/>
      <c r="SAB10" s="87"/>
      <c r="SAC10" s="87"/>
      <c r="SAD10" s="87"/>
      <c r="SAE10" s="87"/>
      <c r="SAF10" s="87"/>
      <c r="SAG10" s="87"/>
      <c r="SAH10" s="87"/>
      <c r="SAI10" s="87"/>
      <c r="SAJ10" s="87"/>
      <c r="SAK10" s="87"/>
      <c r="SAL10" s="87"/>
      <c r="SAM10" s="87"/>
      <c r="SAN10" s="87"/>
      <c r="SAO10" s="87"/>
      <c r="SAP10" s="87"/>
      <c r="SAQ10" s="87"/>
      <c r="SAR10" s="87"/>
      <c r="SAS10" s="87"/>
      <c r="SAT10" s="87"/>
      <c r="SAU10" s="87"/>
      <c r="SAV10" s="87"/>
      <c r="SAW10" s="87"/>
      <c r="SAX10" s="87"/>
      <c r="SAY10" s="87"/>
      <c r="SAZ10" s="87"/>
      <c r="SBA10" s="87"/>
      <c r="SBB10" s="87"/>
      <c r="SBC10" s="87"/>
      <c r="SBD10" s="87"/>
      <c r="SBE10" s="87"/>
      <c r="SBF10" s="87"/>
      <c r="SBG10" s="87"/>
      <c r="SBH10" s="87"/>
      <c r="SBI10" s="87"/>
      <c r="SBJ10" s="87"/>
      <c r="SBK10" s="87"/>
      <c r="SBL10" s="87"/>
      <c r="SBM10" s="87"/>
      <c r="SBN10" s="87"/>
      <c r="SBO10" s="87"/>
      <c r="SBP10" s="87"/>
      <c r="SBQ10" s="87"/>
      <c r="SBR10" s="87"/>
      <c r="SBS10" s="87"/>
      <c r="SBT10" s="87"/>
      <c r="SBU10" s="87"/>
      <c r="SBV10" s="87"/>
      <c r="SBW10" s="87"/>
      <c r="SBX10" s="87"/>
      <c r="SBY10" s="87"/>
      <c r="SBZ10" s="87"/>
      <c r="SCA10" s="87"/>
      <c r="SCB10" s="87"/>
      <c r="SCC10" s="87"/>
      <c r="SCD10" s="87"/>
      <c r="SCE10" s="87"/>
      <c r="SCF10" s="87"/>
      <c r="SCG10" s="87"/>
      <c r="SCH10" s="87"/>
      <c r="SCI10" s="87"/>
      <c r="SCJ10" s="87"/>
      <c r="SCK10" s="87"/>
      <c r="SCL10" s="87"/>
      <c r="SCM10" s="87"/>
      <c r="SCN10" s="87"/>
      <c r="SCO10" s="87"/>
      <c r="SCP10" s="87"/>
      <c r="SCQ10" s="87"/>
      <c r="SCR10" s="87"/>
      <c r="SCS10" s="87"/>
      <c r="SCT10" s="87"/>
      <c r="SCU10" s="87"/>
      <c r="SCV10" s="87"/>
      <c r="SCW10" s="87"/>
      <c r="SCX10" s="87"/>
      <c r="SCY10" s="87"/>
      <c r="SCZ10" s="87"/>
      <c r="SDA10" s="87"/>
      <c r="SDB10" s="87"/>
      <c r="SDC10" s="87"/>
      <c r="SDD10" s="87"/>
      <c r="SDE10" s="87"/>
      <c r="SDF10" s="87"/>
      <c r="SDG10" s="87"/>
      <c r="SDH10" s="87"/>
      <c r="SDI10" s="87"/>
      <c r="SDJ10" s="87"/>
      <c r="SDK10" s="87"/>
      <c r="SDL10" s="87"/>
      <c r="SDM10" s="87"/>
      <c r="SDN10" s="87"/>
      <c r="SDO10" s="87"/>
      <c r="SDP10" s="87"/>
      <c r="SDQ10" s="87"/>
      <c r="SDR10" s="87"/>
      <c r="SDS10" s="87"/>
      <c r="SDT10" s="87"/>
      <c r="SDU10" s="87"/>
      <c r="SDV10" s="87"/>
      <c r="SDW10" s="87"/>
      <c r="SDX10" s="87"/>
      <c r="SDY10" s="87"/>
      <c r="SDZ10" s="87"/>
      <c r="SEA10" s="87"/>
      <c r="SEB10" s="87"/>
      <c r="SEC10" s="87"/>
      <c r="SED10" s="87"/>
      <c r="SEE10" s="87"/>
      <c r="SEF10" s="87"/>
      <c r="SEG10" s="87"/>
      <c r="SEH10" s="87"/>
      <c r="SEI10" s="87"/>
      <c r="SEJ10" s="87"/>
      <c r="SEK10" s="87"/>
      <c r="SEL10" s="87"/>
      <c r="SEM10" s="87"/>
      <c r="SEN10" s="87"/>
      <c r="SEO10" s="87"/>
      <c r="SEP10" s="87"/>
      <c r="SEQ10" s="87"/>
      <c r="SER10" s="87"/>
      <c r="SES10" s="87"/>
      <c r="SET10" s="87"/>
      <c r="SEU10" s="87"/>
      <c r="SEV10" s="87"/>
      <c r="SEW10" s="87"/>
      <c r="SEX10" s="87"/>
      <c r="SEY10" s="87"/>
      <c r="SEZ10" s="87"/>
      <c r="SFA10" s="87"/>
      <c r="SFB10" s="87"/>
      <c r="SFC10" s="87"/>
      <c r="SFD10" s="87"/>
      <c r="SFE10" s="87"/>
      <c r="SFF10" s="87"/>
      <c r="SFG10" s="87"/>
      <c r="SFH10" s="87"/>
      <c r="SFI10" s="87"/>
      <c r="SFJ10" s="87"/>
      <c r="SFK10" s="87"/>
      <c r="SFL10" s="87"/>
      <c r="SFM10" s="87"/>
      <c r="SFN10" s="87"/>
      <c r="SFO10" s="87"/>
      <c r="SFP10" s="87"/>
      <c r="SFQ10" s="87"/>
      <c r="SFR10" s="87"/>
      <c r="SFS10" s="87"/>
      <c r="SFT10" s="87"/>
      <c r="SFU10" s="87"/>
      <c r="SFV10" s="87"/>
      <c r="SFW10" s="87"/>
      <c r="SFX10" s="87"/>
      <c r="SFY10" s="87"/>
      <c r="SFZ10" s="87"/>
      <c r="SGA10" s="87"/>
      <c r="SGB10" s="87"/>
      <c r="SGC10" s="87"/>
      <c r="SGD10" s="87"/>
      <c r="SGE10" s="87"/>
      <c r="SGF10" s="87"/>
      <c r="SGG10" s="87"/>
      <c r="SGH10" s="87"/>
      <c r="SGI10" s="87"/>
      <c r="SGJ10" s="87"/>
      <c r="SGK10" s="87"/>
      <c r="SGL10" s="87"/>
      <c r="SGM10" s="87"/>
      <c r="SGN10" s="87"/>
      <c r="SGO10" s="87"/>
      <c r="SGP10" s="87"/>
      <c r="SGQ10" s="87"/>
      <c r="SGR10" s="87"/>
      <c r="SGS10" s="87"/>
      <c r="SGT10" s="87"/>
      <c r="SGU10" s="87"/>
      <c r="SGV10" s="87"/>
      <c r="SGW10" s="87"/>
      <c r="SGX10" s="87"/>
      <c r="SGY10" s="87"/>
      <c r="SGZ10" s="87"/>
      <c r="SHA10" s="87"/>
      <c r="SHB10" s="87"/>
      <c r="SHC10" s="87"/>
      <c r="SHD10" s="87"/>
      <c r="SHE10" s="87"/>
      <c r="SHF10" s="87"/>
      <c r="SHG10" s="87"/>
      <c r="SHH10" s="87"/>
      <c r="SHI10" s="87"/>
      <c r="SHJ10" s="87"/>
      <c r="SHK10" s="87"/>
      <c r="SHL10" s="87"/>
      <c r="SHM10" s="87"/>
      <c r="SHN10" s="87"/>
      <c r="SHO10" s="87"/>
      <c r="SHP10" s="87"/>
      <c r="SHQ10" s="87"/>
      <c r="SHR10" s="87"/>
      <c r="SHS10" s="87"/>
      <c r="SHT10" s="87"/>
      <c r="SHU10" s="87"/>
      <c r="SHV10" s="87"/>
      <c r="SHW10" s="87"/>
      <c r="SHX10" s="87"/>
      <c r="SHY10" s="87"/>
      <c r="SHZ10" s="87"/>
      <c r="SIA10" s="87"/>
      <c r="SIB10" s="87"/>
      <c r="SIC10" s="87"/>
      <c r="SID10" s="87"/>
      <c r="SIE10" s="87"/>
      <c r="SIF10" s="87"/>
      <c r="SIG10" s="87"/>
      <c r="SIH10" s="87"/>
      <c r="SII10" s="87"/>
      <c r="SIJ10" s="87"/>
      <c r="SIK10" s="87"/>
      <c r="SIL10" s="87"/>
      <c r="SIM10" s="87"/>
      <c r="SIN10" s="87"/>
      <c r="SIO10" s="87"/>
      <c r="SIP10" s="87"/>
      <c r="SIQ10" s="87"/>
      <c r="SIR10" s="87"/>
      <c r="SIS10" s="87"/>
      <c r="SIT10" s="87"/>
      <c r="SIU10" s="87"/>
      <c r="SIV10" s="87"/>
      <c r="SIW10" s="87"/>
      <c r="SIX10" s="87"/>
      <c r="SIY10" s="87"/>
      <c r="SIZ10" s="87"/>
      <c r="SJA10" s="87"/>
      <c r="SJB10" s="87"/>
      <c r="SJC10" s="87"/>
      <c r="SJD10" s="87"/>
      <c r="SJE10" s="87"/>
      <c r="SJF10" s="87"/>
      <c r="SJG10" s="87"/>
      <c r="SJH10" s="87"/>
      <c r="SJI10" s="87"/>
      <c r="SJJ10" s="87"/>
      <c r="SJK10" s="87"/>
      <c r="SJL10" s="87"/>
      <c r="SJM10" s="87"/>
      <c r="SJN10" s="87"/>
      <c r="SJO10" s="87"/>
      <c r="SJP10" s="87"/>
      <c r="SJQ10" s="87"/>
      <c r="SJR10" s="87"/>
      <c r="SJS10" s="87"/>
      <c r="SJT10" s="87"/>
      <c r="SJU10" s="87"/>
      <c r="SJV10" s="87"/>
      <c r="SJW10" s="87"/>
      <c r="SJX10" s="87"/>
      <c r="SJY10" s="87"/>
      <c r="SJZ10" s="87"/>
      <c r="SKA10" s="87"/>
      <c r="SKB10" s="87"/>
      <c r="SKC10" s="87"/>
      <c r="SKD10" s="87"/>
      <c r="SKE10" s="87"/>
      <c r="SKF10" s="87"/>
      <c r="SKG10" s="87"/>
      <c r="SKH10" s="87"/>
      <c r="SKI10" s="87"/>
      <c r="SKJ10" s="87"/>
      <c r="SKK10" s="87"/>
      <c r="SKL10" s="87"/>
      <c r="SKM10" s="87"/>
      <c r="SKN10" s="87"/>
      <c r="SKO10" s="87"/>
      <c r="SKP10" s="87"/>
      <c r="SKQ10" s="87"/>
      <c r="SKR10" s="87"/>
      <c r="SKS10" s="87"/>
      <c r="SKT10" s="87"/>
      <c r="SKU10" s="87"/>
      <c r="SKV10" s="87"/>
      <c r="SKW10" s="87"/>
      <c r="SKX10" s="87"/>
      <c r="SKY10" s="87"/>
      <c r="SKZ10" s="87"/>
      <c r="SLA10" s="87"/>
      <c r="SLB10" s="87"/>
      <c r="SLC10" s="87"/>
      <c r="SLD10" s="87"/>
      <c r="SLE10" s="87"/>
      <c r="SLF10" s="87"/>
      <c r="SLG10" s="87"/>
      <c r="SLH10" s="87"/>
      <c r="SLI10" s="87"/>
      <c r="SLJ10" s="87"/>
      <c r="SLK10" s="87"/>
      <c r="SLL10" s="87"/>
      <c r="SLM10" s="87"/>
      <c r="SLN10" s="87"/>
      <c r="SLO10" s="87"/>
      <c r="SLP10" s="87"/>
      <c r="SLQ10" s="87"/>
      <c r="SLR10" s="87"/>
      <c r="SLS10" s="87"/>
      <c r="SLT10" s="87"/>
      <c r="SLU10" s="87"/>
      <c r="SLV10" s="87"/>
      <c r="SLW10" s="87"/>
      <c r="SLX10" s="87"/>
      <c r="SLY10" s="87"/>
      <c r="SLZ10" s="87"/>
      <c r="SMA10" s="87"/>
      <c r="SMB10" s="87"/>
      <c r="SMC10" s="87"/>
      <c r="SMD10" s="87"/>
      <c r="SME10" s="87"/>
      <c r="SMF10" s="87"/>
      <c r="SMG10" s="87"/>
      <c r="SMH10" s="87"/>
      <c r="SMI10" s="87"/>
      <c r="SMJ10" s="87"/>
      <c r="SMK10" s="87"/>
      <c r="SML10" s="87"/>
      <c r="SMM10" s="87"/>
      <c r="SMN10" s="87"/>
      <c r="SMO10" s="87"/>
      <c r="SMP10" s="87"/>
      <c r="SMQ10" s="87"/>
      <c r="SMR10" s="87"/>
      <c r="SMS10" s="87"/>
      <c r="SMT10" s="87"/>
      <c r="SMU10" s="87"/>
      <c r="SMV10" s="87"/>
      <c r="SMW10" s="87"/>
      <c r="SMX10" s="87"/>
      <c r="SMY10" s="87"/>
      <c r="SMZ10" s="87"/>
      <c r="SNA10" s="87"/>
      <c r="SNB10" s="87"/>
      <c r="SNC10" s="87"/>
      <c r="SND10" s="87"/>
      <c r="SNE10" s="87"/>
      <c r="SNF10" s="87"/>
      <c r="SNG10" s="87"/>
      <c r="SNH10" s="87"/>
      <c r="SNI10" s="87"/>
      <c r="SNJ10" s="87"/>
      <c r="SNK10" s="87"/>
      <c r="SNL10" s="87"/>
      <c r="SNM10" s="87"/>
      <c r="SNN10" s="87"/>
      <c r="SNO10" s="87"/>
      <c r="SNP10" s="87"/>
      <c r="SNQ10" s="87"/>
      <c r="SNR10" s="87"/>
      <c r="SNS10" s="87"/>
      <c r="SNT10" s="87"/>
      <c r="SNU10" s="87"/>
      <c r="SNV10" s="87"/>
      <c r="SNW10" s="87"/>
      <c r="SNX10" s="87"/>
      <c r="SNY10" s="87"/>
      <c r="SNZ10" s="87"/>
      <c r="SOA10" s="87"/>
      <c r="SOB10" s="87"/>
      <c r="SOC10" s="87"/>
      <c r="SOD10" s="87"/>
      <c r="SOE10" s="87"/>
      <c r="SOF10" s="87"/>
      <c r="SOG10" s="87"/>
      <c r="SOH10" s="87"/>
      <c r="SOI10" s="87"/>
      <c r="SOJ10" s="87"/>
      <c r="SOK10" s="87"/>
      <c r="SOL10" s="87"/>
      <c r="SOM10" s="87"/>
      <c r="SON10" s="87"/>
      <c r="SOO10" s="87"/>
      <c r="SOP10" s="87"/>
      <c r="SOQ10" s="87"/>
      <c r="SOR10" s="87"/>
      <c r="SOS10" s="87"/>
      <c r="SOT10" s="87"/>
      <c r="SOU10" s="87"/>
      <c r="SOV10" s="87"/>
      <c r="SOW10" s="87"/>
      <c r="SOX10" s="87"/>
      <c r="SOY10" s="87"/>
      <c r="SOZ10" s="87"/>
      <c r="SPA10" s="87"/>
      <c r="SPB10" s="87"/>
      <c r="SPC10" s="87"/>
      <c r="SPD10" s="87"/>
      <c r="SPE10" s="87"/>
      <c r="SPF10" s="87"/>
      <c r="SPG10" s="87"/>
      <c r="SPH10" s="87"/>
      <c r="SPI10" s="87"/>
      <c r="SPJ10" s="87"/>
      <c r="SPK10" s="87"/>
      <c r="SPL10" s="87"/>
      <c r="SPM10" s="87"/>
      <c r="SPN10" s="87"/>
      <c r="SPO10" s="87"/>
      <c r="SPP10" s="87"/>
      <c r="SPQ10" s="87"/>
      <c r="SPR10" s="87"/>
      <c r="SPS10" s="87"/>
      <c r="SPT10" s="87"/>
      <c r="SPU10" s="87"/>
      <c r="SPV10" s="87"/>
      <c r="SPW10" s="87"/>
      <c r="SPX10" s="87"/>
      <c r="SPY10" s="87"/>
      <c r="SPZ10" s="87"/>
      <c r="SQA10" s="87"/>
      <c r="SQB10" s="87"/>
      <c r="SQC10" s="87"/>
      <c r="SQD10" s="87"/>
      <c r="SQE10" s="87"/>
      <c r="SQF10" s="87"/>
      <c r="SQG10" s="87"/>
      <c r="SQH10" s="87"/>
      <c r="SQI10" s="87"/>
      <c r="SQJ10" s="87"/>
      <c r="SQK10" s="87"/>
      <c r="SQL10" s="87"/>
      <c r="SQM10" s="87"/>
      <c r="SQN10" s="87"/>
      <c r="SQO10" s="87"/>
      <c r="SQP10" s="87"/>
      <c r="SQQ10" s="87"/>
      <c r="SQR10" s="87"/>
      <c r="SQS10" s="87"/>
      <c r="SQT10" s="87"/>
      <c r="SQU10" s="87"/>
      <c r="SQV10" s="87"/>
      <c r="SQW10" s="87"/>
      <c r="SQX10" s="87"/>
      <c r="SQY10" s="87"/>
      <c r="SQZ10" s="87"/>
      <c r="SRA10" s="87"/>
      <c r="SRB10" s="87"/>
      <c r="SRC10" s="87"/>
      <c r="SRD10" s="87"/>
      <c r="SRE10" s="87"/>
      <c r="SRF10" s="87"/>
      <c r="SRG10" s="87"/>
      <c r="SRH10" s="87"/>
      <c r="SRI10" s="87"/>
      <c r="SRJ10" s="87"/>
      <c r="SRK10" s="87"/>
      <c r="SRL10" s="87"/>
      <c r="SRM10" s="87"/>
      <c r="SRN10" s="87"/>
      <c r="SRO10" s="87"/>
      <c r="SRP10" s="87"/>
      <c r="SRQ10" s="87"/>
      <c r="SRR10" s="87"/>
      <c r="SRS10" s="87"/>
      <c r="SRT10" s="87"/>
      <c r="SRU10" s="87"/>
      <c r="SRV10" s="87"/>
      <c r="SRW10" s="87"/>
      <c r="SRX10" s="87"/>
      <c r="SRY10" s="87"/>
      <c r="SRZ10" s="87"/>
      <c r="SSA10" s="87"/>
      <c r="SSB10" s="87"/>
      <c r="SSC10" s="87"/>
      <c r="SSD10" s="87"/>
      <c r="SSE10" s="87"/>
      <c r="SSF10" s="87"/>
      <c r="SSG10" s="87"/>
      <c r="SSH10" s="87"/>
      <c r="SSI10" s="87"/>
      <c r="SSJ10" s="87"/>
      <c r="SSK10" s="87"/>
      <c r="SSL10" s="87"/>
      <c r="SSM10" s="87"/>
      <c r="SSN10" s="87"/>
      <c r="SSO10" s="87"/>
      <c r="SSP10" s="87"/>
      <c r="SSQ10" s="87"/>
      <c r="SSR10" s="87"/>
      <c r="SSS10" s="87"/>
      <c r="SST10" s="87"/>
      <c r="SSU10" s="87"/>
      <c r="SSV10" s="87"/>
      <c r="SSW10" s="87"/>
      <c r="SSX10" s="87"/>
      <c r="SSY10" s="87"/>
      <c r="SSZ10" s="87"/>
      <c r="STA10" s="87"/>
      <c r="STB10" s="87"/>
      <c r="STC10" s="87"/>
      <c r="STD10" s="87"/>
      <c r="STE10" s="87"/>
      <c r="STF10" s="87"/>
      <c r="STG10" s="87"/>
      <c r="STH10" s="87"/>
      <c r="STI10" s="87"/>
      <c r="STJ10" s="87"/>
      <c r="STK10" s="87"/>
      <c r="STL10" s="87"/>
      <c r="STM10" s="87"/>
      <c r="STN10" s="87"/>
      <c r="STO10" s="87"/>
      <c r="STP10" s="87"/>
      <c r="STQ10" s="87"/>
      <c r="STR10" s="87"/>
      <c r="STS10" s="87"/>
      <c r="STT10" s="87"/>
      <c r="STU10" s="87"/>
      <c r="STV10" s="87"/>
      <c r="STW10" s="87"/>
      <c r="STX10" s="87"/>
      <c r="STY10" s="87"/>
      <c r="STZ10" s="87"/>
      <c r="SUA10" s="87"/>
      <c r="SUB10" s="87"/>
      <c r="SUC10" s="87"/>
      <c r="SUD10" s="87"/>
      <c r="SUE10" s="87"/>
      <c r="SUF10" s="87"/>
      <c r="SUG10" s="87"/>
      <c r="SUH10" s="87"/>
      <c r="SUI10" s="87"/>
      <c r="SUJ10" s="87"/>
      <c r="SUK10" s="87"/>
      <c r="SUL10" s="87"/>
      <c r="SUM10" s="87"/>
      <c r="SUN10" s="87"/>
      <c r="SUO10" s="87"/>
      <c r="SUP10" s="87"/>
      <c r="SUQ10" s="87"/>
      <c r="SUR10" s="87"/>
      <c r="SUS10" s="87"/>
      <c r="SUT10" s="87"/>
      <c r="SUU10" s="87"/>
      <c r="SUV10" s="87"/>
      <c r="SUW10" s="87"/>
      <c r="SUX10" s="87"/>
      <c r="SUY10" s="87"/>
      <c r="SUZ10" s="87"/>
      <c r="SVA10" s="87"/>
      <c r="SVB10" s="87"/>
      <c r="SVC10" s="87"/>
      <c r="SVD10" s="87"/>
      <c r="SVE10" s="87"/>
      <c r="SVF10" s="87"/>
      <c r="SVG10" s="87"/>
      <c r="SVH10" s="87"/>
      <c r="SVI10" s="87"/>
      <c r="SVJ10" s="87"/>
      <c r="SVK10" s="87"/>
      <c r="SVL10" s="87"/>
      <c r="SVM10" s="87"/>
      <c r="SVN10" s="87"/>
      <c r="SVO10" s="87"/>
      <c r="SVP10" s="87"/>
      <c r="SVQ10" s="87"/>
      <c r="SVR10" s="87"/>
      <c r="SVS10" s="87"/>
      <c r="SVT10" s="87"/>
      <c r="SVU10" s="87"/>
      <c r="SVV10" s="87"/>
      <c r="SVW10" s="87"/>
      <c r="SVX10" s="87"/>
      <c r="SVY10" s="87"/>
      <c r="SVZ10" s="87"/>
      <c r="SWA10" s="87"/>
      <c r="SWB10" s="87"/>
      <c r="SWC10" s="87"/>
      <c r="SWD10" s="87"/>
      <c r="SWE10" s="87"/>
      <c r="SWF10" s="87"/>
      <c r="SWG10" s="87"/>
      <c r="SWH10" s="87"/>
      <c r="SWI10" s="87"/>
      <c r="SWJ10" s="87"/>
      <c r="SWK10" s="87"/>
      <c r="SWL10" s="87"/>
      <c r="SWM10" s="87"/>
      <c r="SWN10" s="87"/>
      <c r="SWO10" s="87"/>
      <c r="SWP10" s="87"/>
      <c r="SWQ10" s="87"/>
      <c r="SWR10" s="87"/>
      <c r="SWS10" s="87"/>
      <c r="SWT10" s="87"/>
      <c r="SWU10" s="87"/>
      <c r="SWV10" s="87"/>
      <c r="SWW10" s="87"/>
      <c r="SWX10" s="87"/>
      <c r="SWY10" s="87"/>
      <c r="SWZ10" s="87"/>
      <c r="SXA10" s="87"/>
      <c r="SXB10" s="87"/>
      <c r="SXC10" s="87"/>
      <c r="SXD10" s="87"/>
      <c r="SXE10" s="87"/>
      <c r="SXF10" s="87"/>
      <c r="SXG10" s="87"/>
      <c r="SXH10" s="87"/>
      <c r="SXI10" s="87"/>
      <c r="SXJ10" s="87"/>
      <c r="SXK10" s="87"/>
      <c r="SXL10" s="87"/>
      <c r="SXM10" s="87"/>
      <c r="SXN10" s="87"/>
      <c r="SXO10" s="87"/>
      <c r="SXP10" s="87"/>
      <c r="SXQ10" s="87"/>
      <c r="SXR10" s="87"/>
      <c r="SXS10" s="87"/>
      <c r="SXT10" s="87"/>
      <c r="SXU10" s="87"/>
      <c r="SXV10" s="87"/>
      <c r="SXW10" s="87"/>
      <c r="SXX10" s="87"/>
      <c r="SXY10" s="87"/>
      <c r="SXZ10" s="87"/>
      <c r="SYA10" s="87"/>
      <c r="SYB10" s="87"/>
      <c r="SYC10" s="87"/>
      <c r="SYD10" s="87"/>
      <c r="SYE10" s="87"/>
      <c r="SYF10" s="87"/>
      <c r="SYG10" s="87"/>
      <c r="SYH10" s="87"/>
      <c r="SYI10" s="87"/>
      <c r="SYJ10" s="87"/>
      <c r="SYK10" s="87"/>
      <c r="SYL10" s="87"/>
      <c r="SYM10" s="87"/>
      <c r="SYN10" s="87"/>
      <c r="SYO10" s="87"/>
      <c r="SYP10" s="87"/>
      <c r="SYQ10" s="87"/>
      <c r="SYR10" s="87"/>
      <c r="SYS10" s="87"/>
      <c r="SYT10" s="87"/>
      <c r="SYU10" s="87"/>
      <c r="SYV10" s="87"/>
      <c r="SYW10" s="87"/>
      <c r="SYX10" s="87"/>
      <c r="SYY10" s="87"/>
      <c r="SYZ10" s="87"/>
      <c r="SZA10" s="87"/>
      <c r="SZB10" s="87"/>
      <c r="SZC10" s="87"/>
      <c r="SZD10" s="87"/>
      <c r="SZE10" s="87"/>
      <c r="SZF10" s="87"/>
      <c r="SZG10" s="87"/>
      <c r="SZH10" s="87"/>
      <c r="SZI10" s="87"/>
      <c r="SZJ10" s="87"/>
      <c r="SZK10" s="87"/>
      <c r="SZL10" s="87"/>
      <c r="SZM10" s="87"/>
      <c r="SZN10" s="87"/>
      <c r="SZO10" s="87"/>
      <c r="SZP10" s="87"/>
      <c r="SZQ10" s="87"/>
      <c r="SZR10" s="87"/>
      <c r="SZS10" s="87"/>
      <c r="SZT10" s="87"/>
      <c r="SZU10" s="87"/>
      <c r="SZV10" s="87"/>
      <c r="SZW10" s="87"/>
      <c r="SZX10" s="87"/>
      <c r="SZY10" s="87"/>
      <c r="SZZ10" s="87"/>
      <c r="TAA10" s="87"/>
      <c r="TAB10" s="87"/>
      <c r="TAC10" s="87"/>
      <c r="TAD10" s="87"/>
      <c r="TAE10" s="87"/>
      <c r="TAF10" s="87"/>
      <c r="TAG10" s="87"/>
      <c r="TAH10" s="87"/>
      <c r="TAI10" s="87"/>
      <c r="TAJ10" s="87"/>
      <c r="TAK10" s="87"/>
      <c r="TAL10" s="87"/>
      <c r="TAM10" s="87"/>
      <c r="TAN10" s="87"/>
      <c r="TAO10" s="87"/>
      <c r="TAP10" s="87"/>
      <c r="TAQ10" s="87"/>
      <c r="TAR10" s="87"/>
      <c r="TAS10" s="87"/>
      <c r="TAT10" s="87"/>
      <c r="TAU10" s="87"/>
      <c r="TAV10" s="87"/>
      <c r="TAW10" s="87"/>
      <c r="TAX10" s="87"/>
      <c r="TAY10" s="87"/>
      <c r="TAZ10" s="87"/>
      <c r="TBA10" s="87"/>
      <c r="TBB10" s="87"/>
      <c r="TBC10" s="87"/>
      <c r="TBD10" s="87"/>
      <c r="TBE10" s="87"/>
      <c r="TBF10" s="87"/>
      <c r="TBG10" s="87"/>
      <c r="TBH10" s="87"/>
      <c r="TBI10" s="87"/>
      <c r="TBJ10" s="87"/>
      <c r="TBK10" s="87"/>
      <c r="TBL10" s="87"/>
      <c r="TBM10" s="87"/>
      <c r="TBN10" s="87"/>
      <c r="TBO10" s="87"/>
      <c r="TBP10" s="87"/>
      <c r="TBQ10" s="87"/>
      <c r="TBR10" s="87"/>
      <c r="TBS10" s="87"/>
      <c r="TBT10" s="87"/>
      <c r="TBU10" s="87"/>
      <c r="TBV10" s="87"/>
      <c r="TBW10" s="87"/>
      <c r="TBX10" s="87"/>
      <c r="TBY10" s="87"/>
      <c r="TBZ10" s="87"/>
      <c r="TCA10" s="87"/>
      <c r="TCB10" s="87"/>
      <c r="TCC10" s="87"/>
      <c r="TCD10" s="87"/>
      <c r="TCE10" s="87"/>
      <c r="TCF10" s="87"/>
      <c r="TCG10" s="87"/>
      <c r="TCH10" s="87"/>
      <c r="TCI10" s="87"/>
      <c r="TCJ10" s="87"/>
      <c r="TCK10" s="87"/>
      <c r="TCL10" s="87"/>
      <c r="TCM10" s="87"/>
      <c r="TCN10" s="87"/>
      <c r="TCO10" s="87"/>
      <c r="TCP10" s="87"/>
      <c r="TCQ10" s="87"/>
      <c r="TCR10" s="87"/>
      <c r="TCS10" s="87"/>
      <c r="TCT10" s="87"/>
      <c r="TCU10" s="87"/>
      <c r="TCV10" s="87"/>
      <c r="TCW10" s="87"/>
      <c r="TCX10" s="87"/>
      <c r="TCY10" s="87"/>
      <c r="TCZ10" s="87"/>
      <c r="TDA10" s="87"/>
      <c r="TDB10" s="87"/>
      <c r="TDC10" s="87"/>
      <c r="TDD10" s="87"/>
      <c r="TDE10" s="87"/>
      <c r="TDF10" s="87"/>
      <c r="TDG10" s="87"/>
      <c r="TDH10" s="87"/>
      <c r="TDI10" s="87"/>
      <c r="TDJ10" s="87"/>
      <c r="TDK10" s="87"/>
      <c r="TDL10" s="87"/>
      <c r="TDM10" s="87"/>
      <c r="TDN10" s="87"/>
      <c r="TDO10" s="87"/>
      <c r="TDP10" s="87"/>
      <c r="TDQ10" s="87"/>
      <c r="TDR10" s="87"/>
      <c r="TDS10" s="87"/>
      <c r="TDT10" s="87"/>
      <c r="TDU10" s="87"/>
      <c r="TDV10" s="87"/>
      <c r="TDW10" s="87"/>
      <c r="TDX10" s="87"/>
      <c r="TDY10" s="87"/>
      <c r="TDZ10" s="87"/>
      <c r="TEA10" s="87"/>
      <c r="TEB10" s="87"/>
      <c r="TEC10" s="87"/>
      <c r="TED10" s="87"/>
      <c r="TEE10" s="87"/>
      <c r="TEF10" s="87"/>
      <c r="TEG10" s="87"/>
      <c r="TEH10" s="87"/>
      <c r="TEI10" s="87"/>
      <c r="TEJ10" s="87"/>
      <c r="TEK10" s="87"/>
      <c r="TEL10" s="87"/>
      <c r="TEM10" s="87"/>
      <c r="TEN10" s="87"/>
      <c r="TEO10" s="87"/>
      <c r="TEP10" s="87"/>
      <c r="TEQ10" s="87"/>
      <c r="TER10" s="87"/>
      <c r="TES10" s="87"/>
      <c r="TET10" s="87"/>
      <c r="TEU10" s="87"/>
      <c r="TEV10" s="87"/>
      <c r="TEW10" s="87"/>
      <c r="TEX10" s="87"/>
      <c r="TEY10" s="87"/>
      <c r="TEZ10" s="87"/>
      <c r="TFA10" s="87"/>
      <c r="TFB10" s="87"/>
      <c r="TFC10" s="87"/>
      <c r="TFD10" s="87"/>
      <c r="TFE10" s="87"/>
      <c r="TFF10" s="87"/>
      <c r="TFG10" s="87"/>
      <c r="TFH10" s="87"/>
      <c r="TFI10" s="87"/>
      <c r="TFJ10" s="87"/>
      <c r="TFK10" s="87"/>
      <c r="TFL10" s="87"/>
      <c r="TFM10" s="87"/>
      <c r="TFN10" s="87"/>
      <c r="TFO10" s="87"/>
      <c r="TFP10" s="87"/>
      <c r="TFQ10" s="87"/>
      <c r="TFR10" s="87"/>
      <c r="TFS10" s="87"/>
      <c r="TFT10" s="87"/>
      <c r="TFU10" s="87"/>
      <c r="TFV10" s="87"/>
      <c r="TFW10" s="87"/>
      <c r="TFX10" s="87"/>
      <c r="TFY10" s="87"/>
      <c r="TFZ10" s="87"/>
      <c r="TGA10" s="87"/>
      <c r="TGB10" s="87"/>
      <c r="TGC10" s="87"/>
      <c r="TGD10" s="87"/>
      <c r="TGE10" s="87"/>
      <c r="TGF10" s="87"/>
      <c r="TGG10" s="87"/>
      <c r="TGH10" s="87"/>
      <c r="TGI10" s="87"/>
      <c r="TGJ10" s="87"/>
      <c r="TGK10" s="87"/>
      <c r="TGL10" s="87"/>
      <c r="TGM10" s="87"/>
      <c r="TGN10" s="87"/>
      <c r="TGO10" s="87"/>
      <c r="TGP10" s="87"/>
      <c r="TGQ10" s="87"/>
      <c r="TGR10" s="87"/>
      <c r="TGS10" s="87"/>
      <c r="TGT10" s="87"/>
      <c r="TGU10" s="87"/>
      <c r="TGV10" s="87"/>
      <c r="TGW10" s="87"/>
      <c r="TGX10" s="87"/>
      <c r="TGY10" s="87"/>
      <c r="TGZ10" s="87"/>
      <c r="THA10" s="87"/>
      <c r="THB10" s="87"/>
      <c r="THC10" s="87"/>
      <c r="THD10" s="87"/>
      <c r="THE10" s="87"/>
      <c r="THF10" s="87"/>
      <c r="THG10" s="87"/>
      <c r="THH10" s="87"/>
      <c r="THI10" s="87"/>
      <c r="THJ10" s="87"/>
      <c r="THK10" s="87"/>
      <c r="THL10" s="87"/>
      <c r="THM10" s="87"/>
      <c r="THN10" s="87"/>
      <c r="THO10" s="87"/>
      <c r="THP10" s="87"/>
      <c r="THQ10" s="87"/>
      <c r="THR10" s="87"/>
      <c r="THS10" s="87"/>
      <c r="THT10" s="87"/>
      <c r="THU10" s="87"/>
      <c r="THV10" s="87"/>
      <c r="THW10" s="87"/>
      <c r="THX10" s="87"/>
      <c r="THY10" s="87"/>
      <c r="THZ10" s="87"/>
      <c r="TIA10" s="87"/>
      <c r="TIB10" s="87"/>
      <c r="TIC10" s="87"/>
      <c r="TID10" s="87"/>
      <c r="TIE10" s="87"/>
      <c r="TIF10" s="87"/>
      <c r="TIG10" s="87"/>
      <c r="TIH10" s="87"/>
      <c r="TII10" s="87"/>
      <c r="TIJ10" s="87"/>
      <c r="TIK10" s="87"/>
      <c r="TIL10" s="87"/>
      <c r="TIM10" s="87"/>
      <c r="TIN10" s="87"/>
      <c r="TIO10" s="87"/>
      <c r="TIP10" s="87"/>
      <c r="TIQ10" s="87"/>
      <c r="TIR10" s="87"/>
      <c r="TIS10" s="87"/>
      <c r="TIT10" s="87"/>
      <c r="TIU10" s="87"/>
      <c r="TIV10" s="87"/>
      <c r="TIW10" s="87"/>
      <c r="TIX10" s="87"/>
      <c r="TIY10" s="87"/>
      <c r="TIZ10" s="87"/>
      <c r="TJA10" s="87"/>
      <c r="TJB10" s="87"/>
      <c r="TJC10" s="87"/>
      <c r="TJD10" s="87"/>
      <c r="TJE10" s="87"/>
      <c r="TJF10" s="87"/>
      <c r="TJG10" s="87"/>
      <c r="TJH10" s="87"/>
      <c r="TJI10" s="87"/>
      <c r="TJJ10" s="87"/>
      <c r="TJK10" s="87"/>
      <c r="TJL10" s="87"/>
      <c r="TJM10" s="87"/>
      <c r="TJN10" s="87"/>
      <c r="TJO10" s="87"/>
      <c r="TJP10" s="87"/>
      <c r="TJQ10" s="87"/>
      <c r="TJR10" s="87"/>
      <c r="TJS10" s="87"/>
      <c r="TJT10" s="87"/>
      <c r="TJU10" s="87"/>
      <c r="TJV10" s="87"/>
      <c r="TJW10" s="87"/>
      <c r="TJX10" s="87"/>
      <c r="TJY10" s="87"/>
      <c r="TJZ10" s="87"/>
      <c r="TKA10" s="87"/>
      <c r="TKB10" s="87"/>
      <c r="TKC10" s="87"/>
      <c r="TKD10" s="87"/>
      <c r="TKE10" s="87"/>
      <c r="TKF10" s="87"/>
      <c r="TKG10" s="87"/>
      <c r="TKH10" s="87"/>
      <c r="TKI10" s="87"/>
      <c r="TKJ10" s="87"/>
      <c r="TKK10" s="87"/>
      <c r="TKL10" s="87"/>
      <c r="TKM10" s="87"/>
      <c r="TKN10" s="87"/>
      <c r="TKO10" s="87"/>
      <c r="TKP10" s="87"/>
      <c r="TKQ10" s="87"/>
      <c r="TKR10" s="87"/>
      <c r="TKS10" s="87"/>
      <c r="TKT10" s="87"/>
      <c r="TKU10" s="87"/>
      <c r="TKV10" s="87"/>
      <c r="TKW10" s="87"/>
      <c r="TKX10" s="87"/>
      <c r="TKY10" s="87"/>
      <c r="TKZ10" s="87"/>
      <c r="TLA10" s="87"/>
      <c r="TLB10" s="87"/>
      <c r="TLC10" s="87"/>
      <c r="TLD10" s="87"/>
      <c r="TLE10" s="87"/>
      <c r="TLF10" s="87"/>
      <c r="TLG10" s="87"/>
      <c r="TLH10" s="87"/>
      <c r="TLI10" s="87"/>
      <c r="TLJ10" s="87"/>
      <c r="TLK10" s="87"/>
      <c r="TLL10" s="87"/>
      <c r="TLM10" s="87"/>
      <c r="TLN10" s="87"/>
      <c r="TLO10" s="87"/>
      <c r="TLP10" s="87"/>
      <c r="TLQ10" s="87"/>
      <c r="TLR10" s="87"/>
      <c r="TLS10" s="87"/>
      <c r="TLT10" s="87"/>
      <c r="TLU10" s="87"/>
      <c r="TLV10" s="87"/>
      <c r="TLW10" s="87"/>
      <c r="TLX10" s="87"/>
      <c r="TLY10" s="87"/>
      <c r="TLZ10" s="87"/>
      <c r="TMA10" s="87"/>
      <c r="TMB10" s="87"/>
      <c r="TMC10" s="87"/>
      <c r="TMD10" s="87"/>
      <c r="TME10" s="87"/>
      <c r="TMF10" s="87"/>
      <c r="TMG10" s="87"/>
      <c r="TMH10" s="87"/>
      <c r="TMI10" s="87"/>
      <c r="TMJ10" s="87"/>
      <c r="TMK10" s="87"/>
      <c r="TML10" s="87"/>
      <c r="TMM10" s="87"/>
      <c r="TMN10" s="87"/>
      <c r="TMO10" s="87"/>
      <c r="TMP10" s="87"/>
      <c r="TMQ10" s="87"/>
      <c r="TMR10" s="87"/>
      <c r="TMS10" s="87"/>
      <c r="TMT10" s="87"/>
      <c r="TMU10" s="87"/>
      <c r="TMV10" s="87"/>
      <c r="TMW10" s="87"/>
      <c r="TMX10" s="87"/>
      <c r="TMY10" s="87"/>
      <c r="TMZ10" s="87"/>
      <c r="TNA10" s="87"/>
      <c r="TNB10" s="87"/>
      <c r="TNC10" s="87"/>
      <c r="TND10" s="87"/>
      <c r="TNE10" s="87"/>
      <c r="TNF10" s="87"/>
      <c r="TNG10" s="87"/>
      <c r="TNH10" s="87"/>
      <c r="TNI10" s="87"/>
      <c r="TNJ10" s="87"/>
      <c r="TNK10" s="87"/>
      <c r="TNL10" s="87"/>
      <c r="TNM10" s="87"/>
      <c r="TNN10" s="87"/>
      <c r="TNO10" s="87"/>
      <c r="TNP10" s="87"/>
      <c r="TNQ10" s="87"/>
      <c r="TNR10" s="87"/>
      <c r="TNS10" s="87"/>
      <c r="TNT10" s="87"/>
      <c r="TNU10" s="87"/>
      <c r="TNV10" s="87"/>
      <c r="TNW10" s="87"/>
      <c r="TNX10" s="87"/>
      <c r="TNY10" s="87"/>
      <c r="TNZ10" s="87"/>
      <c r="TOA10" s="87"/>
      <c r="TOB10" s="87"/>
      <c r="TOC10" s="87"/>
      <c r="TOD10" s="87"/>
      <c r="TOE10" s="87"/>
      <c r="TOF10" s="87"/>
      <c r="TOG10" s="87"/>
      <c r="TOH10" s="87"/>
      <c r="TOI10" s="87"/>
      <c r="TOJ10" s="87"/>
      <c r="TOK10" s="87"/>
      <c r="TOL10" s="87"/>
      <c r="TOM10" s="87"/>
      <c r="TON10" s="87"/>
      <c r="TOO10" s="87"/>
      <c r="TOP10" s="87"/>
      <c r="TOQ10" s="87"/>
      <c r="TOR10" s="87"/>
      <c r="TOS10" s="87"/>
      <c r="TOT10" s="87"/>
      <c r="TOU10" s="87"/>
      <c r="TOV10" s="87"/>
      <c r="TOW10" s="87"/>
      <c r="TOX10" s="87"/>
      <c r="TOY10" s="87"/>
      <c r="TOZ10" s="87"/>
      <c r="TPA10" s="87"/>
      <c r="TPB10" s="87"/>
      <c r="TPC10" s="87"/>
      <c r="TPD10" s="87"/>
      <c r="TPE10" s="87"/>
      <c r="TPF10" s="87"/>
      <c r="TPG10" s="87"/>
      <c r="TPH10" s="87"/>
      <c r="TPI10" s="87"/>
      <c r="TPJ10" s="87"/>
      <c r="TPK10" s="87"/>
      <c r="TPL10" s="87"/>
      <c r="TPM10" s="87"/>
      <c r="TPN10" s="87"/>
      <c r="TPO10" s="87"/>
      <c r="TPP10" s="87"/>
      <c r="TPQ10" s="87"/>
      <c r="TPR10" s="87"/>
      <c r="TPS10" s="87"/>
      <c r="TPT10" s="87"/>
      <c r="TPU10" s="87"/>
      <c r="TPV10" s="87"/>
      <c r="TPW10" s="87"/>
      <c r="TPX10" s="87"/>
      <c r="TPY10" s="87"/>
      <c r="TPZ10" s="87"/>
      <c r="TQA10" s="87"/>
      <c r="TQB10" s="87"/>
      <c r="TQC10" s="87"/>
      <c r="TQD10" s="87"/>
      <c r="TQE10" s="87"/>
      <c r="TQF10" s="87"/>
      <c r="TQG10" s="87"/>
      <c r="TQH10" s="87"/>
      <c r="TQI10" s="87"/>
      <c r="TQJ10" s="87"/>
      <c r="TQK10" s="87"/>
      <c r="TQL10" s="87"/>
      <c r="TQM10" s="87"/>
      <c r="TQN10" s="87"/>
      <c r="TQO10" s="87"/>
      <c r="TQP10" s="87"/>
      <c r="TQQ10" s="87"/>
      <c r="TQR10" s="87"/>
      <c r="TQS10" s="87"/>
      <c r="TQT10" s="87"/>
      <c r="TQU10" s="87"/>
      <c r="TQV10" s="87"/>
      <c r="TQW10" s="87"/>
      <c r="TQX10" s="87"/>
      <c r="TQY10" s="87"/>
      <c r="TQZ10" s="87"/>
      <c r="TRA10" s="87"/>
      <c r="TRB10" s="87"/>
      <c r="TRC10" s="87"/>
      <c r="TRD10" s="87"/>
      <c r="TRE10" s="87"/>
      <c r="TRF10" s="87"/>
      <c r="TRG10" s="87"/>
      <c r="TRH10" s="87"/>
      <c r="TRI10" s="87"/>
      <c r="TRJ10" s="87"/>
      <c r="TRK10" s="87"/>
      <c r="TRL10" s="87"/>
      <c r="TRM10" s="87"/>
      <c r="TRN10" s="87"/>
      <c r="TRO10" s="87"/>
      <c r="TRP10" s="87"/>
      <c r="TRQ10" s="87"/>
      <c r="TRR10" s="87"/>
      <c r="TRS10" s="87"/>
      <c r="TRT10" s="87"/>
      <c r="TRU10" s="87"/>
      <c r="TRV10" s="87"/>
      <c r="TRW10" s="87"/>
      <c r="TRX10" s="87"/>
      <c r="TRY10" s="87"/>
      <c r="TRZ10" s="87"/>
      <c r="TSA10" s="87"/>
      <c r="TSB10" s="87"/>
      <c r="TSC10" s="87"/>
      <c r="TSD10" s="87"/>
      <c r="TSE10" s="87"/>
      <c r="TSF10" s="87"/>
      <c r="TSG10" s="87"/>
      <c r="TSH10" s="87"/>
      <c r="TSI10" s="87"/>
      <c r="TSJ10" s="87"/>
      <c r="TSK10" s="87"/>
      <c r="TSL10" s="87"/>
      <c r="TSM10" s="87"/>
      <c r="TSN10" s="87"/>
      <c r="TSO10" s="87"/>
      <c r="TSP10" s="87"/>
      <c r="TSQ10" s="87"/>
      <c r="TSR10" s="87"/>
      <c r="TSS10" s="87"/>
      <c r="TST10" s="87"/>
      <c r="TSU10" s="87"/>
      <c r="TSV10" s="87"/>
      <c r="TSW10" s="87"/>
      <c r="TSX10" s="87"/>
      <c r="TSY10" s="87"/>
      <c r="TSZ10" s="87"/>
      <c r="TTA10" s="87"/>
      <c r="TTB10" s="87"/>
      <c r="TTC10" s="87"/>
      <c r="TTD10" s="87"/>
      <c r="TTE10" s="87"/>
      <c r="TTF10" s="87"/>
      <c r="TTG10" s="87"/>
      <c r="TTH10" s="87"/>
      <c r="TTI10" s="87"/>
      <c r="TTJ10" s="87"/>
      <c r="TTK10" s="87"/>
      <c r="TTL10" s="87"/>
      <c r="TTM10" s="87"/>
      <c r="TTN10" s="87"/>
      <c r="TTO10" s="87"/>
      <c r="TTP10" s="87"/>
      <c r="TTQ10" s="87"/>
      <c r="TTR10" s="87"/>
      <c r="TTS10" s="87"/>
      <c r="TTT10" s="87"/>
      <c r="TTU10" s="87"/>
      <c r="TTV10" s="87"/>
      <c r="TTW10" s="87"/>
      <c r="TTX10" s="87"/>
      <c r="TTY10" s="87"/>
      <c r="TTZ10" s="87"/>
      <c r="TUA10" s="87"/>
      <c r="TUB10" s="87"/>
      <c r="TUC10" s="87"/>
      <c r="TUD10" s="87"/>
      <c r="TUE10" s="87"/>
      <c r="TUF10" s="87"/>
      <c r="TUG10" s="87"/>
      <c r="TUH10" s="87"/>
      <c r="TUI10" s="87"/>
      <c r="TUJ10" s="87"/>
      <c r="TUK10" s="87"/>
      <c r="TUL10" s="87"/>
      <c r="TUM10" s="87"/>
      <c r="TUN10" s="87"/>
      <c r="TUO10" s="87"/>
      <c r="TUP10" s="87"/>
      <c r="TUQ10" s="87"/>
      <c r="TUR10" s="87"/>
      <c r="TUS10" s="87"/>
      <c r="TUT10" s="87"/>
      <c r="TUU10" s="87"/>
      <c r="TUV10" s="87"/>
      <c r="TUW10" s="87"/>
      <c r="TUX10" s="87"/>
      <c r="TUY10" s="87"/>
      <c r="TUZ10" s="87"/>
      <c r="TVA10" s="87"/>
      <c r="TVB10" s="87"/>
      <c r="TVC10" s="87"/>
      <c r="TVD10" s="87"/>
      <c r="TVE10" s="87"/>
      <c r="TVF10" s="87"/>
      <c r="TVG10" s="87"/>
      <c r="TVH10" s="87"/>
      <c r="TVI10" s="87"/>
      <c r="TVJ10" s="87"/>
      <c r="TVK10" s="87"/>
      <c r="TVL10" s="87"/>
      <c r="TVM10" s="87"/>
      <c r="TVN10" s="87"/>
      <c r="TVO10" s="87"/>
      <c r="TVP10" s="87"/>
      <c r="TVQ10" s="87"/>
      <c r="TVR10" s="87"/>
      <c r="TVS10" s="87"/>
      <c r="TVT10" s="87"/>
      <c r="TVU10" s="87"/>
      <c r="TVV10" s="87"/>
      <c r="TVW10" s="87"/>
      <c r="TVX10" s="87"/>
      <c r="TVY10" s="87"/>
      <c r="TVZ10" s="87"/>
      <c r="TWA10" s="87"/>
      <c r="TWB10" s="87"/>
      <c r="TWC10" s="87"/>
      <c r="TWD10" s="87"/>
      <c r="TWE10" s="87"/>
      <c r="TWF10" s="87"/>
      <c r="TWG10" s="87"/>
      <c r="TWH10" s="87"/>
      <c r="TWI10" s="87"/>
      <c r="TWJ10" s="87"/>
      <c r="TWK10" s="87"/>
      <c r="TWL10" s="87"/>
      <c r="TWM10" s="87"/>
      <c r="TWN10" s="87"/>
      <c r="TWO10" s="87"/>
      <c r="TWP10" s="87"/>
      <c r="TWQ10" s="87"/>
      <c r="TWR10" s="87"/>
      <c r="TWS10" s="87"/>
      <c r="TWT10" s="87"/>
      <c r="TWU10" s="87"/>
      <c r="TWV10" s="87"/>
      <c r="TWW10" s="87"/>
      <c r="TWX10" s="87"/>
      <c r="TWY10" s="87"/>
      <c r="TWZ10" s="87"/>
      <c r="TXA10" s="87"/>
      <c r="TXB10" s="87"/>
      <c r="TXC10" s="87"/>
      <c r="TXD10" s="87"/>
      <c r="TXE10" s="87"/>
      <c r="TXF10" s="87"/>
      <c r="TXG10" s="87"/>
      <c r="TXH10" s="87"/>
      <c r="TXI10" s="87"/>
      <c r="TXJ10" s="87"/>
      <c r="TXK10" s="87"/>
      <c r="TXL10" s="87"/>
      <c r="TXM10" s="87"/>
      <c r="TXN10" s="87"/>
      <c r="TXO10" s="87"/>
      <c r="TXP10" s="87"/>
      <c r="TXQ10" s="87"/>
      <c r="TXR10" s="87"/>
      <c r="TXS10" s="87"/>
      <c r="TXT10" s="87"/>
      <c r="TXU10" s="87"/>
      <c r="TXV10" s="87"/>
      <c r="TXW10" s="87"/>
      <c r="TXX10" s="87"/>
      <c r="TXY10" s="87"/>
      <c r="TXZ10" s="87"/>
      <c r="TYA10" s="87"/>
      <c r="TYB10" s="87"/>
      <c r="TYC10" s="87"/>
      <c r="TYD10" s="87"/>
      <c r="TYE10" s="87"/>
      <c r="TYF10" s="87"/>
      <c r="TYG10" s="87"/>
      <c r="TYH10" s="87"/>
      <c r="TYI10" s="87"/>
      <c r="TYJ10" s="87"/>
      <c r="TYK10" s="87"/>
      <c r="TYL10" s="87"/>
      <c r="TYM10" s="87"/>
      <c r="TYN10" s="87"/>
      <c r="TYO10" s="87"/>
      <c r="TYP10" s="87"/>
      <c r="TYQ10" s="87"/>
      <c r="TYR10" s="87"/>
      <c r="TYS10" s="87"/>
      <c r="TYT10" s="87"/>
      <c r="TYU10" s="87"/>
      <c r="TYV10" s="87"/>
      <c r="TYW10" s="87"/>
      <c r="TYX10" s="87"/>
      <c r="TYY10" s="87"/>
      <c r="TYZ10" s="87"/>
      <c r="TZA10" s="87"/>
      <c r="TZB10" s="87"/>
      <c r="TZC10" s="87"/>
      <c r="TZD10" s="87"/>
      <c r="TZE10" s="87"/>
      <c r="TZF10" s="87"/>
      <c r="TZG10" s="87"/>
      <c r="TZH10" s="87"/>
      <c r="TZI10" s="87"/>
      <c r="TZJ10" s="87"/>
      <c r="TZK10" s="87"/>
      <c r="TZL10" s="87"/>
      <c r="TZM10" s="87"/>
      <c r="TZN10" s="87"/>
      <c r="TZO10" s="87"/>
      <c r="TZP10" s="87"/>
      <c r="TZQ10" s="87"/>
      <c r="TZR10" s="87"/>
      <c r="TZS10" s="87"/>
      <c r="TZT10" s="87"/>
      <c r="TZU10" s="87"/>
      <c r="TZV10" s="87"/>
      <c r="TZW10" s="87"/>
      <c r="TZX10" s="87"/>
      <c r="TZY10" s="87"/>
      <c r="TZZ10" s="87"/>
      <c r="UAA10" s="87"/>
      <c r="UAB10" s="87"/>
      <c r="UAC10" s="87"/>
      <c r="UAD10" s="87"/>
      <c r="UAE10" s="87"/>
      <c r="UAF10" s="87"/>
      <c r="UAG10" s="87"/>
      <c r="UAH10" s="87"/>
      <c r="UAI10" s="87"/>
      <c r="UAJ10" s="87"/>
      <c r="UAK10" s="87"/>
      <c r="UAL10" s="87"/>
      <c r="UAM10" s="87"/>
      <c r="UAN10" s="87"/>
      <c r="UAO10" s="87"/>
      <c r="UAP10" s="87"/>
      <c r="UAQ10" s="87"/>
      <c r="UAR10" s="87"/>
      <c r="UAS10" s="87"/>
      <c r="UAT10" s="87"/>
      <c r="UAU10" s="87"/>
      <c r="UAV10" s="87"/>
      <c r="UAW10" s="87"/>
      <c r="UAX10" s="87"/>
      <c r="UAY10" s="87"/>
      <c r="UAZ10" s="87"/>
      <c r="UBA10" s="87"/>
      <c r="UBB10" s="87"/>
      <c r="UBC10" s="87"/>
      <c r="UBD10" s="87"/>
      <c r="UBE10" s="87"/>
      <c r="UBF10" s="87"/>
      <c r="UBG10" s="87"/>
      <c r="UBH10" s="87"/>
      <c r="UBI10" s="87"/>
      <c r="UBJ10" s="87"/>
      <c r="UBK10" s="87"/>
      <c r="UBL10" s="87"/>
      <c r="UBM10" s="87"/>
      <c r="UBN10" s="87"/>
      <c r="UBO10" s="87"/>
      <c r="UBP10" s="87"/>
      <c r="UBQ10" s="87"/>
      <c r="UBR10" s="87"/>
      <c r="UBS10" s="87"/>
      <c r="UBT10" s="87"/>
      <c r="UBU10" s="87"/>
      <c r="UBV10" s="87"/>
      <c r="UBW10" s="87"/>
      <c r="UBX10" s="87"/>
      <c r="UBY10" s="87"/>
      <c r="UBZ10" s="87"/>
      <c r="UCA10" s="87"/>
      <c r="UCB10" s="87"/>
      <c r="UCC10" s="87"/>
      <c r="UCD10" s="87"/>
      <c r="UCE10" s="87"/>
      <c r="UCF10" s="87"/>
      <c r="UCG10" s="87"/>
      <c r="UCH10" s="87"/>
      <c r="UCI10" s="87"/>
      <c r="UCJ10" s="87"/>
      <c r="UCK10" s="87"/>
      <c r="UCL10" s="87"/>
      <c r="UCM10" s="87"/>
      <c r="UCN10" s="87"/>
      <c r="UCO10" s="87"/>
      <c r="UCP10" s="87"/>
      <c r="UCQ10" s="87"/>
      <c r="UCR10" s="87"/>
      <c r="UCS10" s="87"/>
      <c r="UCT10" s="87"/>
      <c r="UCU10" s="87"/>
      <c r="UCV10" s="87"/>
      <c r="UCW10" s="87"/>
      <c r="UCX10" s="87"/>
      <c r="UCY10" s="87"/>
      <c r="UCZ10" s="87"/>
      <c r="UDA10" s="87"/>
      <c r="UDB10" s="87"/>
      <c r="UDC10" s="87"/>
      <c r="UDD10" s="87"/>
      <c r="UDE10" s="87"/>
      <c r="UDF10" s="87"/>
      <c r="UDG10" s="87"/>
      <c r="UDH10" s="87"/>
      <c r="UDI10" s="87"/>
      <c r="UDJ10" s="87"/>
      <c r="UDK10" s="87"/>
      <c r="UDL10" s="87"/>
      <c r="UDM10" s="87"/>
      <c r="UDN10" s="87"/>
      <c r="UDO10" s="87"/>
      <c r="UDP10" s="87"/>
      <c r="UDQ10" s="87"/>
      <c r="UDR10" s="87"/>
      <c r="UDS10" s="87"/>
      <c r="UDT10" s="87"/>
      <c r="UDU10" s="87"/>
      <c r="UDV10" s="87"/>
      <c r="UDW10" s="87"/>
      <c r="UDX10" s="87"/>
      <c r="UDY10" s="87"/>
      <c r="UDZ10" s="87"/>
      <c r="UEA10" s="87"/>
      <c r="UEB10" s="87"/>
      <c r="UEC10" s="87"/>
      <c r="UED10" s="87"/>
      <c r="UEE10" s="87"/>
      <c r="UEF10" s="87"/>
      <c r="UEG10" s="87"/>
      <c r="UEH10" s="87"/>
      <c r="UEI10" s="87"/>
      <c r="UEJ10" s="87"/>
      <c r="UEK10" s="87"/>
      <c r="UEL10" s="87"/>
      <c r="UEM10" s="87"/>
      <c r="UEN10" s="87"/>
      <c r="UEO10" s="87"/>
      <c r="UEP10" s="87"/>
      <c r="UEQ10" s="87"/>
      <c r="UER10" s="87"/>
      <c r="UES10" s="87"/>
      <c r="UET10" s="87"/>
      <c r="UEU10" s="87"/>
      <c r="UEV10" s="87"/>
      <c r="UEW10" s="87"/>
      <c r="UEX10" s="87"/>
      <c r="UEY10" s="87"/>
      <c r="UEZ10" s="87"/>
      <c r="UFA10" s="87"/>
      <c r="UFB10" s="87"/>
      <c r="UFC10" s="87"/>
      <c r="UFD10" s="87"/>
      <c r="UFE10" s="87"/>
      <c r="UFF10" s="87"/>
      <c r="UFG10" s="87"/>
      <c r="UFH10" s="87"/>
      <c r="UFI10" s="87"/>
      <c r="UFJ10" s="87"/>
      <c r="UFK10" s="87"/>
      <c r="UFL10" s="87"/>
      <c r="UFM10" s="87"/>
      <c r="UFN10" s="87"/>
      <c r="UFO10" s="87"/>
      <c r="UFP10" s="87"/>
      <c r="UFQ10" s="87"/>
      <c r="UFR10" s="87"/>
      <c r="UFS10" s="87"/>
      <c r="UFT10" s="87"/>
      <c r="UFU10" s="87"/>
      <c r="UFV10" s="87"/>
      <c r="UFW10" s="87"/>
      <c r="UFX10" s="87"/>
      <c r="UFY10" s="87"/>
      <c r="UFZ10" s="87"/>
      <c r="UGA10" s="87"/>
      <c r="UGB10" s="87"/>
      <c r="UGC10" s="87"/>
      <c r="UGD10" s="87"/>
      <c r="UGE10" s="87"/>
      <c r="UGF10" s="87"/>
      <c r="UGG10" s="87"/>
      <c r="UGH10" s="87"/>
      <c r="UGI10" s="87"/>
      <c r="UGJ10" s="87"/>
      <c r="UGK10" s="87"/>
      <c r="UGL10" s="87"/>
      <c r="UGM10" s="87"/>
      <c r="UGN10" s="87"/>
      <c r="UGO10" s="87"/>
      <c r="UGP10" s="87"/>
      <c r="UGQ10" s="87"/>
      <c r="UGR10" s="87"/>
      <c r="UGS10" s="87"/>
      <c r="UGT10" s="87"/>
      <c r="UGU10" s="87"/>
      <c r="UGV10" s="87"/>
      <c r="UGW10" s="87"/>
      <c r="UGX10" s="87"/>
      <c r="UGY10" s="87"/>
      <c r="UGZ10" s="87"/>
      <c r="UHA10" s="87"/>
      <c r="UHB10" s="87"/>
      <c r="UHC10" s="87"/>
      <c r="UHD10" s="87"/>
      <c r="UHE10" s="87"/>
      <c r="UHF10" s="87"/>
      <c r="UHG10" s="87"/>
      <c r="UHH10" s="87"/>
      <c r="UHI10" s="87"/>
      <c r="UHJ10" s="87"/>
      <c r="UHK10" s="87"/>
      <c r="UHL10" s="87"/>
      <c r="UHM10" s="87"/>
      <c r="UHN10" s="87"/>
      <c r="UHO10" s="87"/>
      <c r="UHP10" s="87"/>
      <c r="UHQ10" s="87"/>
      <c r="UHR10" s="87"/>
      <c r="UHS10" s="87"/>
      <c r="UHT10" s="87"/>
      <c r="UHU10" s="87"/>
      <c r="UHV10" s="87"/>
      <c r="UHW10" s="87"/>
      <c r="UHX10" s="87"/>
      <c r="UHY10" s="87"/>
      <c r="UHZ10" s="87"/>
      <c r="UIA10" s="87"/>
      <c r="UIB10" s="87"/>
      <c r="UIC10" s="87"/>
      <c r="UID10" s="87"/>
      <c r="UIE10" s="87"/>
      <c r="UIF10" s="87"/>
      <c r="UIG10" s="87"/>
      <c r="UIH10" s="87"/>
      <c r="UII10" s="87"/>
      <c r="UIJ10" s="87"/>
      <c r="UIK10" s="87"/>
      <c r="UIL10" s="87"/>
      <c r="UIM10" s="87"/>
      <c r="UIN10" s="87"/>
      <c r="UIO10" s="87"/>
      <c r="UIP10" s="87"/>
      <c r="UIQ10" s="87"/>
      <c r="UIR10" s="87"/>
      <c r="UIS10" s="87"/>
      <c r="UIT10" s="87"/>
      <c r="UIU10" s="87"/>
      <c r="UIV10" s="87"/>
      <c r="UIW10" s="87"/>
      <c r="UIX10" s="87"/>
      <c r="UIY10" s="87"/>
      <c r="UIZ10" s="87"/>
      <c r="UJA10" s="87"/>
      <c r="UJB10" s="87"/>
      <c r="UJC10" s="87"/>
      <c r="UJD10" s="87"/>
      <c r="UJE10" s="87"/>
      <c r="UJF10" s="87"/>
      <c r="UJG10" s="87"/>
      <c r="UJH10" s="87"/>
      <c r="UJI10" s="87"/>
      <c r="UJJ10" s="87"/>
      <c r="UJK10" s="87"/>
      <c r="UJL10" s="87"/>
      <c r="UJM10" s="87"/>
      <c r="UJN10" s="87"/>
      <c r="UJO10" s="87"/>
      <c r="UJP10" s="87"/>
      <c r="UJQ10" s="87"/>
      <c r="UJR10" s="87"/>
      <c r="UJS10" s="87"/>
      <c r="UJT10" s="87"/>
      <c r="UJU10" s="87"/>
      <c r="UJV10" s="87"/>
      <c r="UJW10" s="87"/>
      <c r="UJX10" s="87"/>
      <c r="UJY10" s="87"/>
      <c r="UJZ10" s="87"/>
      <c r="UKA10" s="87"/>
      <c r="UKB10" s="87"/>
      <c r="UKC10" s="87"/>
      <c r="UKD10" s="87"/>
      <c r="UKE10" s="87"/>
      <c r="UKF10" s="87"/>
      <c r="UKG10" s="87"/>
      <c r="UKH10" s="87"/>
      <c r="UKI10" s="87"/>
      <c r="UKJ10" s="87"/>
      <c r="UKK10" s="87"/>
      <c r="UKL10" s="87"/>
      <c r="UKM10" s="87"/>
      <c r="UKN10" s="87"/>
      <c r="UKO10" s="87"/>
      <c r="UKP10" s="87"/>
      <c r="UKQ10" s="87"/>
      <c r="UKR10" s="87"/>
      <c r="UKS10" s="87"/>
      <c r="UKT10" s="87"/>
      <c r="UKU10" s="87"/>
      <c r="UKV10" s="87"/>
      <c r="UKW10" s="87"/>
      <c r="UKX10" s="87"/>
      <c r="UKY10" s="87"/>
      <c r="UKZ10" s="87"/>
      <c r="ULA10" s="87"/>
      <c r="ULB10" s="87"/>
      <c r="ULC10" s="87"/>
      <c r="ULD10" s="87"/>
      <c r="ULE10" s="87"/>
      <c r="ULF10" s="87"/>
      <c r="ULG10" s="87"/>
      <c r="ULH10" s="87"/>
      <c r="ULI10" s="87"/>
      <c r="ULJ10" s="87"/>
      <c r="ULK10" s="87"/>
      <c r="ULL10" s="87"/>
      <c r="ULM10" s="87"/>
      <c r="ULN10" s="87"/>
      <c r="ULO10" s="87"/>
      <c r="ULP10" s="87"/>
      <c r="ULQ10" s="87"/>
      <c r="ULR10" s="87"/>
      <c r="ULS10" s="87"/>
      <c r="ULT10" s="87"/>
      <c r="ULU10" s="87"/>
      <c r="ULV10" s="87"/>
      <c r="ULW10" s="87"/>
      <c r="ULX10" s="87"/>
      <c r="ULY10" s="87"/>
      <c r="ULZ10" s="87"/>
      <c r="UMA10" s="87"/>
      <c r="UMB10" s="87"/>
      <c r="UMC10" s="87"/>
      <c r="UMD10" s="87"/>
      <c r="UME10" s="87"/>
      <c r="UMF10" s="87"/>
      <c r="UMG10" s="87"/>
      <c r="UMH10" s="87"/>
      <c r="UMI10" s="87"/>
      <c r="UMJ10" s="87"/>
      <c r="UMK10" s="87"/>
      <c r="UML10" s="87"/>
      <c r="UMM10" s="87"/>
      <c r="UMN10" s="87"/>
      <c r="UMO10" s="87"/>
      <c r="UMP10" s="87"/>
      <c r="UMQ10" s="87"/>
      <c r="UMR10" s="87"/>
      <c r="UMS10" s="87"/>
      <c r="UMT10" s="87"/>
      <c r="UMU10" s="87"/>
      <c r="UMV10" s="87"/>
      <c r="UMW10" s="87"/>
      <c r="UMX10" s="87"/>
      <c r="UMY10" s="87"/>
      <c r="UMZ10" s="87"/>
      <c r="UNA10" s="87"/>
      <c r="UNB10" s="87"/>
      <c r="UNC10" s="87"/>
      <c r="UND10" s="87"/>
      <c r="UNE10" s="87"/>
      <c r="UNF10" s="87"/>
      <c r="UNG10" s="87"/>
      <c r="UNH10" s="87"/>
      <c r="UNI10" s="87"/>
      <c r="UNJ10" s="87"/>
      <c r="UNK10" s="87"/>
      <c r="UNL10" s="87"/>
      <c r="UNM10" s="87"/>
      <c r="UNN10" s="87"/>
      <c r="UNO10" s="87"/>
      <c r="UNP10" s="87"/>
      <c r="UNQ10" s="87"/>
      <c r="UNR10" s="87"/>
      <c r="UNS10" s="87"/>
      <c r="UNT10" s="87"/>
      <c r="UNU10" s="87"/>
      <c r="UNV10" s="87"/>
      <c r="UNW10" s="87"/>
      <c r="UNX10" s="87"/>
      <c r="UNY10" s="87"/>
      <c r="UNZ10" s="87"/>
      <c r="UOA10" s="87"/>
      <c r="UOB10" s="87"/>
      <c r="UOC10" s="87"/>
      <c r="UOD10" s="87"/>
      <c r="UOE10" s="87"/>
      <c r="UOF10" s="87"/>
      <c r="UOG10" s="87"/>
      <c r="UOH10" s="87"/>
      <c r="UOI10" s="87"/>
      <c r="UOJ10" s="87"/>
      <c r="UOK10" s="87"/>
      <c r="UOL10" s="87"/>
      <c r="UOM10" s="87"/>
      <c r="UON10" s="87"/>
      <c r="UOO10" s="87"/>
      <c r="UOP10" s="87"/>
      <c r="UOQ10" s="87"/>
      <c r="UOR10" s="87"/>
      <c r="UOS10" s="87"/>
      <c r="UOT10" s="87"/>
      <c r="UOU10" s="87"/>
      <c r="UOV10" s="87"/>
      <c r="UOW10" s="87"/>
      <c r="UOX10" s="87"/>
      <c r="UOY10" s="87"/>
      <c r="UOZ10" s="87"/>
      <c r="UPA10" s="87"/>
      <c r="UPB10" s="87"/>
      <c r="UPC10" s="87"/>
      <c r="UPD10" s="87"/>
      <c r="UPE10" s="87"/>
      <c r="UPF10" s="87"/>
      <c r="UPG10" s="87"/>
      <c r="UPH10" s="87"/>
      <c r="UPI10" s="87"/>
      <c r="UPJ10" s="87"/>
      <c r="UPK10" s="87"/>
      <c r="UPL10" s="87"/>
      <c r="UPM10" s="87"/>
      <c r="UPN10" s="87"/>
      <c r="UPO10" s="87"/>
      <c r="UPP10" s="87"/>
      <c r="UPQ10" s="87"/>
      <c r="UPR10" s="87"/>
      <c r="UPS10" s="87"/>
      <c r="UPT10" s="87"/>
      <c r="UPU10" s="87"/>
      <c r="UPV10" s="87"/>
      <c r="UPW10" s="87"/>
      <c r="UPX10" s="87"/>
      <c r="UPY10" s="87"/>
      <c r="UPZ10" s="87"/>
      <c r="UQA10" s="87"/>
      <c r="UQB10" s="87"/>
      <c r="UQC10" s="87"/>
      <c r="UQD10" s="87"/>
      <c r="UQE10" s="87"/>
      <c r="UQF10" s="87"/>
      <c r="UQG10" s="87"/>
      <c r="UQH10" s="87"/>
      <c r="UQI10" s="87"/>
      <c r="UQJ10" s="87"/>
      <c r="UQK10" s="87"/>
      <c r="UQL10" s="87"/>
      <c r="UQM10" s="87"/>
      <c r="UQN10" s="87"/>
      <c r="UQO10" s="87"/>
      <c r="UQP10" s="87"/>
      <c r="UQQ10" s="87"/>
      <c r="UQR10" s="87"/>
      <c r="UQS10" s="87"/>
      <c r="UQT10" s="87"/>
      <c r="UQU10" s="87"/>
      <c r="UQV10" s="87"/>
      <c r="UQW10" s="87"/>
      <c r="UQX10" s="87"/>
      <c r="UQY10" s="87"/>
      <c r="UQZ10" s="87"/>
      <c r="URA10" s="87"/>
      <c r="URB10" s="87"/>
      <c r="URC10" s="87"/>
      <c r="URD10" s="87"/>
      <c r="URE10" s="87"/>
      <c r="URF10" s="87"/>
      <c r="URG10" s="87"/>
      <c r="URH10" s="87"/>
      <c r="URI10" s="87"/>
      <c r="URJ10" s="87"/>
      <c r="URK10" s="87"/>
      <c r="URL10" s="87"/>
      <c r="URM10" s="87"/>
      <c r="URN10" s="87"/>
      <c r="URO10" s="87"/>
      <c r="URP10" s="87"/>
      <c r="URQ10" s="87"/>
      <c r="URR10" s="87"/>
      <c r="URS10" s="87"/>
      <c r="URT10" s="87"/>
      <c r="URU10" s="87"/>
      <c r="URV10" s="87"/>
      <c r="URW10" s="87"/>
      <c r="URX10" s="87"/>
      <c r="URY10" s="87"/>
      <c r="URZ10" s="87"/>
      <c r="USA10" s="87"/>
      <c r="USB10" s="87"/>
      <c r="USC10" s="87"/>
      <c r="USD10" s="87"/>
      <c r="USE10" s="87"/>
      <c r="USF10" s="87"/>
      <c r="USG10" s="87"/>
      <c r="USH10" s="87"/>
      <c r="USI10" s="87"/>
      <c r="USJ10" s="87"/>
      <c r="USK10" s="87"/>
      <c r="USL10" s="87"/>
      <c r="USM10" s="87"/>
      <c r="USN10" s="87"/>
      <c r="USO10" s="87"/>
      <c r="USP10" s="87"/>
      <c r="USQ10" s="87"/>
      <c r="USR10" s="87"/>
      <c r="USS10" s="87"/>
      <c r="UST10" s="87"/>
      <c r="USU10" s="87"/>
      <c r="USV10" s="87"/>
      <c r="USW10" s="87"/>
      <c r="USX10" s="87"/>
      <c r="USY10" s="87"/>
      <c r="USZ10" s="87"/>
      <c r="UTA10" s="87"/>
      <c r="UTB10" s="87"/>
      <c r="UTC10" s="87"/>
      <c r="UTD10" s="87"/>
      <c r="UTE10" s="87"/>
      <c r="UTF10" s="87"/>
      <c r="UTG10" s="87"/>
      <c r="UTH10" s="87"/>
      <c r="UTI10" s="87"/>
      <c r="UTJ10" s="87"/>
      <c r="UTK10" s="87"/>
      <c r="UTL10" s="87"/>
      <c r="UTM10" s="87"/>
      <c r="UTN10" s="87"/>
      <c r="UTO10" s="87"/>
      <c r="UTP10" s="87"/>
      <c r="UTQ10" s="87"/>
      <c r="UTR10" s="87"/>
      <c r="UTS10" s="87"/>
      <c r="UTT10" s="87"/>
      <c r="UTU10" s="87"/>
      <c r="UTV10" s="87"/>
      <c r="UTW10" s="87"/>
      <c r="UTX10" s="87"/>
      <c r="UTY10" s="87"/>
      <c r="UTZ10" s="87"/>
      <c r="UUA10" s="87"/>
      <c r="UUB10" s="87"/>
      <c r="UUC10" s="87"/>
      <c r="UUD10" s="87"/>
      <c r="UUE10" s="87"/>
      <c r="UUF10" s="87"/>
      <c r="UUG10" s="87"/>
      <c r="UUH10" s="87"/>
      <c r="UUI10" s="87"/>
      <c r="UUJ10" s="87"/>
      <c r="UUK10" s="87"/>
      <c r="UUL10" s="87"/>
      <c r="UUM10" s="87"/>
      <c r="UUN10" s="87"/>
      <c r="UUO10" s="87"/>
      <c r="UUP10" s="87"/>
      <c r="UUQ10" s="87"/>
      <c r="UUR10" s="87"/>
      <c r="UUS10" s="87"/>
      <c r="UUT10" s="87"/>
      <c r="UUU10" s="87"/>
      <c r="UUV10" s="87"/>
      <c r="UUW10" s="87"/>
      <c r="UUX10" s="87"/>
      <c r="UUY10" s="87"/>
      <c r="UUZ10" s="87"/>
      <c r="UVA10" s="87"/>
      <c r="UVB10" s="87"/>
      <c r="UVC10" s="87"/>
      <c r="UVD10" s="87"/>
      <c r="UVE10" s="87"/>
      <c r="UVF10" s="87"/>
      <c r="UVG10" s="87"/>
      <c r="UVH10" s="87"/>
      <c r="UVI10" s="87"/>
      <c r="UVJ10" s="87"/>
      <c r="UVK10" s="87"/>
      <c r="UVL10" s="87"/>
      <c r="UVM10" s="87"/>
      <c r="UVN10" s="87"/>
      <c r="UVO10" s="87"/>
      <c r="UVP10" s="87"/>
      <c r="UVQ10" s="87"/>
      <c r="UVR10" s="87"/>
      <c r="UVS10" s="87"/>
      <c r="UVT10" s="87"/>
      <c r="UVU10" s="87"/>
      <c r="UVV10" s="87"/>
      <c r="UVW10" s="87"/>
      <c r="UVX10" s="87"/>
      <c r="UVY10" s="87"/>
      <c r="UVZ10" s="87"/>
      <c r="UWA10" s="87"/>
      <c r="UWB10" s="87"/>
      <c r="UWC10" s="87"/>
      <c r="UWD10" s="87"/>
      <c r="UWE10" s="87"/>
      <c r="UWF10" s="87"/>
      <c r="UWG10" s="87"/>
      <c r="UWH10" s="87"/>
      <c r="UWI10" s="87"/>
      <c r="UWJ10" s="87"/>
      <c r="UWK10" s="87"/>
      <c r="UWL10" s="87"/>
      <c r="UWM10" s="87"/>
      <c r="UWN10" s="87"/>
      <c r="UWO10" s="87"/>
      <c r="UWP10" s="87"/>
      <c r="UWQ10" s="87"/>
      <c r="UWR10" s="87"/>
      <c r="UWS10" s="87"/>
      <c r="UWT10" s="87"/>
      <c r="UWU10" s="87"/>
      <c r="UWV10" s="87"/>
      <c r="UWW10" s="87"/>
      <c r="UWX10" s="87"/>
      <c r="UWY10" s="87"/>
      <c r="UWZ10" s="87"/>
      <c r="UXA10" s="87"/>
      <c r="UXB10" s="87"/>
      <c r="UXC10" s="87"/>
      <c r="UXD10" s="87"/>
      <c r="UXE10" s="87"/>
      <c r="UXF10" s="87"/>
      <c r="UXG10" s="87"/>
      <c r="UXH10" s="87"/>
      <c r="UXI10" s="87"/>
      <c r="UXJ10" s="87"/>
      <c r="UXK10" s="87"/>
      <c r="UXL10" s="87"/>
      <c r="UXM10" s="87"/>
      <c r="UXN10" s="87"/>
      <c r="UXO10" s="87"/>
      <c r="UXP10" s="87"/>
      <c r="UXQ10" s="87"/>
      <c r="UXR10" s="87"/>
      <c r="UXS10" s="87"/>
      <c r="UXT10" s="87"/>
      <c r="UXU10" s="87"/>
      <c r="UXV10" s="87"/>
      <c r="UXW10" s="87"/>
      <c r="UXX10" s="87"/>
      <c r="UXY10" s="87"/>
      <c r="UXZ10" s="87"/>
      <c r="UYA10" s="87"/>
      <c r="UYB10" s="87"/>
      <c r="UYC10" s="87"/>
      <c r="UYD10" s="87"/>
      <c r="UYE10" s="87"/>
      <c r="UYF10" s="87"/>
      <c r="UYG10" s="87"/>
      <c r="UYH10" s="87"/>
      <c r="UYI10" s="87"/>
      <c r="UYJ10" s="87"/>
      <c r="UYK10" s="87"/>
      <c r="UYL10" s="87"/>
      <c r="UYM10" s="87"/>
      <c r="UYN10" s="87"/>
      <c r="UYO10" s="87"/>
      <c r="UYP10" s="87"/>
      <c r="UYQ10" s="87"/>
      <c r="UYR10" s="87"/>
      <c r="UYS10" s="87"/>
      <c r="UYT10" s="87"/>
      <c r="UYU10" s="87"/>
      <c r="UYV10" s="87"/>
      <c r="UYW10" s="87"/>
      <c r="UYX10" s="87"/>
      <c r="UYY10" s="87"/>
      <c r="UYZ10" s="87"/>
      <c r="UZA10" s="87"/>
      <c r="UZB10" s="87"/>
      <c r="UZC10" s="87"/>
      <c r="UZD10" s="87"/>
      <c r="UZE10" s="87"/>
      <c r="UZF10" s="87"/>
      <c r="UZG10" s="87"/>
      <c r="UZH10" s="87"/>
      <c r="UZI10" s="87"/>
      <c r="UZJ10" s="87"/>
      <c r="UZK10" s="87"/>
      <c r="UZL10" s="87"/>
      <c r="UZM10" s="87"/>
      <c r="UZN10" s="87"/>
      <c r="UZO10" s="87"/>
      <c r="UZP10" s="87"/>
      <c r="UZQ10" s="87"/>
      <c r="UZR10" s="87"/>
      <c r="UZS10" s="87"/>
      <c r="UZT10" s="87"/>
      <c r="UZU10" s="87"/>
      <c r="UZV10" s="87"/>
      <c r="UZW10" s="87"/>
      <c r="UZX10" s="87"/>
      <c r="UZY10" s="87"/>
      <c r="UZZ10" s="87"/>
      <c r="VAA10" s="87"/>
      <c r="VAB10" s="87"/>
      <c r="VAC10" s="87"/>
      <c r="VAD10" s="87"/>
      <c r="VAE10" s="87"/>
      <c r="VAF10" s="87"/>
      <c r="VAG10" s="87"/>
      <c r="VAH10" s="87"/>
      <c r="VAI10" s="87"/>
      <c r="VAJ10" s="87"/>
      <c r="VAK10" s="87"/>
      <c r="VAL10" s="87"/>
      <c r="VAM10" s="87"/>
      <c r="VAN10" s="87"/>
      <c r="VAO10" s="87"/>
      <c r="VAP10" s="87"/>
      <c r="VAQ10" s="87"/>
      <c r="VAR10" s="87"/>
      <c r="VAS10" s="87"/>
      <c r="VAT10" s="87"/>
      <c r="VAU10" s="87"/>
      <c r="VAV10" s="87"/>
      <c r="VAW10" s="87"/>
      <c r="VAX10" s="87"/>
      <c r="VAY10" s="87"/>
      <c r="VAZ10" s="87"/>
      <c r="VBA10" s="87"/>
      <c r="VBB10" s="87"/>
      <c r="VBC10" s="87"/>
      <c r="VBD10" s="87"/>
      <c r="VBE10" s="87"/>
      <c r="VBF10" s="87"/>
      <c r="VBG10" s="87"/>
      <c r="VBH10" s="87"/>
      <c r="VBI10" s="87"/>
      <c r="VBJ10" s="87"/>
      <c r="VBK10" s="87"/>
      <c r="VBL10" s="87"/>
      <c r="VBM10" s="87"/>
      <c r="VBN10" s="87"/>
      <c r="VBO10" s="87"/>
      <c r="VBP10" s="87"/>
      <c r="VBQ10" s="87"/>
      <c r="VBR10" s="87"/>
      <c r="VBS10" s="87"/>
      <c r="VBT10" s="87"/>
      <c r="VBU10" s="87"/>
      <c r="VBV10" s="87"/>
      <c r="VBW10" s="87"/>
      <c r="VBX10" s="87"/>
      <c r="VBY10" s="87"/>
      <c r="VBZ10" s="87"/>
      <c r="VCA10" s="87"/>
      <c r="VCB10" s="87"/>
      <c r="VCC10" s="87"/>
      <c r="VCD10" s="87"/>
      <c r="VCE10" s="87"/>
      <c r="VCF10" s="87"/>
      <c r="VCG10" s="87"/>
      <c r="VCH10" s="87"/>
      <c r="VCI10" s="87"/>
      <c r="VCJ10" s="87"/>
      <c r="VCK10" s="87"/>
      <c r="VCL10" s="87"/>
      <c r="VCM10" s="87"/>
      <c r="VCN10" s="87"/>
      <c r="VCO10" s="87"/>
      <c r="VCP10" s="87"/>
      <c r="VCQ10" s="87"/>
      <c r="VCR10" s="87"/>
      <c r="VCS10" s="87"/>
      <c r="VCT10" s="87"/>
      <c r="VCU10" s="87"/>
      <c r="VCV10" s="87"/>
      <c r="VCW10" s="87"/>
      <c r="VCX10" s="87"/>
      <c r="VCY10" s="87"/>
      <c r="VCZ10" s="87"/>
      <c r="VDA10" s="87"/>
      <c r="VDB10" s="87"/>
      <c r="VDC10" s="87"/>
      <c r="VDD10" s="87"/>
      <c r="VDE10" s="87"/>
      <c r="VDF10" s="87"/>
      <c r="VDG10" s="87"/>
      <c r="VDH10" s="87"/>
      <c r="VDI10" s="87"/>
      <c r="VDJ10" s="87"/>
      <c r="VDK10" s="87"/>
      <c r="VDL10" s="87"/>
      <c r="VDM10" s="87"/>
      <c r="VDN10" s="87"/>
      <c r="VDO10" s="87"/>
      <c r="VDP10" s="87"/>
      <c r="VDQ10" s="87"/>
      <c r="VDR10" s="87"/>
      <c r="VDS10" s="87"/>
      <c r="VDT10" s="87"/>
      <c r="VDU10" s="87"/>
      <c r="VDV10" s="87"/>
      <c r="VDW10" s="87"/>
      <c r="VDX10" s="87"/>
      <c r="VDY10" s="87"/>
      <c r="VDZ10" s="87"/>
      <c r="VEA10" s="87"/>
      <c r="VEB10" s="87"/>
      <c r="VEC10" s="87"/>
      <c r="VED10" s="87"/>
      <c r="VEE10" s="87"/>
      <c r="VEF10" s="87"/>
      <c r="VEG10" s="87"/>
      <c r="VEH10" s="87"/>
      <c r="VEI10" s="87"/>
      <c r="VEJ10" s="87"/>
      <c r="VEK10" s="87"/>
      <c r="VEL10" s="87"/>
      <c r="VEM10" s="87"/>
      <c r="VEN10" s="87"/>
      <c r="VEO10" s="87"/>
      <c r="VEP10" s="87"/>
      <c r="VEQ10" s="87"/>
      <c r="VER10" s="87"/>
      <c r="VES10" s="87"/>
      <c r="VET10" s="87"/>
      <c r="VEU10" s="87"/>
      <c r="VEV10" s="87"/>
      <c r="VEW10" s="87"/>
      <c r="VEX10" s="87"/>
      <c r="VEY10" s="87"/>
      <c r="VEZ10" s="87"/>
      <c r="VFA10" s="87"/>
      <c r="VFB10" s="87"/>
      <c r="VFC10" s="87"/>
      <c r="VFD10" s="87"/>
      <c r="VFE10" s="87"/>
      <c r="VFF10" s="87"/>
      <c r="VFG10" s="87"/>
      <c r="VFH10" s="87"/>
      <c r="VFI10" s="87"/>
      <c r="VFJ10" s="87"/>
      <c r="VFK10" s="87"/>
      <c r="VFL10" s="87"/>
      <c r="VFM10" s="87"/>
      <c r="VFN10" s="87"/>
      <c r="VFO10" s="87"/>
      <c r="VFP10" s="87"/>
      <c r="VFQ10" s="87"/>
      <c r="VFR10" s="87"/>
      <c r="VFS10" s="87"/>
      <c r="VFT10" s="87"/>
      <c r="VFU10" s="87"/>
      <c r="VFV10" s="87"/>
      <c r="VFW10" s="87"/>
      <c r="VFX10" s="87"/>
      <c r="VFY10" s="87"/>
      <c r="VFZ10" s="87"/>
      <c r="VGA10" s="87"/>
      <c r="VGB10" s="87"/>
      <c r="VGC10" s="87"/>
      <c r="VGD10" s="87"/>
      <c r="VGE10" s="87"/>
      <c r="VGF10" s="87"/>
      <c r="VGG10" s="87"/>
      <c r="VGH10" s="87"/>
      <c r="VGI10" s="87"/>
      <c r="VGJ10" s="87"/>
      <c r="VGK10" s="87"/>
      <c r="VGL10" s="87"/>
      <c r="VGM10" s="87"/>
      <c r="VGN10" s="87"/>
      <c r="VGO10" s="87"/>
      <c r="VGP10" s="87"/>
      <c r="VGQ10" s="87"/>
      <c r="VGR10" s="87"/>
      <c r="VGS10" s="87"/>
      <c r="VGT10" s="87"/>
      <c r="VGU10" s="87"/>
      <c r="VGV10" s="87"/>
      <c r="VGW10" s="87"/>
      <c r="VGX10" s="87"/>
      <c r="VGY10" s="87"/>
      <c r="VGZ10" s="87"/>
      <c r="VHA10" s="87"/>
      <c r="VHB10" s="87"/>
      <c r="VHC10" s="87"/>
      <c r="VHD10" s="87"/>
      <c r="VHE10" s="87"/>
      <c r="VHF10" s="87"/>
      <c r="VHG10" s="87"/>
      <c r="VHH10" s="87"/>
      <c r="VHI10" s="87"/>
      <c r="VHJ10" s="87"/>
      <c r="VHK10" s="87"/>
      <c r="VHL10" s="87"/>
      <c r="VHM10" s="87"/>
      <c r="VHN10" s="87"/>
      <c r="VHO10" s="87"/>
      <c r="VHP10" s="87"/>
      <c r="VHQ10" s="87"/>
      <c r="VHR10" s="87"/>
      <c r="VHS10" s="87"/>
      <c r="VHT10" s="87"/>
      <c r="VHU10" s="87"/>
      <c r="VHV10" s="87"/>
      <c r="VHW10" s="87"/>
      <c r="VHX10" s="87"/>
      <c r="VHY10" s="87"/>
      <c r="VHZ10" s="87"/>
      <c r="VIA10" s="87"/>
      <c r="VIB10" s="87"/>
      <c r="VIC10" s="87"/>
      <c r="VID10" s="87"/>
      <c r="VIE10" s="87"/>
      <c r="VIF10" s="87"/>
      <c r="VIG10" s="87"/>
      <c r="VIH10" s="87"/>
      <c r="VII10" s="87"/>
      <c r="VIJ10" s="87"/>
      <c r="VIK10" s="87"/>
      <c r="VIL10" s="87"/>
      <c r="VIM10" s="87"/>
      <c r="VIN10" s="87"/>
      <c r="VIO10" s="87"/>
      <c r="VIP10" s="87"/>
      <c r="VIQ10" s="87"/>
      <c r="VIR10" s="87"/>
      <c r="VIS10" s="87"/>
      <c r="VIT10" s="87"/>
      <c r="VIU10" s="87"/>
      <c r="VIV10" s="87"/>
      <c r="VIW10" s="87"/>
      <c r="VIX10" s="87"/>
      <c r="VIY10" s="87"/>
      <c r="VIZ10" s="87"/>
      <c r="VJA10" s="87"/>
      <c r="VJB10" s="87"/>
      <c r="VJC10" s="87"/>
      <c r="VJD10" s="87"/>
      <c r="VJE10" s="87"/>
      <c r="VJF10" s="87"/>
      <c r="VJG10" s="87"/>
      <c r="VJH10" s="87"/>
      <c r="VJI10" s="87"/>
      <c r="VJJ10" s="87"/>
      <c r="VJK10" s="87"/>
      <c r="VJL10" s="87"/>
      <c r="VJM10" s="87"/>
      <c r="VJN10" s="87"/>
      <c r="VJO10" s="87"/>
      <c r="VJP10" s="87"/>
      <c r="VJQ10" s="87"/>
      <c r="VJR10" s="87"/>
      <c r="VJS10" s="87"/>
      <c r="VJT10" s="87"/>
      <c r="VJU10" s="87"/>
      <c r="VJV10" s="87"/>
      <c r="VJW10" s="87"/>
      <c r="VJX10" s="87"/>
      <c r="VJY10" s="87"/>
      <c r="VJZ10" s="87"/>
      <c r="VKA10" s="87"/>
      <c r="VKB10" s="87"/>
      <c r="VKC10" s="87"/>
      <c r="VKD10" s="87"/>
      <c r="VKE10" s="87"/>
      <c r="VKF10" s="87"/>
      <c r="VKG10" s="87"/>
      <c r="VKH10" s="87"/>
      <c r="VKI10" s="87"/>
      <c r="VKJ10" s="87"/>
      <c r="VKK10" s="87"/>
      <c r="VKL10" s="87"/>
      <c r="VKM10" s="87"/>
      <c r="VKN10" s="87"/>
      <c r="VKO10" s="87"/>
      <c r="VKP10" s="87"/>
      <c r="VKQ10" s="87"/>
      <c r="VKR10" s="87"/>
      <c r="VKS10" s="87"/>
      <c r="VKT10" s="87"/>
      <c r="VKU10" s="87"/>
      <c r="VKV10" s="87"/>
      <c r="VKW10" s="87"/>
      <c r="VKX10" s="87"/>
      <c r="VKY10" s="87"/>
      <c r="VKZ10" s="87"/>
      <c r="VLA10" s="87"/>
      <c r="VLB10" s="87"/>
      <c r="VLC10" s="87"/>
      <c r="VLD10" s="87"/>
      <c r="VLE10" s="87"/>
      <c r="VLF10" s="87"/>
      <c r="VLG10" s="87"/>
      <c r="VLH10" s="87"/>
      <c r="VLI10" s="87"/>
      <c r="VLJ10" s="87"/>
      <c r="VLK10" s="87"/>
      <c r="VLL10" s="87"/>
      <c r="VLM10" s="87"/>
      <c r="VLN10" s="87"/>
      <c r="VLO10" s="87"/>
      <c r="VLP10" s="87"/>
      <c r="VLQ10" s="87"/>
      <c r="VLR10" s="87"/>
      <c r="VLS10" s="87"/>
      <c r="VLT10" s="87"/>
      <c r="VLU10" s="87"/>
      <c r="VLV10" s="87"/>
      <c r="VLW10" s="87"/>
      <c r="VLX10" s="87"/>
      <c r="VLY10" s="87"/>
      <c r="VLZ10" s="87"/>
      <c r="VMA10" s="87"/>
      <c r="VMB10" s="87"/>
      <c r="VMC10" s="87"/>
      <c r="VMD10" s="87"/>
      <c r="VME10" s="87"/>
      <c r="VMF10" s="87"/>
      <c r="VMG10" s="87"/>
      <c r="VMH10" s="87"/>
      <c r="VMI10" s="87"/>
      <c r="VMJ10" s="87"/>
      <c r="VMK10" s="87"/>
      <c r="VML10" s="87"/>
      <c r="VMM10" s="87"/>
      <c r="VMN10" s="87"/>
      <c r="VMO10" s="87"/>
      <c r="VMP10" s="87"/>
      <c r="VMQ10" s="87"/>
      <c r="VMR10" s="87"/>
      <c r="VMS10" s="87"/>
      <c r="VMT10" s="87"/>
      <c r="VMU10" s="87"/>
      <c r="VMV10" s="87"/>
      <c r="VMW10" s="87"/>
      <c r="VMX10" s="87"/>
      <c r="VMY10" s="87"/>
      <c r="VMZ10" s="87"/>
      <c r="VNA10" s="87"/>
      <c r="VNB10" s="87"/>
      <c r="VNC10" s="87"/>
      <c r="VND10" s="87"/>
      <c r="VNE10" s="87"/>
      <c r="VNF10" s="87"/>
      <c r="VNG10" s="87"/>
      <c r="VNH10" s="87"/>
      <c r="VNI10" s="87"/>
      <c r="VNJ10" s="87"/>
      <c r="VNK10" s="87"/>
      <c r="VNL10" s="87"/>
      <c r="VNM10" s="87"/>
      <c r="VNN10" s="87"/>
      <c r="VNO10" s="87"/>
      <c r="VNP10" s="87"/>
      <c r="VNQ10" s="87"/>
      <c r="VNR10" s="87"/>
      <c r="VNS10" s="87"/>
      <c r="VNT10" s="87"/>
      <c r="VNU10" s="87"/>
      <c r="VNV10" s="87"/>
      <c r="VNW10" s="87"/>
      <c r="VNX10" s="87"/>
      <c r="VNY10" s="87"/>
      <c r="VNZ10" s="87"/>
      <c r="VOA10" s="87"/>
      <c r="VOB10" s="87"/>
      <c r="VOC10" s="87"/>
      <c r="VOD10" s="87"/>
      <c r="VOE10" s="87"/>
      <c r="VOF10" s="87"/>
      <c r="VOG10" s="87"/>
      <c r="VOH10" s="87"/>
      <c r="VOI10" s="87"/>
      <c r="VOJ10" s="87"/>
      <c r="VOK10" s="87"/>
      <c r="VOL10" s="87"/>
      <c r="VOM10" s="87"/>
      <c r="VON10" s="87"/>
      <c r="VOO10" s="87"/>
      <c r="VOP10" s="87"/>
      <c r="VOQ10" s="87"/>
      <c r="VOR10" s="87"/>
      <c r="VOS10" s="87"/>
      <c r="VOT10" s="87"/>
      <c r="VOU10" s="87"/>
      <c r="VOV10" s="87"/>
      <c r="VOW10" s="87"/>
      <c r="VOX10" s="87"/>
      <c r="VOY10" s="87"/>
      <c r="VOZ10" s="87"/>
      <c r="VPA10" s="87"/>
      <c r="VPB10" s="87"/>
      <c r="VPC10" s="87"/>
      <c r="VPD10" s="87"/>
      <c r="VPE10" s="87"/>
      <c r="VPF10" s="87"/>
      <c r="VPG10" s="87"/>
      <c r="VPH10" s="87"/>
      <c r="VPI10" s="87"/>
      <c r="VPJ10" s="87"/>
      <c r="VPK10" s="87"/>
      <c r="VPL10" s="87"/>
      <c r="VPM10" s="87"/>
      <c r="VPN10" s="87"/>
      <c r="VPO10" s="87"/>
      <c r="VPP10" s="87"/>
      <c r="VPQ10" s="87"/>
      <c r="VPR10" s="87"/>
      <c r="VPS10" s="87"/>
      <c r="VPT10" s="87"/>
      <c r="VPU10" s="87"/>
      <c r="VPV10" s="87"/>
      <c r="VPW10" s="87"/>
      <c r="VPX10" s="87"/>
      <c r="VPY10" s="87"/>
      <c r="VPZ10" s="87"/>
      <c r="VQA10" s="87"/>
      <c r="VQB10" s="87"/>
      <c r="VQC10" s="87"/>
      <c r="VQD10" s="87"/>
      <c r="VQE10" s="87"/>
      <c r="VQF10" s="87"/>
      <c r="VQG10" s="87"/>
      <c r="VQH10" s="87"/>
      <c r="VQI10" s="87"/>
      <c r="VQJ10" s="87"/>
      <c r="VQK10" s="87"/>
      <c r="VQL10" s="87"/>
      <c r="VQM10" s="87"/>
      <c r="VQN10" s="87"/>
      <c r="VQO10" s="87"/>
      <c r="VQP10" s="87"/>
      <c r="VQQ10" s="87"/>
      <c r="VQR10" s="87"/>
      <c r="VQS10" s="87"/>
      <c r="VQT10" s="87"/>
      <c r="VQU10" s="87"/>
      <c r="VQV10" s="87"/>
      <c r="VQW10" s="87"/>
      <c r="VQX10" s="87"/>
      <c r="VQY10" s="87"/>
      <c r="VQZ10" s="87"/>
      <c r="VRA10" s="87"/>
      <c r="VRB10" s="87"/>
      <c r="VRC10" s="87"/>
      <c r="VRD10" s="87"/>
      <c r="VRE10" s="87"/>
      <c r="VRF10" s="87"/>
      <c r="VRG10" s="87"/>
      <c r="VRH10" s="87"/>
      <c r="VRI10" s="87"/>
      <c r="VRJ10" s="87"/>
      <c r="VRK10" s="87"/>
      <c r="VRL10" s="87"/>
      <c r="VRM10" s="87"/>
      <c r="VRN10" s="87"/>
      <c r="VRO10" s="87"/>
      <c r="VRP10" s="87"/>
      <c r="VRQ10" s="87"/>
      <c r="VRR10" s="87"/>
      <c r="VRS10" s="87"/>
      <c r="VRT10" s="87"/>
      <c r="VRU10" s="87"/>
      <c r="VRV10" s="87"/>
      <c r="VRW10" s="87"/>
      <c r="VRX10" s="87"/>
      <c r="VRY10" s="87"/>
      <c r="VRZ10" s="87"/>
      <c r="VSA10" s="87"/>
      <c r="VSB10" s="87"/>
      <c r="VSC10" s="87"/>
      <c r="VSD10" s="87"/>
      <c r="VSE10" s="87"/>
      <c r="VSF10" s="87"/>
      <c r="VSG10" s="87"/>
      <c r="VSH10" s="87"/>
      <c r="VSI10" s="87"/>
      <c r="VSJ10" s="87"/>
      <c r="VSK10" s="87"/>
      <c r="VSL10" s="87"/>
      <c r="VSM10" s="87"/>
      <c r="VSN10" s="87"/>
      <c r="VSO10" s="87"/>
      <c r="VSP10" s="87"/>
      <c r="VSQ10" s="87"/>
      <c r="VSR10" s="87"/>
      <c r="VSS10" s="87"/>
      <c r="VST10" s="87"/>
      <c r="VSU10" s="87"/>
      <c r="VSV10" s="87"/>
      <c r="VSW10" s="87"/>
      <c r="VSX10" s="87"/>
      <c r="VSY10" s="87"/>
      <c r="VSZ10" s="87"/>
      <c r="VTA10" s="87"/>
      <c r="VTB10" s="87"/>
      <c r="VTC10" s="87"/>
      <c r="VTD10" s="87"/>
      <c r="VTE10" s="87"/>
      <c r="VTF10" s="87"/>
      <c r="VTG10" s="87"/>
      <c r="VTH10" s="87"/>
      <c r="VTI10" s="87"/>
      <c r="VTJ10" s="87"/>
      <c r="VTK10" s="87"/>
      <c r="VTL10" s="87"/>
      <c r="VTM10" s="87"/>
      <c r="VTN10" s="87"/>
      <c r="VTO10" s="87"/>
      <c r="VTP10" s="87"/>
      <c r="VTQ10" s="87"/>
      <c r="VTR10" s="87"/>
      <c r="VTS10" s="87"/>
      <c r="VTT10" s="87"/>
      <c r="VTU10" s="87"/>
      <c r="VTV10" s="87"/>
      <c r="VTW10" s="87"/>
      <c r="VTX10" s="87"/>
      <c r="VTY10" s="87"/>
      <c r="VTZ10" s="87"/>
      <c r="VUA10" s="87"/>
      <c r="VUB10" s="87"/>
      <c r="VUC10" s="87"/>
      <c r="VUD10" s="87"/>
      <c r="VUE10" s="87"/>
      <c r="VUF10" s="87"/>
      <c r="VUG10" s="87"/>
      <c r="VUH10" s="87"/>
      <c r="VUI10" s="87"/>
      <c r="VUJ10" s="87"/>
      <c r="VUK10" s="87"/>
      <c r="VUL10" s="87"/>
      <c r="VUM10" s="87"/>
      <c r="VUN10" s="87"/>
      <c r="VUO10" s="87"/>
      <c r="VUP10" s="87"/>
      <c r="VUQ10" s="87"/>
      <c r="VUR10" s="87"/>
      <c r="VUS10" s="87"/>
      <c r="VUT10" s="87"/>
      <c r="VUU10" s="87"/>
      <c r="VUV10" s="87"/>
      <c r="VUW10" s="87"/>
      <c r="VUX10" s="87"/>
      <c r="VUY10" s="87"/>
      <c r="VUZ10" s="87"/>
      <c r="VVA10" s="87"/>
      <c r="VVB10" s="87"/>
      <c r="VVC10" s="87"/>
      <c r="VVD10" s="87"/>
      <c r="VVE10" s="87"/>
      <c r="VVF10" s="87"/>
      <c r="VVG10" s="87"/>
      <c r="VVH10" s="87"/>
      <c r="VVI10" s="87"/>
      <c r="VVJ10" s="87"/>
      <c r="VVK10" s="87"/>
      <c r="VVL10" s="87"/>
      <c r="VVM10" s="87"/>
      <c r="VVN10" s="87"/>
      <c r="VVO10" s="87"/>
      <c r="VVP10" s="87"/>
      <c r="VVQ10" s="87"/>
      <c r="VVR10" s="87"/>
      <c r="VVS10" s="87"/>
      <c r="VVT10" s="87"/>
      <c r="VVU10" s="87"/>
      <c r="VVV10" s="87"/>
      <c r="VVW10" s="87"/>
      <c r="VVX10" s="87"/>
      <c r="VVY10" s="87"/>
      <c r="VVZ10" s="87"/>
      <c r="VWA10" s="87"/>
      <c r="VWB10" s="87"/>
      <c r="VWC10" s="87"/>
      <c r="VWD10" s="87"/>
      <c r="VWE10" s="87"/>
      <c r="VWF10" s="87"/>
      <c r="VWG10" s="87"/>
      <c r="VWH10" s="87"/>
      <c r="VWI10" s="87"/>
      <c r="VWJ10" s="87"/>
      <c r="VWK10" s="87"/>
      <c r="VWL10" s="87"/>
      <c r="VWM10" s="87"/>
      <c r="VWN10" s="87"/>
      <c r="VWO10" s="87"/>
      <c r="VWP10" s="87"/>
      <c r="VWQ10" s="87"/>
      <c r="VWR10" s="87"/>
      <c r="VWS10" s="87"/>
      <c r="VWT10" s="87"/>
      <c r="VWU10" s="87"/>
      <c r="VWV10" s="87"/>
      <c r="VWW10" s="87"/>
      <c r="VWX10" s="87"/>
      <c r="VWY10" s="87"/>
      <c r="VWZ10" s="87"/>
      <c r="VXA10" s="87"/>
      <c r="VXB10" s="87"/>
      <c r="VXC10" s="87"/>
      <c r="VXD10" s="87"/>
      <c r="VXE10" s="87"/>
      <c r="VXF10" s="87"/>
      <c r="VXG10" s="87"/>
      <c r="VXH10" s="87"/>
      <c r="VXI10" s="87"/>
      <c r="VXJ10" s="87"/>
      <c r="VXK10" s="87"/>
      <c r="VXL10" s="87"/>
      <c r="VXM10" s="87"/>
      <c r="VXN10" s="87"/>
      <c r="VXO10" s="87"/>
      <c r="VXP10" s="87"/>
      <c r="VXQ10" s="87"/>
      <c r="VXR10" s="87"/>
      <c r="VXS10" s="87"/>
      <c r="VXT10" s="87"/>
      <c r="VXU10" s="87"/>
      <c r="VXV10" s="87"/>
      <c r="VXW10" s="87"/>
      <c r="VXX10" s="87"/>
      <c r="VXY10" s="87"/>
      <c r="VXZ10" s="87"/>
      <c r="VYA10" s="87"/>
      <c r="VYB10" s="87"/>
      <c r="VYC10" s="87"/>
      <c r="VYD10" s="87"/>
      <c r="VYE10" s="87"/>
      <c r="VYF10" s="87"/>
      <c r="VYG10" s="87"/>
      <c r="VYH10" s="87"/>
      <c r="VYI10" s="87"/>
      <c r="VYJ10" s="87"/>
      <c r="VYK10" s="87"/>
      <c r="VYL10" s="87"/>
      <c r="VYM10" s="87"/>
      <c r="VYN10" s="87"/>
      <c r="VYO10" s="87"/>
      <c r="VYP10" s="87"/>
      <c r="VYQ10" s="87"/>
      <c r="VYR10" s="87"/>
      <c r="VYS10" s="87"/>
      <c r="VYT10" s="87"/>
      <c r="VYU10" s="87"/>
      <c r="VYV10" s="87"/>
      <c r="VYW10" s="87"/>
      <c r="VYX10" s="87"/>
      <c r="VYY10" s="87"/>
      <c r="VYZ10" s="87"/>
      <c r="VZA10" s="87"/>
      <c r="VZB10" s="87"/>
      <c r="VZC10" s="87"/>
      <c r="VZD10" s="87"/>
      <c r="VZE10" s="87"/>
      <c r="VZF10" s="87"/>
      <c r="VZG10" s="87"/>
      <c r="VZH10" s="87"/>
      <c r="VZI10" s="87"/>
      <c r="VZJ10" s="87"/>
      <c r="VZK10" s="87"/>
      <c r="VZL10" s="87"/>
      <c r="VZM10" s="87"/>
      <c r="VZN10" s="87"/>
      <c r="VZO10" s="87"/>
      <c r="VZP10" s="87"/>
      <c r="VZQ10" s="87"/>
      <c r="VZR10" s="87"/>
      <c r="VZS10" s="87"/>
      <c r="VZT10" s="87"/>
      <c r="VZU10" s="87"/>
      <c r="VZV10" s="87"/>
      <c r="VZW10" s="87"/>
      <c r="VZX10" s="87"/>
      <c r="VZY10" s="87"/>
      <c r="VZZ10" s="87"/>
      <c r="WAA10" s="87"/>
      <c r="WAB10" s="87"/>
      <c r="WAC10" s="87"/>
      <c r="WAD10" s="87"/>
      <c r="WAE10" s="87"/>
      <c r="WAF10" s="87"/>
      <c r="WAG10" s="87"/>
      <c r="WAH10" s="87"/>
      <c r="WAI10" s="87"/>
      <c r="WAJ10" s="87"/>
      <c r="WAK10" s="87"/>
      <c r="WAL10" s="87"/>
      <c r="WAM10" s="87"/>
      <c r="WAN10" s="87"/>
      <c r="WAO10" s="87"/>
      <c r="WAP10" s="87"/>
      <c r="WAQ10" s="87"/>
      <c r="WAR10" s="87"/>
      <c r="WAS10" s="87"/>
      <c r="WAT10" s="87"/>
      <c r="WAU10" s="87"/>
      <c r="WAV10" s="87"/>
      <c r="WAW10" s="87"/>
      <c r="WAX10" s="87"/>
      <c r="WAY10" s="87"/>
      <c r="WAZ10" s="87"/>
      <c r="WBA10" s="87"/>
      <c r="WBB10" s="87"/>
      <c r="WBC10" s="87"/>
      <c r="WBD10" s="87"/>
      <c r="WBE10" s="87"/>
      <c r="WBF10" s="87"/>
      <c r="WBG10" s="87"/>
      <c r="WBH10" s="87"/>
      <c r="WBI10" s="87"/>
      <c r="WBJ10" s="87"/>
      <c r="WBK10" s="87"/>
      <c r="WBL10" s="87"/>
      <c r="WBM10" s="87"/>
      <c r="WBN10" s="87"/>
      <c r="WBO10" s="87"/>
      <c r="WBP10" s="87"/>
      <c r="WBQ10" s="87"/>
      <c r="WBR10" s="87"/>
      <c r="WBS10" s="87"/>
      <c r="WBT10" s="87"/>
      <c r="WBU10" s="87"/>
      <c r="WBV10" s="87"/>
      <c r="WBW10" s="87"/>
      <c r="WBX10" s="87"/>
      <c r="WBY10" s="87"/>
      <c r="WBZ10" s="87"/>
      <c r="WCA10" s="87"/>
      <c r="WCB10" s="87"/>
      <c r="WCC10" s="87"/>
      <c r="WCD10" s="87"/>
      <c r="WCE10" s="87"/>
      <c r="WCF10" s="87"/>
      <c r="WCG10" s="87"/>
      <c r="WCH10" s="87"/>
      <c r="WCI10" s="87"/>
      <c r="WCJ10" s="87"/>
      <c r="WCK10" s="87"/>
      <c r="WCL10" s="87"/>
      <c r="WCM10" s="87"/>
      <c r="WCN10" s="87"/>
      <c r="WCO10" s="87"/>
      <c r="WCP10" s="87"/>
      <c r="WCQ10" s="87"/>
      <c r="WCR10" s="87"/>
      <c r="WCS10" s="87"/>
      <c r="WCT10" s="87"/>
      <c r="WCU10" s="87"/>
      <c r="WCV10" s="87"/>
      <c r="WCW10" s="87"/>
      <c r="WCX10" s="87"/>
      <c r="WCY10" s="87"/>
      <c r="WCZ10" s="87"/>
      <c r="WDA10" s="87"/>
      <c r="WDB10" s="87"/>
      <c r="WDC10" s="87"/>
      <c r="WDD10" s="87"/>
      <c r="WDE10" s="87"/>
      <c r="WDF10" s="87"/>
      <c r="WDG10" s="87"/>
      <c r="WDH10" s="87"/>
      <c r="WDI10" s="87"/>
      <c r="WDJ10" s="87"/>
      <c r="WDK10" s="87"/>
      <c r="WDL10" s="87"/>
      <c r="WDM10" s="87"/>
      <c r="WDN10" s="87"/>
      <c r="WDO10" s="87"/>
      <c r="WDP10" s="87"/>
      <c r="WDQ10" s="87"/>
      <c r="WDR10" s="87"/>
      <c r="WDS10" s="87"/>
      <c r="WDT10" s="87"/>
      <c r="WDU10" s="87"/>
      <c r="WDV10" s="87"/>
      <c r="WDW10" s="87"/>
      <c r="WDX10" s="87"/>
      <c r="WDY10" s="87"/>
      <c r="WDZ10" s="87"/>
      <c r="WEA10" s="87"/>
      <c r="WEB10" s="87"/>
      <c r="WEC10" s="87"/>
      <c r="WED10" s="87"/>
      <c r="WEE10" s="87"/>
      <c r="WEF10" s="87"/>
      <c r="WEG10" s="87"/>
      <c r="WEH10" s="87"/>
      <c r="WEI10" s="87"/>
      <c r="WEJ10" s="87"/>
      <c r="WEK10" s="87"/>
      <c r="WEL10" s="87"/>
      <c r="WEM10" s="87"/>
      <c r="WEN10" s="87"/>
      <c r="WEO10" s="87"/>
      <c r="WEP10" s="87"/>
      <c r="WEQ10" s="87"/>
      <c r="WER10" s="87"/>
      <c r="WES10" s="87"/>
      <c r="WET10" s="87"/>
      <c r="WEU10" s="87"/>
      <c r="WEV10" s="87"/>
      <c r="WEW10" s="87"/>
      <c r="WEX10" s="87"/>
      <c r="WEY10" s="87"/>
      <c r="WEZ10" s="87"/>
      <c r="WFA10" s="87"/>
      <c r="WFB10" s="87"/>
      <c r="WFC10" s="87"/>
      <c r="WFD10" s="87"/>
      <c r="WFE10" s="87"/>
      <c r="WFF10" s="87"/>
      <c r="WFG10" s="87"/>
      <c r="WFH10" s="87"/>
      <c r="WFI10" s="87"/>
      <c r="WFJ10" s="87"/>
      <c r="WFK10" s="87"/>
      <c r="WFL10" s="87"/>
      <c r="WFM10" s="87"/>
      <c r="WFN10" s="87"/>
      <c r="WFO10" s="87"/>
      <c r="WFP10" s="87"/>
      <c r="WFQ10" s="87"/>
      <c r="WFR10" s="87"/>
      <c r="WFS10" s="87"/>
      <c r="WFT10" s="87"/>
      <c r="WFU10" s="87"/>
      <c r="WFV10" s="87"/>
      <c r="WFW10" s="87"/>
      <c r="WFX10" s="87"/>
      <c r="WFY10" s="87"/>
      <c r="WFZ10" s="87"/>
      <c r="WGA10" s="87"/>
      <c r="WGB10" s="87"/>
      <c r="WGC10" s="87"/>
      <c r="WGD10" s="87"/>
      <c r="WGE10" s="87"/>
      <c r="WGF10" s="87"/>
      <c r="WGG10" s="87"/>
      <c r="WGH10" s="87"/>
      <c r="WGI10" s="87"/>
      <c r="WGJ10" s="87"/>
      <c r="WGK10" s="87"/>
      <c r="WGL10" s="87"/>
      <c r="WGM10" s="87"/>
      <c r="WGN10" s="87"/>
      <c r="WGO10" s="87"/>
      <c r="WGP10" s="87"/>
      <c r="WGQ10" s="87"/>
      <c r="WGR10" s="87"/>
      <c r="WGS10" s="87"/>
      <c r="WGT10" s="87"/>
      <c r="WGU10" s="87"/>
      <c r="WGV10" s="87"/>
      <c r="WGW10" s="87"/>
      <c r="WGX10" s="87"/>
      <c r="WGY10" s="87"/>
      <c r="WGZ10" s="87"/>
      <c r="WHA10" s="87"/>
      <c r="WHB10" s="87"/>
      <c r="WHC10" s="87"/>
      <c r="WHD10" s="87"/>
      <c r="WHE10" s="87"/>
      <c r="WHF10" s="87"/>
      <c r="WHG10" s="87"/>
      <c r="WHH10" s="87"/>
      <c r="WHI10" s="87"/>
      <c r="WHJ10" s="87"/>
      <c r="WHK10" s="87"/>
      <c r="WHL10" s="87"/>
      <c r="WHM10" s="87"/>
      <c r="WHN10" s="87"/>
      <c r="WHO10" s="87"/>
      <c r="WHP10" s="87"/>
      <c r="WHQ10" s="87"/>
      <c r="WHR10" s="87"/>
      <c r="WHS10" s="87"/>
      <c r="WHT10" s="87"/>
      <c r="WHU10" s="87"/>
      <c r="WHV10" s="87"/>
      <c r="WHW10" s="87"/>
      <c r="WHX10" s="87"/>
      <c r="WHY10" s="87"/>
      <c r="WHZ10" s="87"/>
      <c r="WIA10" s="87"/>
      <c r="WIB10" s="87"/>
      <c r="WIC10" s="87"/>
      <c r="WID10" s="87"/>
      <c r="WIE10" s="87"/>
      <c r="WIF10" s="87"/>
      <c r="WIG10" s="87"/>
      <c r="WIH10" s="87"/>
      <c r="WII10" s="87"/>
      <c r="WIJ10" s="87"/>
      <c r="WIK10" s="87"/>
      <c r="WIL10" s="87"/>
      <c r="WIM10" s="87"/>
      <c r="WIN10" s="87"/>
      <c r="WIO10" s="87"/>
      <c r="WIP10" s="87"/>
      <c r="WIQ10" s="87"/>
      <c r="WIR10" s="87"/>
      <c r="WIS10" s="87"/>
      <c r="WIT10" s="87"/>
      <c r="WIU10" s="87"/>
      <c r="WIV10" s="87"/>
      <c r="WIW10" s="87"/>
      <c r="WIX10" s="87"/>
      <c r="WIY10" s="87"/>
      <c r="WIZ10" s="87"/>
      <c r="WJA10" s="87"/>
      <c r="WJB10" s="87"/>
      <c r="WJC10" s="87"/>
      <c r="WJD10" s="87"/>
      <c r="WJE10" s="87"/>
      <c r="WJF10" s="87"/>
      <c r="WJG10" s="87"/>
      <c r="WJH10" s="87"/>
      <c r="WJI10" s="87"/>
      <c r="WJJ10" s="87"/>
      <c r="WJK10" s="87"/>
      <c r="WJL10" s="87"/>
      <c r="WJM10" s="87"/>
      <c r="WJN10" s="87"/>
      <c r="WJO10" s="87"/>
      <c r="WJP10" s="87"/>
      <c r="WJQ10" s="87"/>
      <c r="WJR10" s="87"/>
      <c r="WJS10" s="87"/>
      <c r="WJT10" s="87"/>
      <c r="WJU10" s="87"/>
      <c r="WJV10" s="87"/>
      <c r="WJW10" s="87"/>
      <c r="WJX10" s="87"/>
      <c r="WJY10" s="87"/>
      <c r="WJZ10" s="87"/>
      <c r="WKA10" s="87"/>
      <c r="WKB10" s="87"/>
      <c r="WKC10" s="87"/>
      <c r="WKD10" s="87"/>
      <c r="WKE10" s="87"/>
      <c r="WKF10" s="87"/>
      <c r="WKG10" s="87"/>
      <c r="WKH10" s="87"/>
      <c r="WKI10" s="87"/>
      <c r="WKJ10" s="87"/>
      <c r="WKK10" s="87"/>
      <c r="WKL10" s="87"/>
      <c r="WKM10" s="87"/>
      <c r="WKN10" s="87"/>
      <c r="WKO10" s="87"/>
      <c r="WKP10" s="87"/>
      <c r="WKQ10" s="87"/>
      <c r="WKR10" s="87"/>
      <c r="WKS10" s="87"/>
      <c r="WKT10" s="87"/>
      <c r="WKU10" s="87"/>
      <c r="WKV10" s="87"/>
      <c r="WKW10" s="87"/>
      <c r="WKX10" s="87"/>
      <c r="WKY10" s="87"/>
      <c r="WKZ10" s="87"/>
      <c r="WLA10" s="87"/>
      <c r="WLB10" s="87"/>
      <c r="WLC10" s="87"/>
      <c r="WLD10" s="87"/>
      <c r="WLE10" s="87"/>
      <c r="WLF10" s="87"/>
      <c r="WLG10" s="87"/>
      <c r="WLH10" s="87"/>
      <c r="WLI10" s="87"/>
      <c r="WLJ10" s="87"/>
      <c r="WLK10" s="87"/>
      <c r="WLL10" s="87"/>
      <c r="WLM10" s="87"/>
      <c r="WLN10" s="87"/>
      <c r="WLO10" s="87"/>
      <c r="WLP10" s="87"/>
      <c r="WLQ10" s="87"/>
      <c r="WLR10" s="87"/>
      <c r="WLS10" s="87"/>
      <c r="WLT10" s="87"/>
      <c r="WLU10" s="87"/>
      <c r="WLV10" s="87"/>
      <c r="WLW10" s="87"/>
      <c r="WLX10" s="87"/>
      <c r="WLY10" s="87"/>
      <c r="WLZ10" s="87"/>
      <c r="WMA10" s="87"/>
      <c r="WMB10" s="87"/>
      <c r="WMC10" s="87"/>
      <c r="WMD10" s="87"/>
      <c r="WME10" s="87"/>
      <c r="WMF10" s="87"/>
      <c r="WMG10" s="87"/>
      <c r="WMH10" s="87"/>
      <c r="WMI10" s="87"/>
      <c r="WMJ10" s="87"/>
      <c r="WMK10" s="87"/>
      <c r="WML10" s="87"/>
      <c r="WMM10" s="87"/>
      <c r="WMN10" s="87"/>
      <c r="WMO10" s="87"/>
      <c r="WMP10" s="87"/>
      <c r="WMQ10" s="87"/>
      <c r="WMR10" s="87"/>
      <c r="WMS10" s="87"/>
      <c r="WMT10" s="87"/>
      <c r="WMU10" s="87"/>
      <c r="WMV10" s="87"/>
      <c r="WMW10" s="87"/>
      <c r="WMX10" s="87"/>
      <c r="WMY10" s="87"/>
      <c r="WMZ10" s="87"/>
      <c r="WNA10" s="87"/>
      <c r="WNB10" s="87"/>
      <c r="WNC10" s="87"/>
      <c r="WND10" s="87"/>
      <c r="WNE10" s="87"/>
      <c r="WNF10" s="87"/>
      <c r="WNG10" s="87"/>
      <c r="WNH10" s="87"/>
      <c r="WNI10" s="87"/>
      <c r="WNJ10" s="87"/>
      <c r="WNK10" s="87"/>
      <c r="WNL10" s="87"/>
      <c r="WNM10" s="87"/>
      <c r="WNN10" s="87"/>
      <c r="WNO10" s="87"/>
      <c r="WNP10" s="87"/>
      <c r="WNQ10" s="87"/>
      <c r="WNR10" s="87"/>
      <c r="WNS10" s="87"/>
      <c r="WNT10" s="87"/>
      <c r="WNU10" s="87"/>
      <c r="WNV10" s="87"/>
      <c r="WNW10" s="87"/>
      <c r="WNX10" s="87"/>
      <c r="WNY10" s="87"/>
      <c r="WNZ10" s="87"/>
      <c r="WOA10" s="87"/>
      <c r="WOB10" s="87"/>
      <c r="WOC10" s="87"/>
      <c r="WOD10" s="87"/>
      <c r="WOE10" s="87"/>
      <c r="WOF10" s="87"/>
      <c r="WOG10" s="87"/>
      <c r="WOH10" s="87"/>
      <c r="WOI10" s="87"/>
      <c r="WOJ10" s="87"/>
      <c r="WOK10" s="87"/>
      <c r="WOL10" s="87"/>
      <c r="WOM10" s="87"/>
      <c r="WON10" s="87"/>
      <c r="WOO10" s="87"/>
      <c r="WOP10" s="87"/>
      <c r="WOQ10" s="87"/>
      <c r="WOR10" s="87"/>
      <c r="WOS10" s="87"/>
      <c r="WOT10" s="87"/>
      <c r="WOU10" s="87"/>
      <c r="WOV10" s="87"/>
      <c r="WOW10" s="87"/>
      <c r="WOX10" s="87"/>
      <c r="WOY10" s="87"/>
      <c r="WOZ10" s="87"/>
      <c r="WPA10" s="87"/>
      <c r="WPB10" s="87"/>
      <c r="WPC10" s="87"/>
      <c r="WPD10" s="87"/>
      <c r="WPE10" s="87"/>
      <c r="WPF10" s="87"/>
      <c r="WPG10" s="87"/>
      <c r="WPH10" s="87"/>
      <c r="WPI10" s="87"/>
      <c r="WPJ10" s="87"/>
      <c r="WPK10" s="87"/>
      <c r="WPL10" s="87"/>
      <c r="WPM10" s="87"/>
      <c r="WPN10" s="87"/>
      <c r="WPO10" s="87"/>
      <c r="WPP10" s="87"/>
      <c r="WPQ10" s="87"/>
      <c r="WPR10" s="87"/>
      <c r="WPS10" s="87"/>
      <c r="WPT10" s="87"/>
      <c r="WPU10" s="87"/>
      <c r="WPV10" s="87"/>
      <c r="WPW10" s="87"/>
      <c r="WPX10" s="87"/>
      <c r="WPY10" s="87"/>
      <c r="WPZ10" s="87"/>
      <c r="WQA10" s="87"/>
      <c r="WQB10" s="87"/>
      <c r="WQC10" s="87"/>
      <c r="WQD10" s="87"/>
      <c r="WQE10" s="87"/>
      <c r="WQF10" s="87"/>
      <c r="WQG10" s="87"/>
      <c r="WQH10" s="87"/>
      <c r="WQI10" s="87"/>
      <c r="WQJ10" s="87"/>
      <c r="WQK10" s="87"/>
      <c r="WQL10" s="87"/>
      <c r="WQM10" s="87"/>
      <c r="WQN10" s="87"/>
      <c r="WQO10" s="87"/>
      <c r="WQP10" s="87"/>
      <c r="WQQ10" s="87"/>
      <c r="WQR10" s="87"/>
      <c r="WQS10" s="87"/>
      <c r="WQT10" s="87"/>
      <c r="WQU10" s="87"/>
      <c r="WQV10" s="87"/>
      <c r="WQW10" s="87"/>
      <c r="WQX10" s="87"/>
      <c r="WQY10" s="87"/>
      <c r="WQZ10" s="87"/>
      <c r="WRA10" s="87"/>
      <c r="WRB10" s="87"/>
      <c r="WRC10" s="87"/>
      <c r="WRD10" s="87"/>
      <c r="WRE10" s="87"/>
      <c r="WRF10" s="87"/>
      <c r="WRG10" s="87"/>
      <c r="WRH10" s="87"/>
      <c r="WRI10" s="87"/>
      <c r="WRJ10" s="87"/>
      <c r="WRK10" s="87"/>
      <c r="WRL10" s="87"/>
      <c r="WRM10" s="87"/>
      <c r="WRN10" s="87"/>
      <c r="WRO10" s="87"/>
      <c r="WRP10" s="87"/>
      <c r="WRQ10" s="87"/>
      <c r="WRR10" s="87"/>
      <c r="WRS10" s="87"/>
      <c r="WRT10" s="87"/>
      <c r="WRU10" s="87"/>
      <c r="WRV10" s="87"/>
      <c r="WRW10" s="87"/>
      <c r="WRX10" s="87"/>
      <c r="WRY10" s="87"/>
      <c r="WRZ10" s="87"/>
      <c r="WSA10" s="87"/>
      <c r="WSB10" s="87"/>
      <c r="WSC10" s="87"/>
      <c r="WSD10" s="87"/>
      <c r="WSE10" s="87"/>
      <c r="WSF10" s="87"/>
      <c r="WSG10" s="87"/>
      <c r="WSH10" s="87"/>
      <c r="WSI10" s="87"/>
      <c r="WSJ10" s="87"/>
      <c r="WSK10" s="87"/>
      <c r="WSL10" s="87"/>
      <c r="WSM10" s="87"/>
      <c r="WSN10" s="87"/>
      <c r="WSO10" s="87"/>
      <c r="WSP10" s="87"/>
      <c r="WSQ10" s="87"/>
      <c r="WSR10" s="87"/>
      <c r="WSS10" s="87"/>
      <c r="WST10" s="87"/>
      <c r="WSU10" s="87"/>
      <c r="WSV10" s="87"/>
      <c r="WSW10" s="87"/>
      <c r="WSX10" s="87"/>
      <c r="WSY10" s="87"/>
      <c r="WSZ10" s="87"/>
      <c r="WTA10" s="87"/>
      <c r="WTB10" s="87"/>
      <c r="WTC10" s="87"/>
      <c r="WTD10" s="87"/>
      <c r="WTE10" s="87"/>
      <c r="WTF10" s="87"/>
      <c r="WTG10" s="87"/>
      <c r="WTH10" s="87"/>
      <c r="WTI10" s="87"/>
      <c r="WTJ10" s="87"/>
      <c r="WTK10" s="87"/>
      <c r="WTL10" s="87"/>
      <c r="WTM10" s="87"/>
      <c r="WTN10" s="87"/>
      <c r="WTO10" s="87"/>
      <c r="WTP10" s="87"/>
      <c r="WTQ10" s="87"/>
      <c r="WTR10" s="87"/>
      <c r="WTS10" s="87"/>
      <c r="WTT10" s="87"/>
      <c r="WTU10" s="87"/>
      <c r="WTV10" s="87"/>
      <c r="WTW10" s="87"/>
      <c r="WTX10" s="87"/>
      <c r="WTY10" s="87"/>
      <c r="WTZ10" s="87"/>
      <c r="WUA10" s="87"/>
      <c r="WUB10" s="87"/>
      <c r="WUC10" s="87"/>
      <c r="WUD10" s="87"/>
      <c r="WUE10" s="87"/>
      <c r="WUF10" s="87"/>
      <c r="WUG10" s="87"/>
      <c r="WUH10" s="87"/>
      <c r="WUI10" s="87"/>
      <c r="WUJ10" s="87"/>
      <c r="WUK10" s="87"/>
      <c r="WUL10" s="87"/>
      <c r="WUM10" s="87"/>
      <c r="WUN10" s="87"/>
      <c r="WUO10" s="87"/>
      <c r="WUP10" s="87"/>
      <c r="WUQ10" s="87"/>
      <c r="WUR10" s="87"/>
      <c r="WUS10" s="87"/>
      <c r="WUT10" s="87"/>
      <c r="WUU10" s="87"/>
      <c r="WUV10" s="87"/>
      <c r="WUW10" s="87"/>
      <c r="WUX10" s="87"/>
      <c r="WUY10" s="87"/>
      <c r="WUZ10" s="87"/>
      <c r="WVA10" s="87"/>
      <c r="WVB10" s="87"/>
      <c r="WVC10" s="87"/>
      <c r="WVD10" s="87"/>
      <c r="WVE10" s="87"/>
      <c r="WVF10" s="87"/>
      <c r="WVG10" s="87"/>
      <c r="WVH10" s="87"/>
      <c r="WVI10" s="87"/>
      <c r="WVJ10" s="87"/>
      <c r="WVK10" s="87"/>
      <c r="WVL10" s="87"/>
      <c r="WVM10" s="87"/>
      <c r="WVN10" s="87"/>
      <c r="WVO10" s="87"/>
      <c r="WVP10" s="87"/>
      <c r="WVQ10" s="87"/>
      <c r="WVR10" s="87"/>
      <c r="WVS10" s="87"/>
      <c r="WVT10" s="87"/>
      <c r="WVU10" s="87"/>
      <c r="WVV10" s="87"/>
      <c r="WVW10" s="87"/>
      <c r="WVX10" s="87"/>
      <c r="WVY10" s="87"/>
      <c r="WVZ10" s="87"/>
      <c r="WWA10" s="87"/>
      <c r="WWB10" s="87"/>
      <c r="WWC10" s="87"/>
      <c r="WWD10" s="87"/>
      <c r="WWE10" s="87"/>
      <c r="WWF10" s="87"/>
      <c r="WWG10" s="87"/>
      <c r="WWH10" s="87"/>
      <c r="WWI10" s="87"/>
      <c r="WWJ10" s="87"/>
      <c r="WWK10" s="87"/>
      <c r="WWL10" s="87"/>
      <c r="WWM10" s="87"/>
      <c r="WWN10" s="87"/>
      <c r="WWO10" s="87"/>
      <c r="WWP10" s="87"/>
      <c r="WWQ10" s="87"/>
      <c r="WWR10" s="87"/>
      <c r="WWS10" s="87"/>
      <c r="WWT10" s="87"/>
      <c r="WWU10" s="87"/>
      <c r="WWV10" s="87"/>
      <c r="WWW10" s="87"/>
      <c r="WWX10" s="87"/>
      <c r="WWY10" s="87"/>
      <c r="WWZ10" s="87"/>
      <c r="WXA10" s="87"/>
      <c r="WXB10" s="87"/>
      <c r="WXC10" s="87"/>
      <c r="WXD10" s="87"/>
      <c r="WXE10" s="87"/>
      <c r="WXF10" s="87"/>
      <c r="WXG10" s="87"/>
      <c r="WXH10" s="87"/>
      <c r="WXI10" s="87"/>
      <c r="WXJ10" s="87"/>
      <c r="WXK10" s="87"/>
      <c r="WXL10" s="87"/>
      <c r="WXM10" s="87"/>
      <c r="WXN10" s="87"/>
      <c r="WXO10" s="87"/>
      <c r="WXP10" s="87"/>
      <c r="WXQ10" s="87"/>
      <c r="WXR10" s="87"/>
      <c r="WXS10" s="87"/>
      <c r="WXT10" s="87"/>
      <c r="WXU10" s="87"/>
      <c r="WXV10" s="87"/>
      <c r="WXW10" s="87"/>
      <c r="WXX10" s="87"/>
      <c r="WXY10" s="87"/>
      <c r="WXZ10" s="87"/>
      <c r="WYA10" s="87"/>
      <c r="WYB10" s="87"/>
      <c r="WYC10" s="87"/>
      <c r="WYD10" s="87"/>
      <c r="WYE10" s="87"/>
      <c r="WYF10" s="87"/>
      <c r="WYG10" s="87"/>
      <c r="WYH10" s="87"/>
      <c r="WYI10" s="87"/>
      <c r="WYJ10" s="87"/>
      <c r="WYK10" s="87"/>
      <c r="WYL10" s="87"/>
      <c r="WYM10" s="87"/>
      <c r="WYN10" s="87"/>
      <c r="WYO10" s="87"/>
      <c r="WYP10" s="87"/>
      <c r="WYQ10" s="87"/>
      <c r="WYR10" s="87"/>
      <c r="WYS10" s="87"/>
      <c r="WYT10" s="87"/>
      <c r="WYU10" s="87"/>
      <c r="WYV10" s="87"/>
      <c r="WYW10" s="87"/>
      <c r="WYX10" s="87"/>
      <c r="WYY10" s="87"/>
      <c r="WYZ10" s="87"/>
      <c r="WZA10" s="87"/>
      <c r="WZB10" s="87"/>
      <c r="WZC10" s="87"/>
      <c r="WZD10" s="87"/>
      <c r="WZE10" s="87"/>
      <c r="WZF10" s="87"/>
      <c r="WZG10" s="87"/>
      <c r="WZH10" s="87"/>
      <c r="WZI10" s="87"/>
      <c r="WZJ10" s="87"/>
      <c r="WZK10" s="87"/>
      <c r="WZL10" s="87"/>
      <c r="WZM10" s="87"/>
      <c r="WZN10" s="87"/>
      <c r="WZO10" s="87"/>
      <c r="WZP10" s="87"/>
      <c r="WZQ10" s="87"/>
      <c r="WZR10" s="87"/>
      <c r="WZS10" s="87"/>
      <c r="WZT10" s="87"/>
      <c r="WZU10" s="87"/>
      <c r="WZV10" s="87"/>
      <c r="WZW10" s="87"/>
      <c r="WZX10" s="87"/>
      <c r="WZY10" s="87"/>
      <c r="WZZ10" s="87"/>
      <c r="XAA10" s="87"/>
      <c r="XAB10" s="87"/>
      <c r="XAC10" s="87"/>
      <c r="XAD10" s="87"/>
      <c r="XAE10" s="87"/>
      <c r="XAF10" s="87"/>
      <c r="XAG10" s="87"/>
      <c r="XAH10" s="87"/>
      <c r="XAI10" s="87"/>
      <c r="XAJ10" s="87"/>
      <c r="XAK10" s="87"/>
      <c r="XAL10" s="87"/>
      <c r="XAM10" s="87"/>
      <c r="XAN10" s="87"/>
      <c r="XAO10" s="87"/>
      <c r="XAP10" s="87"/>
      <c r="XAQ10" s="87"/>
      <c r="XAR10" s="87"/>
      <c r="XAS10" s="87"/>
      <c r="XAT10" s="87"/>
      <c r="XAU10" s="87"/>
      <c r="XAV10" s="87"/>
      <c r="XAW10" s="87"/>
      <c r="XAX10" s="87"/>
      <c r="XAY10" s="87"/>
      <c r="XAZ10" s="87"/>
      <c r="XBA10" s="87"/>
      <c r="XBB10" s="87"/>
      <c r="XBC10" s="87"/>
      <c r="XBD10" s="87"/>
      <c r="XBE10" s="87"/>
      <c r="XBF10" s="87"/>
      <c r="XBG10" s="87"/>
      <c r="XBH10" s="87"/>
      <c r="XBI10" s="87"/>
      <c r="XBJ10" s="87"/>
      <c r="XBK10" s="87"/>
      <c r="XBL10" s="87"/>
      <c r="XBM10" s="87"/>
      <c r="XBN10" s="87"/>
      <c r="XBO10" s="87"/>
      <c r="XBP10" s="87"/>
      <c r="XBQ10" s="87"/>
      <c r="XBR10" s="87"/>
      <c r="XBS10" s="87"/>
      <c r="XBT10" s="87"/>
      <c r="XBU10" s="87"/>
      <c r="XBV10" s="87"/>
      <c r="XBW10" s="87"/>
      <c r="XBX10" s="87"/>
      <c r="XBY10" s="87"/>
      <c r="XBZ10" s="87"/>
      <c r="XCA10" s="87"/>
      <c r="XCB10" s="87"/>
      <c r="XCC10" s="87"/>
      <c r="XCD10" s="87"/>
      <c r="XCE10" s="87"/>
      <c r="XCF10" s="87"/>
      <c r="XCG10" s="87"/>
      <c r="XCH10" s="87"/>
      <c r="XCI10" s="87"/>
      <c r="XCJ10" s="87"/>
      <c r="XCK10" s="87"/>
      <c r="XCL10" s="87"/>
      <c r="XCM10" s="87"/>
      <c r="XCN10" s="87"/>
      <c r="XCO10" s="87"/>
      <c r="XCP10" s="87"/>
      <c r="XCQ10" s="87"/>
      <c r="XCR10" s="87"/>
      <c r="XCS10" s="87"/>
      <c r="XCT10" s="87"/>
      <c r="XCU10" s="87"/>
      <c r="XCV10" s="87"/>
      <c r="XCW10" s="87"/>
      <c r="XCX10" s="87"/>
      <c r="XCY10" s="87"/>
      <c r="XCZ10" s="87"/>
      <c r="XDA10" s="87"/>
      <c r="XDB10" s="87"/>
      <c r="XDC10" s="87"/>
      <c r="XDD10" s="87"/>
      <c r="XDE10" s="87"/>
      <c r="XDF10" s="87"/>
      <c r="XDG10" s="87"/>
      <c r="XDH10" s="87"/>
      <c r="XDI10" s="87"/>
      <c r="XDJ10" s="87"/>
      <c r="XDK10" s="87"/>
      <c r="XDL10" s="87"/>
      <c r="XDM10" s="87"/>
      <c r="XDN10" s="87"/>
      <c r="XDO10" s="87"/>
      <c r="XDP10" s="87"/>
      <c r="XDQ10" s="87"/>
      <c r="XDR10" s="87"/>
      <c r="XDS10" s="87"/>
      <c r="XDT10" s="87"/>
      <c r="XDU10" s="87"/>
      <c r="XDV10" s="87"/>
      <c r="XDW10" s="87"/>
      <c r="XDX10" s="87"/>
      <c r="XDY10" s="87"/>
      <c r="XDZ10" s="87"/>
      <c r="XEA10" s="87"/>
      <c r="XEB10" s="87"/>
      <c r="XEC10" s="87"/>
      <c r="XED10" s="87"/>
      <c r="XEE10" s="87"/>
      <c r="XEF10" s="87"/>
      <c r="XEG10" s="87"/>
      <c r="XEH10" s="87"/>
      <c r="XEI10" s="87"/>
      <c r="XEJ10" s="87"/>
      <c r="XEK10" s="87"/>
      <c r="XEL10" s="87"/>
      <c r="XEM10" s="87"/>
      <c r="XEN10" s="87"/>
      <c r="XEO10" s="87"/>
      <c r="XEP10" s="87"/>
      <c r="XEQ10" s="87"/>
      <c r="XER10" s="87"/>
      <c r="XES10" s="87"/>
      <c r="XET10" s="87"/>
      <c r="XEU10" s="87"/>
      <c r="XEV10" s="87"/>
      <c r="XEW10" s="87"/>
      <c r="XEX10" s="87"/>
      <c r="XEY10" s="87"/>
      <c r="XEZ10" s="87"/>
      <c r="XFA10" s="87"/>
      <c r="XFB10" s="87"/>
      <c r="XFC10" s="87"/>
      <c r="XFD10" s="87"/>
    </row>
    <row r="11" spans="1:16384">
      <c r="A11" s="40" t="s">
        <v>21</v>
      </c>
      <c r="B11" s="49">
        <v>1591</v>
      </c>
      <c r="C11" s="54">
        <v>0.28183545020962497</v>
      </c>
      <c r="D11" s="54">
        <v>2.8275181181645919E-5</v>
      </c>
      <c r="E11" s="54">
        <v>8.5069208164327927E-4</v>
      </c>
      <c r="H11" s="34">
        <f t="shared" ref="H11" si="0">C11-(E11*(EXP(0.0193*B11/1000)-1))</f>
        <v>0.28180892341780334</v>
      </c>
      <c r="I11" s="35">
        <f t="shared" ref="I11" si="1">IF(ISBLANK(B11),0,((H11/M11)-1)*10000)</f>
        <v>2.562171131086366</v>
      </c>
      <c r="J11" s="35">
        <f t="shared" ref="J11" si="2">0.7*D11/0.00002</f>
        <v>0.989631341357607</v>
      </c>
      <c r="K11" s="35">
        <f t="shared" ref="K11" si="3">IF(ISBLANK(B11),0,(1/0.0193)*LN(1+((C11-0.28325)/(E11-0.0384))))</f>
        <v>1.9160385457329296</v>
      </c>
      <c r="L11" s="35">
        <f t="shared" ref="L11" si="4">IF(ISBLANK(B11),0,(B11/1000)+((1/0.0193)*LN(1+((H11-N11)/(0.015-0.0384)))))</f>
        <v>2.1299364289381346</v>
      </c>
      <c r="M11" s="34">
        <f t="shared" ref="M11" si="5">IF(ISBLANK(B11),0,0.282772-(0.0332*(EXP(0.0193*B11/1000)-1)))</f>
        <v>0.28173673764422746</v>
      </c>
      <c r="N11" s="34">
        <f t="shared" ref="N11" si="6">IF(ISBLANK(B11),0,0.283251-(0.0384*(EXP(0.0193*B11/1000)-1)))</f>
        <v>0.28205358811862452</v>
      </c>
      <c r="O11" s="33"/>
      <c r="P11" s="34">
        <f t="shared" ref="P11" si="7">C11-(E11*(EXP(0.01865*B11/1000)-1))</f>
        <v>0.281809830124785</v>
      </c>
      <c r="Q11" s="35">
        <f t="shared" ref="Q11" si="8">IF(ISBLANK(B11),0,((P11/U11)-1)*10000)</f>
        <v>1.3381871815809632</v>
      </c>
      <c r="R11" s="35">
        <f t="shared" ref="R11" si="9">0.7*D11/0.00002</f>
        <v>0.989631341357607</v>
      </c>
      <c r="S11" s="35">
        <f t="shared" ref="S11" si="10">IF(ISBLANK(B11),0,(1/0.01865)*LN(1+((C11-0.28325)/(E11-0.0384))))</f>
        <v>1.9828173690426563</v>
      </c>
      <c r="T11" s="35">
        <f t="shared" ref="T11" si="11">IF(ISBLANK(B11),0,(B11/1000)+((1/0.01865)*LN(1+((P11-V11)/(0.015-0.0384)))))</f>
        <v>2.23940092769715</v>
      </c>
      <c r="U11" s="34">
        <f t="shared" ref="U11" si="12">IF(ISBLANK(B11),0,0.282772-(0.0332*(EXP(0.01865*B11/1000)-1)))</f>
        <v>0.28177212374037336</v>
      </c>
      <c r="V11" s="34">
        <f t="shared" ref="V11" si="13">IF(ISBLANK(B11),0,0.283251-(0.0384*(EXP(0.01865*B11/1000)-1)))</f>
        <v>0.28209451661537155</v>
      </c>
      <c r="W11" s="33"/>
      <c r="X11" s="34">
        <f t="shared" ref="X11" si="14">C11-(E11*(EXP(0.01983*B11/1000)-1))</f>
        <v>0.2818081834085775</v>
      </c>
      <c r="Y11" s="35">
        <f t="shared" ref="Y11" si="15">IF(ISBLANK(B11),0,((X11/AC11)-1)*10000)</f>
        <v>3.5613539603351896</v>
      </c>
      <c r="Z11" s="35">
        <f t="shared" ref="Z11" si="16">0.7*D11/0.00002</f>
        <v>0.989631341357607</v>
      </c>
      <c r="AA11" s="35">
        <f t="shared" ref="AA11" si="17">IF(ISBLANK(B11),0,(1/0.01983)*LN(1+((C11-0.28325)/(E11-0.0384))))</f>
        <v>1.864828236643749</v>
      </c>
      <c r="AB11" s="35">
        <f t="shared" ref="AB11" si="18">IF(ISBLANK(B11),0,(B11/1000)+((1/0.01983)*LN(1+((X11-AD11)/(0.015-0.0384)))))</f>
        <v>2.0458196294552438</v>
      </c>
      <c r="AC11" s="34">
        <f t="shared" ref="AC11" si="19">IF(ISBLANK(B11),0,0.282772-(0.0332*(EXP(0.01983*B11/1000)-1)))</f>
        <v>0.28170785726926317</v>
      </c>
      <c r="AD11" s="34">
        <f t="shared" ref="AD11" si="20">IF(ISBLANK(B11),0,0.283251-(0.0384*(EXP(0.01983*B11/1000)-1)))</f>
        <v>0.28202018431143688</v>
      </c>
      <c r="AE11" s="33"/>
      <c r="AF11" s="34">
        <f t="shared" ref="AF11" si="21">C11-(E11*(EXP(0.01867*B11/1000)-1))</f>
        <v>0.28180980224008823</v>
      </c>
      <c r="AG11" s="35">
        <f t="shared" ref="AG11" si="22">IF(ISBLANK(B11),0,((AF11/AK11)-1)*10000)</f>
        <v>1.3371975628651001</v>
      </c>
      <c r="AH11" s="35">
        <f t="shared" ref="AH11" si="23">0.7*D11/0.00002</f>
        <v>0.989631341357607</v>
      </c>
      <c r="AI11" s="35">
        <f t="shared" ref="AI11" si="24">IF(ISBLANK(B11),0,(1/0.01867)*LN(1+((C11-0.28325)/(E11-0.0384))))</f>
        <v>1.9806933011593757</v>
      </c>
      <c r="AJ11" s="35">
        <f t="shared" ref="AJ11" si="25">IF(ISBLANK(B11),0,(B11/1000)+((1/0.01867)*LN(1+((AF11-AL11)/(0.015-0.0384)))))</f>
        <v>2.2387693964147029</v>
      </c>
      <c r="AK11" s="34">
        <f t="shared" ref="AK11" si="26">IF(ISBLANK(B11),0,0.282772-(0.0332*(EXP(0.01865*B11/1000)-1)))</f>
        <v>0.28177212374037336</v>
      </c>
      <c r="AL11" s="34">
        <f t="shared" ref="AL11" si="27">IF(ISBLANK(B11),0,0.283251-(0.0384*(EXP(0.01865*B11/1000)-1)))</f>
        <v>0.28209451661537155</v>
      </c>
    </row>
    <row r="12" spans="1:16384">
      <c r="A12" s="40" t="s">
        <v>22</v>
      </c>
      <c r="B12" s="49">
        <v>1509</v>
      </c>
      <c r="C12" s="54">
        <v>0.28210413884026792</v>
      </c>
      <c r="D12" s="54">
        <v>3.4860559898254931E-5</v>
      </c>
      <c r="E12" s="54">
        <v>1.2484142229063559E-3</v>
      </c>
      <c r="H12" s="34">
        <f t="shared" ref="H12:H83" si="28">C12-(E12*(EXP(0.0193*B12/1000)-1))</f>
        <v>0.2820672457753437</v>
      </c>
      <c r="I12" s="35">
        <f t="shared" ref="I12:I83" si="29">IF(ISBLANK(B12),0,((H12/M12)-1)*10000)</f>
        <v>9.8076367803856535</v>
      </c>
      <c r="J12" s="35">
        <f t="shared" ref="J12:J83" si="30">0.7*D12/0.00002</f>
        <v>1.2201195964389224</v>
      </c>
      <c r="K12" s="35">
        <f t="shared" ref="K12:K83" si="31">IF(ISBLANK(B12),0,(1/0.0193)*LN(1+((C12-0.28325)/(E12-0.0384))))</f>
        <v>1.5739263372652508</v>
      </c>
      <c r="L12" s="35">
        <f t="shared" ref="L12:L83" si="32">IF(ISBLANK(B12),0,(B12/1000)+((1/0.0193)*LN(1+((H12-N12)/(0.015-0.0384)))))</f>
        <v>1.6172956856768259</v>
      </c>
      <c r="M12" s="34">
        <f t="shared" ref="M12:M83" si="33">IF(ISBLANK(B12),0,0.282772-(0.0332*(EXP(0.0193*B12/1000)-1)))</f>
        <v>0.28179087551983117</v>
      </c>
      <c r="N12" s="34">
        <f t="shared" ref="N12:N83" si="34">IF(ISBLANK(B12),0,0.283251-(0.0384*(EXP(0.0193*B12/1000)-1)))</f>
        <v>0.28211620542052757</v>
      </c>
      <c r="O12" s="33"/>
      <c r="P12" s="34">
        <f t="shared" ref="P12:P83" si="35">C12-(E12*(EXP(0.01865*B12/1000)-1))</f>
        <v>0.28206850585092336</v>
      </c>
      <c r="Q12" s="35">
        <f t="shared" ref="Q12:Q83" si="36">IF(ISBLANK(B12),0,((P12/U12)-1)*10000)</f>
        <v>8.6621394198771462</v>
      </c>
      <c r="R12" s="35">
        <f t="shared" ref="R12:R83" si="37">0.7*D12/0.00002</f>
        <v>1.2201195964389224</v>
      </c>
      <c r="S12" s="35">
        <f t="shared" ref="S12:S83" si="38">IF(ISBLANK(B12),0,(1/0.01865)*LN(1+((C12-0.28325)/(E12-0.0384))))</f>
        <v>1.628781678778517</v>
      </c>
      <c r="T12" s="35">
        <f t="shared" ref="T12:T83" si="39">IF(ISBLANK(B12),0,(B12/1000)+((1/0.01865)*LN(1+((P12-V12)/(0.015-0.0384)))))</f>
        <v>1.7067473728522233</v>
      </c>
      <c r="U12" s="34">
        <f t="shared" ref="U12:U83" si="40">IF(ISBLANK(B12),0,0.282772-(0.0332*(EXP(0.01865*B12/1000)-1)))</f>
        <v>0.28182438563889084</v>
      </c>
      <c r="V12" s="34">
        <f t="shared" ref="V12:V83" si="41">IF(ISBLANK(B12),0,0.283251-(0.0384*(EXP(0.01865*B12/1000)-1)))</f>
        <v>0.282154964112452</v>
      </c>
      <c r="W12" s="33"/>
      <c r="X12" s="34">
        <f t="shared" ref="X12:X83" si="42">C12-(E12*(EXP(0.01983*B12/1000)-1))</f>
        <v>0.28206621741396259</v>
      </c>
      <c r="Y12" s="35">
        <f t="shared" ref="Y12:Y83" si="43">IF(ISBLANK(B12),0,((X12/AC12)-1)*10000)</f>
        <v>10.742691549825434</v>
      </c>
      <c r="Z12" s="35">
        <f t="shared" ref="Z12:Z83" si="44">0.7*D12/0.00002</f>
        <v>1.2201195964389224</v>
      </c>
      <c r="AA12" s="35">
        <f t="shared" ref="AA12:AA83" si="45">IF(ISBLANK(B12),0,(1/0.01983)*LN(1+((C12-0.28325)/(E12-0.0384))))</f>
        <v>1.5318597231073798</v>
      </c>
      <c r="AB12" s="35">
        <f t="shared" ref="AB12:AB83" si="46">IF(ISBLANK(B12),0,(B12/1000)+((1/0.01983)*LN(1+((X12-AD12)/(0.015-0.0384)))))</f>
        <v>1.5485442895386805</v>
      </c>
      <c r="AC12" s="34">
        <f t="shared" ref="AC12:AC83" si="47">IF(ISBLANK(B12),0,0.282772-(0.0332*(EXP(0.01983*B12/1000)-1)))</f>
        <v>0.28176352754731943</v>
      </c>
      <c r="AD12" s="34">
        <f t="shared" ref="AD12:AD83" si="48">IF(ISBLANK(B12),0,0.283251-(0.0384*(EXP(0.01983*B12/1000)-1)))</f>
        <v>0.28208457403063447</v>
      </c>
      <c r="AE12" s="33"/>
      <c r="AF12" s="34">
        <f t="shared" ref="AF12:AF83" si="49">C12-(E12*(EXP(0.01867*B12/1000)-1))</f>
        <v>0.28206846709779371</v>
      </c>
      <c r="AG12" s="35">
        <f t="shared" ref="AG12:AG83" si="50">IF(ISBLANK(B12),0,((AF12/AK12)-1)*10000)</f>
        <v>8.6607643390945732</v>
      </c>
      <c r="AH12" s="35">
        <f t="shared" ref="AH12:AH83" si="51">0.7*D12/0.00002</f>
        <v>1.2201195964389224</v>
      </c>
      <c r="AI12" s="35">
        <f t="shared" ref="AI12:AI83" si="52">IF(ISBLANK(B12),0,(1/0.01867)*LN(1+((C12-0.28325)/(E12-0.0384))))</f>
        <v>1.6270368671247639</v>
      </c>
      <c r="AJ12" s="35">
        <f t="shared" ref="AJ12:AJ83" si="53">IF(ISBLANK(B12),0,(B12/1000)+((1/0.01867)*LN(1+((AF12-AL12)/(0.015-0.0384)))))</f>
        <v>1.7066239165770825</v>
      </c>
      <c r="AK12" s="34">
        <f t="shared" ref="AK12:AK83" si="54">IF(ISBLANK(B12),0,0.282772-(0.0332*(EXP(0.01865*B12/1000)-1)))</f>
        <v>0.28182438563889084</v>
      </c>
      <c r="AL12" s="34">
        <f t="shared" ref="AL12:AL83" si="55">IF(ISBLANK(B12),0,0.283251-(0.0384*(EXP(0.01865*B12/1000)-1)))</f>
        <v>0.282154964112452</v>
      </c>
    </row>
    <row r="13" spans="1:16384">
      <c r="A13" s="40" t="s">
        <v>23</v>
      </c>
      <c r="B13" s="49">
        <v>1238</v>
      </c>
      <c r="C13" s="54">
        <v>0.28213496847763414</v>
      </c>
      <c r="D13" s="54">
        <v>2.5042147007912644E-5</v>
      </c>
      <c r="E13" s="54">
        <v>1.2726869010521119E-3</v>
      </c>
      <c r="H13" s="34">
        <f t="shared" si="28"/>
        <v>0.28210419346467863</v>
      </c>
      <c r="I13" s="35">
        <f t="shared" si="29"/>
        <v>4.7880098978336783</v>
      </c>
      <c r="J13" s="35">
        <f t="shared" si="30"/>
        <v>0.87647514527694237</v>
      </c>
      <c r="K13" s="35">
        <f t="shared" si="31"/>
        <v>1.5331864634704422</v>
      </c>
      <c r="L13" s="35">
        <f t="shared" si="32"/>
        <v>1.7190226539994784</v>
      </c>
      <c r="M13" s="34">
        <f t="shared" si="33"/>
        <v>0.28196918633917101</v>
      </c>
      <c r="N13" s="34">
        <f t="shared" si="34"/>
        <v>0.28232244444048687</v>
      </c>
      <c r="O13" s="33"/>
      <c r="P13" s="34">
        <f t="shared" si="35"/>
        <v>0.28210524193857078</v>
      </c>
      <c r="Q13" s="35">
        <f t="shared" si="36"/>
        <v>3.8548183046627216</v>
      </c>
      <c r="R13" s="35">
        <f t="shared" si="37"/>
        <v>0.87647514527694237</v>
      </c>
      <c r="S13" s="35">
        <f t="shared" si="38"/>
        <v>1.5866219166208866</v>
      </c>
      <c r="T13" s="35">
        <f t="shared" si="39"/>
        <v>1.8051815208388602</v>
      </c>
      <c r="U13" s="34">
        <f t="shared" si="40"/>
        <v>0.2819965373971498</v>
      </c>
      <c r="V13" s="34">
        <f t="shared" si="41"/>
        <v>0.28235407939911294</v>
      </c>
      <c r="W13" s="33"/>
      <c r="X13" s="34">
        <f t="shared" si="42"/>
        <v>0.28210333793053399</v>
      </c>
      <c r="Y13" s="35">
        <f t="shared" si="43"/>
        <v>5.549610089352619</v>
      </c>
      <c r="Z13" s="35">
        <f t="shared" si="44"/>
        <v>0.87647514527694237</v>
      </c>
      <c r="AA13" s="35">
        <f t="shared" si="45"/>
        <v>1.492208711294984</v>
      </c>
      <c r="AB13" s="35">
        <f t="shared" si="46"/>
        <v>1.6528489421367534</v>
      </c>
      <c r="AC13" s="34">
        <f t="shared" si="47"/>
        <v>0.28194686841197392</v>
      </c>
      <c r="AD13" s="34">
        <f t="shared" si="48"/>
        <v>0.28229663093433122</v>
      </c>
      <c r="AE13" s="33"/>
      <c r="AF13" s="34">
        <f t="shared" si="49"/>
        <v>0.2821052096904148</v>
      </c>
      <c r="AG13" s="35">
        <f t="shared" si="50"/>
        <v>3.8536747389894543</v>
      </c>
      <c r="AH13" s="35">
        <f t="shared" si="51"/>
        <v>0.87647514527694237</v>
      </c>
      <c r="AI13" s="35">
        <f t="shared" si="52"/>
        <v>1.5849222680760329</v>
      </c>
      <c r="AJ13" s="35">
        <f t="shared" si="53"/>
        <v>1.8046469731193246</v>
      </c>
      <c r="AK13" s="34">
        <f t="shared" si="54"/>
        <v>0.2819965373971498</v>
      </c>
      <c r="AL13" s="34">
        <f t="shared" si="55"/>
        <v>0.28235407939911294</v>
      </c>
    </row>
    <row r="14" spans="1:16384">
      <c r="A14" s="40" t="s">
        <v>24</v>
      </c>
      <c r="B14" s="49">
        <v>1198</v>
      </c>
      <c r="C14" s="54">
        <v>0.2819937869942149</v>
      </c>
      <c r="D14" s="54">
        <v>2.6410202311524914E-5</v>
      </c>
      <c r="E14" s="54">
        <v>2.2662645178956266E-3</v>
      </c>
      <c r="H14" s="34">
        <f t="shared" si="28"/>
        <v>0.28194077731838768</v>
      </c>
      <c r="I14" s="35">
        <f t="shared" si="29"/>
        <v>-1.9379414649112192</v>
      </c>
      <c r="J14" s="35">
        <f t="shared" si="30"/>
        <v>0.92435708090337187</v>
      </c>
      <c r="K14" s="35">
        <f t="shared" si="31"/>
        <v>1.7707244267621407</v>
      </c>
      <c r="L14" s="35">
        <f t="shared" si="32"/>
        <v>2.1023704129557474</v>
      </c>
      <c r="M14" s="34">
        <f t="shared" si="33"/>
        <v>0.28199542638135766</v>
      </c>
      <c r="N14" s="34">
        <f t="shared" si="34"/>
        <v>0.28235279436879918</v>
      </c>
      <c r="O14" s="33"/>
      <c r="P14" s="34">
        <f t="shared" si="35"/>
        <v>0.2819425826342114</v>
      </c>
      <c r="Q14" s="35">
        <f t="shared" si="36"/>
        <v>-2.8115197386180402</v>
      </c>
      <c r="R14" s="35">
        <f t="shared" si="37"/>
        <v>0.92435708090337187</v>
      </c>
      <c r="S14" s="35">
        <f t="shared" si="38"/>
        <v>1.8324386829227515</v>
      </c>
      <c r="T14" s="35">
        <f t="shared" si="39"/>
        <v>2.1986666135922777</v>
      </c>
      <c r="U14" s="34">
        <f t="shared" si="40"/>
        <v>0.28202187364065767</v>
      </c>
      <c r="V14" s="34">
        <f t="shared" si="41"/>
        <v>0.28238338396991725</v>
      </c>
      <c r="W14" s="33"/>
      <c r="X14" s="34">
        <f t="shared" si="42"/>
        <v>0.28193930425082586</v>
      </c>
      <c r="Y14" s="35">
        <f t="shared" si="43"/>
        <v>-1.2250141300895745</v>
      </c>
      <c r="Z14" s="35">
        <f t="shared" si="44"/>
        <v>0.92435708090337187</v>
      </c>
      <c r="AA14" s="35">
        <f t="shared" si="45"/>
        <v>1.7233979544381905</v>
      </c>
      <c r="AB14" s="35">
        <f t="shared" si="46"/>
        <v>2.0284345662678351</v>
      </c>
      <c r="AC14" s="34">
        <f t="shared" si="47"/>
        <v>0.28197384644544699</v>
      </c>
      <c r="AD14" s="34">
        <f t="shared" si="48"/>
        <v>0.28232783444292658</v>
      </c>
      <c r="AE14" s="33"/>
      <c r="AF14" s="34">
        <f t="shared" si="49"/>
        <v>0.28194252710699186</v>
      </c>
      <c r="AG14" s="35">
        <f t="shared" si="50"/>
        <v>-2.8134886362363165</v>
      </c>
      <c r="AH14" s="35">
        <f t="shared" si="51"/>
        <v>0.92435708090337187</v>
      </c>
      <c r="AI14" s="35">
        <f t="shared" si="52"/>
        <v>1.830475706294018</v>
      </c>
      <c r="AJ14" s="35">
        <f t="shared" si="53"/>
        <v>2.1977194121258545</v>
      </c>
      <c r="AK14" s="34">
        <f t="shared" si="54"/>
        <v>0.28202187364065767</v>
      </c>
      <c r="AL14" s="34">
        <f t="shared" si="55"/>
        <v>0.28238338396991725</v>
      </c>
    </row>
    <row r="15" spans="1:16384">
      <c r="A15" s="40" t="s">
        <v>25</v>
      </c>
      <c r="B15" s="49">
        <v>1270</v>
      </c>
      <c r="C15" s="54">
        <v>0.28214106453499932</v>
      </c>
      <c r="D15" s="54">
        <v>2.7279835803982384E-5</v>
      </c>
      <c r="E15" s="54">
        <v>6.6580684594662754E-4</v>
      </c>
      <c r="H15" s="34">
        <f t="shared" si="28"/>
        <v>0.28212454329447528</v>
      </c>
      <c r="I15" s="35">
        <f t="shared" si="29"/>
        <v>6.2551770817265151</v>
      </c>
      <c r="J15" s="35">
        <f t="shared" si="30"/>
        <v>0.95479425313938338</v>
      </c>
      <c r="K15" s="35">
        <f t="shared" si="31"/>
        <v>1.5007527481047938</v>
      </c>
      <c r="L15" s="35">
        <f t="shared" si="32"/>
        <v>1.6529846138121742</v>
      </c>
      <c r="M15" s="34">
        <f t="shared" si="33"/>
        <v>0.2819481797152763</v>
      </c>
      <c r="N15" s="34">
        <f t="shared" si="34"/>
        <v>0.28229814762248823</v>
      </c>
      <c r="O15" s="33"/>
      <c r="P15" s="34">
        <f t="shared" si="35"/>
        <v>0.28212510632388826</v>
      </c>
      <c r="Q15" s="35">
        <f t="shared" si="36"/>
        <v>5.2788677067594492</v>
      </c>
      <c r="R15" s="35">
        <f t="shared" si="37"/>
        <v>0.95479425313938338</v>
      </c>
      <c r="S15" s="35">
        <f t="shared" si="38"/>
        <v>1.5530578036687677</v>
      </c>
      <c r="T15" s="35">
        <f t="shared" si="39"/>
        <v>1.738862874547682</v>
      </c>
      <c r="U15" s="34">
        <f t="shared" si="40"/>
        <v>0.28197625478934024</v>
      </c>
      <c r="V15" s="34">
        <f t="shared" si="41"/>
        <v>0.28233061999730913</v>
      </c>
      <c r="W15" s="33"/>
      <c r="X15" s="34">
        <f t="shared" si="42"/>
        <v>0.28212408386483656</v>
      </c>
      <c r="Y15" s="35">
        <f t="shared" si="43"/>
        <v>7.0519855065520609</v>
      </c>
      <c r="Z15" s="35">
        <f t="shared" si="44"/>
        <v>0.95479425313938338</v>
      </c>
      <c r="AA15" s="35">
        <f t="shared" si="45"/>
        <v>1.4606418577116753</v>
      </c>
      <c r="AB15" s="35">
        <f t="shared" si="46"/>
        <v>1.5870174841206375</v>
      </c>
      <c r="AC15" s="34">
        <f t="shared" si="47"/>
        <v>0.28192527057263567</v>
      </c>
      <c r="AD15" s="34">
        <f t="shared" si="48"/>
        <v>0.28227165030087975</v>
      </c>
      <c r="AE15" s="33"/>
      <c r="AF15" s="34">
        <f t="shared" si="49"/>
        <v>0.28212508900683592</v>
      </c>
      <c r="AG15" s="35">
        <f t="shared" si="50"/>
        <v>5.278253575176084</v>
      </c>
      <c r="AH15" s="35">
        <f t="shared" si="51"/>
        <v>0.95479425313938338</v>
      </c>
      <c r="AI15" s="35">
        <f t="shared" si="52"/>
        <v>1.5513941102529469</v>
      </c>
      <c r="AJ15" s="35">
        <f t="shared" si="53"/>
        <v>1.7383999042344933</v>
      </c>
      <c r="AK15" s="34">
        <f t="shared" si="54"/>
        <v>0.28197625478934024</v>
      </c>
      <c r="AL15" s="34">
        <f t="shared" si="55"/>
        <v>0.28233061999730913</v>
      </c>
    </row>
    <row r="16" spans="1:16384">
      <c r="A16" s="40" t="s">
        <v>26</v>
      </c>
      <c r="B16" s="49">
        <v>1313</v>
      </c>
      <c r="C16" s="54">
        <v>0.28221193950354301</v>
      </c>
      <c r="D16" s="54">
        <v>2.8096806202471501E-5</v>
      </c>
      <c r="E16" s="54">
        <v>1.7163823386729326E-3</v>
      </c>
      <c r="H16" s="34">
        <f t="shared" si="28"/>
        <v>0.28216788904851492</v>
      </c>
      <c r="I16" s="35">
        <f t="shared" si="29"/>
        <v>8.795313626281942</v>
      </c>
      <c r="J16" s="35">
        <f t="shared" si="30"/>
        <v>0.98338821708650237</v>
      </c>
      <c r="K16" s="35">
        <f t="shared" si="31"/>
        <v>1.4458381601869086</v>
      </c>
      <c r="L16" s="35">
        <f t="shared" si="32"/>
        <v>1.5286307655310307</v>
      </c>
      <c r="M16" s="34">
        <f t="shared" si="33"/>
        <v>0.28191993162689905</v>
      </c>
      <c r="N16" s="34">
        <f t="shared" si="34"/>
        <v>0.28226547513472655</v>
      </c>
      <c r="O16" s="33"/>
      <c r="P16" s="34">
        <f t="shared" si="35"/>
        <v>0.28216939084893577</v>
      </c>
      <c r="Q16" s="35">
        <f t="shared" si="36"/>
        <v>7.8173675737613912</v>
      </c>
      <c r="R16" s="35">
        <f t="shared" si="37"/>
        <v>0.98338821708650237</v>
      </c>
      <c r="S16" s="35">
        <f t="shared" si="38"/>
        <v>1.4962293024990527</v>
      </c>
      <c r="T16" s="35">
        <f t="shared" si="39"/>
        <v>1.6093394273316386</v>
      </c>
      <c r="U16" s="34">
        <f t="shared" si="40"/>
        <v>0.28194898096680926</v>
      </c>
      <c r="V16" s="34">
        <f t="shared" si="41"/>
        <v>0.28229907437124924</v>
      </c>
      <c r="W16" s="33"/>
      <c r="X16" s="34">
        <f t="shared" si="42"/>
        <v>0.28216666355458309</v>
      </c>
      <c r="Y16" s="35">
        <f t="shared" si="43"/>
        <v>9.5934830884769617</v>
      </c>
      <c r="Z16" s="35">
        <f t="shared" si="44"/>
        <v>0.98338821708650237</v>
      </c>
      <c r="AA16" s="35">
        <f t="shared" si="45"/>
        <v>1.4071949819267442</v>
      </c>
      <c r="AB16" s="35">
        <f t="shared" si="46"/>
        <v>1.4666249509128795</v>
      </c>
      <c r="AC16" s="34">
        <f t="shared" si="47"/>
        <v>0.28189622688604943</v>
      </c>
      <c r="AD16" s="34">
        <f t="shared" si="48"/>
        <v>0.28223805760314147</v>
      </c>
      <c r="AE16" s="33"/>
      <c r="AF16" s="34">
        <f t="shared" si="49"/>
        <v>0.28216934465880139</v>
      </c>
      <c r="AG16" s="35">
        <f t="shared" si="50"/>
        <v>7.8157293293457109</v>
      </c>
      <c r="AH16" s="35">
        <f t="shared" si="51"/>
        <v>0.98338821708650237</v>
      </c>
      <c r="AI16" s="35">
        <f t="shared" si="52"/>
        <v>1.494626485892198</v>
      </c>
      <c r="AJ16" s="35">
        <f t="shared" si="53"/>
        <v>1.6091271224342214</v>
      </c>
      <c r="AK16" s="34">
        <f t="shared" si="54"/>
        <v>0.28194898096680926</v>
      </c>
      <c r="AL16" s="34">
        <f t="shared" si="55"/>
        <v>0.28229907437124924</v>
      </c>
    </row>
    <row r="17" spans="1:38">
      <c r="A17" s="40" t="s">
        <v>27</v>
      </c>
      <c r="B17" s="49">
        <v>1211</v>
      </c>
      <c r="C17" s="54">
        <v>0.28212506853893815</v>
      </c>
      <c r="D17" s="54">
        <v>3.2688864210143026E-5</v>
      </c>
      <c r="E17" s="54">
        <v>1.1008413618717012E-3</v>
      </c>
      <c r="H17" s="34">
        <f t="shared" si="28"/>
        <v>0.28209903631290695</v>
      </c>
      <c r="I17" s="35">
        <f t="shared" si="29"/>
        <v>3.9766288133114003</v>
      </c>
      <c r="J17" s="35">
        <f t="shared" si="30"/>
        <v>1.1441102473550058</v>
      </c>
      <c r="K17" s="35">
        <f t="shared" si="31"/>
        <v>1.5395771736003867</v>
      </c>
      <c r="L17" s="35">
        <f t="shared" si="32"/>
        <v>1.7482538878386953</v>
      </c>
      <c r="M17" s="34">
        <f t="shared" si="33"/>
        <v>0.28198690058952086</v>
      </c>
      <c r="N17" s="34">
        <f t="shared" si="34"/>
        <v>0.2823429332119759</v>
      </c>
      <c r="O17" s="33"/>
      <c r="P17" s="34">
        <f t="shared" si="35"/>
        <v>0.28209992298243491</v>
      </c>
      <c r="Q17" s="35">
        <f t="shared" si="36"/>
        <v>3.0594813563977752</v>
      </c>
      <c r="R17" s="35">
        <f t="shared" si="37"/>
        <v>1.1441102473550058</v>
      </c>
      <c r="S17" s="35">
        <f t="shared" si="38"/>
        <v>1.5932353592754673</v>
      </c>
      <c r="T17" s="35">
        <f t="shared" si="39"/>
        <v>1.8350652753221455</v>
      </c>
      <c r="U17" s="34">
        <f t="shared" si="40"/>
        <v>0.28201364143461299</v>
      </c>
      <c r="V17" s="34">
        <f t="shared" si="41"/>
        <v>0.28237386238220291</v>
      </c>
      <c r="W17" s="33"/>
      <c r="X17" s="34">
        <f t="shared" si="42"/>
        <v>0.28209831281947695</v>
      </c>
      <c r="Y17" s="35">
        <f t="shared" si="43"/>
        <v>4.725120123987292</v>
      </c>
      <c r="Z17" s="35">
        <f t="shared" si="44"/>
        <v>1.1441102473550058</v>
      </c>
      <c r="AA17" s="35">
        <f t="shared" si="45"/>
        <v>1.4984286157583191</v>
      </c>
      <c r="AB17" s="35">
        <f t="shared" si="46"/>
        <v>1.6815836868893996</v>
      </c>
      <c r="AC17" s="34">
        <f t="shared" si="47"/>
        <v>0.28196508093165978</v>
      </c>
      <c r="AD17" s="34">
        <f t="shared" si="48"/>
        <v>0.28231769601734141</v>
      </c>
      <c r="AE17" s="33"/>
      <c r="AF17" s="34">
        <f t="shared" si="49"/>
        <v>0.28209989571070149</v>
      </c>
      <c r="AG17" s="35">
        <f t="shared" si="50"/>
        <v>3.0585143204309162</v>
      </c>
      <c r="AH17" s="35">
        <f t="shared" si="51"/>
        <v>1.1441102473550058</v>
      </c>
      <c r="AI17" s="35">
        <f t="shared" si="52"/>
        <v>1.5915286261642994</v>
      </c>
      <c r="AJ17" s="35">
        <f t="shared" si="53"/>
        <v>1.8344584551076213</v>
      </c>
      <c r="AK17" s="34">
        <f t="shared" si="54"/>
        <v>0.28201364143461299</v>
      </c>
      <c r="AL17" s="34">
        <f t="shared" si="55"/>
        <v>0.28237386238220291</v>
      </c>
    </row>
    <row r="18" spans="1:38">
      <c r="A18" s="40" t="s">
        <v>28</v>
      </c>
      <c r="B18" s="49">
        <v>1236</v>
      </c>
      <c r="C18" s="54">
        <v>0.28187531510767533</v>
      </c>
      <c r="D18" s="54">
        <v>3.1686845128881714E-5</v>
      </c>
      <c r="E18" s="54">
        <v>5.75268056885177E-4</v>
      </c>
      <c r="H18" s="34">
        <f t="shared" si="28"/>
        <v>0.28186142721535601</v>
      </c>
      <c r="I18" s="35">
        <f t="shared" si="29"/>
        <v>-3.8681921529637453</v>
      </c>
      <c r="J18" s="35">
        <f t="shared" si="30"/>
        <v>1.1090395795108599</v>
      </c>
      <c r="K18" s="35">
        <f t="shared" si="31"/>
        <v>1.8496734276929241</v>
      </c>
      <c r="L18" s="35">
        <f t="shared" si="32"/>
        <v>2.2501785013952906</v>
      </c>
      <c r="M18" s="34">
        <f t="shared" si="33"/>
        <v>0.28197049882244724</v>
      </c>
      <c r="N18" s="34">
        <f t="shared" si="34"/>
        <v>0.28232396249343289</v>
      </c>
      <c r="O18" s="33"/>
      <c r="P18" s="34">
        <f t="shared" si="35"/>
        <v>0.28186190035316067</v>
      </c>
      <c r="Q18" s="35">
        <f t="shared" si="36"/>
        <v>-4.8193391177042688</v>
      </c>
      <c r="R18" s="35">
        <f t="shared" si="37"/>
        <v>1.1090395795108599</v>
      </c>
      <c r="S18" s="35">
        <f t="shared" si="38"/>
        <v>1.9141392576125167</v>
      </c>
      <c r="T18" s="35">
        <f t="shared" si="39"/>
        <v>2.355383002833118</v>
      </c>
      <c r="U18" s="34">
        <f t="shared" si="40"/>
        <v>0.28199780465827029</v>
      </c>
      <c r="V18" s="34">
        <f t="shared" si="41"/>
        <v>0.28235554514691502</v>
      </c>
      <c r="W18" s="33"/>
      <c r="X18" s="34">
        <f t="shared" si="42"/>
        <v>0.281861041144637</v>
      </c>
      <c r="Y18" s="35">
        <f t="shared" si="43"/>
        <v>-3.0919392919070976</v>
      </c>
      <c r="Z18" s="35">
        <f t="shared" si="44"/>
        <v>1.1090395795108599</v>
      </c>
      <c r="AA18" s="35">
        <f t="shared" si="45"/>
        <v>1.8002368711282621</v>
      </c>
      <c r="AB18" s="35">
        <f t="shared" si="46"/>
        <v>2.1693983311795559</v>
      </c>
      <c r="AC18" s="34">
        <f t="shared" si="47"/>
        <v>0.28194821782193369</v>
      </c>
      <c r="AD18" s="34">
        <f t="shared" si="48"/>
        <v>0.28229819169765824</v>
      </c>
      <c r="AE18" s="33"/>
      <c r="AF18" s="34">
        <f t="shared" si="49"/>
        <v>0.28186188580074173</v>
      </c>
      <c r="AG18" s="35">
        <f t="shared" si="50"/>
        <v>-4.8198551649458743</v>
      </c>
      <c r="AH18" s="35">
        <f t="shared" si="51"/>
        <v>1.1090395795108599</v>
      </c>
      <c r="AI18" s="35">
        <f t="shared" si="52"/>
        <v>1.9120887602824552</v>
      </c>
      <c r="AJ18" s="35">
        <f t="shared" si="53"/>
        <v>2.3542164998620834</v>
      </c>
      <c r="AK18" s="34">
        <f t="shared" si="54"/>
        <v>0.28199780465827029</v>
      </c>
      <c r="AL18" s="34">
        <f t="shared" si="55"/>
        <v>0.28235554514691502</v>
      </c>
    </row>
    <row r="19" spans="1:38">
      <c r="A19" s="40" t="s">
        <v>29</v>
      </c>
      <c r="B19" s="49">
        <v>1189</v>
      </c>
      <c r="C19" s="54">
        <v>0.28215218410815945</v>
      </c>
      <c r="D19" s="54">
        <v>3.3221043510157865E-5</v>
      </c>
      <c r="E19" s="54">
        <v>2.118724987161306E-3</v>
      </c>
      <c r="H19" s="34">
        <f t="shared" si="28"/>
        <v>0.28210300209395711</v>
      </c>
      <c r="I19" s="35">
        <f t="shared" si="29"/>
        <v>3.6054615473979368</v>
      </c>
      <c r="J19" s="35">
        <f t="shared" si="30"/>
        <v>1.1627365228555251</v>
      </c>
      <c r="K19" s="35">
        <f t="shared" si="31"/>
        <v>1.5445447177027505</v>
      </c>
      <c r="L19" s="35">
        <f t="shared" si="32"/>
        <v>1.7541230575502809</v>
      </c>
      <c r="M19" s="34">
        <f t="shared" si="33"/>
        <v>0.28200132759965957</v>
      </c>
      <c r="N19" s="34">
        <f t="shared" si="34"/>
        <v>0.28235961987430497</v>
      </c>
      <c r="O19" s="33"/>
      <c r="P19" s="34">
        <f t="shared" si="35"/>
        <v>0.28210467691360758</v>
      </c>
      <c r="Q19" s="35">
        <f t="shared" si="36"/>
        <v>2.7339604422493835</v>
      </c>
      <c r="R19" s="35">
        <f t="shared" si="37"/>
        <v>1.1627365228555251</v>
      </c>
      <c r="S19" s="35">
        <f t="shared" si="38"/>
        <v>1.5983760349417204</v>
      </c>
      <c r="T19" s="35">
        <f t="shared" si="39"/>
        <v>1.8387843264384103</v>
      </c>
      <c r="U19" s="34">
        <f t="shared" si="40"/>
        <v>0.28202757169114484</v>
      </c>
      <c r="V19" s="34">
        <f t="shared" si="41"/>
        <v>0.28238997448614334</v>
      </c>
      <c r="W19" s="33"/>
      <c r="X19" s="34">
        <f t="shared" si="42"/>
        <v>0.28210163551345829</v>
      </c>
      <c r="Y19" s="35">
        <f t="shared" si="43"/>
        <v>4.316688994852047</v>
      </c>
      <c r="Z19" s="35">
        <f t="shared" si="44"/>
        <v>1.1627365228555251</v>
      </c>
      <c r="AA19" s="35">
        <f t="shared" si="45"/>
        <v>1.5032633914101405</v>
      </c>
      <c r="AB19" s="35">
        <f t="shared" si="46"/>
        <v>1.6891094711685253</v>
      </c>
      <c r="AC19" s="34">
        <f t="shared" si="47"/>
        <v>0.28197991355449731</v>
      </c>
      <c r="AD19" s="34">
        <f t="shared" si="48"/>
        <v>0.28233485182206908</v>
      </c>
      <c r="AE19" s="33"/>
      <c r="AF19" s="34">
        <f t="shared" si="49"/>
        <v>0.28210462539999381</v>
      </c>
      <c r="AG19" s="35">
        <f t="shared" si="50"/>
        <v>2.7321338969432674</v>
      </c>
      <c r="AH19" s="35">
        <f t="shared" si="51"/>
        <v>1.1627365228555251</v>
      </c>
      <c r="AI19" s="35">
        <f t="shared" si="52"/>
        <v>1.5966637949471392</v>
      </c>
      <c r="AJ19" s="35">
        <f t="shared" si="53"/>
        <v>1.8382047458562165</v>
      </c>
      <c r="AK19" s="34">
        <f t="shared" si="54"/>
        <v>0.28202757169114484</v>
      </c>
      <c r="AL19" s="34">
        <f t="shared" si="55"/>
        <v>0.28238997448614334</v>
      </c>
    </row>
    <row r="20" spans="1:38">
      <c r="A20" s="40" t="s">
        <v>30</v>
      </c>
      <c r="B20" s="49">
        <v>1357</v>
      </c>
      <c r="C20" s="54">
        <v>0.28219716779359844</v>
      </c>
      <c r="D20" s="54">
        <v>3.0517662797029804E-5</v>
      </c>
      <c r="E20" s="54">
        <v>1.1496913942402537E-3</v>
      </c>
      <c r="H20" s="34">
        <f t="shared" si="28"/>
        <v>0.28216665949718489</v>
      </c>
      <c r="I20" s="35">
        <f t="shared" si="29"/>
        <v>9.7788565833045737</v>
      </c>
      <c r="J20" s="35">
        <f t="shared" si="30"/>
        <v>1.068118197896043</v>
      </c>
      <c r="K20" s="35">
        <f t="shared" si="31"/>
        <v>1.4441279199044983</v>
      </c>
      <c r="L20" s="35">
        <f t="shared" si="32"/>
        <v>1.50151119718183</v>
      </c>
      <c r="M20" s="34">
        <f t="shared" si="33"/>
        <v>0.28189100232879516</v>
      </c>
      <c r="N20" s="34">
        <f t="shared" si="34"/>
        <v>0.28223201474173892</v>
      </c>
      <c r="O20" s="33"/>
      <c r="P20" s="34">
        <f t="shared" si="35"/>
        <v>0.28216770003335212</v>
      </c>
      <c r="Q20" s="35">
        <f t="shared" si="36"/>
        <v>8.7488966924764711</v>
      </c>
      <c r="R20" s="35">
        <f t="shared" si="37"/>
        <v>1.068118197896043</v>
      </c>
      <c r="S20" s="35">
        <f t="shared" si="38"/>
        <v>1.4944594559869606</v>
      </c>
      <c r="T20" s="35">
        <f t="shared" si="39"/>
        <v>1.5835295708195796</v>
      </c>
      <c r="U20" s="34">
        <f t="shared" si="40"/>
        <v>0.28192105021897212</v>
      </c>
      <c r="V20" s="34">
        <f t="shared" si="41"/>
        <v>0.2822667689279677</v>
      </c>
      <c r="W20" s="33"/>
      <c r="X20" s="34">
        <f t="shared" si="42"/>
        <v>0.28216581038045535</v>
      </c>
      <c r="Y20" s="35">
        <f t="shared" si="43"/>
        <v>10.619505387079453</v>
      </c>
      <c r="Z20" s="35">
        <f t="shared" si="44"/>
        <v>1.068118197896043</v>
      </c>
      <c r="AA20" s="35">
        <f t="shared" si="45"/>
        <v>1.4055304515459817</v>
      </c>
      <c r="AB20" s="35">
        <f t="shared" si="46"/>
        <v>1.4384898153859498</v>
      </c>
      <c r="AC20" s="34">
        <f t="shared" si="47"/>
        <v>0.28186648211792653</v>
      </c>
      <c r="AD20" s="34">
        <f t="shared" si="48"/>
        <v>0.28220365401591502</v>
      </c>
      <c r="AE20" s="33"/>
      <c r="AF20" s="34">
        <f t="shared" si="49"/>
        <v>0.28216766803053839</v>
      </c>
      <c r="AG20" s="35">
        <f t="shared" si="50"/>
        <v>8.7477615231179584</v>
      </c>
      <c r="AH20" s="35">
        <f t="shared" si="51"/>
        <v>1.068118197896043</v>
      </c>
      <c r="AI20" s="35">
        <f t="shared" si="52"/>
        <v>1.4928585353056678</v>
      </c>
      <c r="AJ20" s="35">
        <f t="shared" si="53"/>
        <v>1.5833598484562528</v>
      </c>
      <c r="AK20" s="34">
        <f t="shared" si="54"/>
        <v>0.28192105021897212</v>
      </c>
      <c r="AL20" s="34">
        <f t="shared" si="55"/>
        <v>0.2822667689279677</v>
      </c>
    </row>
    <row r="21" spans="1:38">
      <c r="A21" s="40" t="s">
        <v>31</v>
      </c>
      <c r="B21" s="49">
        <v>1225</v>
      </c>
      <c r="C21" s="54">
        <v>0.28196826587093421</v>
      </c>
      <c r="D21" s="54">
        <v>3.9283234371718583E-5</v>
      </c>
      <c r="E21" s="54">
        <v>1.459439837319656E-3</v>
      </c>
      <c r="H21" s="34">
        <f t="shared" si="28"/>
        <v>0.28193334994103564</v>
      </c>
      <c r="I21" s="35">
        <f t="shared" si="29"/>
        <v>-1.5734092203789629</v>
      </c>
      <c r="J21" s="35">
        <f t="shared" si="30"/>
        <v>1.3749132030101501</v>
      </c>
      <c r="K21" s="35">
        <f t="shared" si="31"/>
        <v>1.7672967252218394</v>
      </c>
      <c r="L21" s="35">
        <f t="shared" si="32"/>
        <v>2.1009530226883903</v>
      </c>
      <c r="M21" s="34">
        <f t="shared" si="33"/>
        <v>0.28197771657495568</v>
      </c>
      <c r="N21" s="34">
        <f t="shared" si="34"/>
        <v>0.28233231073729809</v>
      </c>
      <c r="O21" s="33"/>
      <c r="P21" s="34">
        <f t="shared" si="35"/>
        <v>0.28193453934821971</v>
      </c>
      <c r="Q21" s="35">
        <f t="shared" si="36"/>
        <v>-2.4905394476881781</v>
      </c>
      <c r="R21" s="35">
        <f t="shared" si="37"/>
        <v>1.3749132030101501</v>
      </c>
      <c r="S21" s="35">
        <f t="shared" si="38"/>
        <v>1.8288915172536999</v>
      </c>
      <c r="T21" s="35">
        <f t="shared" si="39"/>
        <v>2.1992676630694623</v>
      </c>
      <c r="U21" s="34">
        <f t="shared" si="40"/>
        <v>0.28200477374956567</v>
      </c>
      <c r="V21" s="34">
        <f t="shared" si="41"/>
        <v>0.28236360578263014</v>
      </c>
      <c r="W21" s="33"/>
      <c r="X21" s="34">
        <f t="shared" si="42"/>
        <v>0.28193237941553101</v>
      </c>
      <c r="Y21" s="35">
        <f t="shared" si="43"/>
        <v>-0.82492425915847711</v>
      </c>
      <c r="Z21" s="35">
        <f t="shared" si="44"/>
        <v>1.3749132030101501</v>
      </c>
      <c r="AA21" s="35">
        <f t="shared" si="45"/>
        <v>1.720061865697504</v>
      </c>
      <c r="AB21" s="35">
        <f t="shared" si="46"/>
        <v>2.0254616530241254</v>
      </c>
      <c r="AC21" s="34">
        <f t="shared" si="47"/>
        <v>0.28195563862016143</v>
      </c>
      <c r="AD21" s="34">
        <f t="shared" si="48"/>
        <v>0.28230677478958427</v>
      </c>
      <c r="AE21" s="33"/>
      <c r="AF21" s="34">
        <f t="shared" si="49"/>
        <v>0.28193450276519577</v>
      </c>
      <c r="AG21" s="35">
        <f t="shared" si="50"/>
        <v>-2.4918366960802185</v>
      </c>
      <c r="AH21" s="35">
        <f t="shared" si="51"/>
        <v>1.3749132030101501</v>
      </c>
      <c r="AI21" s="35">
        <f t="shared" si="52"/>
        <v>1.8269323404810662</v>
      </c>
      <c r="AJ21" s="35">
        <f t="shared" si="53"/>
        <v>2.1983062207805748</v>
      </c>
      <c r="AK21" s="34">
        <f t="shared" si="54"/>
        <v>0.28200477374956567</v>
      </c>
      <c r="AL21" s="34">
        <f t="shared" si="55"/>
        <v>0.28236360578263014</v>
      </c>
    </row>
    <row r="22" spans="1:38">
      <c r="A22" s="40" t="s">
        <v>32</v>
      </c>
      <c r="B22" s="49">
        <v>1293</v>
      </c>
      <c r="C22" s="54">
        <v>0.28218478606932318</v>
      </c>
      <c r="D22" s="54">
        <v>3.2982096791303437E-5</v>
      </c>
      <c r="E22" s="54">
        <v>1.0947458566884173E-3</v>
      </c>
      <c r="H22" s="34">
        <f t="shared" si="28"/>
        <v>0.2821571230677985</v>
      </c>
      <c r="I22" s="35">
        <f t="shared" si="29"/>
        <v>7.946917204779691</v>
      </c>
      <c r="J22" s="35">
        <f t="shared" si="30"/>
        <v>1.1543733876956201</v>
      </c>
      <c r="K22" s="35">
        <f t="shared" si="31"/>
        <v>1.4587525731090829</v>
      </c>
      <c r="L22" s="35">
        <f t="shared" si="32"/>
        <v>1.5658553039769392</v>
      </c>
      <c r="M22" s="34">
        <f t="shared" si="33"/>
        <v>0.28193307318880645</v>
      </c>
      <c r="N22" s="34">
        <f t="shared" si="34"/>
        <v>0.28228067501355919</v>
      </c>
      <c r="O22" s="33"/>
      <c r="P22" s="34">
        <f t="shared" si="35"/>
        <v>0.28215806600002419</v>
      </c>
      <c r="Q22" s="35">
        <f t="shared" si="36"/>
        <v>6.9653727821350486</v>
      </c>
      <c r="R22" s="35">
        <f t="shared" si="37"/>
        <v>1.1543733876956201</v>
      </c>
      <c r="S22" s="35">
        <f t="shared" si="38"/>
        <v>1.5095938156035014</v>
      </c>
      <c r="T22" s="35">
        <f t="shared" si="39"/>
        <v>1.6485562274006635</v>
      </c>
      <c r="U22" s="34">
        <f t="shared" si="40"/>
        <v>0.28196166918640858</v>
      </c>
      <c r="V22" s="34">
        <f t="shared" si="41"/>
        <v>0.28231374990235203</v>
      </c>
      <c r="W22" s="33"/>
      <c r="X22" s="34">
        <f t="shared" si="42"/>
        <v>0.28215635362861768</v>
      </c>
      <c r="Y22" s="35">
        <f t="shared" si="43"/>
        <v>8.7480117461224971</v>
      </c>
      <c r="Z22" s="35">
        <f t="shared" si="44"/>
        <v>1.1543733876956201</v>
      </c>
      <c r="AA22" s="35">
        <f t="shared" si="45"/>
        <v>1.4197642289967374</v>
      </c>
      <c r="AB22" s="35">
        <f t="shared" si="46"/>
        <v>1.5023223640319925</v>
      </c>
      <c r="AC22" s="34">
        <f t="shared" si="47"/>
        <v>0.28190973865810492</v>
      </c>
      <c r="AD22" s="34">
        <f t="shared" si="48"/>
        <v>0.28225368567684422</v>
      </c>
      <c r="AE22" s="33"/>
      <c r="AF22" s="34">
        <f t="shared" si="49"/>
        <v>0.28215803699854036</v>
      </c>
      <c r="AG22" s="35">
        <f t="shared" si="50"/>
        <v>6.9643442209144091</v>
      </c>
      <c r="AH22" s="35">
        <f t="shared" si="51"/>
        <v>1.1543733876956201</v>
      </c>
      <c r="AI22" s="35">
        <f t="shared" si="52"/>
        <v>1.5079766824319927</v>
      </c>
      <c r="AJ22" s="35">
        <f t="shared" si="53"/>
        <v>1.6482412870179</v>
      </c>
      <c r="AK22" s="34">
        <f t="shared" si="54"/>
        <v>0.28196166918640858</v>
      </c>
      <c r="AL22" s="34">
        <f t="shared" si="55"/>
        <v>0.28231374990235203</v>
      </c>
    </row>
    <row r="23" spans="1:38">
      <c r="A23" s="40" t="s">
        <v>33</v>
      </c>
      <c r="B23" s="49">
        <v>1222</v>
      </c>
      <c r="C23" s="54">
        <v>0.28211489414365076</v>
      </c>
      <c r="D23" s="54">
        <v>2.7137105129249457E-5</v>
      </c>
      <c r="E23" s="54">
        <v>7.8064112738199297E-4</v>
      </c>
      <c r="H23" s="34">
        <f t="shared" si="28"/>
        <v>0.28209626420867701</v>
      </c>
      <c r="I23" s="35">
        <f t="shared" si="29"/>
        <v>4.1343198812127113</v>
      </c>
      <c r="J23" s="35">
        <f t="shared" si="30"/>
        <v>0.94979867952373087</v>
      </c>
      <c r="K23" s="35">
        <f t="shared" si="31"/>
        <v>1.5402687275509794</v>
      </c>
      <c r="L23" s="35">
        <f t="shared" si="32"/>
        <v>1.7470377823206173</v>
      </c>
      <c r="M23" s="34">
        <f t="shared" si="33"/>
        <v>0.28197968478698571</v>
      </c>
      <c r="N23" s="34">
        <f t="shared" si="34"/>
        <v>0.28233458722350147</v>
      </c>
      <c r="O23" s="33"/>
      <c r="P23" s="34">
        <f t="shared" si="35"/>
        <v>0.28209689881761352</v>
      </c>
      <c r="Q23" s="35">
        <f t="shared" si="36"/>
        <v>3.199380127139051</v>
      </c>
      <c r="R23" s="35">
        <f t="shared" si="37"/>
        <v>0.94979867952373087</v>
      </c>
      <c r="S23" s="35">
        <f t="shared" si="38"/>
        <v>1.5939510156425685</v>
      </c>
      <c r="T23" s="35">
        <f t="shared" si="39"/>
        <v>1.83466168397791</v>
      </c>
      <c r="U23" s="34">
        <f t="shared" si="40"/>
        <v>0.28200667416270986</v>
      </c>
      <c r="V23" s="34">
        <f t="shared" si="41"/>
        <v>0.28236580385084503</v>
      </c>
      <c r="W23" s="33"/>
      <c r="X23" s="34">
        <f t="shared" si="42"/>
        <v>0.28209574638511203</v>
      </c>
      <c r="Y23" s="35">
        <f t="shared" si="43"/>
        <v>4.8973378034755655</v>
      </c>
      <c r="Z23" s="35">
        <f t="shared" si="44"/>
        <v>0.94979867952373087</v>
      </c>
      <c r="AA23" s="35">
        <f t="shared" si="45"/>
        <v>1.4991016864212761</v>
      </c>
      <c r="AB23" s="35">
        <f t="shared" si="46"/>
        <v>1.6797412536014451</v>
      </c>
      <c r="AC23" s="34">
        <f t="shared" si="47"/>
        <v>0.28195766219330815</v>
      </c>
      <c r="AD23" s="34">
        <f t="shared" si="48"/>
        <v>0.28230911530792263</v>
      </c>
      <c r="AE23" s="33"/>
      <c r="AF23" s="34">
        <f t="shared" si="49"/>
        <v>0.28209687929870009</v>
      </c>
      <c r="AG23" s="35">
        <f t="shared" si="50"/>
        <v>3.1986879834700055</v>
      </c>
      <c r="AH23" s="35">
        <f t="shared" si="51"/>
        <v>0.94979867952373087</v>
      </c>
      <c r="AI23" s="35">
        <f t="shared" si="52"/>
        <v>1.592243515893621</v>
      </c>
      <c r="AJ23" s="35">
        <f t="shared" si="53"/>
        <v>1.8340495485095394</v>
      </c>
      <c r="AK23" s="34">
        <f t="shared" si="54"/>
        <v>0.28200667416270986</v>
      </c>
      <c r="AL23" s="34">
        <f t="shared" si="55"/>
        <v>0.28236580385084503</v>
      </c>
    </row>
    <row r="24" spans="1:38">
      <c r="A24" s="40" t="s">
        <v>34</v>
      </c>
      <c r="B24" s="49">
        <v>1315</v>
      </c>
      <c r="C24" s="54">
        <v>0.28221184913970615</v>
      </c>
      <c r="D24" s="54">
        <v>2.7764688946847516E-5</v>
      </c>
      <c r="E24" s="54">
        <v>1.167182318534991E-3</v>
      </c>
      <c r="H24" s="34">
        <f t="shared" si="28"/>
        <v>0.28218184753353748</v>
      </c>
      <c r="I24" s="35">
        <f t="shared" si="29"/>
        <v>9.3371038943157458</v>
      </c>
      <c r="J24" s="35">
        <f t="shared" si="30"/>
        <v>0.97176411313966293</v>
      </c>
      <c r="K24" s="35">
        <f t="shared" si="31"/>
        <v>1.4249243070506075</v>
      </c>
      <c r="L24" s="35">
        <f t="shared" si="32"/>
        <v>1.4964879217898419</v>
      </c>
      <c r="M24" s="34">
        <f t="shared" si="33"/>
        <v>0.28191861719169142</v>
      </c>
      <c r="N24" s="34">
        <f t="shared" si="34"/>
        <v>0.28226395482412497</v>
      </c>
      <c r="O24" s="33"/>
      <c r="P24" s="34">
        <f t="shared" si="35"/>
        <v>0.28218287038929185</v>
      </c>
      <c r="Q24" s="35">
        <f t="shared" si="36"/>
        <v>8.3405005555436951</v>
      </c>
      <c r="R24" s="35">
        <f t="shared" si="37"/>
        <v>0.97176411313966293</v>
      </c>
      <c r="S24" s="35">
        <f t="shared" si="38"/>
        <v>1.4745865483151057</v>
      </c>
      <c r="T24" s="35">
        <f t="shared" si="39"/>
        <v>1.5772665698066586</v>
      </c>
      <c r="U24" s="34">
        <f t="shared" si="40"/>
        <v>0.2819477118845311</v>
      </c>
      <c r="V24" s="34">
        <f t="shared" si="41"/>
        <v>0.28229760651704794</v>
      </c>
      <c r="W24" s="33"/>
      <c r="X24" s="34">
        <f t="shared" si="42"/>
        <v>0.28218101286537395</v>
      </c>
      <c r="Y24" s="35">
        <f t="shared" si="43"/>
        <v>10.150502057384436</v>
      </c>
      <c r="Z24" s="35">
        <f t="shared" si="44"/>
        <v>0.97176411313966293</v>
      </c>
      <c r="AA24" s="35">
        <f t="shared" si="45"/>
        <v>1.3868400971294363</v>
      </c>
      <c r="AB24" s="35">
        <f t="shared" si="46"/>
        <v>1.4344251988227796</v>
      </c>
      <c r="AC24" s="34">
        <f t="shared" si="47"/>
        <v>0.28189487541408825</v>
      </c>
      <c r="AD24" s="34">
        <f t="shared" si="48"/>
        <v>0.282236494454849</v>
      </c>
      <c r="AE24" s="33"/>
      <c r="AF24" s="34">
        <f t="shared" si="49"/>
        <v>0.28218283892984208</v>
      </c>
      <c r="AG24" s="35">
        <f t="shared" si="50"/>
        <v>8.3393847653301378</v>
      </c>
      <c r="AH24" s="35">
        <f t="shared" si="51"/>
        <v>0.97176411313966293</v>
      </c>
      <c r="AI24" s="35">
        <f t="shared" si="52"/>
        <v>1.4730069162333543</v>
      </c>
      <c r="AJ24" s="35">
        <f t="shared" si="53"/>
        <v>1.5770572783641095</v>
      </c>
      <c r="AK24" s="34">
        <f t="shared" si="54"/>
        <v>0.2819477118845311</v>
      </c>
      <c r="AL24" s="34">
        <f t="shared" si="55"/>
        <v>0.28229760651704794</v>
      </c>
    </row>
    <row r="25" spans="1:38">
      <c r="A25" s="40" t="s">
        <v>35</v>
      </c>
      <c r="B25" s="49">
        <v>1218</v>
      </c>
      <c r="C25" s="54">
        <v>0.28217130158189641</v>
      </c>
      <c r="D25" s="54">
        <v>2.6751199337408981E-5</v>
      </c>
      <c r="E25" s="54">
        <v>5.9249725423897177E-4</v>
      </c>
      <c r="H25" s="34">
        <f t="shared" si="28"/>
        <v>0.28215720851524179</v>
      </c>
      <c r="I25" s="35">
        <f t="shared" si="29"/>
        <v>6.2025033946411234</v>
      </c>
      <c r="J25" s="35">
        <f t="shared" si="30"/>
        <v>0.9362919768093142</v>
      </c>
      <c r="K25" s="35">
        <f t="shared" si="31"/>
        <v>1.457611065394254</v>
      </c>
      <c r="L25" s="35">
        <f t="shared" si="32"/>
        <v>1.6159493332777453</v>
      </c>
      <c r="M25" s="34">
        <f t="shared" si="33"/>
        <v>0.28198230889242837</v>
      </c>
      <c r="N25" s="34">
        <f t="shared" si="34"/>
        <v>0.28233762233341109</v>
      </c>
      <c r="O25" s="33"/>
      <c r="P25" s="34">
        <f t="shared" si="35"/>
        <v>0.28215768856274698</v>
      </c>
      <c r="Q25" s="35">
        <f t="shared" si="36"/>
        <v>5.2651004679593605</v>
      </c>
      <c r="R25" s="35">
        <f t="shared" si="37"/>
        <v>0.9362919768093142</v>
      </c>
      <c r="S25" s="35">
        <f t="shared" si="38"/>
        <v>1.5084125234374854</v>
      </c>
      <c r="T25" s="35">
        <f t="shared" si="39"/>
        <v>1.699427605788137</v>
      </c>
      <c r="U25" s="34">
        <f t="shared" si="40"/>
        <v>0.28200920788150841</v>
      </c>
      <c r="V25" s="34">
        <f t="shared" si="41"/>
        <v>0.28236873441716631</v>
      </c>
      <c r="W25" s="33"/>
      <c r="X25" s="34">
        <f t="shared" si="42"/>
        <v>0.28215681681050914</v>
      </c>
      <c r="Y25" s="35">
        <f t="shared" si="43"/>
        <v>6.9675292957671608</v>
      </c>
      <c r="Z25" s="35">
        <f t="shared" si="44"/>
        <v>0.9362919768093142</v>
      </c>
      <c r="AA25" s="35">
        <f t="shared" si="45"/>
        <v>1.4186532305652599</v>
      </c>
      <c r="AB25" s="35">
        <f t="shared" si="46"/>
        <v>1.5518313966016917</v>
      </c>
      <c r="AC25" s="34">
        <f t="shared" si="47"/>
        <v>0.28196036010358244</v>
      </c>
      <c r="AD25" s="34">
        <f t="shared" si="48"/>
        <v>0.28231223578245673</v>
      </c>
      <c r="AE25" s="33"/>
      <c r="AF25" s="34">
        <f t="shared" si="49"/>
        <v>0.28215767379772089</v>
      </c>
      <c r="AG25" s="35">
        <f t="shared" si="50"/>
        <v>5.2645769025683187</v>
      </c>
      <c r="AH25" s="35">
        <f t="shared" si="51"/>
        <v>0.9362919768093142</v>
      </c>
      <c r="AI25" s="35">
        <f t="shared" si="52"/>
        <v>1.5067966557101824</v>
      </c>
      <c r="AJ25" s="35">
        <f t="shared" si="53"/>
        <v>1.6989453771699579</v>
      </c>
      <c r="AK25" s="34">
        <f t="shared" si="54"/>
        <v>0.28200920788150841</v>
      </c>
      <c r="AL25" s="34">
        <f t="shared" si="55"/>
        <v>0.28236873441716631</v>
      </c>
    </row>
    <row r="26" spans="1:38">
      <c r="A26" s="40" t="s">
        <v>36</v>
      </c>
      <c r="B26" s="49">
        <v>1455</v>
      </c>
      <c r="C26" s="54">
        <v>0.28210147012414988</v>
      </c>
      <c r="D26" s="54">
        <v>3.4985797917111227E-5</v>
      </c>
      <c r="E26" s="54">
        <v>1.2330866881344554E-3</v>
      </c>
      <c r="H26" s="34">
        <f t="shared" si="28"/>
        <v>0.28206635242924388</v>
      </c>
      <c r="I26" s="35">
        <f t="shared" si="29"/>
        <v>8.5113328606212235</v>
      </c>
      <c r="J26" s="35">
        <f t="shared" si="30"/>
        <v>1.2245029270988927</v>
      </c>
      <c r="K26" s="35">
        <f t="shared" si="31"/>
        <v>1.5768960053069585</v>
      </c>
      <c r="L26" s="35">
        <f t="shared" si="32"/>
        <v>1.6561825633025911</v>
      </c>
      <c r="M26" s="34">
        <f t="shared" si="33"/>
        <v>0.28182648053077042</v>
      </c>
      <c r="N26" s="34">
        <f t="shared" si="34"/>
        <v>0.28215738711992716</v>
      </c>
      <c r="O26" s="33"/>
      <c r="P26" s="34">
        <f t="shared" si="35"/>
        <v>0.28206755126654959</v>
      </c>
      <c r="Q26" s="35">
        <f t="shared" si="36"/>
        <v>7.4077129173621969</v>
      </c>
      <c r="R26" s="35">
        <f t="shared" si="37"/>
        <v>1.2245029270988927</v>
      </c>
      <c r="S26" s="35">
        <f t="shared" si="38"/>
        <v>1.6318548473149759</v>
      </c>
      <c r="T26" s="35">
        <f t="shared" si="39"/>
        <v>1.7456096828869549</v>
      </c>
      <c r="U26" s="34">
        <f t="shared" si="40"/>
        <v>0.28185875839000984</v>
      </c>
      <c r="V26" s="34">
        <f t="shared" si="41"/>
        <v>0.28219472054748124</v>
      </c>
      <c r="W26" s="33"/>
      <c r="X26" s="34">
        <f t="shared" si="42"/>
        <v>0.28206537407625393</v>
      </c>
      <c r="Y26" s="35">
        <f t="shared" si="43"/>
        <v>9.4121677518210767</v>
      </c>
      <c r="Z26" s="35">
        <f t="shared" si="44"/>
        <v>1.2245029270988927</v>
      </c>
      <c r="AA26" s="35">
        <f t="shared" si="45"/>
        <v>1.5347500202937117</v>
      </c>
      <c r="AB26" s="35">
        <f t="shared" si="46"/>
        <v>1.5874613964921043</v>
      </c>
      <c r="AC26" s="34">
        <f t="shared" si="47"/>
        <v>0.28180013905812379</v>
      </c>
      <c r="AD26" s="34">
        <f t="shared" si="48"/>
        <v>0.28212691987445637</v>
      </c>
      <c r="AE26" s="33"/>
      <c r="AF26" s="34">
        <f t="shared" si="49"/>
        <v>0.28206751439615174</v>
      </c>
      <c r="AG26" s="35">
        <f t="shared" si="50"/>
        <v>7.4064048012667527</v>
      </c>
      <c r="AH26" s="35">
        <f t="shared" si="51"/>
        <v>1.2245029270988927</v>
      </c>
      <c r="AI26" s="35">
        <f t="shared" si="52"/>
        <v>1.6301067435685219</v>
      </c>
      <c r="AJ26" s="35">
        <f t="shared" si="53"/>
        <v>1.7453823099024894</v>
      </c>
      <c r="AK26" s="34">
        <f t="shared" si="54"/>
        <v>0.28185875839000984</v>
      </c>
      <c r="AL26" s="34">
        <f t="shared" si="55"/>
        <v>0.28219472054748124</v>
      </c>
    </row>
    <row r="27" spans="1:38">
      <c r="A27" s="40" t="s">
        <v>37</v>
      </c>
      <c r="B27" s="49">
        <v>1445</v>
      </c>
      <c r="C27" s="54">
        <v>0.28199756749588939</v>
      </c>
      <c r="D27" s="54">
        <v>3.6246411250107371E-5</v>
      </c>
      <c r="E27" s="54">
        <v>6.4692811108896806E-4</v>
      </c>
      <c r="H27" s="34">
        <f t="shared" si="28"/>
        <v>0.28197927170600379</v>
      </c>
      <c r="I27" s="35">
        <f t="shared" si="29"/>
        <v>5.1875291245417898</v>
      </c>
      <c r="J27" s="35">
        <f t="shared" si="30"/>
        <v>1.2686243937537578</v>
      </c>
      <c r="K27" s="35">
        <f t="shared" si="31"/>
        <v>1.6909807009423565</v>
      </c>
      <c r="L27" s="35">
        <f t="shared" si="32"/>
        <v>1.8546445729241425</v>
      </c>
      <c r="M27" s="34">
        <f t="shared" si="33"/>
        <v>0.28183306998012569</v>
      </c>
      <c r="N27" s="34">
        <f t="shared" si="34"/>
        <v>0.28216500865171157</v>
      </c>
      <c r="O27" s="33"/>
      <c r="P27" s="34">
        <f t="shared" si="35"/>
        <v>0.28197989622421749</v>
      </c>
      <c r="Q27" s="35">
        <f t="shared" si="36"/>
        <v>4.0720294838947346</v>
      </c>
      <c r="R27" s="35">
        <f t="shared" si="37"/>
        <v>1.2686243937537578</v>
      </c>
      <c r="S27" s="35">
        <f t="shared" si="38"/>
        <v>1.7499156851575057</v>
      </c>
      <c r="T27" s="35">
        <f t="shared" si="39"/>
        <v>1.9517117078800554</v>
      </c>
      <c r="U27" s="34">
        <f t="shared" si="40"/>
        <v>0.28186511991633939</v>
      </c>
      <c r="V27" s="34">
        <f t="shared" si="41"/>
        <v>0.28220207845745271</v>
      </c>
      <c r="W27" s="33"/>
      <c r="X27" s="34">
        <f t="shared" si="42"/>
        <v>0.28197876204914379</v>
      </c>
      <c r="Y27" s="35">
        <f t="shared" si="43"/>
        <v>6.0980541596178384</v>
      </c>
      <c r="Z27" s="35">
        <f t="shared" si="44"/>
        <v>1.2686243937537578</v>
      </c>
      <c r="AA27" s="35">
        <f t="shared" si="45"/>
        <v>1.6457855536151025</v>
      </c>
      <c r="AB27" s="35">
        <f t="shared" si="46"/>
        <v>1.7800638724982214</v>
      </c>
      <c r="AC27" s="34">
        <f t="shared" si="47"/>
        <v>0.28180691466632479</v>
      </c>
      <c r="AD27" s="34">
        <f t="shared" si="48"/>
        <v>0.28213475672249611</v>
      </c>
      <c r="AE27" s="33"/>
      <c r="AF27" s="34">
        <f t="shared" si="49"/>
        <v>0.28197987701701777</v>
      </c>
      <c r="AG27" s="35">
        <f t="shared" si="50"/>
        <v>4.0713480515952583</v>
      </c>
      <c r="AH27" s="35">
        <f t="shared" si="51"/>
        <v>1.2686243937537578</v>
      </c>
      <c r="AI27" s="35">
        <f t="shared" si="52"/>
        <v>1.7480411102403581</v>
      </c>
      <c r="AJ27" s="35">
        <f t="shared" si="53"/>
        <v>1.9512124505502917</v>
      </c>
      <c r="AK27" s="34">
        <f t="shared" si="54"/>
        <v>0.28186511991633939</v>
      </c>
      <c r="AL27" s="34">
        <f t="shared" si="55"/>
        <v>0.28220207845745271</v>
      </c>
    </row>
    <row r="28" spans="1:38">
      <c r="A28" s="40" t="s">
        <v>38</v>
      </c>
      <c r="B28" s="49">
        <v>1451</v>
      </c>
      <c r="C28" s="54">
        <v>0.28216312557273682</v>
      </c>
      <c r="D28" s="54">
        <v>3.8237892732458792E-5</v>
      </c>
      <c r="E28" s="54">
        <v>1.941477670296884E-3</v>
      </c>
      <c r="H28" s="34">
        <f t="shared" si="28"/>
        <v>0.28210798740007015</v>
      </c>
      <c r="I28" s="35">
        <f t="shared" si="29"/>
        <v>9.895036412304048</v>
      </c>
      <c r="J28" s="35">
        <f t="shared" si="30"/>
        <v>1.3383262456360576</v>
      </c>
      <c r="K28" s="35">
        <f t="shared" si="31"/>
        <v>1.5220487618711416</v>
      </c>
      <c r="L28" s="35">
        <f t="shared" si="32"/>
        <v>1.5670042026637339</v>
      </c>
      <c r="M28" s="34">
        <f t="shared" si="33"/>
        <v>0.28182911646312514</v>
      </c>
      <c r="N28" s="34">
        <f t="shared" si="34"/>
        <v>0.28216043590915674</v>
      </c>
      <c r="O28" s="33"/>
      <c r="P28" s="34">
        <f t="shared" si="35"/>
        <v>0.28210986962055479</v>
      </c>
      <c r="Q28" s="35">
        <f t="shared" si="36"/>
        <v>8.8187514522064525</v>
      </c>
      <c r="R28" s="35">
        <f t="shared" si="37"/>
        <v>1.3383262456360576</v>
      </c>
      <c r="S28" s="35">
        <f t="shared" si="38"/>
        <v>1.5750960377540499</v>
      </c>
      <c r="T28" s="35">
        <f t="shared" si="39"/>
        <v>1.6517973445403247</v>
      </c>
      <c r="U28" s="34">
        <f t="shared" si="40"/>
        <v>0.28186130314291352</v>
      </c>
      <c r="V28" s="34">
        <f t="shared" si="41"/>
        <v>0.28219766387614087</v>
      </c>
      <c r="W28" s="33"/>
      <c r="X28" s="34">
        <f t="shared" si="42"/>
        <v>0.28210645135203061</v>
      </c>
      <c r="Y28" s="35">
        <f t="shared" si="43"/>
        <v>10.773556405547779</v>
      </c>
      <c r="Z28" s="35">
        <f t="shared" si="44"/>
        <v>1.3383262456360576</v>
      </c>
      <c r="AA28" s="35">
        <f t="shared" si="45"/>
        <v>1.4813686890626845</v>
      </c>
      <c r="AB28" s="35">
        <f t="shared" si="46"/>
        <v>1.5018414510413991</v>
      </c>
      <c r="AC28" s="34">
        <f t="shared" si="47"/>
        <v>0.28180284946263762</v>
      </c>
      <c r="AD28" s="34">
        <f t="shared" si="48"/>
        <v>0.28213005480015912</v>
      </c>
      <c r="AE28" s="33"/>
      <c r="AF28" s="34">
        <f t="shared" si="49"/>
        <v>0.28210981173254512</v>
      </c>
      <c r="AG28" s="35">
        <f t="shared" si="50"/>
        <v>8.8166976757930726</v>
      </c>
      <c r="AH28" s="35">
        <f t="shared" si="51"/>
        <v>1.3383262456360576</v>
      </c>
      <c r="AI28" s="35">
        <f t="shared" si="52"/>
        <v>1.5734087361603126</v>
      </c>
      <c r="AJ28" s="35">
        <f t="shared" si="53"/>
        <v>1.6517142513281586</v>
      </c>
      <c r="AK28" s="34">
        <f t="shared" si="54"/>
        <v>0.28186130314291352</v>
      </c>
      <c r="AL28" s="34">
        <f t="shared" si="55"/>
        <v>0.28219766387614087</v>
      </c>
    </row>
    <row r="29" spans="1:38">
      <c r="A29" s="40" t="s">
        <v>39</v>
      </c>
      <c r="B29" s="49">
        <v>1449</v>
      </c>
      <c r="C29" s="54">
        <v>0.2820570336938138</v>
      </c>
      <c r="D29" s="54">
        <v>3.7917218774710394E-5</v>
      </c>
      <c r="E29" s="54">
        <v>6.5139620033502455E-4</v>
      </c>
      <c r="H29" s="34">
        <f t="shared" si="28"/>
        <v>0.28203855982981302</v>
      </c>
      <c r="I29" s="35">
        <f t="shared" si="29"/>
        <v>7.384776498555734</v>
      </c>
      <c r="J29" s="35">
        <f t="shared" si="30"/>
        <v>1.3271026571148636</v>
      </c>
      <c r="K29" s="35">
        <f t="shared" si="31"/>
        <v>1.6121155811605705</v>
      </c>
      <c r="L29" s="35">
        <f t="shared" si="32"/>
        <v>1.7215214735126321</v>
      </c>
      <c r="M29" s="34">
        <f t="shared" si="33"/>
        <v>0.28183043435299426</v>
      </c>
      <c r="N29" s="34">
        <f t="shared" si="34"/>
        <v>0.28216196021551138</v>
      </c>
      <c r="O29" s="33"/>
      <c r="P29" s="34">
        <f t="shared" si="35"/>
        <v>0.28203919044991171</v>
      </c>
      <c r="Q29" s="35">
        <f t="shared" si="36"/>
        <v>6.2659968764289253</v>
      </c>
      <c r="R29" s="35">
        <f t="shared" si="37"/>
        <v>1.3271026571148636</v>
      </c>
      <c r="S29" s="35">
        <f t="shared" si="38"/>
        <v>1.6683019150884189</v>
      </c>
      <c r="T29" s="35">
        <f t="shared" si="39"/>
        <v>1.8142548150545572</v>
      </c>
      <c r="U29" s="34">
        <f t="shared" si="40"/>
        <v>0.28186257544817767</v>
      </c>
      <c r="V29" s="34">
        <f t="shared" si="41"/>
        <v>0.28219913545813313</v>
      </c>
      <c r="W29" s="33"/>
      <c r="X29" s="34">
        <f t="shared" si="42"/>
        <v>0.28203804519211184</v>
      </c>
      <c r="Y29" s="35">
        <f t="shared" si="43"/>
        <v>8.2979815074457619</v>
      </c>
      <c r="Z29" s="35">
        <f t="shared" si="44"/>
        <v>1.3271026571148636</v>
      </c>
      <c r="AA29" s="35">
        <f t="shared" si="45"/>
        <v>1.5690282761673733</v>
      </c>
      <c r="AB29" s="35">
        <f t="shared" si="46"/>
        <v>1.6502628001931301</v>
      </c>
      <c r="AC29" s="34">
        <f t="shared" si="47"/>
        <v>0.28180420458427574</v>
      </c>
      <c r="AD29" s="34">
        <f t="shared" si="48"/>
        <v>0.28213162216976462</v>
      </c>
      <c r="AE29" s="33"/>
      <c r="AF29" s="34">
        <f t="shared" si="49"/>
        <v>0.28203917105507159</v>
      </c>
      <c r="AG29" s="35">
        <f t="shared" si="50"/>
        <v>6.2653087808173247</v>
      </c>
      <c r="AH29" s="35">
        <f t="shared" si="51"/>
        <v>1.3271026571148636</v>
      </c>
      <c r="AI29" s="35">
        <f t="shared" si="52"/>
        <v>1.6665147678842536</v>
      </c>
      <c r="AJ29" s="35">
        <f t="shared" si="53"/>
        <v>1.8139076332555859</v>
      </c>
      <c r="AK29" s="34">
        <f t="shared" si="54"/>
        <v>0.28186257544817767</v>
      </c>
      <c r="AL29" s="34">
        <f t="shared" si="55"/>
        <v>0.28219913545813313</v>
      </c>
    </row>
    <row r="30" spans="1:38">
      <c r="A30" s="40" t="s">
        <v>40</v>
      </c>
      <c r="B30" s="49">
        <v>1222</v>
      </c>
      <c r="C30" s="54">
        <v>0.28217999574656144</v>
      </c>
      <c r="D30" s="54">
        <v>2.5610729907104833E-5</v>
      </c>
      <c r="E30" s="54">
        <v>1.2707003497870227E-3</v>
      </c>
      <c r="H30" s="34">
        <f t="shared" si="28"/>
        <v>0.28214967058938317</v>
      </c>
      <c r="I30" s="35">
        <f t="shared" si="29"/>
        <v>6.028299610516541</v>
      </c>
      <c r="J30" s="35">
        <f t="shared" si="30"/>
        <v>0.89637554674866904</v>
      </c>
      <c r="K30" s="35">
        <f t="shared" si="31"/>
        <v>1.4720666900663646</v>
      </c>
      <c r="L30" s="35">
        <f t="shared" si="32"/>
        <v>1.6298424697967138</v>
      </c>
      <c r="M30" s="34">
        <f t="shared" si="33"/>
        <v>0.28197968478698571</v>
      </c>
      <c r="N30" s="34">
        <f t="shared" si="34"/>
        <v>0.28233458722350147</v>
      </c>
      <c r="O30" s="33"/>
      <c r="P30" s="34">
        <f t="shared" si="35"/>
        <v>0.28215070358363536</v>
      </c>
      <c r="Q30" s="35">
        <f t="shared" si="36"/>
        <v>5.1073053981132155</v>
      </c>
      <c r="R30" s="35">
        <f t="shared" si="37"/>
        <v>0.89637554674866904</v>
      </c>
      <c r="S30" s="35">
        <f t="shared" si="38"/>
        <v>1.5233719634466936</v>
      </c>
      <c r="T30" s="35">
        <f t="shared" si="39"/>
        <v>1.7126341494539985</v>
      </c>
      <c r="U30" s="34">
        <f t="shared" si="40"/>
        <v>0.28200667416270986</v>
      </c>
      <c r="V30" s="34">
        <f t="shared" si="41"/>
        <v>0.28236580385084503</v>
      </c>
      <c r="W30" s="33"/>
      <c r="X30" s="34">
        <f t="shared" si="42"/>
        <v>0.28214882769427807</v>
      </c>
      <c r="Y30" s="35">
        <f t="shared" si="43"/>
        <v>6.7799363735288054</v>
      </c>
      <c r="Z30" s="35">
        <f t="shared" si="44"/>
        <v>0.89637554674866904</v>
      </c>
      <c r="AA30" s="35">
        <f t="shared" si="45"/>
        <v>1.4327224971397297</v>
      </c>
      <c r="AB30" s="35">
        <f t="shared" si="46"/>
        <v>1.5662533562827929</v>
      </c>
      <c r="AC30" s="34">
        <f t="shared" si="47"/>
        <v>0.28195766219330815</v>
      </c>
      <c r="AD30" s="34">
        <f t="shared" si="48"/>
        <v>0.28230911530792263</v>
      </c>
      <c r="AE30" s="33"/>
      <c r="AF30" s="34">
        <f t="shared" si="49"/>
        <v>0.28215067181143011</v>
      </c>
      <c r="AG30" s="35">
        <f t="shared" si="50"/>
        <v>5.1061787508333012</v>
      </c>
      <c r="AH30" s="35">
        <f t="shared" si="51"/>
        <v>0.89637554674866904</v>
      </c>
      <c r="AI30" s="35">
        <f t="shared" si="52"/>
        <v>1.5217400706095789</v>
      </c>
      <c r="AJ30" s="35">
        <f t="shared" si="53"/>
        <v>1.7121806269652045</v>
      </c>
      <c r="AK30" s="34">
        <f t="shared" si="54"/>
        <v>0.28200667416270986</v>
      </c>
      <c r="AL30" s="34">
        <f t="shared" si="55"/>
        <v>0.28236580385084503</v>
      </c>
    </row>
    <row r="31" spans="1:38">
      <c r="A31" s="40" t="s">
        <v>41</v>
      </c>
      <c r="B31" s="49">
        <v>1226</v>
      </c>
      <c r="C31" s="54">
        <v>0.28185687589686409</v>
      </c>
      <c r="D31" s="54">
        <v>3.9785707772269909E-5</v>
      </c>
      <c r="E31" s="54">
        <v>1.1356787119602989E-3</v>
      </c>
      <c r="H31" s="34">
        <f t="shared" si="28"/>
        <v>0.28182968324953434</v>
      </c>
      <c r="I31" s="35">
        <f t="shared" si="29"/>
        <v>-5.2265680466911935</v>
      </c>
      <c r="J31" s="35">
        <f t="shared" si="30"/>
        <v>1.3924997720294465</v>
      </c>
      <c r="K31" s="35">
        <f t="shared" si="31"/>
        <v>1.9017128335620808</v>
      </c>
      <c r="L31" s="35">
        <f t="shared" si="32"/>
        <v>2.3255139306829351</v>
      </c>
      <c r="M31" s="34">
        <f t="shared" si="33"/>
        <v>0.28197706047895427</v>
      </c>
      <c r="N31" s="34">
        <f t="shared" si="34"/>
        <v>0.28233155187927234</v>
      </c>
      <c r="O31" s="33"/>
      <c r="P31" s="34">
        <f t="shared" si="35"/>
        <v>0.28183060957257811</v>
      </c>
      <c r="Q31" s="35">
        <f t="shared" si="36"/>
        <v>-6.1534799508200511</v>
      </c>
      <c r="R31" s="35">
        <f t="shared" si="37"/>
        <v>1.3924997720294465</v>
      </c>
      <c r="S31" s="35">
        <f t="shared" si="38"/>
        <v>1.9679923693162553</v>
      </c>
      <c r="T31" s="35">
        <f t="shared" si="39"/>
        <v>2.4319765783901701</v>
      </c>
      <c r="U31" s="34">
        <f t="shared" si="40"/>
        <v>0.28200414025488879</v>
      </c>
      <c r="V31" s="34">
        <f t="shared" si="41"/>
        <v>0.28236287306589541</v>
      </c>
      <c r="W31" s="33"/>
      <c r="X31" s="34">
        <f t="shared" si="42"/>
        <v>0.28182892739343901</v>
      </c>
      <c r="Y31" s="35">
        <f t="shared" si="43"/>
        <v>-4.4700995424651335</v>
      </c>
      <c r="Z31" s="35">
        <f t="shared" si="44"/>
        <v>1.3924997720294465</v>
      </c>
      <c r="AA31" s="35">
        <f t="shared" si="45"/>
        <v>1.8508854103756007</v>
      </c>
      <c r="AB31" s="35">
        <f t="shared" si="46"/>
        <v>2.2437732844589546</v>
      </c>
      <c r="AC31" s="34">
        <f t="shared" si="47"/>
        <v>0.28195496406902709</v>
      </c>
      <c r="AD31" s="34">
        <f t="shared" si="48"/>
        <v>0.28230599458586264</v>
      </c>
      <c r="AE31" s="33"/>
      <c r="AF31" s="34">
        <f t="shared" si="49"/>
        <v>0.28183058108133652</v>
      </c>
      <c r="AG31" s="35">
        <f t="shared" si="50"/>
        <v>-6.1544902637034049</v>
      </c>
      <c r="AH31" s="35">
        <f t="shared" si="51"/>
        <v>1.3924997720294465</v>
      </c>
      <c r="AI31" s="35">
        <f t="shared" si="52"/>
        <v>1.9658841825253437</v>
      </c>
      <c r="AJ31" s="35">
        <f t="shared" si="53"/>
        <v>2.4307484564184918</v>
      </c>
      <c r="AK31" s="34">
        <f t="shared" si="54"/>
        <v>0.28200414025488879</v>
      </c>
      <c r="AL31" s="34">
        <f t="shared" si="55"/>
        <v>0.28236287306589541</v>
      </c>
    </row>
    <row r="32" spans="1:38">
      <c r="A32" s="40" t="s">
        <v>42</v>
      </c>
      <c r="B32" s="49">
        <v>1214</v>
      </c>
      <c r="C32" s="54">
        <v>0.28207106633912815</v>
      </c>
      <c r="D32" s="54">
        <v>3.056595154458119E-5</v>
      </c>
      <c r="E32" s="54">
        <v>7.2030884084800084E-4</v>
      </c>
      <c r="H32" s="34">
        <f t="shared" si="28"/>
        <v>0.28205399009015558</v>
      </c>
      <c r="I32" s="35">
        <f t="shared" si="29"/>
        <v>2.4489710912245499</v>
      </c>
      <c r="J32" s="35">
        <f t="shared" si="30"/>
        <v>1.0698083040603414</v>
      </c>
      <c r="K32" s="35">
        <f t="shared" si="31"/>
        <v>1.5963109845920243</v>
      </c>
      <c r="L32" s="35">
        <f t="shared" si="32"/>
        <v>1.8448963032071313</v>
      </c>
      <c r="M32" s="34">
        <f t="shared" si="33"/>
        <v>0.2819849327952979</v>
      </c>
      <c r="N32" s="34">
        <f t="shared" si="34"/>
        <v>0.28234065720901924</v>
      </c>
      <c r="O32" s="33"/>
      <c r="P32" s="34">
        <f t="shared" si="35"/>
        <v>0.28205457173121334</v>
      </c>
      <c r="Q32" s="35">
        <f t="shared" si="36"/>
        <v>1.5187424360574298</v>
      </c>
      <c r="R32" s="35">
        <f t="shared" si="37"/>
        <v>1.0698083040603414</v>
      </c>
      <c r="S32" s="35">
        <f t="shared" si="38"/>
        <v>1.6519464880764649</v>
      </c>
      <c r="T32" s="35">
        <f t="shared" si="39"/>
        <v>1.9357153280784516</v>
      </c>
      <c r="U32" s="34">
        <f t="shared" si="40"/>
        <v>0.28201174141129859</v>
      </c>
      <c r="V32" s="34">
        <f t="shared" si="41"/>
        <v>0.28237166476487546</v>
      </c>
      <c r="W32" s="33"/>
      <c r="X32" s="34">
        <f t="shared" si="42"/>
        <v>0.28205351548917362</v>
      </c>
      <c r="Y32" s="35">
        <f t="shared" si="43"/>
        <v>3.2081397475436368</v>
      </c>
      <c r="Z32" s="35">
        <f t="shared" si="44"/>
        <v>1.0698083040603414</v>
      </c>
      <c r="AA32" s="35">
        <f t="shared" si="45"/>
        <v>1.5536460919125603</v>
      </c>
      <c r="AB32" s="35">
        <f t="shared" si="46"/>
        <v>1.7751509600452182</v>
      </c>
      <c r="AC32" s="34">
        <f t="shared" si="47"/>
        <v>0.28196305779986697</v>
      </c>
      <c r="AD32" s="34">
        <f t="shared" si="48"/>
        <v>0.2823153560094846</v>
      </c>
      <c r="AE32" s="33"/>
      <c r="AF32" s="34">
        <f t="shared" si="49"/>
        <v>0.28205455384140843</v>
      </c>
      <c r="AG32" s="35">
        <f t="shared" si="50"/>
        <v>1.5181080722248552</v>
      </c>
      <c r="AH32" s="35">
        <f t="shared" si="51"/>
        <v>1.0698083040603414</v>
      </c>
      <c r="AI32" s="35">
        <f t="shared" si="52"/>
        <v>1.6501768614154297</v>
      </c>
      <c r="AJ32" s="35">
        <f t="shared" si="53"/>
        <v>1.9349826014165941</v>
      </c>
      <c r="AK32" s="34">
        <f t="shared" si="54"/>
        <v>0.28201174141129859</v>
      </c>
      <c r="AL32" s="34">
        <f t="shared" si="55"/>
        <v>0.28237166476487546</v>
      </c>
    </row>
    <row r="33" spans="1:38">
      <c r="A33" s="40" t="s">
        <v>43</v>
      </c>
      <c r="B33" s="49">
        <v>1211</v>
      </c>
      <c r="C33" s="54">
        <v>0.28217279274127743</v>
      </c>
      <c r="D33" s="54">
        <v>3.1568482197578124E-5</v>
      </c>
      <c r="E33" s="54">
        <v>7.1743457391247243E-4</v>
      </c>
      <c r="H33" s="34">
        <f t="shared" si="28"/>
        <v>0.28215582715510162</v>
      </c>
      <c r="I33" s="35">
        <f t="shared" si="29"/>
        <v>5.9905820173766777</v>
      </c>
      <c r="J33" s="35">
        <f t="shared" si="30"/>
        <v>1.1048968769152343</v>
      </c>
      <c r="K33" s="35">
        <f t="shared" si="31"/>
        <v>1.4603829209020192</v>
      </c>
      <c r="L33" s="35">
        <f t="shared" si="32"/>
        <v>1.623652167884023</v>
      </c>
      <c r="M33" s="34">
        <f t="shared" si="33"/>
        <v>0.28198690058952086</v>
      </c>
      <c r="N33" s="34">
        <f t="shared" si="34"/>
        <v>0.2823429332119759</v>
      </c>
      <c r="O33" s="33"/>
      <c r="P33" s="34">
        <f t="shared" si="35"/>
        <v>0.28215640501072831</v>
      </c>
      <c r="Q33" s="35">
        <f t="shared" si="36"/>
        <v>5.0622932773425333</v>
      </c>
      <c r="R33" s="35">
        <f t="shared" si="37"/>
        <v>1.1048968769152343</v>
      </c>
      <c r="S33" s="35">
        <f t="shared" si="38"/>
        <v>1.5112809851693818</v>
      </c>
      <c r="T33" s="35">
        <f t="shared" si="39"/>
        <v>1.7069858091602548</v>
      </c>
      <c r="U33" s="34">
        <f t="shared" si="40"/>
        <v>0.28201364143461299</v>
      </c>
      <c r="V33" s="34">
        <f t="shared" si="41"/>
        <v>0.28237386238220291</v>
      </c>
      <c r="W33" s="33"/>
      <c r="X33" s="34">
        <f t="shared" si="42"/>
        <v>0.282155355643748</v>
      </c>
      <c r="Y33" s="35">
        <f t="shared" si="43"/>
        <v>6.7481658175361225</v>
      </c>
      <c r="Z33" s="35">
        <f t="shared" si="44"/>
        <v>1.1048968769152343</v>
      </c>
      <c r="AA33" s="35">
        <f t="shared" si="45"/>
        <v>1.4213510021890556</v>
      </c>
      <c r="AB33" s="35">
        <f t="shared" si="46"/>
        <v>1.559646910041415</v>
      </c>
      <c r="AC33" s="34">
        <f t="shared" si="47"/>
        <v>0.28196508093165978</v>
      </c>
      <c r="AD33" s="34">
        <f t="shared" si="48"/>
        <v>0.28231769601734141</v>
      </c>
      <c r="AE33" s="33"/>
      <c r="AF33" s="34">
        <f t="shared" si="49"/>
        <v>0.28215638723733683</v>
      </c>
      <c r="AG33" s="35">
        <f t="shared" si="50"/>
        <v>5.0616630457200884</v>
      </c>
      <c r="AH33" s="35">
        <f t="shared" si="51"/>
        <v>1.1048968769152343</v>
      </c>
      <c r="AI33" s="35">
        <f t="shared" si="52"/>
        <v>1.5096620446389382</v>
      </c>
      <c r="AJ33" s="35">
        <f t="shared" si="53"/>
        <v>1.7064947988048278</v>
      </c>
      <c r="AK33" s="34">
        <f t="shared" si="54"/>
        <v>0.28201364143461299</v>
      </c>
      <c r="AL33" s="34">
        <f t="shared" si="55"/>
        <v>0.28237386238220291</v>
      </c>
    </row>
    <row r="34" spans="1:38">
      <c r="A34" s="40" t="s">
        <v>44</v>
      </c>
      <c r="B34" s="49">
        <v>1333</v>
      </c>
      <c r="C34" s="54">
        <v>0.28214347970544867</v>
      </c>
      <c r="D34" s="54">
        <v>2.4244587319172192E-5</v>
      </c>
      <c r="E34" s="54">
        <v>8.6734533517014939E-4</v>
      </c>
      <c r="H34" s="34">
        <f t="shared" si="28"/>
        <v>0.28212087608491693</v>
      </c>
      <c r="I34" s="35">
        <f t="shared" si="29"/>
        <v>7.5943930740751675</v>
      </c>
      <c r="J34" s="35">
        <f t="shared" si="30"/>
        <v>0.84856055617102655</v>
      </c>
      <c r="K34" s="35">
        <f t="shared" si="31"/>
        <v>1.505456581013342</v>
      </c>
      <c r="L34" s="35">
        <f t="shared" si="32"/>
        <v>1.6187200027036297</v>
      </c>
      <c r="M34" s="34">
        <f t="shared" si="33"/>
        <v>0.28190678499136962</v>
      </c>
      <c r="N34" s="34">
        <f t="shared" si="34"/>
        <v>0.28225026938760817</v>
      </c>
      <c r="O34" s="33"/>
      <c r="P34" s="34">
        <f t="shared" si="35"/>
        <v>0.28212164684722785</v>
      </c>
      <c r="Q34" s="35">
        <f t="shared" si="36"/>
        <v>6.5744936528933096</v>
      </c>
      <c r="R34" s="35">
        <f t="shared" si="37"/>
        <v>0.84856055617102655</v>
      </c>
      <c r="S34" s="35">
        <f t="shared" si="38"/>
        <v>1.5579255771344505</v>
      </c>
      <c r="T34" s="35">
        <f t="shared" si="39"/>
        <v>1.7046302996795597</v>
      </c>
      <c r="U34" s="34">
        <f t="shared" si="40"/>
        <v>0.28193628801362125</v>
      </c>
      <c r="V34" s="34">
        <f t="shared" si="41"/>
        <v>0.28228439336515226</v>
      </c>
      <c r="W34" s="33"/>
      <c r="X34" s="34">
        <f t="shared" si="42"/>
        <v>0.2821202471227276</v>
      </c>
      <c r="Y34" s="35">
        <f t="shared" si="43"/>
        <v>8.4268158473554955</v>
      </c>
      <c r="Z34" s="35">
        <f t="shared" si="44"/>
        <v>0.84856055617102655</v>
      </c>
      <c r="AA34" s="35">
        <f t="shared" si="45"/>
        <v>1.4652199704265005</v>
      </c>
      <c r="AB34" s="35">
        <f t="shared" si="46"/>
        <v>1.5527175526281751</v>
      </c>
      <c r="AC34" s="34">
        <f t="shared" si="47"/>
        <v>0.28188270975416241</v>
      </c>
      <c r="AD34" s="34">
        <f t="shared" si="48"/>
        <v>0.28222242333011549</v>
      </c>
      <c r="AE34" s="33"/>
      <c r="AF34" s="34">
        <f t="shared" si="49"/>
        <v>0.2821216231414212</v>
      </c>
      <c r="AG34" s="35">
        <f t="shared" si="50"/>
        <v>6.5736528314852549</v>
      </c>
      <c r="AH34" s="35">
        <f t="shared" si="51"/>
        <v>0.84856055617102655</v>
      </c>
      <c r="AI34" s="35">
        <f t="shared" si="52"/>
        <v>1.5562566691782274</v>
      </c>
      <c r="AJ34" s="35">
        <f t="shared" si="53"/>
        <v>1.7042860824837576</v>
      </c>
      <c r="AK34" s="34">
        <f t="shared" si="54"/>
        <v>0.28193628801362125</v>
      </c>
      <c r="AL34" s="34">
        <f t="shared" si="55"/>
        <v>0.28228439336515226</v>
      </c>
    </row>
    <row r="35" spans="1:38">
      <c r="A35" s="40" t="s">
        <v>45</v>
      </c>
      <c r="B35" s="49">
        <v>1254</v>
      </c>
      <c r="C35" s="54">
        <v>0.28195833454591174</v>
      </c>
      <c r="D35" s="54">
        <v>3.7854672287745297E-5</v>
      </c>
      <c r="E35" s="54">
        <v>1.9214477108859399E-3</v>
      </c>
      <c r="H35" s="34">
        <f t="shared" si="28"/>
        <v>0.28191126397604632</v>
      </c>
      <c r="I35" s="35">
        <f t="shared" si="29"/>
        <v>-1.6818305471866246</v>
      </c>
      <c r="J35" s="35">
        <f t="shared" si="30"/>
        <v>1.3249135300710853</v>
      </c>
      <c r="K35" s="35">
        <f t="shared" si="31"/>
        <v>1.8029234364677442</v>
      </c>
      <c r="L35" s="35">
        <f t="shared" si="32"/>
        <v>2.1301122467365117</v>
      </c>
      <c r="M35" s="34">
        <f t="shared" si="33"/>
        <v>0.28195868464893503</v>
      </c>
      <c r="N35" s="34">
        <f t="shared" si="34"/>
        <v>0.28231029790720191</v>
      </c>
      <c r="O35" s="33"/>
      <c r="P35" s="34">
        <f t="shared" si="35"/>
        <v>0.28191286786154462</v>
      </c>
      <c r="Q35" s="35">
        <f t="shared" si="36"/>
        <v>-2.607563535230728</v>
      </c>
      <c r="R35" s="35">
        <f t="shared" si="37"/>
        <v>1.3249135300710853</v>
      </c>
      <c r="S35" s="35">
        <f t="shared" si="38"/>
        <v>1.865759910124797</v>
      </c>
      <c r="T35" s="35">
        <f t="shared" si="39"/>
        <v>2.2292063159242725</v>
      </c>
      <c r="U35" s="34">
        <f t="shared" si="40"/>
        <v>0.28198639760632754</v>
      </c>
      <c r="V35" s="34">
        <f t="shared" si="41"/>
        <v>0.2823423514482824</v>
      </c>
      <c r="W35" s="33"/>
      <c r="X35" s="34">
        <f t="shared" si="42"/>
        <v>0.28190995522456352</v>
      </c>
      <c r="Y35" s="35">
        <f t="shared" si="43"/>
        <v>-0.92630860500375611</v>
      </c>
      <c r="Z35" s="35">
        <f t="shared" si="44"/>
        <v>1.3249135300710853</v>
      </c>
      <c r="AA35" s="35">
        <f t="shared" si="45"/>
        <v>1.7547363753821215</v>
      </c>
      <c r="AB35" s="35">
        <f t="shared" si="46"/>
        <v>2.0540204564872298</v>
      </c>
      <c r="AC35" s="34">
        <f t="shared" si="47"/>
        <v>0.28193607120544539</v>
      </c>
      <c r="AD35" s="34">
        <f t="shared" si="48"/>
        <v>0.28228414259906931</v>
      </c>
      <c r="AE35" s="33"/>
      <c r="AF35" s="34">
        <f t="shared" si="49"/>
        <v>0.28191281853071298</v>
      </c>
      <c r="AG35" s="35">
        <f t="shared" si="50"/>
        <v>-2.6093129398840897</v>
      </c>
      <c r="AH35" s="35">
        <f t="shared" si="51"/>
        <v>1.3249135300710853</v>
      </c>
      <c r="AI35" s="35">
        <f t="shared" si="52"/>
        <v>1.8637612385553008</v>
      </c>
      <c r="AJ35" s="35">
        <f t="shared" si="53"/>
        <v>2.2282725200501847</v>
      </c>
      <c r="AK35" s="34">
        <f t="shared" si="54"/>
        <v>0.28198639760632754</v>
      </c>
      <c r="AL35" s="34">
        <f t="shared" si="55"/>
        <v>0.2823423514482824</v>
      </c>
    </row>
    <row r="36" spans="1:38">
      <c r="A36" s="40" t="s">
        <v>46</v>
      </c>
      <c r="B36" s="49">
        <v>1383</v>
      </c>
      <c r="C36" s="54">
        <v>0.28217891253569166</v>
      </c>
      <c r="D36" s="54">
        <v>3.0063072486569197E-5</v>
      </c>
      <c r="E36" s="54">
        <v>1.9717092711913175E-3</v>
      </c>
      <c r="H36" s="34">
        <f t="shared" si="28"/>
        <v>0.28212557519823517</v>
      </c>
      <c r="I36" s="35">
        <f t="shared" si="29"/>
        <v>8.9287801758719532</v>
      </c>
      <c r="J36" s="35">
        <f t="shared" si="30"/>
        <v>1.0522075370299218</v>
      </c>
      <c r="K36" s="35">
        <f t="shared" si="31"/>
        <v>1.5014850120346497</v>
      </c>
      <c r="L36" s="35">
        <f t="shared" si="32"/>
        <v>1.574519597359987</v>
      </c>
      <c r="M36" s="34">
        <f t="shared" si="33"/>
        <v>0.28187389619259312</v>
      </c>
      <c r="N36" s="34">
        <f t="shared" si="34"/>
        <v>0.282212229331192</v>
      </c>
      <c r="O36" s="33"/>
      <c r="P36" s="34">
        <f t="shared" si="35"/>
        <v>0.28212739479589777</v>
      </c>
      <c r="Q36" s="35">
        <f t="shared" si="36"/>
        <v>7.9055090887081292</v>
      </c>
      <c r="R36" s="35">
        <f t="shared" si="37"/>
        <v>1.0522075370299218</v>
      </c>
      <c r="S36" s="35">
        <f t="shared" si="38"/>
        <v>1.5538155888615945</v>
      </c>
      <c r="T36" s="35">
        <f t="shared" si="39"/>
        <v>1.6578884153475038</v>
      </c>
      <c r="U36" s="34">
        <f t="shared" si="40"/>
        <v>0.28190453490961015</v>
      </c>
      <c r="V36" s="34">
        <f t="shared" si="41"/>
        <v>0.28224766688340447</v>
      </c>
      <c r="W36" s="33"/>
      <c r="X36" s="34">
        <f t="shared" si="42"/>
        <v>0.28212409031518576</v>
      </c>
      <c r="Y36" s="35">
        <f t="shared" si="43"/>
        <v>9.7639856087239352</v>
      </c>
      <c r="Z36" s="35">
        <f t="shared" si="44"/>
        <v>1.0522075370299218</v>
      </c>
      <c r="AA36" s="35">
        <f t="shared" si="45"/>
        <v>1.4613545502909098</v>
      </c>
      <c r="AB36" s="35">
        <f t="shared" si="46"/>
        <v>1.5104624561095426</v>
      </c>
      <c r="AC36" s="34">
        <f t="shared" si="47"/>
        <v>0.28184889346122671</v>
      </c>
      <c r="AD36" s="34">
        <f t="shared" si="48"/>
        <v>0.28218331050937062</v>
      </c>
      <c r="AE36" s="33"/>
      <c r="AF36" s="34">
        <f t="shared" si="49"/>
        <v>0.28212733883266472</v>
      </c>
      <c r="AG36" s="35">
        <f t="shared" si="50"/>
        <v>7.9035239048574901</v>
      </c>
      <c r="AH36" s="35">
        <f t="shared" si="51"/>
        <v>1.0522075370299218</v>
      </c>
      <c r="AI36" s="35">
        <f t="shared" si="52"/>
        <v>1.5521510836780257</v>
      </c>
      <c r="AJ36" s="35">
        <f t="shared" si="53"/>
        <v>1.6577213875219763</v>
      </c>
      <c r="AK36" s="34">
        <f t="shared" si="54"/>
        <v>0.28190453490961015</v>
      </c>
      <c r="AL36" s="34">
        <f t="shared" si="55"/>
        <v>0.28224766688340447</v>
      </c>
    </row>
    <row r="37" spans="1:38">
      <c r="A37" s="40" t="s">
        <v>47</v>
      </c>
      <c r="B37" s="49">
        <v>1395</v>
      </c>
      <c r="C37" s="54">
        <v>0.28218138543197807</v>
      </c>
      <c r="D37" s="54">
        <v>5.4028339844028832E-5</v>
      </c>
      <c r="E37" s="54">
        <v>3.1479253682311606E-3</v>
      </c>
      <c r="H37" s="34">
        <f t="shared" si="28"/>
        <v>0.28209548102882648</v>
      </c>
      <c r="I37" s="35">
        <f t="shared" si="29"/>
        <v>8.1415592207889631</v>
      </c>
      <c r="J37" s="35">
        <f t="shared" si="30"/>
        <v>1.8909918945410089</v>
      </c>
      <c r="K37" s="35">
        <f t="shared" si="31"/>
        <v>1.5473133155370304</v>
      </c>
      <c r="L37" s="35">
        <f t="shared" si="32"/>
        <v>1.6327364431894085</v>
      </c>
      <c r="M37" s="34">
        <f t="shared" si="33"/>
        <v>0.2818659981571941</v>
      </c>
      <c r="N37" s="34">
        <f t="shared" si="34"/>
        <v>0.282203094254104</v>
      </c>
      <c r="O37" s="33"/>
      <c r="P37" s="34">
        <f t="shared" si="35"/>
        <v>0.28209841197495317</v>
      </c>
      <c r="Q37" s="35">
        <f t="shared" si="36"/>
        <v>7.1480818085634112</v>
      </c>
      <c r="R37" s="35">
        <f t="shared" si="37"/>
        <v>1.8909918945410089</v>
      </c>
      <c r="S37" s="35">
        <f t="shared" si="38"/>
        <v>1.6012411254619134</v>
      </c>
      <c r="T37" s="35">
        <f t="shared" si="39"/>
        <v>1.7158352728005204</v>
      </c>
      <c r="U37" s="34">
        <f t="shared" si="40"/>
        <v>0.28189690975770026</v>
      </c>
      <c r="V37" s="34">
        <f t="shared" si="41"/>
        <v>0.28223884743059302</v>
      </c>
      <c r="W37" s="33"/>
      <c r="X37" s="34">
        <f t="shared" si="42"/>
        <v>0.28209308921269932</v>
      </c>
      <c r="Y37" s="35">
        <f t="shared" si="43"/>
        <v>8.9524538908469786</v>
      </c>
      <c r="Z37" s="35">
        <f t="shared" si="44"/>
        <v>1.8909918945410089</v>
      </c>
      <c r="AA37" s="35">
        <f t="shared" si="45"/>
        <v>1.50595799242888</v>
      </c>
      <c r="AB37" s="35">
        <f t="shared" si="46"/>
        <v>1.5688908269442552</v>
      </c>
      <c r="AC37" s="34">
        <f t="shared" si="47"/>
        <v>0.28184077256060835</v>
      </c>
      <c r="AD37" s="34">
        <f t="shared" si="48"/>
        <v>0.28217391766046257</v>
      </c>
      <c r="AE37" s="33"/>
      <c r="AF37" s="34">
        <f t="shared" si="49"/>
        <v>0.28209832183161843</v>
      </c>
      <c r="AG37" s="35">
        <f t="shared" si="50"/>
        <v>7.1448840674159797</v>
      </c>
      <c r="AH37" s="35">
        <f t="shared" si="51"/>
        <v>1.8909918945410089</v>
      </c>
      <c r="AI37" s="35">
        <f t="shared" si="52"/>
        <v>1.5995258162755592</v>
      </c>
      <c r="AJ37" s="35">
        <f t="shared" si="53"/>
        <v>1.7156966860242233</v>
      </c>
      <c r="AK37" s="34">
        <f t="shared" si="54"/>
        <v>0.28189690975770026</v>
      </c>
      <c r="AL37" s="34">
        <f t="shared" si="55"/>
        <v>0.28223884743059302</v>
      </c>
    </row>
    <row r="38" spans="1:38">
      <c r="A38" s="40" t="s">
        <v>48</v>
      </c>
      <c r="B38" s="49">
        <v>1387</v>
      </c>
      <c r="C38" s="54">
        <v>0.28216853496281508</v>
      </c>
      <c r="D38" s="54">
        <v>3.2897467324284427E-5</v>
      </c>
      <c r="E38" s="54">
        <v>2.0923290016431739E-3</v>
      </c>
      <c r="H38" s="34">
        <f t="shared" si="28"/>
        <v>0.28211176879874927</v>
      </c>
      <c r="I38" s="35">
        <f t="shared" si="29"/>
        <v>8.5324441452638844</v>
      </c>
      <c r="J38" s="35">
        <f t="shared" si="30"/>
        <v>1.1514113563499548</v>
      </c>
      <c r="K38" s="35">
        <f t="shared" si="31"/>
        <v>1.5207844909643264</v>
      </c>
      <c r="L38" s="35">
        <f t="shared" si="32"/>
        <v>1.6022551454030955</v>
      </c>
      <c r="M38" s="34">
        <f t="shared" si="33"/>
        <v>0.28187126371736693</v>
      </c>
      <c r="N38" s="34">
        <f t="shared" si="34"/>
        <v>0.28220918454056892</v>
      </c>
      <c r="O38" s="33"/>
      <c r="P38" s="34">
        <f t="shared" si="35"/>
        <v>0.28211370544237419</v>
      </c>
      <c r="Q38" s="35">
        <f t="shared" si="36"/>
        <v>7.510129953949285</v>
      </c>
      <c r="R38" s="35">
        <f t="shared" si="37"/>
        <v>1.1514113563499548</v>
      </c>
      <c r="S38" s="35">
        <f t="shared" si="38"/>
        <v>1.5737877037861394</v>
      </c>
      <c r="T38" s="35">
        <f t="shared" si="39"/>
        <v>1.6863890972224946</v>
      </c>
      <c r="U38" s="34">
        <f t="shared" si="40"/>
        <v>0.28190199338191663</v>
      </c>
      <c r="V38" s="34">
        <f t="shared" si="41"/>
        <v>0.2822447272851083</v>
      </c>
      <c r="W38" s="33"/>
      <c r="X38" s="34">
        <f t="shared" si="42"/>
        <v>0.28211018839658841</v>
      </c>
      <c r="Y38" s="35">
        <f t="shared" si="43"/>
        <v>9.3668710087335683</v>
      </c>
      <c r="Z38" s="35">
        <f t="shared" si="44"/>
        <v>1.1514113563499548</v>
      </c>
      <c r="AA38" s="35">
        <f t="shared" si="45"/>
        <v>1.4801382085532779</v>
      </c>
      <c r="AB38" s="35">
        <f t="shared" si="46"/>
        <v>1.5376112740060408</v>
      </c>
      <c r="AC38" s="34">
        <f t="shared" si="47"/>
        <v>0.28184618670906769</v>
      </c>
      <c r="AD38" s="34">
        <f t="shared" si="48"/>
        <v>0.28218017980807825</v>
      </c>
      <c r="AE38" s="33"/>
      <c r="AF38" s="34">
        <f t="shared" si="49"/>
        <v>0.28211364587937066</v>
      </c>
      <c r="AG38" s="35">
        <f t="shared" si="50"/>
        <v>7.5080170563857074</v>
      </c>
      <c r="AH38" s="35">
        <f t="shared" si="51"/>
        <v>1.1514113563499548</v>
      </c>
      <c r="AI38" s="35">
        <f t="shared" si="52"/>
        <v>1.5721018037285219</v>
      </c>
      <c r="AJ38" s="35">
        <f t="shared" si="53"/>
        <v>1.686203958994986</v>
      </c>
      <c r="AK38" s="34">
        <f t="shared" si="54"/>
        <v>0.28190199338191663</v>
      </c>
      <c r="AL38" s="34">
        <f t="shared" si="55"/>
        <v>0.2822447272851083</v>
      </c>
    </row>
    <row r="39" spans="1:38">
      <c r="A39" s="40" t="s">
        <v>49</v>
      </c>
      <c r="B39" s="49">
        <v>1392</v>
      </c>
      <c r="C39" s="54">
        <v>0.28196688736372477</v>
      </c>
      <c r="D39" s="54">
        <v>2.7743843165003015E-5</v>
      </c>
      <c r="E39" s="54">
        <v>1.1071824796443093E-3</v>
      </c>
      <c r="H39" s="34">
        <f t="shared" si="28"/>
        <v>0.28193673907952582</v>
      </c>
      <c r="I39" s="35">
        <f t="shared" si="29"/>
        <v>2.4396614237609526</v>
      </c>
      <c r="J39" s="35">
        <f t="shared" si="30"/>
        <v>0.97103451077510539</v>
      </c>
      <c r="K39" s="35">
        <f t="shared" si="31"/>
        <v>1.752733811708624</v>
      </c>
      <c r="L39" s="35">
        <f t="shared" si="32"/>
        <v>1.9834459364363832</v>
      </c>
      <c r="M39" s="34">
        <f t="shared" si="33"/>
        <v>0.28186797283753329</v>
      </c>
      <c r="N39" s="34">
        <f t="shared" si="34"/>
        <v>0.2822053782217252</v>
      </c>
      <c r="O39" s="33"/>
      <c r="P39" s="34">
        <f t="shared" si="35"/>
        <v>0.28193776767099599</v>
      </c>
      <c r="Q39" s="35">
        <f t="shared" si="36"/>
        <v>1.3817534196958192</v>
      </c>
      <c r="R39" s="35">
        <f t="shared" si="37"/>
        <v>0.97103451077510539</v>
      </c>
      <c r="S39" s="35">
        <f t="shared" si="38"/>
        <v>1.8138210491140185</v>
      </c>
      <c r="T39" s="35">
        <f t="shared" si="39"/>
        <v>2.0824887753673491</v>
      </c>
      <c r="U39" s="34">
        <f t="shared" si="40"/>
        <v>0.28189881620566593</v>
      </c>
      <c r="V39" s="34">
        <f t="shared" si="41"/>
        <v>0.28224105247884246</v>
      </c>
      <c r="W39" s="33"/>
      <c r="X39" s="34">
        <f t="shared" si="42"/>
        <v>0.28193589969278654</v>
      </c>
      <c r="Y39" s="35">
        <f t="shared" si="43"/>
        <v>3.3031436273289749</v>
      </c>
      <c r="Z39" s="35">
        <f t="shared" si="44"/>
        <v>0.97103451077510539</v>
      </c>
      <c r="AA39" s="35">
        <f t="shared" si="45"/>
        <v>1.7058881778102091</v>
      </c>
      <c r="AB39" s="35">
        <f t="shared" si="46"/>
        <v>1.9073640323668841</v>
      </c>
      <c r="AC39" s="34">
        <f t="shared" si="47"/>
        <v>0.28184280296693365</v>
      </c>
      <c r="AD39" s="34">
        <f t="shared" si="48"/>
        <v>0.2821762660822365</v>
      </c>
      <c r="AE39" s="33"/>
      <c r="AF39" s="34">
        <f t="shared" si="49"/>
        <v>0.28193773603590316</v>
      </c>
      <c r="AG39" s="35">
        <f t="shared" si="50"/>
        <v>1.3806312052344616</v>
      </c>
      <c r="AH39" s="35">
        <f t="shared" si="51"/>
        <v>0.97103451077510539</v>
      </c>
      <c r="AI39" s="35">
        <f t="shared" si="52"/>
        <v>1.8118780163886687</v>
      </c>
      <c r="AJ39" s="35">
        <f t="shared" si="53"/>
        <v>2.0818205832230774</v>
      </c>
      <c r="AK39" s="34">
        <f t="shared" si="54"/>
        <v>0.28189881620566593</v>
      </c>
      <c r="AL39" s="34">
        <f t="shared" si="55"/>
        <v>0.28224105247884246</v>
      </c>
    </row>
    <row r="40" spans="1:38">
      <c r="A40" s="40" t="s">
        <v>50</v>
      </c>
      <c r="B40" s="49">
        <v>1386</v>
      </c>
      <c r="C40" s="54">
        <v>0.2822104990256461</v>
      </c>
      <c r="D40" s="54">
        <v>2.8764641351841773E-5</v>
      </c>
      <c r="E40" s="54">
        <v>1.1870528852272212E-3</v>
      </c>
      <c r="H40" s="34">
        <f t="shared" si="28"/>
        <v>0.28217831708713154</v>
      </c>
      <c r="I40" s="35">
        <f t="shared" si="29"/>
        <v>10.870016065762655</v>
      </c>
      <c r="J40" s="35">
        <f t="shared" si="30"/>
        <v>1.0067624473144621</v>
      </c>
      <c r="K40" s="35">
        <f t="shared" si="31"/>
        <v>1.4275035807209875</v>
      </c>
      <c r="L40" s="35">
        <f t="shared" si="32"/>
        <v>1.4559865304488484</v>
      </c>
      <c r="M40" s="34">
        <f t="shared" si="33"/>
        <v>0.28187192185522614</v>
      </c>
      <c r="N40" s="34">
        <f t="shared" si="34"/>
        <v>0.28220994576026154</v>
      </c>
      <c r="O40" s="33"/>
      <c r="P40" s="34">
        <f t="shared" si="35"/>
        <v>0.28217941500115462</v>
      </c>
      <c r="Q40" s="35">
        <f t="shared" si="36"/>
        <v>9.8185043798970639</v>
      </c>
      <c r="R40" s="35">
        <f t="shared" si="37"/>
        <v>1.0067624473144621</v>
      </c>
      <c r="S40" s="35">
        <f t="shared" si="38"/>
        <v>1.4772557162420943</v>
      </c>
      <c r="T40" s="35">
        <f t="shared" si="39"/>
        <v>1.5371289131734078</v>
      </c>
      <c r="U40" s="34">
        <f t="shared" si="40"/>
        <v>0.28190262878161493</v>
      </c>
      <c r="V40" s="34">
        <f t="shared" si="41"/>
        <v>0.28224546220524127</v>
      </c>
      <c r="W40" s="33"/>
      <c r="X40" s="34">
        <f t="shared" si="42"/>
        <v>0.28217742113257982</v>
      </c>
      <c r="Y40" s="35">
        <f t="shared" si="43"/>
        <v>11.72827369218421</v>
      </c>
      <c r="Z40" s="35">
        <f t="shared" si="44"/>
        <v>1.0067624473144621</v>
      </c>
      <c r="AA40" s="35">
        <f t="shared" si="45"/>
        <v>1.3893504340854796</v>
      </c>
      <c r="AB40" s="35">
        <f t="shared" si="46"/>
        <v>1.3936313324632037</v>
      </c>
      <c r="AC40" s="34">
        <f t="shared" si="47"/>
        <v>0.28184686341723569</v>
      </c>
      <c r="AD40" s="34">
        <f t="shared" si="48"/>
        <v>0.28218096250668218</v>
      </c>
      <c r="AE40" s="33"/>
      <c r="AF40" s="34">
        <f t="shared" si="49"/>
        <v>0.28217938123393144</v>
      </c>
      <c r="AG40" s="35">
        <f t="shared" si="50"/>
        <v>9.8173065470374965</v>
      </c>
      <c r="AH40" s="35">
        <f t="shared" si="51"/>
        <v>1.0067624473144621</v>
      </c>
      <c r="AI40" s="35">
        <f t="shared" si="52"/>
        <v>1.4756732248481554</v>
      </c>
      <c r="AJ40" s="35">
        <f t="shared" si="53"/>
        <v>1.5370440927586577</v>
      </c>
      <c r="AK40" s="34">
        <f t="shared" si="54"/>
        <v>0.28190262878161493</v>
      </c>
      <c r="AL40" s="34">
        <f t="shared" si="55"/>
        <v>0.28224546220524127</v>
      </c>
    </row>
    <row r="41" spans="1:38">
      <c r="A41" s="40" t="s">
        <v>51</v>
      </c>
      <c r="B41" s="49">
        <v>1398</v>
      </c>
      <c r="C41" s="54">
        <v>0.28208028251229023</v>
      </c>
      <c r="D41" s="54">
        <v>6.3458801379047541E-5</v>
      </c>
      <c r="E41" s="54">
        <v>1.8160494588650713E-3</v>
      </c>
      <c r="H41" s="34">
        <f t="shared" si="28"/>
        <v>0.28203061593153234</v>
      </c>
      <c r="I41" s="35">
        <f t="shared" si="29"/>
        <v>5.9103878184707526</v>
      </c>
      <c r="J41" s="35">
        <f t="shared" si="30"/>
        <v>2.2210580482666633</v>
      </c>
      <c r="K41" s="35">
        <f t="shared" si="31"/>
        <v>1.630725537460151</v>
      </c>
      <c r="L41" s="35">
        <f t="shared" si="32"/>
        <v>1.7734888497906951</v>
      </c>
      <c r="M41" s="34">
        <f t="shared" si="33"/>
        <v>0.28186402336251765</v>
      </c>
      <c r="N41" s="34">
        <f t="shared" si="34"/>
        <v>0.28220081015423726</v>
      </c>
      <c r="O41" s="33"/>
      <c r="P41" s="34">
        <f t="shared" si="35"/>
        <v>0.28203231053763667</v>
      </c>
      <c r="Q41" s="35">
        <f t="shared" si="36"/>
        <v>4.8708679831377388</v>
      </c>
      <c r="R41" s="35">
        <f t="shared" si="37"/>
        <v>2.2210580482666633</v>
      </c>
      <c r="S41" s="35">
        <f t="shared" si="38"/>
        <v>1.6875604757630518</v>
      </c>
      <c r="T41" s="35">
        <f t="shared" si="39"/>
        <v>1.8641780342707768</v>
      </c>
      <c r="U41" s="34">
        <f t="shared" si="40"/>
        <v>0.28189500320306582</v>
      </c>
      <c r="V41" s="34">
        <f t="shared" si="41"/>
        <v>0.28223664225896766</v>
      </c>
      <c r="W41" s="33"/>
      <c r="X41" s="34">
        <f t="shared" si="42"/>
        <v>0.28202923303563177</v>
      </c>
      <c r="Y41" s="35">
        <f t="shared" si="43"/>
        <v>6.7588650434236008</v>
      </c>
      <c r="Z41" s="35">
        <f t="shared" si="44"/>
        <v>2.2210580482666633</v>
      </c>
      <c r="AA41" s="35">
        <f t="shared" si="45"/>
        <v>1.5871408407958103</v>
      </c>
      <c r="AB41" s="35">
        <f t="shared" si="46"/>
        <v>1.7038150569723289</v>
      </c>
      <c r="AC41" s="34">
        <f t="shared" si="47"/>
        <v>0.28183874203349052</v>
      </c>
      <c r="AD41" s="34">
        <f t="shared" si="48"/>
        <v>0.28217156909897695</v>
      </c>
      <c r="AE41" s="33"/>
      <c r="AF41" s="34">
        <f t="shared" si="49"/>
        <v>0.28203225841886875</v>
      </c>
      <c r="AG41" s="35">
        <f t="shared" si="50"/>
        <v>4.8690191114908465</v>
      </c>
      <c r="AH41" s="35">
        <f t="shared" si="51"/>
        <v>2.2210580482666633</v>
      </c>
      <c r="AI41" s="35">
        <f t="shared" si="52"/>
        <v>1.6857526980707509</v>
      </c>
      <c r="AJ41" s="35">
        <f t="shared" si="53"/>
        <v>1.8637969123623677</v>
      </c>
      <c r="AK41" s="34">
        <f t="shared" si="54"/>
        <v>0.28189500320306582</v>
      </c>
      <c r="AL41" s="34">
        <f t="shared" si="55"/>
        <v>0.28223664225896766</v>
      </c>
    </row>
    <row r="42" spans="1:38">
      <c r="A42" s="40" t="s">
        <v>52</v>
      </c>
      <c r="B42" s="49">
        <v>1564</v>
      </c>
      <c r="C42" s="54">
        <v>0.2818132750939904</v>
      </c>
      <c r="D42" s="54">
        <v>2.8786764105505772E-5</v>
      </c>
      <c r="E42" s="54">
        <v>5.9766447105973931E-4</v>
      </c>
      <c r="H42" s="34">
        <f t="shared" si="28"/>
        <v>0.2817949594321062</v>
      </c>
      <c r="I42" s="35">
        <f t="shared" si="29"/>
        <v>1.433390757059616</v>
      </c>
      <c r="J42" s="35">
        <f t="shared" si="30"/>
        <v>1.0075367436927019</v>
      </c>
      <c r="K42" s="35">
        <f t="shared" si="31"/>
        <v>1.9327359145234337</v>
      </c>
      <c r="L42" s="35">
        <f t="shared" si="32"/>
        <v>2.1786856237358565</v>
      </c>
      <c r="M42" s="34">
        <f t="shared" si="33"/>
        <v>0.2817545729920376</v>
      </c>
      <c r="N42" s="34">
        <f t="shared" si="34"/>
        <v>0.28207421695464585</v>
      </c>
      <c r="O42" s="33"/>
      <c r="P42" s="34">
        <f t="shared" si="35"/>
        <v>0.28179558531931698</v>
      </c>
      <c r="Q42" s="35">
        <f t="shared" si="36"/>
        <v>0.2216040682578857</v>
      </c>
      <c r="R42" s="35">
        <f t="shared" si="37"/>
        <v>1.0075367436927019</v>
      </c>
      <c r="S42" s="35">
        <f t="shared" si="38"/>
        <v>2.0000966836623202</v>
      </c>
      <c r="T42" s="35">
        <f t="shared" si="39"/>
        <v>2.2896758899513365</v>
      </c>
      <c r="U42" s="34">
        <f t="shared" si="40"/>
        <v>0.28178934075288675</v>
      </c>
      <c r="V42" s="34">
        <f t="shared" si="41"/>
        <v>0.28211443026839911</v>
      </c>
      <c r="W42" s="33"/>
      <c r="X42" s="34">
        <f t="shared" si="42"/>
        <v>0.28179444862217334</v>
      </c>
      <c r="Y42" s="35">
        <f t="shared" si="43"/>
        <v>2.4225968004265575</v>
      </c>
      <c r="Z42" s="35">
        <f t="shared" si="44"/>
        <v>1.0075367436927019</v>
      </c>
      <c r="AA42" s="35">
        <f t="shared" si="45"/>
        <v>1.8810793318357173</v>
      </c>
      <c r="AB42" s="35">
        <f t="shared" si="46"/>
        <v>2.0934032841017118</v>
      </c>
      <c r="AC42" s="34">
        <f t="shared" si="47"/>
        <v>0.2817261977236532</v>
      </c>
      <c r="AD42" s="34">
        <f t="shared" si="48"/>
        <v>0.28204139736711686</v>
      </c>
      <c r="AE42" s="33"/>
      <c r="AF42" s="34">
        <f t="shared" si="49"/>
        <v>0.28179556607073514</v>
      </c>
      <c r="AG42" s="35">
        <f t="shared" si="50"/>
        <v>0.22092098415527062</v>
      </c>
      <c r="AH42" s="35">
        <f t="shared" si="51"/>
        <v>1.0075367436927019</v>
      </c>
      <c r="AI42" s="35">
        <f t="shared" si="52"/>
        <v>1.9979541055330625</v>
      </c>
      <c r="AJ42" s="35">
        <f t="shared" si="53"/>
        <v>2.2889419859896512</v>
      </c>
      <c r="AK42" s="34">
        <f t="shared" si="54"/>
        <v>0.28178934075288675</v>
      </c>
      <c r="AL42" s="34">
        <f t="shared" si="55"/>
        <v>0.28211443026839911</v>
      </c>
    </row>
    <row r="43" spans="1:38">
      <c r="A43" s="40" t="s">
        <v>53</v>
      </c>
      <c r="B43" s="49">
        <v>1570</v>
      </c>
      <c r="C43" s="54">
        <v>0.28202609446206639</v>
      </c>
      <c r="D43" s="54">
        <v>2.8757703414401493E-5</v>
      </c>
      <c r="E43" s="54">
        <v>3.0072387802871159E-3</v>
      </c>
      <c r="H43" s="34">
        <f t="shared" si="28"/>
        <v>0.28193357752045989</v>
      </c>
      <c r="I43" s="35">
        <f t="shared" si="29"/>
        <v>6.4939392908702764</v>
      </c>
      <c r="J43" s="35">
        <f t="shared" si="30"/>
        <v>1.0065196195040522</v>
      </c>
      <c r="K43" s="35">
        <f t="shared" si="31"/>
        <v>1.7614610744173813</v>
      </c>
      <c r="L43" s="35">
        <f t="shared" si="32"/>
        <v>1.8703900705372036</v>
      </c>
      <c r="M43" s="34">
        <f t="shared" si="33"/>
        <v>0.28175061038455956</v>
      </c>
      <c r="N43" s="34">
        <f t="shared" si="34"/>
        <v>0.28206963369780375</v>
      </c>
      <c r="O43" s="33"/>
      <c r="P43" s="34">
        <f t="shared" si="35"/>
        <v>0.28193673920764883</v>
      </c>
      <c r="Q43" s="35">
        <f t="shared" si="36"/>
        <v>5.3666246145689378</v>
      </c>
      <c r="R43" s="35">
        <f t="shared" si="37"/>
        <v>1.0065196195040522</v>
      </c>
      <c r="S43" s="35">
        <f t="shared" si="38"/>
        <v>1.8228524791557885</v>
      </c>
      <c r="T43" s="35">
        <f t="shared" si="39"/>
        <v>1.9655645804600952</v>
      </c>
      <c r="U43" s="34">
        <f t="shared" si="40"/>
        <v>0.28178551549929809</v>
      </c>
      <c r="V43" s="34">
        <f t="shared" si="41"/>
        <v>0.28211000587870616</v>
      </c>
      <c r="W43" s="33"/>
      <c r="X43" s="34">
        <f t="shared" si="42"/>
        <v>0.28193099714030545</v>
      </c>
      <c r="Y43" s="35">
        <f t="shared" si="43"/>
        <v>7.4141931933091598</v>
      </c>
      <c r="Z43" s="35">
        <f t="shared" si="44"/>
        <v>1.0065196195040522</v>
      </c>
      <c r="AA43" s="35">
        <f t="shared" si="45"/>
        <v>1.7143821853885759</v>
      </c>
      <c r="AB43" s="35">
        <f t="shared" si="46"/>
        <v>1.7972505216379049</v>
      </c>
      <c r="AC43" s="34">
        <f t="shared" si="47"/>
        <v>0.28172212291569282</v>
      </c>
      <c r="AD43" s="34">
        <f t="shared" si="48"/>
        <v>0.28203668433622298</v>
      </c>
      <c r="AE43" s="33"/>
      <c r="AF43" s="34">
        <f t="shared" si="49"/>
        <v>0.28193664197306956</v>
      </c>
      <c r="AG43" s="35">
        <f t="shared" si="50"/>
        <v>5.3631739553283708</v>
      </c>
      <c r="AH43" s="35">
        <f t="shared" si="51"/>
        <v>1.0065196195040522</v>
      </c>
      <c r="AI43" s="35">
        <f t="shared" si="52"/>
        <v>1.820899771625895</v>
      </c>
      <c r="AJ43" s="35">
        <f t="shared" si="53"/>
        <v>1.9653617674765269</v>
      </c>
      <c r="AK43" s="34">
        <f t="shared" si="54"/>
        <v>0.28178551549929809</v>
      </c>
      <c r="AL43" s="34">
        <f t="shared" si="55"/>
        <v>0.28211000587870616</v>
      </c>
    </row>
    <row r="44" spans="1:38">
      <c r="A44" s="40" t="s">
        <v>54</v>
      </c>
      <c r="B44" s="49">
        <v>1567</v>
      </c>
      <c r="C44" s="54">
        <v>0.28200665730812946</v>
      </c>
      <c r="D44" s="54">
        <v>3.2014621739730902E-5</v>
      </c>
      <c r="E44" s="54">
        <v>2.240212035883414E-3</v>
      </c>
      <c r="H44" s="34">
        <f t="shared" si="28"/>
        <v>0.28193787144545301</v>
      </c>
      <c r="I44" s="35">
        <f t="shared" si="29"/>
        <v>6.5759714452950924</v>
      </c>
      <c r="J44" s="35">
        <f t="shared" si="30"/>
        <v>1.1205117608905815</v>
      </c>
      <c r="K44" s="35">
        <f t="shared" si="31"/>
        <v>1.7516443841440419</v>
      </c>
      <c r="L44" s="35">
        <f t="shared" si="32"/>
        <v>1.8629820715450385</v>
      </c>
      <c r="M44" s="34">
        <f t="shared" si="33"/>
        <v>0.28175259174565731</v>
      </c>
      <c r="N44" s="34">
        <f t="shared" si="34"/>
        <v>0.28207192539256748</v>
      </c>
      <c r="O44" s="33"/>
      <c r="P44" s="34">
        <f t="shared" si="35"/>
        <v>0.28194022207794101</v>
      </c>
      <c r="Q44" s="35">
        <f t="shared" si="36"/>
        <v>5.4223106875239679</v>
      </c>
      <c r="R44" s="35">
        <f t="shared" si="37"/>
        <v>1.1205117608905815</v>
      </c>
      <c r="S44" s="35">
        <f t="shared" si="38"/>
        <v>1.8126936522241293</v>
      </c>
      <c r="T44" s="35">
        <f t="shared" si="39"/>
        <v>1.9596743891894044</v>
      </c>
      <c r="U44" s="34">
        <f t="shared" si="40"/>
        <v>0.28178742817959818</v>
      </c>
      <c r="V44" s="34">
        <f t="shared" si="41"/>
        <v>0.2821122181354388</v>
      </c>
      <c r="W44" s="33"/>
      <c r="X44" s="34">
        <f t="shared" si="42"/>
        <v>0.28193595300307578</v>
      </c>
      <c r="Y44" s="35">
        <f t="shared" si="43"/>
        <v>7.5177301980167144</v>
      </c>
      <c r="Z44" s="35">
        <f t="shared" si="44"/>
        <v>1.1205117608905815</v>
      </c>
      <c r="AA44" s="35">
        <f t="shared" si="45"/>
        <v>1.7048278675733743</v>
      </c>
      <c r="AB44" s="35">
        <f t="shared" si="46"/>
        <v>1.7886737745533188</v>
      </c>
      <c r="AC44" s="34">
        <f t="shared" si="47"/>
        <v>0.28172416038027559</v>
      </c>
      <c r="AD44" s="34">
        <f t="shared" si="48"/>
        <v>0.28203904092176446</v>
      </c>
      <c r="AE44" s="33"/>
      <c r="AF44" s="34">
        <f t="shared" si="49"/>
        <v>0.28194014978648291</v>
      </c>
      <c r="AG44" s="35">
        <f t="shared" si="50"/>
        <v>5.4197452267956692</v>
      </c>
      <c r="AH44" s="35">
        <f t="shared" si="51"/>
        <v>1.1205117608905815</v>
      </c>
      <c r="AI44" s="35">
        <f t="shared" si="52"/>
        <v>1.8107518272083563</v>
      </c>
      <c r="AJ44" s="35">
        <f t="shared" si="53"/>
        <v>1.9594180069731448</v>
      </c>
      <c r="AK44" s="34">
        <f t="shared" si="54"/>
        <v>0.28178742817959818</v>
      </c>
      <c r="AL44" s="34">
        <f t="shared" si="55"/>
        <v>0.2821122181354388</v>
      </c>
    </row>
    <row r="45" spans="1:38">
      <c r="A45" s="40" t="s">
        <v>55</v>
      </c>
      <c r="B45" s="49">
        <v>1422</v>
      </c>
      <c r="C45" s="54">
        <v>0.2821070878571999</v>
      </c>
      <c r="D45" s="54">
        <v>3.5996199000021999E-5</v>
      </c>
      <c r="E45" s="54">
        <v>1.1611370892071985E-3</v>
      </c>
      <c r="H45" s="34">
        <f t="shared" si="28"/>
        <v>0.28207477959849564</v>
      </c>
      <c r="I45" s="35">
        <f t="shared" si="29"/>
        <v>8.0383232369896085</v>
      </c>
      <c r="J45" s="35">
        <f t="shared" si="30"/>
        <v>1.2598669650007697</v>
      </c>
      <c r="K45" s="35">
        <f t="shared" si="31"/>
        <v>1.5663119736501876</v>
      </c>
      <c r="L45" s="35">
        <f t="shared" si="32"/>
        <v>1.6600445108550343</v>
      </c>
      <c r="M45" s="34">
        <f t="shared" si="33"/>
        <v>0.28184822088816869</v>
      </c>
      <c r="N45" s="34">
        <f t="shared" si="34"/>
        <v>0.28218253259354442</v>
      </c>
      <c r="O45" s="33"/>
      <c r="P45" s="34">
        <f t="shared" si="35"/>
        <v>0.28207588219038937</v>
      </c>
      <c r="Q45" s="35">
        <f t="shared" si="36"/>
        <v>6.9581183937339475</v>
      </c>
      <c r="R45" s="35">
        <f t="shared" si="37"/>
        <v>1.2598669650007697</v>
      </c>
      <c r="S45" s="35">
        <f t="shared" si="38"/>
        <v>1.6209019351983174</v>
      </c>
      <c r="T45" s="35">
        <f t="shared" si="39"/>
        <v>1.7489365654913862</v>
      </c>
      <c r="U45" s="34">
        <f t="shared" si="40"/>
        <v>0.28187974692519924</v>
      </c>
      <c r="V45" s="34">
        <f t="shared" si="41"/>
        <v>0.28221899644360388</v>
      </c>
      <c r="W45" s="33"/>
      <c r="X45" s="34">
        <f t="shared" si="42"/>
        <v>0.28207387980744902</v>
      </c>
      <c r="Y45" s="35">
        <f t="shared" si="43"/>
        <v>8.9200239909659196</v>
      </c>
      <c r="Z45" s="35">
        <f t="shared" si="44"/>
        <v>1.2598669650007697</v>
      </c>
      <c r="AA45" s="35">
        <f t="shared" si="45"/>
        <v>1.5244488699671519</v>
      </c>
      <c r="AB45" s="35">
        <f t="shared" si="46"/>
        <v>1.5917399351370958</v>
      </c>
      <c r="AC45" s="34">
        <f t="shared" si="47"/>
        <v>0.28182249346715693</v>
      </c>
      <c r="AD45" s="34">
        <f t="shared" si="48"/>
        <v>0.28215277557647062</v>
      </c>
      <c r="AE45" s="33"/>
      <c r="AF45" s="34">
        <f t="shared" si="49"/>
        <v>0.28207584827967919</v>
      </c>
      <c r="AG45" s="35">
        <f t="shared" si="50"/>
        <v>6.9569153732773614</v>
      </c>
      <c r="AH45" s="35">
        <f t="shared" si="51"/>
        <v>1.2598669650007697</v>
      </c>
      <c r="AI45" s="35">
        <f t="shared" si="52"/>
        <v>1.619165564619637</v>
      </c>
      <c r="AJ45" s="35">
        <f t="shared" si="53"/>
        <v>1.7486634875069156</v>
      </c>
      <c r="AK45" s="34">
        <f t="shared" si="54"/>
        <v>0.28187974692519924</v>
      </c>
      <c r="AL45" s="34">
        <f t="shared" si="55"/>
        <v>0.28221899644360388</v>
      </c>
    </row>
    <row r="46" spans="1:38">
      <c r="A46" s="40"/>
      <c r="B46" s="49"/>
      <c r="C46" s="54"/>
      <c r="D46" s="54"/>
      <c r="E46" s="54"/>
      <c r="H46" s="34"/>
      <c r="I46" s="35"/>
      <c r="J46" s="35"/>
      <c r="K46" s="35"/>
      <c r="L46" s="35"/>
      <c r="M46" s="34"/>
      <c r="N46" s="34"/>
      <c r="O46" s="33"/>
      <c r="P46" s="34"/>
      <c r="Q46" s="35"/>
      <c r="R46" s="35"/>
      <c r="S46" s="35"/>
      <c r="T46" s="35"/>
      <c r="U46" s="34"/>
      <c r="V46" s="34"/>
      <c r="W46" s="33"/>
      <c r="X46" s="34"/>
      <c r="Y46" s="35"/>
      <c r="Z46" s="35"/>
      <c r="AA46" s="35"/>
      <c r="AB46" s="35"/>
      <c r="AC46" s="34"/>
      <c r="AD46" s="34"/>
      <c r="AE46" s="33"/>
      <c r="AF46" s="34"/>
      <c r="AG46" s="35"/>
      <c r="AH46" s="35"/>
      <c r="AI46" s="35"/>
      <c r="AJ46" s="35"/>
      <c r="AK46" s="34"/>
      <c r="AL46" s="34"/>
    </row>
    <row r="47" spans="1:38" ht="15.75">
      <c r="A47" s="87" t="s">
        <v>735</v>
      </c>
      <c r="B47" s="52"/>
      <c r="C47" s="52"/>
      <c r="D47" s="52"/>
      <c r="E47" s="52"/>
      <c r="H47" s="34"/>
      <c r="I47" s="35"/>
      <c r="J47" s="35"/>
      <c r="K47" s="35"/>
      <c r="L47" s="35"/>
      <c r="M47" s="34"/>
      <c r="N47" s="34"/>
      <c r="O47" s="33"/>
      <c r="P47" s="34"/>
      <c r="Q47" s="35"/>
      <c r="R47" s="35"/>
      <c r="S47" s="35"/>
      <c r="T47" s="35"/>
      <c r="U47" s="34"/>
      <c r="V47" s="34"/>
      <c r="W47" s="33"/>
      <c r="X47" s="34"/>
      <c r="Y47" s="35"/>
      <c r="Z47" s="35"/>
      <c r="AA47" s="35"/>
      <c r="AB47" s="35"/>
      <c r="AC47" s="34"/>
      <c r="AD47" s="34"/>
      <c r="AE47" s="33"/>
      <c r="AF47" s="34"/>
      <c r="AG47" s="35"/>
      <c r="AH47" s="35"/>
      <c r="AI47" s="35"/>
      <c r="AJ47" s="35"/>
      <c r="AK47" s="34"/>
      <c r="AL47" s="34"/>
    </row>
    <row r="48" spans="1:38">
      <c r="A48" s="40" t="s">
        <v>70</v>
      </c>
      <c r="B48" s="49">
        <v>1169</v>
      </c>
      <c r="C48" s="54">
        <v>0.28205871446522052</v>
      </c>
      <c r="D48" s="54">
        <v>2.7943970969890814E-5</v>
      </c>
      <c r="E48" s="54">
        <v>5.9075093937830401E-4</v>
      </c>
      <c r="H48" s="34">
        <f t="shared" ref="H48:H67" si="56">C48-(E48*(EXP(0.0193*B48/1000)-1))</f>
        <v>0.28204523462752346</v>
      </c>
      <c r="I48" s="35">
        <f t="shared" ref="I48:I67" si="57">IF(ISBLANK(B48),0,((H48/M48)-1)*10000)</f>
        <v>1.0920319890272978</v>
      </c>
      <c r="J48" s="35">
        <f t="shared" ref="J48:J67" si="58">0.7*D48/0.00002</f>
        <v>0.97803898394617839</v>
      </c>
      <c r="K48" s="35">
        <f t="shared" ref="K48:K67" si="59">IF(ISBLANK(B48),0,(1/0.0193)*LN(1+((C48-0.28325)/(E48-0.0384))))</f>
        <v>1.6073366202796648</v>
      </c>
      <c r="L48" s="35">
        <f t="shared" ref="L48:L67" si="60">IF(ISBLANK(B48),0,(B48/1000)+((1/0.0193)*LN(1+((H48-N48)/(0.015-0.0384)))))</f>
        <v>1.8936131446419215</v>
      </c>
      <c r="M48" s="34">
        <f t="shared" ref="M48:M67" si="61">IF(ISBLANK(B48),0,0.282772-(0.0332*(EXP(0.0193*B48/1000)-1)))</f>
        <v>0.28201443774878454</v>
      </c>
      <c r="N48" s="34">
        <f t="shared" ref="N48:N67" si="62">IF(ISBLANK(B48),0,0.283251-(0.0384*(EXP(0.0193*B48/1000)-1)))</f>
        <v>0.28237478342028088</v>
      </c>
      <c r="O48" s="33"/>
      <c r="P48" s="34">
        <f t="shared" ref="P48:P67" si="63">C48-(E48*(EXP(0.01865*B48/1000)-1))</f>
        <v>0.28204569357789061</v>
      </c>
      <c r="Q48" s="35">
        <f t="shared" ref="Q48:Q67" si="64">IF(ISBLANK(B48),0,((P48/U48)-1)*10000)</f>
        <v>0.19369492106013908</v>
      </c>
      <c r="R48" s="35">
        <f t="shared" ref="R48:R67" si="65">0.7*D48/0.00002</f>
        <v>0.97803898394617839</v>
      </c>
      <c r="S48" s="35">
        <f t="shared" ref="S48:S67" si="66">IF(ISBLANK(B48),0,(1/0.01865)*LN(1+((C48-0.28325)/(E48-0.0384))))</f>
        <v>1.6633563952491974</v>
      </c>
      <c r="T48" s="35">
        <f t="shared" ref="T48:T67" si="67">IF(ISBLANK(B48),0,(B48/1000)+((1/0.01865)*LN(1+((P48-V48)/(0.015-0.0384)))))</f>
        <v>1.9851996491546673</v>
      </c>
      <c r="U48" s="34">
        <f t="shared" ref="U48:U67" si="68">IF(ISBLANK(B48),0,0.282772-(0.0332*(EXP(0.01865*B48/1000)-1)))</f>
        <v>0.28204023060187039</v>
      </c>
      <c r="V48" s="34">
        <f t="shared" ref="V48:V67" si="69">IF(ISBLANK(B48),0,0.283251-(0.0384*(EXP(0.01865*B48/1000)-1)))</f>
        <v>0.28240461611782597</v>
      </c>
      <c r="W48" s="33"/>
      <c r="X48" s="34">
        <f t="shared" ref="X48:X67" si="70">C48-(E48*(EXP(0.01983*B48/1000)-1))</f>
        <v>0.2820448601482648</v>
      </c>
      <c r="Y48" s="35">
        <f t="shared" ref="Y48:Y67" si="71">IF(ISBLANK(B48),0,((X48/AC48)-1)*10000)</f>
        <v>1.8251493367582583</v>
      </c>
      <c r="Z48" s="35">
        <f t="shared" ref="Z48:Z67" si="72">0.7*D48/0.00002</f>
        <v>0.97803898394617839</v>
      </c>
      <c r="AA48" s="35">
        <f t="shared" ref="AA48:AA67" si="73">IF(ISBLANK(B48),0,(1/0.01983)*LN(1+((C48-0.28325)/(E48-0.0384))))</f>
        <v>1.5643770434391091</v>
      </c>
      <c r="AB48" s="35">
        <f t="shared" ref="AB48:AB67" si="74">IF(ISBLANK(B48),0,(B48/1000)+((1/0.01983)*LN(1+((X48-AD48)/(0.015-0.0384)))))</f>
        <v>1.8232863716094072</v>
      </c>
      <c r="AC48" s="34">
        <f t="shared" ref="AC48:AC67" si="75">IF(ISBLANK(B48),0,0.282772-(0.0332*(EXP(0.01983*B48/1000)-1)))</f>
        <v>0.28199339214300079</v>
      </c>
      <c r="AD48" s="34">
        <f t="shared" ref="AD48:AD67" si="76">IF(ISBLANK(B48),0,0.283251-(0.0384*(EXP(0.01983*B48/1000)-1)))</f>
        <v>0.28235044151479605</v>
      </c>
      <c r="AE48" s="33"/>
      <c r="AF48" s="34">
        <f t="shared" ref="AF48:AF67" si="77">C48-(E48*(EXP(0.01867*B48/1000)-1))</f>
        <v>0.28204567946154024</v>
      </c>
      <c r="AG48" s="35">
        <f t="shared" ref="AG48:AG67" si="78">IF(ISBLANK(B48),0,((AF48/AK48)-1)*10000)</f>
        <v>0.19319441266318904</v>
      </c>
      <c r="AH48" s="35">
        <f t="shared" ref="AH48:AH67" si="79">0.7*D48/0.00002</f>
        <v>0.97803898394617839</v>
      </c>
      <c r="AI48" s="35">
        <f t="shared" ref="AI48:AI67" si="80">IF(ISBLANK(B48),0,(1/0.01867)*LN(1+((C48-0.28325)/(E48-0.0384))))</f>
        <v>1.6615745458702482</v>
      </c>
      <c r="AJ48" s="35">
        <f t="shared" ref="AJ48:AJ67" si="81">IF(ISBLANK(B48),0,(B48/1000)+((1/0.01867)*LN(1+((AF48-AL48)/(0.015-0.0384)))))</f>
        <v>1.9843571294050051</v>
      </c>
      <c r="AK48" s="34">
        <f t="shared" ref="AK48:AK67" si="82">IF(ISBLANK(B48),0,0.282772-(0.0332*(EXP(0.01865*B48/1000)-1)))</f>
        <v>0.28204023060187039</v>
      </c>
      <c r="AL48" s="34">
        <f t="shared" ref="AL48:AL67" si="83">IF(ISBLANK(B48),0,0.283251-(0.0384*(EXP(0.01865*B48/1000)-1)))</f>
        <v>0.28240461611782597</v>
      </c>
    </row>
    <row r="49" spans="1:38">
      <c r="A49" s="40" t="s">
        <v>71</v>
      </c>
      <c r="B49" s="49">
        <v>1216</v>
      </c>
      <c r="C49" s="54">
        <v>0.28196335566741709</v>
      </c>
      <c r="D49" s="54">
        <v>4.0368059070497426E-5</v>
      </c>
      <c r="E49" s="54">
        <v>2.042432143418585E-3</v>
      </c>
      <c r="H49" s="34">
        <f t="shared" si="56"/>
        <v>0.28191485533976712</v>
      </c>
      <c r="I49" s="35">
        <f t="shared" si="57"/>
        <v>-2.4386355918382119</v>
      </c>
      <c r="J49" s="35">
        <f t="shared" si="58"/>
        <v>1.4128820674674096</v>
      </c>
      <c r="K49" s="35">
        <f t="shared" si="59"/>
        <v>1.8019087706938537</v>
      </c>
      <c r="L49" s="35">
        <f t="shared" si="60"/>
        <v>2.1470566631083425</v>
      </c>
      <c r="M49" s="34">
        <f t="shared" si="61"/>
        <v>0.28198362086918383</v>
      </c>
      <c r="N49" s="34">
        <f t="shared" si="62"/>
        <v>0.28233913980050168</v>
      </c>
      <c r="O49" s="33"/>
      <c r="P49" s="34">
        <f t="shared" si="63"/>
        <v>0.28191650735982793</v>
      </c>
      <c r="Q49" s="35">
        <f t="shared" si="64"/>
        <v>-3.3320503541822699</v>
      </c>
      <c r="R49" s="35">
        <f t="shared" si="65"/>
        <v>1.4128820674674096</v>
      </c>
      <c r="S49" s="35">
        <f t="shared" si="66"/>
        <v>1.8647098806644169</v>
      </c>
      <c r="T49" s="35">
        <f t="shared" si="67"/>
        <v>2.2456511885536217</v>
      </c>
      <c r="U49" s="34">
        <f t="shared" si="68"/>
        <v>0.28201047467002865</v>
      </c>
      <c r="V49" s="34">
        <f t="shared" si="69"/>
        <v>0.28237019961834636</v>
      </c>
      <c r="W49" s="33"/>
      <c r="X49" s="34">
        <f t="shared" si="70"/>
        <v>0.28191350734127579</v>
      </c>
      <c r="Y49" s="35">
        <f t="shared" si="71"/>
        <v>-1.7095100384789674</v>
      </c>
      <c r="Z49" s="35">
        <f t="shared" si="72"/>
        <v>1.4128820674674096</v>
      </c>
      <c r="AA49" s="35">
        <f t="shared" si="73"/>
        <v>1.7537488287640635</v>
      </c>
      <c r="AB49" s="35">
        <f t="shared" si="74"/>
        <v>2.071354699293066</v>
      </c>
      <c r="AC49" s="34">
        <f t="shared" si="75"/>
        <v>0.28196170897847234</v>
      </c>
      <c r="AD49" s="34">
        <f t="shared" si="76"/>
        <v>0.28231379592690775</v>
      </c>
      <c r="AE49" s="33"/>
      <c r="AF49" s="34">
        <f t="shared" si="77"/>
        <v>0.28191645654790948</v>
      </c>
      <c r="AG49" s="35">
        <f t="shared" si="78"/>
        <v>-3.3338521283365896</v>
      </c>
      <c r="AH49" s="35">
        <f t="shared" si="79"/>
        <v>1.4128820674674096</v>
      </c>
      <c r="AI49" s="35">
        <f t="shared" si="80"/>
        <v>1.8627123339256229</v>
      </c>
      <c r="AJ49" s="35">
        <f t="shared" si="81"/>
        <v>2.2446622824448506</v>
      </c>
      <c r="AK49" s="34">
        <f t="shared" si="82"/>
        <v>0.28201047467002865</v>
      </c>
      <c r="AL49" s="34">
        <f t="shared" si="83"/>
        <v>0.28237019961834636</v>
      </c>
    </row>
    <row r="50" spans="1:38">
      <c r="A50" s="40" t="s">
        <v>72</v>
      </c>
      <c r="B50" s="49">
        <v>1290</v>
      </c>
      <c r="C50" s="54">
        <v>0.28213188267757328</v>
      </c>
      <c r="D50" s="54">
        <v>3.4675537872416998E-5</v>
      </c>
      <c r="E50" s="54">
        <v>2.0455691433068496E-3</v>
      </c>
      <c r="H50" s="34">
        <f t="shared" si="56"/>
        <v>0.28208031486440055</v>
      </c>
      <c r="I50" s="35">
        <f t="shared" si="57"/>
        <v>5.1526364631082622</v>
      </c>
      <c r="J50" s="35">
        <f t="shared" si="58"/>
        <v>1.2136438255345949</v>
      </c>
      <c r="K50" s="35">
        <f t="shared" si="59"/>
        <v>1.5695609078103545</v>
      </c>
      <c r="L50" s="35">
        <f t="shared" si="60"/>
        <v>1.7367633124143378</v>
      </c>
      <c r="M50" s="34">
        <f t="shared" si="61"/>
        <v>0.2819350439856137</v>
      </c>
      <c r="N50" s="34">
        <f t="shared" si="62"/>
        <v>0.28228295448938445</v>
      </c>
      <c r="O50" s="33"/>
      <c r="P50" s="34">
        <f t="shared" si="63"/>
        <v>0.28208207257671469</v>
      </c>
      <c r="Q50" s="35">
        <f t="shared" si="64"/>
        <v>4.2026906058767466</v>
      </c>
      <c r="R50" s="35">
        <f t="shared" si="65"/>
        <v>1.2136438255345949</v>
      </c>
      <c r="S50" s="35">
        <f t="shared" si="66"/>
        <v>1.6242641029887315</v>
      </c>
      <c r="T50" s="35">
        <f t="shared" si="67"/>
        <v>1.823253433630915</v>
      </c>
      <c r="U50" s="34">
        <f t="shared" si="68"/>
        <v>0.2819635720111856</v>
      </c>
      <c r="V50" s="34">
        <f t="shared" si="69"/>
        <v>0.28231595075992544</v>
      </c>
      <c r="W50" s="33"/>
      <c r="X50" s="34">
        <f t="shared" si="70"/>
        <v>0.28207888056160291</v>
      </c>
      <c r="Y50" s="35">
        <f t="shared" si="71"/>
        <v>5.9279398951783691</v>
      </c>
      <c r="Z50" s="35">
        <f t="shared" si="72"/>
        <v>1.2136438255345949</v>
      </c>
      <c r="AA50" s="35">
        <f t="shared" si="73"/>
        <v>1.5276109692758366</v>
      </c>
      <c r="AB50" s="35">
        <f t="shared" si="74"/>
        <v>1.6703302599337735</v>
      </c>
      <c r="AC50" s="34">
        <f t="shared" si="75"/>
        <v>0.28191176496175918</v>
      </c>
      <c r="AD50" s="34">
        <f t="shared" si="76"/>
        <v>0.28225602935335997</v>
      </c>
      <c r="AE50" s="33"/>
      <c r="AF50" s="34">
        <f t="shared" si="77"/>
        <v>0.28208201851523285</v>
      </c>
      <c r="AG50" s="35">
        <f t="shared" si="78"/>
        <v>4.2007732843774015</v>
      </c>
      <c r="AH50" s="35">
        <f t="shared" si="79"/>
        <v>1.2136438255345949</v>
      </c>
      <c r="AI50" s="35">
        <f t="shared" si="80"/>
        <v>1.6225241307305756</v>
      </c>
      <c r="AJ50" s="35">
        <f t="shared" si="81"/>
        <v>1.8228047129981158</v>
      </c>
      <c r="AK50" s="34">
        <f t="shared" si="82"/>
        <v>0.2819635720111856</v>
      </c>
      <c r="AL50" s="34">
        <f t="shared" si="83"/>
        <v>0.28231595075992544</v>
      </c>
    </row>
    <row r="51" spans="1:38">
      <c r="A51" s="40" t="s">
        <v>73</v>
      </c>
      <c r="B51" s="49">
        <v>1212</v>
      </c>
      <c r="C51" s="54">
        <v>0.28205860906226887</v>
      </c>
      <c r="D51" s="54">
        <v>3.9907426423686607E-5</v>
      </c>
      <c r="E51" s="54">
        <v>1.8167118640421579E-3</v>
      </c>
      <c r="H51" s="34">
        <f t="shared" si="56"/>
        <v>0.28201561234453265</v>
      </c>
      <c r="I51" s="35">
        <f t="shared" si="57"/>
        <v>1.0414576708983603</v>
      </c>
      <c r="J51" s="35">
        <f t="shared" si="58"/>
        <v>1.396759924829031</v>
      </c>
      <c r="K51" s="35">
        <f t="shared" si="59"/>
        <v>1.660491428339594</v>
      </c>
      <c r="L51" s="35">
        <f t="shared" si="60"/>
        <v>1.9300915402454166</v>
      </c>
      <c r="M51" s="34">
        <f t="shared" si="61"/>
        <v>0.28198624467077266</v>
      </c>
      <c r="N51" s="34">
        <f t="shared" si="62"/>
        <v>0.28234217455896593</v>
      </c>
      <c r="O51" s="33"/>
      <c r="P51" s="34">
        <f t="shared" si="63"/>
        <v>0.28201707684601052</v>
      </c>
      <c r="Q51" s="35">
        <f t="shared" si="64"/>
        <v>0.14427492965207733</v>
      </c>
      <c r="R51" s="35">
        <f t="shared" si="65"/>
        <v>1.396759924829031</v>
      </c>
      <c r="S51" s="35">
        <f t="shared" si="66"/>
        <v>1.7183637837508936</v>
      </c>
      <c r="T51" s="35">
        <f t="shared" si="67"/>
        <v>2.0217232844558435</v>
      </c>
      <c r="U51" s="34">
        <f t="shared" si="68"/>
        <v>0.28201300810531998</v>
      </c>
      <c r="V51" s="34">
        <f t="shared" si="69"/>
        <v>0.28237312985675561</v>
      </c>
      <c r="W51" s="33"/>
      <c r="X51" s="34">
        <f t="shared" si="70"/>
        <v>0.28201441735836352</v>
      </c>
      <c r="Y51" s="35">
        <f t="shared" si="71"/>
        <v>1.7736561576642274</v>
      </c>
      <c r="Z51" s="35">
        <f t="shared" si="72"/>
        <v>1.396759924829031</v>
      </c>
      <c r="AA51" s="35">
        <f t="shared" si="73"/>
        <v>1.6161111733209363</v>
      </c>
      <c r="AB51" s="35">
        <f t="shared" si="74"/>
        <v>1.8597281599167319</v>
      </c>
      <c r="AC51" s="34">
        <f t="shared" si="75"/>
        <v>0.28196440656776839</v>
      </c>
      <c r="AD51" s="34">
        <f t="shared" si="76"/>
        <v>0.28231691603018988</v>
      </c>
      <c r="AE51" s="33"/>
      <c r="AF51" s="34">
        <f t="shared" si="77"/>
        <v>0.28201703180162807</v>
      </c>
      <c r="AG51" s="35">
        <f t="shared" si="78"/>
        <v>0.14267768480236143</v>
      </c>
      <c r="AH51" s="35">
        <f t="shared" si="79"/>
        <v>1.396759924829031</v>
      </c>
      <c r="AI51" s="35">
        <f t="shared" si="80"/>
        <v>1.7165230084067578</v>
      </c>
      <c r="AJ51" s="35">
        <f t="shared" si="81"/>
        <v>2.0209574384374864</v>
      </c>
      <c r="AK51" s="34">
        <f t="shared" si="82"/>
        <v>0.28201300810531998</v>
      </c>
      <c r="AL51" s="34">
        <f t="shared" si="83"/>
        <v>0.28237312985675561</v>
      </c>
    </row>
    <row r="52" spans="1:38">
      <c r="A52" s="40" t="s">
        <v>74</v>
      </c>
      <c r="B52" s="49">
        <v>1172</v>
      </c>
      <c r="C52" s="54">
        <v>0.28200612608217318</v>
      </c>
      <c r="D52" s="54">
        <v>3.4432984098498558E-5</v>
      </c>
      <c r="E52" s="54">
        <v>9.0659209517742606E-4</v>
      </c>
      <c r="H52" s="34">
        <f t="shared" si="56"/>
        <v>0.2819853856457355</v>
      </c>
      <c r="I52" s="35">
        <f t="shared" si="57"/>
        <v>-0.96045054763016502</v>
      </c>
      <c r="J52" s="35">
        <f t="shared" si="58"/>
        <v>1.2051544434474495</v>
      </c>
      <c r="K52" s="35">
        <f t="shared" si="59"/>
        <v>1.691055055908036</v>
      </c>
      <c r="L52" s="35">
        <f t="shared" si="60"/>
        <v>2.0221755108636841</v>
      </c>
      <c r="M52" s="34">
        <f t="shared" si="61"/>
        <v>0.28201247154900927</v>
      </c>
      <c r="N52" s="34">
        <f t="shared" si="62"/>
        <v>0.28237250926150465</v>
      </c>
      <c r="O52" s="33"/>
      <c r="P52" s="34">
        <f t="shared" si="63"/>
        <v>0.2819860918186427</v>
      </c>
      <c r="Q52" s="35">
        <f t="shared" si="64"/>
        <v>-1.8522392767017504</v>
      </c>
      <c r="R52" s="35">
        <f t="shared" si="65"/>
        <v>1.2051544434474495</v>
      </c>
      <c r="S52" s="35">
        <f t="shared" si="66"/>
        <v>1.7499926315831149</v>
      </c>
      <c r="T52" s="35">
        <f t="shared" si="67"/>
        <v>2.1175973411403559</v>
      </c>
      <c r="U52" s="34">
        <f t="shared" si="68"/>
        <v>0.28203833206626155</v>
      </c>
      <c r="V52" s="34">
        <f t="shared" si="69"/>
        <v>0.28240242022121814</v>
      </c>
      <c r="W52" s="33"/>
      <c r="X52" s="34">
        <f t="shared" si="70"/>
        <v>0.28198480944492227</v>
      </c>
      <c r="Y52" s="35">
        <f t="shared" si="71"/>
        <v>-0.23267557987871612</v>
      </c>
      <c r="Z52" s="35">
        <f t="shared" si="72"/>
        <v>1.2051544434474495</v>
      </c>
      <c r="AA52" s="35">
        <f t="shared" si="73"/>
        <v>1.6458579212821531</v>
      </c>
      <c r="AB52" s="35">
        <f t="shared" si="74"/>
        <v>1.9489086893853234</v>
      </c>
      <c r="AC52" s="34">
        <f t="shared" si="75"/>
        <v>0.28199137069549202</v>
      </c>
      <c r="AD52" s="34">
        <f t="shared" si="76"/>
        <v>0.28234810345502687</v>
      </c>
      <c r="AE52" s="33"/>
      <c r="AF52" s="34">
        <f t="shared" si="77"/>
        <v>0.28198607009826626</v>
      </c>
      <c r="AG52" s="35">
        <f t="shared" si="78"/>
        <v>-1.8530093981339313</v>
      </c>
      <c r="AH52" s="35">
        <f t="shared" si="79"/>
        <v>1.2051544434474495</v>
      </c>
      <c r="AI52" s="35">
        <f t="shared" si="80"/>
        <v>1.7481179742380877</v>
      </c>
      <c r="AJ52" s="35">
        <f t="shared" si="81"/>
        <v>2.1166332301564306</v>
      </c>
      <c r="AK52" s="34">
        <f t="shared" si="82"/>
        <v>0.28203833206626155</v>
      </c>
      <c r="AL52" s="34">
        <f t="shared" si="83"/>
        <v>0.28240242022121814</v>
      </c>
    </row>
    <row r="53" spans="1:38">
      <c r="A53" s="40" t="s">
        <v>75</v>
      </c>
      <c r="B53" s="49">
        <v>1367</v>
      </c>
      <c r="C53" s="54">
        <v>0.28224290026049986</v>
      </c>
      <c r="D53" s="54">
        <v>3.149960491101641E-5</v>
      </c>
      <c r="E53" s="54">
        <v>1.8832731042671285E-3</v>
      </c>
      <c r="H53" s="34">
        <f t="shared" si="56"/>
        <v>0.28219255243239616</v>
      </c>
      <c r="I53" s="35">
        <f t="shared" si="57"/>
        <v>10.931017985822411</v>
      </c>
      <c r="J53" s="35">
        <f t="shared" si="58"/>
        <v>1.1024861718855741</v>
      </c>
      <c r="K53" s="35">
        <f t="shared" si="59"/>
        <v>1.4096207989206366</v>
      </c>
      <c r="L53" s="35">
        <f t="shared" si="60"/>
        <v>1.4374841457231686</v>
      </c>
      <c r="M53" s="34">
        <f t="shared" si="61"/>
        <v>0.28188442406146225</v>
      </c>
      <c r="N53" s="34">
        <f t="shared" si="62"/>
        <v>0.28222440614337796</v>
      </c>
      <c r="O53" s="33"/>
      <c r="P53" s="34">
        <f t="shared" si="63"/>
        <v>0.2821942697881844</v>
      </c>
      <c r="Q53" s="35">
        <f t="shared" si="64"/>
        <v>9.9168530209925443</v>
      </c>
      <c r="R53" s="35">
        <f t="shared" si="65"/>
        <v>1.1024861718855741</v>
      </c>
      <c r="S53" s="35">
        <f t="shared" si="66"/>
        <v>1.4587496739500421</v>
      </c>
      <c r="T53" s="35">
        <f t="shared" si="67"/>
        <v>1.5160863170511374</v>
      </c>
      <c r="U53" s="34">
        <f t="shared" si="68"/>
        <v>0.28191469912461681</v>
      </c>
      <c r="V53" s="34">
        <f t="shared" si="69"/>
        <v>0.28225942308389412</v>
      </c>
      <c r="W53" s="33"/>
      <c r="X53" s="34">
        <f t="shared" si="70"/>
        <v>0.28219115099707881</v>
      </c>
      <c r="Y53" s="35">
        <f t="shared" si="71"/>
        <v>11.758781138651031</v>
      </c>
      <c r="Z53" s="35">
        <f t="shared" si="72"/>
        <v>1.1024861718855741</v>
      </c>
      <c r="AA53" s="35">
        <f t="shared" si="73"/>
        <v>1.3719456086317845</v>
      </c>
      <c r="AB53" s="35">
        <f t="shared" si="74"/>
        <v>1.3770843636292596</v>
      </c>
      <c r="AC53" s="34">
        <f t="shared" si="75"/>
        <v>0.28185971832312245</v>
      </c>
      <c r="AD53" s="34">
        <f t="shared" si="76"/>
        <v>0.2821958308315633</v>
      </c>
      <c r="AE53" s="33"/>
      <c r="AF53" s="34">
        <f t="shared" si="77"/>
        <v>0.28219421696921859</v>
      </c>
      <c r="AG53" s="35">
        <f t="shared" si="78"/>
        <v>9.9149794412900505</v>
      </c>
      <c r="AH53" s="35">
        <f t="shared" si="79"/>
        <v>1.1024861718855741</v>
      </c>
      <c r="AI53" s="35">
        <f t="shared" si="80"/>
        <v>1.4571870069184942</v>
      </c>
      <c r="AJ53" s="35">
        <f t="shared" si="81"/>
        <v>1.5160471753528151</v>
      </c>
      <c r="AK53" s="34">
        <f t="shared" si="82"/>
        <v>0.28191469912461681</v>
      </c>
      <c r="AL53" s="34">
        <f t="shared" si="83"/>
        <v>0.28225942308389412</v>
      </c>
    </row>
    <row r="54" spans="1:38">
      <c r="A54" s="40" t="s">
        <v>76</v>
      </c>
      <c r="B54" s="49">
        <v>1390</v>
      </c>
      <c r="C54" s="54">
        <v>0.28221926275397335</v>
      </c>
      <c r="D54" s="54">
        <v>3.9153798001675525E-5</v>
      </c>
      <c r="E54" s="54">
        <v>2.0093139390488395E-3</v>
      </c>
      <c r="H54" s="34">
        <f t="shared" si="56"/>
        <v>0.28216462934017927</v>
      </c>
      <c r="I54" s="35">
        <f t="shared" si="57"/>
        <v>10.477910290027648</v>
      </c>
      <c r="J54" s="35">
        <f t="shared" si="58"/>
        <v>1.3703829300586432</v>
      </c>
      <c r="K54" s="35">
        <f t="shared" si="59"/>
        <v>1.4471757339230333</v>
      </c>
      <c r="L54" s="35">
        <f t="shared" si="60"/>
        <v>1.4835151631344072</v>
      </c>
      <c r="M54" s="34">
        <f t="shared" si="61"/>
        <v>0.28186928922757526</v>
      </c>
      <c r="N54" s="34">
        <f t="shared" si="62"/>
        <v>0.28220690079333999</v>
      </c>
      <c r="O54" s="33"/>
      <c r="P54" s="34">
        <f t="shared" si="63"/>
        <v>0.28216649327445348</v>
      </c>
      <c r="Q54" s="35">
        <f t="shared" si="64"/>
        <v>9.4503753249619571</v>
      </c>
      <c r="R54" s="35">
        <f t="shared" si="65"/>
        <v>1.3703829300586432</v>
      </c>
      <c r="S54" s="35">
        <f t="shared" si="66"/>
        <v>1.4976134940865706</v>
      </c>
      <c r="T54" s="35">
        <f t="shared" si="67"/>
        <v>1.5639325894235625</v>
      </c>
      <c r="U54" s="34">
        <f t="shared" si="68"/>
        <v>0.28190008711171893</v>
      </c>
      <c r="V54" s="34">
        <f t="shared" si="69"/>
        <v>0.28224252244247</v>
      </c>
      <c r="W54" s="33"/>
      <c r="X54" s="34">
        <f t="shared" si="70"/>
        <v>0.28216310826994706</v>
      </c>
      <c r="Y54" s="35">
        <f t="shared" si="71"/>
        <v>11.316600274990929</v>
      </c>
      <c r="Z54" s="35">
        <f t="shared" si="72"/>
        <v>1.3703829300586432</v>
      </c>
      <c r="AA54" s="35">
        <f t="shared" si="73"/>
        <v>1.4084968060874707</v>
      </c>
      <c r="AB54" s="35">
        <f t="shared" si="74"/>
        <v>1.4217198735112004</v>
      </c>
      <c r="AC54" s="34">
        <f t="shared" si="75"/>
        <v>0.28184415650404721</v>
      </c>
      <c r="AD54" s="34">
        <f t="shared" si="76"/>
        <v>0.28217783161913884</v>
      </c>
      <c r="AE54" s="33"/>
      <c r="AF54" s="34">
        <f t="shared" si="77"/>
        <v>0.2821664359477376</v>
      </c>
      <c r="AG54" s="35">
        <f t="shared" si="78"/>
        <v>9.4483417421975524</v>
      </c>
      <c r="AH54" s="35">
        <f t="shared" si="79"/>
        <v>1.3703829300586432</v>
      </c>
      <c r="AI54" s="35">
        <f t="shared" si="80"/>
        <v>1.4960091946820859</v>
      </c>
      <c r="AJ54" s="35">
        <f t="shared" si="81"/>
        <v>1.5638770602751197</v>
      </c>
      <c r="AK54" s="34">
        <f t="shared" si="82"/>
        <v>0.28190008711171893</v>
      </c>
      <c r="AL54" s="34">
        <f t="shared" si="83"/>
        <v>0.28224252244247</v>
      </c>
    </row>
    <row r="55" spans="1:38">
      <c r="A55" s="40" t="s">
        <v>77</v>
      </c>
      <c r="B55" s="49">
        <v>1369</v>
      </c>
      <c r="C55" s="54">
        <v>0.28200551243104022</v>
      </c>
      <c r="D55" s="54">
        <v>2.9394202487280002E-5</v>
      </c>
      <c r="E55" s="54">
        <v>8.5031427029588498E-4</v>
      </c>
      <c r="H55" s="34">
        <f t="shared" si="56"/>
        <v>0.28198274624625164</v>
      </c>
      <c r="I55" s="35">
        <f t="shared" si="57"/>
        <v>3.534727257412662</v>
      </c>
      <c r="J55" s="35">
        <f t="shared" si="58"/>
        <v>1.0287970870548</v>
      </c>
      <c r="K55" s="35">
        <f t="shared" si="59"/>
        <v>1.6893810281997859</v>
      </c>
      <c r="L55" s="35">
        <f t="shared" si="60"/>
        <v>1.8980159467734825</v>
      </c>
      <c r="M55" s="34">
        <f t="shared" si="61"/>
        <v>0.28188310825563612</v>
      </c>
      <c r="N55" s="34">
        <f t="shared" si="62"/>
        <v>0.28222288424748265</v>
      </c>
      <c r="O55" s="33"/>
      <c r="P55" s="34">
        <f t="shared" si="63"/>
        <v>0.28198352281133016</v>
      </c>
      <c r="Q55" s="35">
        <f t="shared" si="64"/>
        <v>2.4863678199182893</v>
      </c>
      <c r="R55" s="35">
        <f t="shared" si="65"/>
        <v>1.0287970870548</v>
      </c>
      <c r="S55" s="35">
        <f t="shared" si="66"/>
        <v>1.7482602597456229</v>
      </c>
      <c r="T55" s="35">
        <f t="shared" si="67"/>
        <v>1.994178555848894</v>
      </c>
      <c r="U55" s="34">
        <f t="shared" si="68"/>
        <v>0.28191342876360209</v>
      </c>
      <c r="V55" s="34">
        <f t="shared" si="69"/>
        <v>0.28225795375067225</v>
      </c>
      <c r="W55" s="33"/>
      <c r="X55" s="34">
        <f t="shared" si="70"/>
        <v>0.28198211253539285</v>
      </c>
      <c r="Y55" s="35">
        <f t="shared" si="71"/>
        <v>4.3904012574857987</v>
      </c>
      <c r="Z55" s="35">
        <f t="shared" si="72"/>
        <v>1.0287970870548</v>
      </c>
      <c r="AA55" s="35">
        <f t="shared" si="73"/>
        <v>1.6442286356155256</v>
      </c>
      <c r="AB55" s="35">
        <f t="shared" si="74"/>
        <v>1.8241454759179896</v>
      </c>
      <c r="AC55" s="34">
        <f t="shared" si="75"/>
        <v>0.28185836540320292</v>
      </c>
      <c r="AD55" s="34">
        <f t="shared" si="76"/>
        <v>0.28219426600852382</v>
      </c>
      <c r="AE55" s="33"/>
      <c r="AF55" s="34">
        <f t="shared" si="77"/>
        <v>0.28198349892732266</v>
      </c>
      <c r="AG55" s="35">
        <f t="shared" si="78"/>
        <v>2.485520609212255</v>
      </c>
      <c r="AH55" s="35">
        <f t="shared" si="79"/>
        <v>1.0287970870548</v>
      </c>
      <c r="AI55" s="35">
        <f t="shared" si="80"/>
        <v>1.7463874581818892</v>
      </c>
      <c r="AJ55" s="35">
        <f t="shared" si="81"/>
        <v>1.9935628772638592</v>
      </c>
      <c r="AK55" s="34">
        <f t="shared" si="82"/>
        <v>0.28191342876360209</v>
      </c>
      <c r="AL55" s="34">
        <f t="shared" si="83"/>
        <v>0.28225795375067225</v>
      </c>
    </row>
    <row r="56" spans="1:38">
      <c r="A56" s="40" t="s">
        <v>78</v>
      </c>
      <c r="B56" s="49">
        <v>1226</v>
      </c>
      <c r="C56" s="54">
        <v>0.28212523584701332</v>
      </c>
      <c r="D56" s="54">
        <v>2.5942742291034005E-5</v>
      </c>
      <c r="E56" s="54">
        <v>1.5965652596786782E-3</v>
      </c>
      <c r="H56" s="34">
        <f t="shared" si="56"/>
        <v>0.28208700774993961</v>
      </c>
      <c r="I56" s="35">
        <f t="shared" si="57"/>
        <v>3.8991565767299008</v>
      </c>
      <c r="J56" s="35">
        <f t="shared" si="58"/>
        <v>0.90799598018618999</v>
      </c>
      <c r="K56" s="35">
        <f t="shared" si="59"/>
        <v>1.5597768602176292</v>
      </c>
      <c r="L56" s="35">
        <f t="shared" si="60"/>
        <v>1.7646722152819532</v>
      </c>
      <c r="M56" s="34">
        <f t="shared" si="61"/>
        <v>0.28197706047895427</v>
      </c>
      <c r="N56" s="34">
        <f t="shared" si="62"/>
        <v>0.28233155187927234</v>
      </c>
      <c r="O56" s="33"/>
      <c r="P56" s="34">
        <f t="shared" si="63"/>
        <v>0.28208830999781603</v>
      </c>
      <c r="Q56" s="35">
        <f t="shared" si="64"/>
        <v>2.9846988363768645</v>
      </c>
      <c r="R56" s="35">
        <f t="shared" si="65"/>
        <v>0.90799598018618999</v>
      </c>
      <c r="S56" s="35">
        <f t="shared" si="66"/>
        <v>1.6141390564182436</v>
      </c>
      <c r="T56" s="35">
        <f t="shared" si="67"/>
        <v>1.8514778082803915</v>
      </c>
      <c r="U56" s="34">
        <f t="shared" si="68"/>
        <v>0.28200414025488879</v>
      </c>
      <c r="V56" s="34">
        <f t="shared" si="69"/>
        <v>0.28236287306589541</v>
      </c>
      <c r="W56" s="33"/>
      <c r="X56" s="34">
        <f t="shared" si="70"/>
        <v>0.28208594514872115</v>
      </c>
      <c r="Y56" s="35">
        <f t="shared" si="71"/>
        <v>4.6454610269597296</v>
      </c>
      <c r="Z56" s="35">
        <f t="shared" si="72"/>
        <v>0.90799598018618999</v>
      </c>
      <c r="AA56" s="35">
        <f t="shared" si="73"/>
        <v>1.5180884216944148</v>
      </c>
      <c r="AB56" s="35">
        <f t="shared" si="74"/>
        <v>1.6980061232352464</v>
      </c>
      <c r="AC56" s="34">
        <f t="shared" si="75"/>
        <v>0.28195496406902709</v>
      </c>
      <c r="AD56" s="34">
        <f t="shared" si="76"/>
        <v>0.28230599458586264</v>
      </c>
      <c r="AE56" s="33"/>
      <c r="AF56" s="34">
        <f t="shared" si="77"/>
        <v>0.282088269944123</v>
      </c>
      <c r="AG56" s="35">
        <f t="shared" si="78"/>
        <v>2.9832785135064377</v>
      </c>
      <c r="AH56" s="35">
        <f t="shared" si="79"/>
        <v>0.90799598018618999</v>
      </c>
      <c r="AI56" s="35">
        <f t="shared" si="80"/>
        <v>1.6124099304874262</v>
      </c>
      <c r="AJ56" s="35">
        <f t="shared" si="81"/>
        <v>1.850898391434237</v>
      </c>
      <c r="AK56" s="34">
        <f t="shared" si="82"/>
        <v>0.28200414025488879</v>
      </c>
      <c r="AL56" s="34">
        <f t="shared" si="83"/>
        <v>0.28236287306589541</v>
      </c>
    </row>
    <row r="57" spans="1:38">
      <c r="A57" s="40" t="s">
        <v>79</v>
      </c>
      <c r="B57" s="49">
        <v>1372</v>
      </c>
      <c r="C57" s="54">
        <v>0.28214705008438634</v>
      </c>
      <c r="D57" s="54">
        <v>3.7243588556795147E-5</v>
      </c>
      <c r="E57" s="54">
        <v>2.127042234624846E-3</v>
      </c>
      <c r="H57" s="34">
        <f t="shared" si="56"/>
        <v>0.28208997452273921</v>
      </c>
      <c r="I57" s="35">
        <f t="shared" si="57"/>
        <v>7.408799155093071</v>
      </c>
      <c r="J57" s="35">
        <f t="shared" si="58"/>
        <v>1.3035255994878299</v>
      </c>
      <c r="K57" s="35">
        <f t="shared" si="59"/>
        <v>1.5520113310733501</v>
      </c>
      <c r="L57" s="35">
        <f t="shared" si="60"/>
        <v>1.6604361197836832</v>
      </c>
      <c r="M57" s="34">
        <f t="shared" si="61"/>
        <v>0.28188113445166302</v>
      </c>
      <c r="N57" s="34">
        <f t="shared" si="62"/>
        <v>0.28222060129348975</v>
      </c>
      <c r="O57" s="33"/>
      <c r="P57" s="34">
        <f t="shared" si="63"/>
        <v>0.2820919214507257</v>
      </c>
      <c r="Q57" s="35">
        <f t="shared" si="64"/>
        <v>6.3991111639838394</v>
      </c>
      <c r="R57" s="35">
        <f t="shared" si="65"/>
        <v>1.3035255994878299</v>
      </c>
      <c r="S57" s="35">
        <f t="shared" si="66"/>
        <v>1.606102878805129</v>
      </c>
      <c r="T57" s="35">
        <f t="shared" si="67"/>
        <v>1.7460917090716053</v>
      </c>
      <c r="U57" s="34">
        <f t="shared" si="68"/>
        <v>0.28191152313323192</v>
      </c>
      <c r="V57" s="34">
        <f t="shared" si="69"/>
        <v>0.28225574964807543</v>
      </c>
      <c r="W57" s="33"/>
      <c r="X57" s="34">
        <f t="shared" si="70"/>
        <v>0.28208838574206357</v>
      </c>
      <c r="Y57" s="35">
        <f t="shared" si="71"/>
        <v>8.2329112308032748</v>
      </c>
      <c r="Z57" s="35">
        <f t="shared" si="72"/>
        <v>1.3035255994878299</v>
      </c>
      <c r="AA57" s="35">
        <f t="shared" si="73"/>
        <v>1.510530443253437</v>
      </c>
      <c r="AB57" s="35">
        <f t="shared" si="74"/>
        <v>1.594628558660391</v>
      </c>
      <c r="AC57" s="34">
        <f t="shared" si="75"/>
        <v>0.28185633592271447</v>
      </c>
      <c r="AD57" s="34">
        <f t="shared" si="76"/>
        <v>0.28219191865759741</v>
      </c>
      <c r="AE57" s="33"/>
      <c r="AF57" s="34">
        <f t="shared" si="77"/>
        <v>0.28209186157113553</v>
      </c>
      <c r="AG57" s="35">
        <f t="shared" si="78"/>
        <v>6.3969871078439766</v>
      </c>
      <c r="AH57" s="35">
        <f t="shared" si="79"/>
        <v>1.3035255994878299</v>
      </c>
      <c r="AI57" s="35">
        <f t="shared" si="80"/>
        <v>1.6043823615273518</v>
      </c>
      <c r="AJ57" s="35">
        <f t="shared" si="81"/>
        <v>1.7458270774815354</v>
      </c>
      <c r="AK57" s="34">
        <f t="shared" si="82"/>
        <v>0.28191152313323192</v>
      </c>
      <c r="AL57" s="34">
        <f t="shared" si="83"/>
        <v>0.28225574964807543</v>
      </c>
    </row>
    <row r="58" spans="1:38">
      <c r="A58" s="40" t="s">
        <v>80</v>
      </c>
      <c r="B58" s="49">
        <v>1433</v>
      </c>
      <c r="C58" s="54">
        <v>0.28203871742491399</v>
      </c>
      <c r="D58" s="54">
        <v>2.9718376662541373E-5</v>
      </c>
      <c r="E58" s="54">
        <v>9.5064877685824213E-4</v>
      </c>
      <c r="H58" s="34">
        <f t="shared" si="56"/>
        <v>0.28201205847406186</v>
      </c>
      <c r="I58" s="35">
        <f t="shared" si="57"/>
        <v>6.0701902150817055</v>
      </c>
      <c r="J58" s="35">
        <f t="shared" si="58"/>
        <v>1.0401431831889481</v>
      </c>
      <c r="K58" s="35">
        <f t="shared" si="59"/>
        <v>1.6493513889807274</v>
      </c>
      <c r="L58" s="35">
        <f t="shared" si="60"/>
        <v>1.7906795379294549</v>
      </c>
      <c r="M58" s="34">
        <f t="shared" si="61"/>
        <v>0.28184097564080746</v>
      </c>
      <c r="N58" s="34">
        <f t="shared" si="62"/>
        <v>0.28217415254840372</v>
      </c>
      <c r="O58" s="33"/>
      <c r="P58" s="34">
        <f t="shared" si="63"/>
        <v>0.28201296836352074</v>
      </c>
      <c r="Q58" s="35">
        <f t="shared" si="64"/>
        <v>4.9744496555859108</v>
      </c>
      <c r="R58" s="35">
        <f t="shared" si="65"/>
        <v>1.0401431831889481</v>
      </c>
      <c r="S58" s="35">
        <f t="shared" si="66"/>
        <v>1.7068354856476162</v>
      </c>
      <c r="T58" s="35">
        <f t="shared" si="67"/>
        <v>1.8846516580523223</v>
      </c>
      <c r="U58" s="34">
        <f t="shared" si="68"/>
        <v>0.28187275218201968</v>
      </c>
      <c r="V58" s="34">
        <f t="shared" si="69"/>
        <v>0.28221090613823963</v>
      </c>
      <c r="W58" s="33"/>
      <c r="X58" s="34">
        <f t="shared" si="70"/>
        <v>0.28201131593667655</v>
      </c>
      <c r="Y58" s="35">
        <f t="shared" si="71"/>
        <v>6.9645790140993036</v>
      </c>
      <c r="Z58" s="35">
        <f t="shared" si="72"/>
        <v>1.0401431831889481</v>
      </c>
      <c r="AA58" s="35">
        <f t="shared" si="73"/>
        <v>1.6052688758107938</v>
      </c>
      <c r="AB58" s="35">
        <f t="shared" si="74"/>
        <v>1.718476325351844</v>
      </c>
      <c r="AC58" s="34">
        <f t="shared" si="75"/>
        <v>0.28181504362280924</v>
      </c>
      <c r="AD58" s="34">
        <f t="shared" si="76"/>
        <v>0.28214415888903227</v>
      </c>
      <c r="AE58" s="33"/>
      <c r="AF58" s="34">
        <f t="shared" si="77"/>
        <v>0.28201294037955771</v>
      </c>
      <c r="AG58" s="35">
        <f t="shared" si="78"/>
        <v>4.9734568684911551</v>
      </c>
      <c r="AH58" s="35">
        <f t="shared" si="79"/>
        <v>1.0401431831889481</v>
      </c>
      <c r="AI58" s="35">
        <f t="shared" si="80"/>
        <v>1.7050070598461726</v>
      </c>
      <c r="AJ58" s="35">
        <f t="shared" si="81"/>
        <v>1.8842313490488545</v>
      </c>
      <c r="AK58" s="34">
        <f t="shared" si="82"/>
        <v>0.28187275218201968</v>
      </c>
      <c r="AL58" s="34">
        <f t="shared" si="83"/>
        <v>0.28221090613823963</v>
      </c>
    </row>
    <row r="59" spans="1:38">
      <c r="A59" s="40" t="s">
        <v>81</v>
      </c>
      <c r="B59" s="49">
        <v>1464</v>
      </c>
      <c r="C59" s="54">
        <v>0.28218137008698191</v>
      </c>
      <c r="D59" s="54">
        <v>2.6149087982037556E-5</v>
      </c>
      <c r="E59" s="54">
        <v>3.5466973677570086E-3</v>
      </c>
      <c r="H59" s="34">
        <f t="shared" si="56"/>
        <v>0.28207972825041649</v>
      </c>
      <c r="I59" s="35">
        <f t="shared" si="57"/>
        <v>9.1966080009986406</v>
      </c>
      <c r="J59" s="35">
        <f t="shared" si="58"/>
        <v>0.91521807937131427</v>
      </c>
      <c r="K59" s="35">
        <f t="shared" si="59"/>
        <v>1.5647742785468284</v>
      </c>
      <c r="L59" s="35">
        <f t="shared" si="60"/>
        <v>1.620528378546195</v>
      </c>
      <c r="M59" s="34">
        <f t="shared" si="61"/>
        <v>0.2818205489388948</v>
      </c>
      <c r="N59" s="34">
        <f t="shared" si="62"/>
        <v>0.28215052648354089</v>
      </c>
      <c r="O59" s="33"/>
      <c r="P59" s="34">
        <f t="shared" si="63"/>
        <v>0.28208319835866397</v>
      </c>
      <c r="Q59" s="35">
        <f t="shared" si="64"/>
        <v>8.1661834608381945</v>
      </c>
      <c r="R59" s="35">
        <f t="shared" si="65"/>
        <v>0.91521807937131427</v>
      </c>
      <c r="S59" s="35">
        <f t="shared" si="66"/>
        <v>1.6193106475042245</v>
      </c>
      <c r="T59" s="35">
        <f t="shared" si="67"/>
        <v>1.7038306027006687</v>
      </c>
      <c r="U59" s="34">
        <f t="shared" si="68"/>
        <v>0.28185303200183193</v>
      </c>
      <c r="V59" s="34">
        <f t="shared" si="69"/>
        <v>0.28218809725513089</v>
      </c>
      <c r="W59" s="33"/>
      <c r="X59" s="34">
        <f t="shared" si="70"/>
        <v>0.2820768963325323</v>
      </c>
      <c r="Y59" s="35">
        <f t="shared" si="71"/>
        <v>10.037702387710734</v>
      </c>
      <c r="Z59" s="35">
        <f t="shared" si="72"/>
        <v>0.91521807937131427</v>
      </c>
      <c r="AA59" s="35">
        <f t="shared" si="73"/>
        <v>1.5229522731192027</v>
      </c>
      <c r="AB59" s="35">
        <f t="shared" si="74"/>
        <v>1.5565164030839744</v>
      </c>
      <c r="AC59" s="34">
        <f t="shared" si="75"/>
        <v>0.28179403986185592</v>
      </c>
      <c r="AD59" s="34">
        <f t="shared" si="76"/>
        <v>0.28211986538238748</v>
      </c>
      <c r="AE59" s="33"/>
      <c r="AF59" s="34">
        <f t="shared" si="77"/>
        <v>0.2820830916353344</v>
      </c>
      <c r="AG59" s="35">
        <f t="shared" si="78"/>
        <v>8.1623969722266487</v>
      </c>
      <c r="AH59" s="35">
        <f t="shared" si="79"/>
        <v>0.91521807937131427</v>
      </c>
      <c r="AI59" s="35">
        <f t="shared" si="80"/>
        <v>1.6175759815722437</v>
      </c>
      <c r="AJ59" s="35">
        <f t="shared" si="81"/>
        <v>1.7038168827967544</v>
      </c>
      <c r="AK59" s="34">
        <f t="shared" si="82"/>
        <v>0.28185303200183193</v>
      </c>
      <c r="AL59" s="34">
        <f t="shared" si="83"/>
        <v>0.28218809725513089</v>
      </c>
    </row>
    <row r="60" spans="1:38">
      <c r="A60" s="40" t="s">
        <v>82</v>
      </c>
      <c r="B60" s="49">
        <v>1273</v>
      </c>
      <c r="C60" s="54">
        <v>0.28223801884189681</v>
      </c>
      <c r="D60" s="54">
        <v>1.1739706905074237E-4</v>
      </c>
      <c r="E60" s="54">
        <v>1.4947301737594188E-3</v>
      </c>
      <c r="H60" s="34">
        <f t="shared" si="56"/>
        <v>0.2822008401156943</v>
      </c>
      <c r="I60" s="35">
        <f t="shared" si="57"/>
        <v>9.031170766022889</v>
      </c>
      <c r="J60" s="35">
        <f t="shared" si="58"/>
        <v>4.1088974167759824</v>
      </c>
      <c r="K60" s="35">
        <f t="shared" si="59"/>
        <v>1.401648966397814</v>
      </c>
      <c r="L60" s="35">
        <f t="shared" si="60"/>
        <v>1.4829917457892456</v>
      </c>
      <c r="M60" s="34">
        <f t="shared" si="61"/>
        <v>0.28194620967904988</v>
      </c>
      <c r="N60" s="34">
        <f t="shared" si="62"/>
        <v>0.28229586902637088</v>
      </c>
      <c r="O60" s="33"/>
      <c r="P60" s="34">
        <f t="shared" si="63"/>
        <v>0.28220210716942951</v>
      </c>
      <c r="Q60" s="35">
        <f t="shared" si="64"/>
        <v>8.0771351395969582</v>
      </c>
      <c r="R60" s="35">
        <f t="shared" si="65"/>
        <v>4.1088974167759824</v>
      </c>
      <c r="S60" s="35">
        <f t="shared" si="66"/>
        <v>1.4505000027602042</v>
      </c>
      <c r="T60" s="35">
        <f t="shared" si="67"/>
        <v>1.5616576747810116</v>
      </c>
      <c r="U60" s="34">
        <f t="shared" si="68"/>
        <v>0.28197435267418453</v>
      </c>
      <c r="V60" s="34">
        <f t="shared" si="69"/>
        <v>0.28232841996050251</v>
      </c>
      <c r="W60" s="33"/>
      <c r="X60" s="34">
        <f t="shared" si="70"/>
        <v>0.28219980620333268</v>
      </c>
      <c r="Y60" s="35">
        <f t="shared" si="71"/>
        <v>9.8098023384851629</v>
      </c>
      <c r="Z60" s="35">
        <f t="shared" si="72"/>
        <v>4.1088974167759824</v>
      </c>
      <c r="AA60" s="35">
        <f t="shared" si="73"/>
        <v>1.3641868407200106</v>
      </c>
      <c r="AB60" s="35">
        <f t="shared" si="74"/>
        <v>1.4225582963495835</v>
      </c>
      <c r="AC60" s="34">
        <f t="shared" si="75"/>
        <v>0.28192324507245414</v>
      </c>
      <c r="AD60" s="34">
        <f t="shared" si="76"/>
        <v>0.28226930755368185</v>
      </c>
      <c r="AE60" s="33"/>
      <c r="AF60" s="34">
        <f t="shared" si="77"/>
        <v>0.28220206819879201</v>
      </c>
      <c r="AG60" s="35">
        <f t="shared" si="78"/>
        <v>8.0757530764019592</v>
      </c>
      <c r="AH60" s="35">
        <f t="shared" si="79"/>
        <v>4.1088974167759824</v>
      </c>
      <c r="AI60" s="35">
        <f t="shared" si="80"/>
        <v>1.448946173083975</v>
      </c>
      <c r="AJ60" s="35">
        <f t="shared" si="81"/>
        <v>1.5614371774801963</v>
      </c>
      <c r="AK60" s="34">
        <f t="shared" si="82"/>
        <v>0.28197435267418453</v>
      </c>
      <c r="AL60" s="34">
        <f t="shared" si="83"/>
        <v>0.28232841996050251</v>
      </c>
    </row>
    <row r="61" spans="1:38">
      <c r="A61" s="40" t="s">
        <v>83</v>
      </c>
      <c r="B61" s="49">
        <v>1358</v>
      </c>
      <c r="C61" s="54">
        <v>0.28223639458706107</v>
      </c>
      <c r="D61" s="54">
        <v>5.0992225614699702E-5</v>
      </c>
      <c r="E61" s="54">
        <v>2.0586673592482381E-3</v>
      </c>
      <c r="H61" s="34">
        <f t="shared" si="56"/>
        <v>0.28218172484976911</v>
      </c>
      <c r="I61" s="35">
        <f t="shared" si="57"/>
        <v>10.336653815941066</v>
      </c>
      <c r="J61" s="35">
        <f t="shared" si="58"/>
        <v>1.7847278965144895</v>
      </c>
      <c r="K61" s="35">
        <f t="shared" si="59"/>
        <v>1.4253564435179991</v>
      </c>
      <c r="L61" s="35">
        <f t="shared" si="60"/>
        <v>1.4675539496026455</v>
      </c>
      <c r="M61" s="34">
        <f t="shared" si="61"/>
        <v>0.28189034455919265</v>
      </c>
      <c r="N61" s="34">
        <f t="shared" si="62"/>
        <v>0.28223125394798176</v>
      </c>
      <c r="O61" s="33"/>
      <c r="P61" s="34">
        <f t="shared" si="63"/>
        <v>0.28218358946935329</v>
      </c>
      <c r="Q61" s="35">
        <f t="shared" si="64"/>
        <v>9.3350567167838072</v>
      </c>
      <c r="R61" s="35">
        <f t="shared" si="65"/>
        <v>1.7847278965144895</v>
      </c>
      <c r="S61" s="35">
        <f t="shared" si="66"/>
        <v>1.4750337458390017</v>
      </c>
      <c r="T61" s="35">
        <f t="shared" si="67"/>
        <v>1.5465842154874521</v>
      </c>
      <c r="U61" s="34">
        <f t="shared" si="68"/>
        <v>0.28192041516283683</v>
      </c>
      <c r="V61" s="34">
        <f t="shared" si="69"/>
        <v>0.28226603440520881</v>
      </c>
      <c r="W61" s="33"/>
      <c r="X61" s="34">
        <f t="shared" si="70"/>
        <v>0.28218020324901444</v>
      </c>
      <c r="Y61" s="35">
        <f t="shared" si="71"/>
        <v>11.15415363428518</v>
      </c>
      <c r="Z61" s="35">
        <f t="shared" si="72"/>
        <v>1.7847278965144895</v>
      </c>
      <c r="AA61" s="35">
        <f t="shared" si="73"/>
        <v>1.3872606838072308</v>
      </c>
      <c r="AB61" s="35">
        <f t="shared" si="74"/>
        <v>1.4068286016792466</v>
      </c>
      <c r="AC61" s="34">
        <f t="shared" si="75"/>
        <v>0.28186580579880127</v>
      </c>
      <c r="AD61" s="34">
        <f t="shared" si="76"/>
        <v>0.28220287176728814</v>
      </c>
      <c r="AE61" s="33"/>
      <c r="AF61" s="34">
        <f t="shared" si="77"/>
        <v>0.28218353212098202</v>
      </c>
      <c r="AG61" s="35">
        <f t="shared" si="78"/>
        <v>9.3330225125121125</v>
      </c>
      <c r="AH61" s="35">
        <f t="shared" si="79"/>
        <v>1.7847278965144895</v>
      </c>
      <c r="AI61" s="35">
        <f t="shared" si="80"/>
        <v>1.4734536347025917</v>
      </c>
      <c r="AJ61" s="35">
        <f t="shared" si="81"/>
        <v>1.546513004630462</v>
      </c>
      <c r="AK61" s="34">
        <f t="shared" si="82"/>
        <v>0.28192041516283683</v>
      </c>
      <c r="AL61" s="34">
        <f t="shared" si="83"/>
        <v>0.28226603440520881</v>
      </c>
    </row>
    <row r="62" spans="1:38">
      <c r="A62" s="40" t="s">
        <v>84</v>
      </c>
      <c r="B62" s="49">
        <v>1451</v>
      </c>
      <c r="C62" s="54">
        <v>0.28211335701063989</v>
      </c>
      <c r="D62" s="54">
        <v>3.4184365951015676E-5</v>
      </c>
      <c r="E62" s="54">
        <v>1.0185891900942529E-3</v>
      </c>
      <c r="H62" s="34">
        <f t="shared" si="56"/>
        <v>0.2820844289691285</v>
      </c>
      <c r="I62" s="35">
        <f t="shared" si="57"/>
        <v>9.0591245222437777</v>
      </c>
      <c r="J62" s="35">
        <f t="shared" si="58"/>
        <v>1.1964528082855486</v>
      </c>
      <c r="K62" s="35">
        <f t="shared" si="59"/>
        <v>1.5519957276313636</v>
      </c>
      <c r="L62" s="35">
        <f t="shared" si="60"/>
        <v>1.6190256971321977</v>
      </c>
      <c r="M62" s="34">
        <f t="shared" si="61"/>
        <v>0.28182911646312514</v>
      </c>
      <c r="N62" s="34">
        <f t="shared" si="62"/>
        <v>0.28216043590915674</v>
      </c>
      <c r="O62" s="33"/>
      <c r="P62" s="34">
        <f t="shared" si="63"/>
        <v>0.28208541646925189</v>
      </c>
      <c r="Q62" s="35">
        <f t="shared" si="64"/>
        <v>7.9511917329333492</v>
      </c>
      <c r="R62" s="35">
        <f t="shared" si="65"/>
        <v>1.1964528082855486</v>
      </c>
      <c r="S62" s="35">
        <f t="shared" si="66"/>
        <v>1.6060867315434486</v>
      </c>
      <c r="T62" s="35">
        <f t="shared" si="67"/>
        <v>1.7075913821495357</v>
      </c>
      <c r="U62" s="34">
        <f t="shared" si="68"/>
        <v>0.28186130314291352</v>
      </c>
      <c r="V62" s="34">
        <f t="shared" si="69"/>
        <v>0.28219766387614087</v>
      </c>
      <c r="W62" s="33"/>
      <c r="X62" s="34">
        <f t="shared" si="70"/>
        <v>0.28208362308711787</v>
      </c>
      <c r="Y62" s="35">
        <f t="shared" si="71"/>
        <v>9.9634771264955901</v>
      </c>
      <c r="Z62" s="35">
        <f t="shared" si="72"/>
        <v>1.1964528082855486</v>
      </c>
      <c r="AA62" s="35">
        <f t="shared" si="73"/>
        <v>1.5105152568474696</v>
      </c>
      <c r="AB62" s="35">
        <f t="shared" si="74"/>
        <v>1.5509644576439172</v>
      </c>
      <c r="AC62" s="34">
        <f t="shared" si="75"/>
        <v>0.28180284946263762</v>
      </c>
      <c r="AD62" s="34">
        <f t="shared" si="76"/>
        <v>0.28213005480015912</v>
      </c>
      <c r="AE62" s="33"/>
      <c r="AF62" s="34">
        <f t="shared" si="77"/>
        <v>0.28208538609851841</v>
      </c>
      <c r="AG62" s="35">
        <f t="shared" si="78"/>
        <v>7.9501142266158453</v>
      </c>
      <c r="AH62" s="35">
        <f t="shared" si="79"/>
        <v>1.1964528082855486</v>
      </c>
      <c r="AI62" s="35">
        <f t="shared" si="80"/>
        <v>1.6043662315632201</v>
      </c>
      <c r="AJ62" s="35">
        <f t="shared" si="81"/>
        <v>1.7073856976273487</v>
      </c>
      <c r="AK62" s="34">
        <f t="shared" si="82"/>
        <v>0.28186130314291352</v>
      </c>
      <c r="AL62" s="34">
        <f t="shared" si="83"/>
        <v>0.28219766387614087</v>
      </c>
    </row>
    <row r="63" spans="1:38">
      <c r="A63" s="40" t="s">
        <v>85</v>
      </c>
      <c r="B63" s="49">
        <v>1753</v>
      </c>
      <c r="C63" s="54">
        <v>0.28172773338997392</v>
      </c>
      <c r="D63" s="54">
        <v>3.5174647795762181E-5</v>
      </c>
      <c r="E63" s="54">
        <v>1.242502724404685E-3</v>
      </c>
      <c r="H63" s="34">
        <f t="shared" si="56"/>
        <v>0.28168497670668358</v>
      </c>
      <c r="I63" s="35">
        <f t="shared" si="57"/>
        <v>1.9687759243947056</v>
      </c>
      <c r="J63" s="35">
        <f t="shared" si="58"/>
        <v>1.2311126728516761</v>
      </c>
      <c r="K63" s="35">
        <f t="shared" si="59"/>
        <v>2.0803629297716082</v>
      </c>
      <c r="L63" s="35">
        <f t="shared" si="60"/>
        <v>2.2918218140907403</v>
      </c>
      <c r="M63" s="34">
        <f t="shared" si="61"/>
        <v>0.28162953016282527</v>
      </c>
      <c r="N63" s="34">
        <f t="shared" si="62"/>
        <v>0.28192958910399063</v>
      </c>
      <c r="O63" s="33"/>
      <c r="P63" s="34">
        <f t="shared" si="63"/>
        <v>0.28168644036147655</v>
      </c>
      <c r="Q63" s="35">
        <f t="shared" si="64"/>
        <v>0.6319822177225376</v>
      </c>
      <c r="R63" s="35">
        <f t="shared" si="65"/>
        <v>1.2311126728516761</v>
      </c>
      <c r="S63" s="35">
        <f t="shared" si="66"/>
        <v>2.1528688763856318</v>
      </c>
      <c r="T63" s="35">
        <f t="shared" si="67"/>
        <v>2.4097699256459393</v>
      </c>
      <c r="U63" s="34">
        <f t="shared" si="68"/>
        <v>0.28166863940433717</v>
      </c>
      <c r="V63" s="34">
        <f t="shared" si="69"/>
        <v>0.2819748238893538</v>
      </c>
      <c r="W63" s="33"/>
      <c r="X63" s="34">
        <f t="shared" si="70"/>
        <v>0.2816837820301254</v>
      </c>
      <c r="Y63" s="35">
        <f t="shared" si="71"/>
        <v>3.0601800962815062</v>
      </c>
      <c r="Z63" s="35">
        <f t="shared" si="72"/>
        <v>1.2311126728516761</v>
      </c>
      <c r="AA63" s="35">
        <f t="shared" si="73"/>
        <v>2.0247606931211313</v>
      </c>
      <c r="AB63" s="35">
        <f t="shared" si="74"/>
        <v>2.2011648311011101</v>
      </c>
      <c r="AC63" s="34">
        <f t="shared" si="75"/>
        <v>0.28159760809058149</v>
      </c>
      <c r="AD63" s="34">
        <f t="shared" si="76"/>
        <v>0.28189266718910622</v>
      </c>
      <c r="AE63" s="33"/>
      <c r="AF63" s="34">
        <f t="shared" si="77"/>
        <v>0.28168639535080847</v>
      </c>
      <c r="AG63" s="35">
        <f t="shared" si="78"/>
        <v>0.63038421703076608</v>
      </c>
      <c r="AH63" s="35">
        <f t="shared" si="79"/>
        <v>1.2311126728516761</v>
      </c>
      <c r="AI63" s="35">
        <f t="shared" si="80"/>
        <v>2.1505626429883256</v>
      </c>
      <c r="AJ63" s="35">
        <f t="shared" si="81"/>
        <v>2.4091681428566547</v>
      </c>
      <c r="AK63" s="34">
        <f t="shared" si="82"/>
        <v>0.28166863940433717</v>
      </c>
      <c r="AL63" s="34">
        <f t="shared" si="83"/>
        <v>0.2819748238893538</v>
      </c>
    </row>
    <row r="64" spans="1:38">
      <c r="A64" s="40" t="s">
        <v>86</v>
      </c>
      <c r="B64" s="49">
        <v>1741</v>
      </c>
      <c r="C64" s="54">
        <v>0.28189736890766964</v>
      </c>
      <c r="D64" s="54">
        <v>5.5799439711253688E-5</v>
      </c>
      <c r="E64" s="54">
        <v>1.9656844154402218E-3</v>
      </c>
      <c r="H64" s="34">
        <f t="shared" si="56"/>
        <v>0.28183019714656227</v>
      </c>
      <c r="I64" s="35">
        <f t="shared" si="57"/>
        <v>6.8426328295490002</v>
      </c>
      <c r="J64" s="35">
        <f t="shared" si="58"/>
        <v>1.9529803898938789</v>
      </c>
      <c r="K64" s="35">
        <f t="shared" si="59"/>
        <v>1.8887383726778293</v>
      </c>
      <c r="L64" s="35">
        <f t="shared" si="60"/>
        <v>1.9808901394412692</v>
      </c>
      <c r="M64" s="34">
        <f t="shared" si="61"/>
        <v>0.28163748295787033</v>
      </c>
      <c r="N64" s="34">
        <f t="shared" si="62"/>
        <v>0.28193878751753676</v>
      </c>
      <c r="O64" s="33"/>
      <c r="P64" s="34">
        <f t="shared" si="63"/>
        <v>0.28183249632707524</v>
      </c>
      <c r="Q64" s="35">
        <f t="shared" si="64"/>
        <v>5.5446866125707928</v>
      </c>
      <c r="R64" s="35">
        <f t="shared" si="65"/>
        <v>1.9529803898938789</v>
      </c>
      <c r="S64" s="35">
        <f t="shared" si="66"/>
        <v>1.9545657154253142</v>
      </c>
      <c r="T64" s="35">
        <f t="shared" si="67"/>
        <v>2.0863625252060167</v>
      </c>
      <c r="U64" s="34">
        <f t="shared" si="68"/>
        <v>0.28167631563743595</v>
      </c>
      <c r="V64" s="34">
        <f t="shared" si="69"/>
        <v>0.28198370242402226</v>
      </c>
      <c r="W64" s="33"/>
      <c r="X64" s="34">
        <f t="shared" si="70"/>
        <v>0.28182832050349821</v>
      </c>
      <c r="Y64" s="35">
        <f t="shared" si="71"/>
        <v>7.9023111796128198</v>
      </c>
      <c r="Z64" s="35">
        <f t="shared" si="72"/>
        <v>1.9529803898938789</v>
      </c>
      <c r="AA64" s="35">
        <f t="shared" si="73"/>
        <v>1.838257720256284</v>
      </c>
      <c r="AB64" s="35">
        <f t="shared" si="74"/>
        <v>1.8998077716510526</v>
      </c>
      <c r="AC64" s="34">
        <f t="shared" si="75"/>
        <v>0.28160578684773313</v>
      </c>
      <c r="AD64" s="34">
        <f t="shared" si="76"/>
        <v>0.28190212695641415</v>
      </c>
      <c r="AE64" s="33"/>
      <c r="AF64" s="34">
        <f t="shared" si="77"/>
        <v>0.28183242562184968</v>
      </c>
      <c r="AG64" s="35">
        <f t="shared" si="78"/>
        <v>5.542176453865455</v>
      </c>
      <c r="AH64" s="35">
        <f t="shared" si="79"/>
        <v>1.9529803898938789</v>
      </c>
      <c r="AI64" s="35">
        <f t="shared" si="80"/>
        <v>1.9524719117665834</v>
      </c>
      <c r="AJ64" s="35">
        <f t="shared" si="81"/>
        <v>2.0861533627137105</v>
      </c>
      <c r="AK64" s="34">
        <f t="shared" si="82"/>
        <v>0.28167631563743595</v>
      </c>
      <c r="AL64" s="34">
        <f t="shared" si="83"/>
        <v>0.28198370242402226</v>
      </c>
    </row>
    <row r="65" spans="1:38">
      <c r="A65" s="40" t="s">
        <v>87</v>
      </c>
      <c r="B65" s="49">
        <v>1754</v>
      </c>
      <c r="C65" s="54">
        <v>0.28166517454451656</v>
      </c>
      <c r="D65" s="54">
        <v>7.4273622282790562E-5</v>
      </c>
      <c r="E65" s="54">
        <v>3.7052379949842227E-3</v>
      </c>
      <c r="H65" s="34">
        <f t="shared" si="56"/>
        <v>0.28153759687764646</v>
      </c>
      <c r="I65" s="35">
        <f t="shared" si="57"/>
        <v>-3.2408065968037025</v>
      </c>
      <c r="J65" s="35">
        <f t="shared" si="58"/>
        <v>2.5995767798976694</v>
      </c>
      <c r="K65" s="35">
        <f t="shared" si="59"/>
        <v>2.3143279532772834</v>
      </c>
      <c r="L65" s="35">
        <f t="shared" si="60"/>
        <v>2.6131097351537367</v>
      </c>
      <c r="M65" s="34">
        <f t="shared" si="61"/>
        <v>0.28162886734676124</v>
      </c>
      <c r="N65" s="34">
        <f t="shared" si="62"/>
        <v>0.28192882247336237</v>
      </c>
      <c r="O65" s="33"/>
      <c r="P65" s="34">
        <f t="shared" si="63"/>
        <v>0.28154196418072835</v>
      </c>
      <c r="Q65" s="35">
        <f t="shared" si="64"/>
        <v>-4.4746105389570356</v>
      </c>
      <c r="R65" s="35">
        <f t="shared" si="65"/>
        <v>2.5995767798976694</v>
      </c>
      <c r="S65" s="35">
        <f t="shared" si="66"/>
        <v>2.3949881768499499</v>
      </c>
      <c r="T65" s="35">
        <f t="shared" si="67"/>
        <v>2.7351376630241933</v>
      </c>
      <c r="U65" s="34">
        <f t="shared" si="68"/>
        <v>0.28166799964069628</v>
      </c>
      <c r="V65" s="34">
        <f t="shared" si="69"/>
        <v>0.28197408392176915</v>
      </c>
      <c r="W65" s="33"/>
      <c r="X65" s="34">
        <f t="shared" si="70"/>
        <v>0.28153403215889067</v>
      </c>
      <c r="Y65" s="35">
        <f t="shared" si="71"/>
        <v>-2.2334860517081445</v>
      </c>
      <c r="Z65" s="35">
        <f t="shared" si="72"/>
        <v>2.5995767798976694</v>
      </c>
      <c r="AA65" s="35">
        <f t="shared" si="73"/>
        <v>2.2524724910868166</v>
      </c>
      <c r="AB65" s="35">
        <f t="shared" si="74"/>
        <v>2.5193473185779638</v>
      </c>
      <c r="AC65" s="34">
        <f t="shared" si="75"/>
        <v>0.28159692643963136</v>
      </c>
      <c r="AD65" s="34">
        <f t="shared" si="76"/>
        <v>0.28189187877354949</v>
      </c>
      <c r="AE65" s="33"/>
      <c r="AF65" s="34">
        <f t="shared" si="77"/>
        <v>0.28154182987640425</v>
      </c>
      <c r="AG65" s="35">
        <f t="shared" si="78"/>
        <v>-4.4793787172481281</v>
      </c>
      <c r="AH65" s="35">
        <f t="shared" si="79"/>
        <v>2.5995767798976694</v>
      </c>
      <c r="AI65" s="35">
        <f t="shared" si="80"/>
        <v>2.3924225762320073</v>
      </c>
      <c r="AJ65" s="35">
        <f t="shared" si="81"/>
        <v>2.7343884752514338</v>
      </c>
      <c r="AK65" s="34">
        <f t="shared" si="82"/>
        <v>0.28166799964069628</v>
      </c>
      <c r="AL65" s="34">
        <f t="shared" si="83"/>
        <v>0.28197408392176915</v>
      </c>
    </row>
    <row r="66" spans="1:38">
      <c r="A66" s="40" t="s">
        <v>88</v>
      </c>
      <c r="B66" s="49">
        <v>1775</v>
      </c>
      <c r="C66" s="54">
        <v>0.28158683205312213</v>
      </c>
      <c r="D66" s="54">
        <v>3.7157431771196396E-5</v>
      </c>
      <c r="E66" s="54">
        <v>9.0105448278696772E-4</v>
      </c>
      <c r="H66" s="34">
        <f t="shared" si="56"/>
        <v>0.28155542936138311</v>
      </c>
      <c r="I66" s="35">
        <f t="shared" si="57"/>
        <v>-2.1133783414306606</v>
      </c>
      <c r="J66" s="35">
        <f t="shared" si="58"/>
        <v>1.3005101119918736</v>
      </c>
      <c r="K66" s="35">
        <f t="shared" si="59"/>
        <v>2.2485478309659754</v>
      </c>
      <c r="L66" s="35">
        <f t="shared" si="60"/>
        <v>2.5601516760074947</v>
      </c>
      <c r="M66" s="34">
        <f t="shared" si="61"/>
        <v>0.2816149452539754</v>
      </c>
      <c r="N66" s="34">
        <f t="shared" si="62"/>
        <v>0.28191271981182692</v>
      </c>
      <c r="O66" s="33"/>
      <c r="P66" s="34">
        <f t="shared" si="63"/>
        <v>0.28155650456347175</v>
      </c>
      <c r="Q66" s="35">
        <f t="shared" si="64"/>
        <v>-3.4814733181132151</v>
      </c>
      <c r="R66" s="35">
        <f t="shared" si="65"/>
        <v>1.3005101119918736</v>
      </c>
      <c r="S66" s="35">
        <f t="shared" si="66"/>
        <v>2.3269154497395883</v>
      </c>
      <c r="T66" s="35">
        <f t="shared" si="67"/>
        <v>2.6884121508920167</v>
      </c>
      <c r="U66" s="34">
        <f t="shared" si="68"/>
        <v>0.28165456184767151</v>
      </c>
      <c r="V66" s="34">
        <f t="shared" si="69"/>
        <v>0.28195854141417426</v>
      </c>
      <c r="W66" s="33"/>
      <c r="X66" s="34">
        <f t="shared" si="70"/>
        <v>0.28155455173954952</v>
      </c>
      <c r="Y66" s="35">
        <f t="shared" si="71"/>
        <v>-0.99640057181216157</v>
      </c>
      <c r="Z66" s="35">
        <f t="shared" si="72"/>
        <v>1.3005101119918736</v>
      </c>
      <c r="AA66" s="35">
        <f t="shared" si="73"/>
        <v>2.1884504860132794</v>
      </c>
      <c r="AB66" s="35">
        <f t="shared" si="74"/>
        <v>2.4615796257477438</v>
      </c>
      <c r="AC66" s="34">
        <f t="shared" si="75"/>
        <v>0.28158260864677631</v>
      </c>
      <c r="AD66" s="34">
        <f t="shared" si="76"/>
        <v>0.28187531843482555</v>
      </c>
      <c r="AE66" s="33"/>
      <c r="AF66" s="34">
        <f t="shared" si="77"/>
        <v>0.28155647149882485</v>
      </c>
      <c r="AG66" s="35">
        <f t="shared" si="78"/>
        <v>-3.4826472613536108</v>
      </c>
      <c r="AH66" s="35">
        <f t="shared" si="79"/>
        <v>1.3005101119918736</v>
      </c>
      <c r="AI66" s="35">
        <f t="shared" si="80"/>
        <v>2.3244227711646133</v>
      </c>
      <c r="AJ66" s="35">
        <f t="shared" si="81"/>
        <v>2.6875080752631684</v>
      </c>
      <c r="AK66" s="34">
        <f t="shared" si="82"/>
        <v>0.28165456184767151</v>
      </c>
      <c r="AL66" s="34">
        <f t="shared" si="83"/>
        <v>0.28195854141417426</v>
      </c>
    </row>
    <row r="67" spans="1:38">
      <c r="A67" s="40" t="s">
        <v>89</v>
      </c>
      <c r="B67" s="49">
        <v>1765</v>
      </c>
      <c r="C67" s="54">
        <v>0.28163230786929799</v>
      </c>
      <c r="D67" s="54">
        <v>4.7806119134468867E-5</v>
      </c>
      <c r="E67" s="54">
        <v>1.8070723213131578E-3</v>
      </c>
      <c r="H67" s="34">
        <f t="shared" si="56"/>
        <v>0.28156969039263324</v>
      </c>
      <c r="I67" s="35">
        <f t="shared" si="57"/>
        <v>-1.8423706695569475</v>
      </c>
      <c r="J67" s="35">
        <f t="shared" si="58"/>
        <v>1.67321416970641</v>
      </c>
      <c r="K67" s="35">
        <f t="shared" si="59"/>
        <v>2.2413727225316205</v>
      </c>
      <c r="L67" s="35">
        <f t="shared" si="60"/>
        <v>2.5357722382961159</v>
      </c>
      <c r="M67" s="34">
        <f t="shared" si="61"/>
        <v>0.28162157552569955</v>
      </c>
      <c r="N67" s="34">
        <f t="shared" si="62"/>
        <v>0.28192038855984525</v>
      </c>
      <c r="O67" s="33"/>
      <c r="P67" s="34">
        <f t="shared" si="63"/>
        <v>0.28157183416429782</v>
      </c>
      <c r="Q67" s="35">
        <f t="shared" si="64"/>
        <v>-3.164346537323226</v>
      </c>
      <c r="R67" s="35">
        <f t="shared" si="65"/>
        <v>1.67321416970641</v>
      </c>
      <c r="S67" s="35">
        <f t="shared" si="66"/>
        <v>2.3194902705018916</v>
      </c>
      <c r="T67" s="35">
        <f t="shared" si="67"/>
        <v>2.6605504131248452</v>
      </c>
      <c r="U67" s="34">
        <f t="shared" si="68"/>
        <v>0.28166096145310515</v>
      </c>
      <c r="V67" s="34">
        <f t="shared" si="69"/>
        <v>0.2819659433674469</v>
      </c>
      <c r="W67" s="33"/>
      <c r="X67" s="34">
        <f t="shared" si="70"/>
        <v>0.28156794057300494</v>
      </c>
      <c r="Y67" s="35">
        <f t="shared" si="71"/>
        <v>-0.76305471322868357</v>
      </c>
      <c r="Z67" s="35">
        <f t="shared" si="72"/>
        <v>1.67321416970641</v>
      </c>
      <c r="AA67" s="35">
        <f t="shared" si="73"/>
        <v>2.1814671480010226</v>
      </c>
      <c r="AB67" s="35">
        <f t="shared" si="74"/>
        <v>2.4398812048718912</v>
      </c>
      <c r="AC67" s="34">
        <f t="shared" si="75"/>
        <v>0.28158942738698123</v>
      </c>
      <c r="AD67" s="34">
        <f t="shared" si="76"/>
        <v>0.28188320517048421</v>
      </c>
      <c r="AE67" s="33"/>
      <c r="AF67" s="34">
        <f t="shared" si="77"/>
        <v>0.28157176823875951</v>
      </c>
      <c r="AG67" s="35">
        <f t="shared" si="78"/>
        <v>-3.1666871363889015</v>
      </c>
      <c r="AH67" s="35">
        <f t="shared" si="79"/>
        <v>1.67321416970641</v>
      </c>
      <c r="AI67" s="35">
        <f t="shared" si="80"/>
        <v>2.3170055460557193</v>
      </c>
      <c r="AJ67" s="35">
        <f t="shared" si="81"/>
        <v>2.6597394679869071</v>
      </c>
      <c r="AK67" s="34">
        <f t="shared" si="82"/>
        <v>0.28166096145310515</v>
      </c>
      <c r="AL67" s="34">
        <f t="shared" si="83"/>
        <v>0.2819659433674469</v>
      </c>
    </row>
    <row r="68" spans="1:38">
      <c r="A68" s="40"/>
      <c r="B68" s="49"/>
      <c r="C68" s="54"/>
      <c r="D68" s="54"/>
      <c r="E68" s="54"/>
      <c r="H68" s="34"/>
      <c r="I68" s="35"/>
      <c r="J68" s="35"/>
      <c r="K68" s="35"/>
      <c r="L68" s="35"/>
      <c r="M68" s="34"/>
      <c r="N68" s="34"/>
      <c r="O68" s="33"/>
      <c r="P68" s="34"/>
      <c r="Q68" s="35"/>
      <c r="R68" s="35"/>
      <c r="S68" s="35"/>
      <c r="T68" s="35"/>
      <c r="U68" s="34"/>
      <c r="V68" s="34"/>
      <c r="W68" s="33"/>
      <c r="X68" s="34"/>
      <c r="Y68" s="35"/>
      <c r="Z68" s="35"/>
      <c r="AA68" s="35"/>
      <c r="AB68" s="35"/>
      <c r="AC68" s="34"/>
      <c r="AD68" s="34"/>
      <c r="AE68" s="33"/>
      <c r="AF68" s="34"/>
      <c r="AG68" s="35"/>
      <c r="AH68" s="35"/>
      <c r="AI68" s="35"/>
      <c r="AJ68" s="35"/>
      <c r="AK68" s="34"/>
      <c r="AL68" s="34"/>
    </row>
    <row r="69" spans="1:38" ht="15.75">
      <c r="A69" s="87" t="s">
        <v>736</v>
      </c>
      <c r="B69" s="52"/>
      <c r="C69" s="52"/>
      <c r="D69" s="52"/>
      <c r="E69" s="52"/>
      <c r="H69" s="34"/>
      <c r="I69" s="35"/>
      <c r="J69" s="35"/>
      <c r="K69" s="35"/>
      <c r="L69" s="35"/>
      <c r="M69" s="34"/>
      <c r="N69" s="34"/>
      <c r="O69" s="33"/>
      <c r="P69" s="34"/>
      <c r="Q69" s="35"/>
      <c r="R69" s="35"/>
      <c r="S69" s="35"/>
      <c r="T69" s="35"/>
      <c r="U69" s="34"/>
      <c r="V69" s="34"/>
      <c r="W69" s="33"/>
      <c r="X69" s="34"/>
      <c r="Y69" s="35"/>
      <c r="Z69" s="35"/>
      <c r="AA69" s="35"/>
      <c r="AB69" s="35"/>
      <c r="AC69" s="34"/>
      <c r="AD69" s="34"/>
      <c r="AE69" s="33"/>
      <c r="AF69" s="34"/>
      <c r="AG69" s="35"/>
      <c r="AH69" s="35"/>
      <c r="AI69" s="35"/>
      <c r="AJ69" s="35"/>
      <c r="AK69" s="34"/>
      <c r="AL69" s="34"/>
    </row>
    <row r="70" spans="1:38">
      <c r="A70" s="40" t="s">
        <v>56</v>
      </c>
      <c r="B70" s="49">
        <v>1464</v>
      </c>
      <c r="C70" s="54">
        <v>0.28224398735313261</v>
      </c>
      <c r="D70" s="54">
        <v>2.974780344944516E-5</v>
      </c>
      <c r="E70" s="54">
        <v>1.3220561497307691E-3</v>
      </c>
      <c r="H70" s="34">
        <f t="shared" si="28"/>
        <v>0.28220609965052712</v>
      </c>
      <c r="I70" s="35">
        <f t="shared" si="29"/>
        <v>13.680716792441316</v>
      </c>
      <c r="J70" s="35">
        <f t="shared" si="30"/>
        <v>1.0411731207305803</v>
      </c>
      <c r="K70" s="35">
        <f t="shared" si="31"/>
        <v>1.3870889478880972</v>
      </c>
      <c r="L70" s="35">
        <f t="shared" si="32"/>
        <v>1.340800711629039</v>
      </c>
      <c r="M70" s="34">
        <f t="shared" si="33"/>
        <v>0.2818205489388948</v>
      </c>
      <c r="N70" s="34">
        <f t="shared" si="34"/>
        <v>0.28215052648354089</v>
      </c>
      <c r="O70" s="33"/>
      <c r="P70" s="34">
        <f t="shared" si="35"/>
        <v>0.28220739315754878</v>
      </c>
      <c r="Q70" s="35">
        <f t="shared" si="36"/>
        <v>12.572550779390568</v>
      </c>
      <c r="R70" s="35">
        <f t="shared" si="37"/>
        <v>1.0411731207305803</v>
      </c>
      <c r="S70" s="35">
        <f t="shared" si="38"/>
        <v>1.4354325305222668</v>
      </c>
      <c r="T70" s="35">
        <f t="shared" si="39"/>
        <v>1.4197666813249099</v>
      </c>
      <c r="U70" s="34">
        <f t="shared" si="40"/>
        <v>0.28185303200183193</v>
      </c>
      <c r="V70" s="34">
        <f t="shared" si="41"/>
        <v>0.28218809725513089</v>
      </c>
      <c r="W70" s="33"/>
      <c r="X70" s="34">
        <f t="shared" si="42"/>
        <v>0.28220504403340896</v>
      </c>
      <c r="Y70" s="35">
        <f t="shared" si="43"/>
        <v>14.58526843770569</v>
      </c>
      <c r="Z70" s="35">
        <f t="shared" si="44"/>
        <v>1.0411731207305803</v>
      </c>
      <c r="AA70" s="35">
        <f t="shared" si="45"/>
        <v>1.3500159704609318</v>
      </c>
      <c r="AB70" s="35">
        <f t="shared" si="46"/>
        <v>1.2800991111645095</v>
      </c>
      <c r="AC70" s="34">
        <f t="shared" si="47"/>
        <v>0.28179403986185592</v>
      </c>
      <c r="AD70" s="34">
        <f t="shared" si="48"/>
        <v>0.28211986538238748</v>
      </c>
      <c r="AE70" s="33"/>
      <c r="AF70" s="34">
        <f t="shared" si="49"/>
        <v>0.28220735337568426</v>
      </c>
      <c r="AG70" s="35">
        <f t="shared" si="50"/>
        <v>12.571139339385695</v>
      </c>
      <c r="AH70" s="35">
        <f t="shared" si="51"/>
        <v>1.0411731207305803</v>
      </c>
      <c r="AI70" s="35">
        <f t="shared" si="52"/>
        <v>1.4338948416839998</v>
      </c>
      <c r="AJ70" s="35">
        <f t="shared" si="53"/>
        <v>1.4199052002144825</v>
      </c>
      <c r="AK70" s="34">
        <f t="shared" si="54"/>
        <v>0.28185303200183193</v>
      </c>
      <c r="AL70" s="34">
        <f t="shared" si="55"/>
        <v>0.28218809725513089</v>
      </c>
    </row>
    <row r="71" spans="1:38">
      <c r="A71" s="40" t="s">
        <v>57</v>
      </c>
      <c r="B71" s="49">
        <v>1303</v>
      </c>
      <c r="C71" s="54">
        <v>0.28237340012294476</v>
      </c>
      <c r="D71" s="54">
        <v>4.8692598715543439E-5</v>
      </c>
      <c r="E71" s="54">
        <v>2.6039179661657475E-3</v>
      </c>
      <c r="H71" s="34">
        <f t="shared" si="28"/>
        <v>0.28230708672778065</v>
      </c>
      <c r="I71" s="35">
        <f t="shared" si="29"/>
        <v>13.499393698042095</v>
      </c>
      <c r="J71" s="35">
        <f t="shared" si="30"/>
        <v>1.7042409550440201</v>
      </c>
      <c r="K71" s="35">
        <f t="shared" si="31"/>
        <v>1.2535579669674357</v>
      </c>
      <c r="L71" s="35">
        <f t="shared" si="32"/>
        <v>1.227636506479215</v>
      </c>
      <c r="M71" s="34">
        <f t="shared" si="33"/>
        <v>0.28192650304193312</v>
      </c>
      <c r="N71" s="34">
        <f t="shared" si="34"/>
        <v>0.28227307580753702</v>
      </c>
      <c r="O71" s="33"/>
      <c r="P71" s="34">
        <f t="shared" si="35"/>
        <v>0.2823093473227915</v>
      </c>
      <c r="Q71" s="35">
        <f t="shared" si="36"/>
        <v>12.5559484913218</v>
      </c>
      <c r="R71" s="35">
        <f t="shared" si="37"/>
        <v>1.7042409550440201</v>
      </c>
      <c r="S71" s="35">
        <f t="shared" si="38"/>
        <v>1.2972476548242096</v>
      </c>
      <c r="T71" s="35">
        <f t="shared" si="39"/>
        <v>1.2962753929520452</v>
      </c>
      <c r="U71" s="34">
        <f t="shared" si="40"/>
        <v>0.28195532566819714</v>
      </c>
      <c r="V71" s="34">
        <f t="shared" si="41"/>
        <v>0.28230641282104724</v>
      </c>
      <c r="W71" s="33"/>
      <c r="X71" s="34">
        <f t="shared" si="42"/>
        <v>0.28230524205582214</v>
      </c>
      <c r="Y71" s="35">
        <f t="shared" si="43"/>
        <v>14.269398960857771</v>
      </c>
      <c r="Z71" s="35">
        <f t="shared" si="44"/>
        <v>1.7042409550440201</v>
      </c>
      <c r="AA71" s="35">
        <f t="shared" si="45"/>
        <v>1.2200538962416292</v>
      </c>
      <c r="AB71" s="35">
        <f t="shared" si="46"/>
        <v>1.1748916690063695</v>
      </c>
      <c r="AC71" s="34">
        <f t="shared" si="47"/>
        <v>0.28190298344192327</v>
      </c>
      <c r="AD71" s="34">
        <f t="shared" si="48"/>
        <v>0.28224587241475457</v>
      </c>
      <c r="AE71" s="33"/>
      <c r="AF71" s="34">
        <f t="shared" si="49"/>
        <v>0.28230927779456738</v>
      </c>
      <c r="AG71" s="35">
        <f t="shared" si="50"/>
        <v>12.553482560806462</v>
      </c>
      <c r="AH71" s="35">
        <f t="shared" si="51"/>
        <v>1.7042409550440201</v>
      </c>
      <c r="AI71" s="35">
        <f t="shared" si="52"/>
        <v>1.2958579947761923</v>
      </c>
      <c r="AJ71" s="35">
        <f t="shared" si="53"/>
        <v>1.2964417642439225</v>
      </c>
      <c r="AK71" s="34">
        <f t="shared" si="54"/>
        <v>0.28195532566819714</v>
      </c>
      <c r="AL71" s="34">
        <f t="shared" si="55"/>
        <v>0.28230641282104724</v>
      </c>
    </row>
    <row r="72" spans="1:38">
      <c r="A72" s="40" t="s">
        <v>58</v>
      </c>
      <c r="B72" s="49">
        <v>1189</v>
      </c>
      <c r="C72" s="54">
        <v>0.28220039788478057</v>
      </c>
      <c r="D72" s="54">
        <v>3.0332726045905384E-5</v>
      </c>
      <c r="E72" s="54">
        <v>7.5573408978322088E-4</v>
      </c>
      <c r="H72" s="34">
        <f t="shared" si="28"/>
        <v>0.28218285501113621</v>
      </c>
      <c r="I72" s="35">
        <f t="shared" si="29"/>
        <v>6.4371119463069171</v>
      </c>
      <c r="J72" s="35">
        <f t="shared" si="30"/>
        <v>1.0616454116066882</v>
      </c>
      <c r="K72" s="35">
        <f t="shared" si="31"/>
        <v>1.4248961523614871</v>
      </c>
      <c r="L72" s="35">
        <f t="shared" si="32"/>
        <v>1.5789308287107096</v>
      </c>
      <c r="M72" s="34">
        <f t="shared" si="33"/>
        <v>0.28200132759965957</v>
      </c>
      <c r="N72" s="34">
        <f t="shared" si="34"/>
        <v>0.28235961987430497</v>
      </c>
      <c r="O72" s="33"/>
      <c r="P72" s="34">
        <f t="shared" si="35"/>
        <v>0.28218345240735881</v>
      </c>
      <c r="Q72" s="35">
        <f t="shared" si="36"/>
        <v>5.527144572399223</v>
      </c>
      <c r="R72" s="35">
        <f t="shared" si="37"/>
        <v>1.0616454116066882</v>
      </c>
      <c r="S72" s="35">
        <f t="shared" si="38"/>
        <v>1.4745574123633622</v>
      </c>
      <c r="T72" s="35">
        <f t="shared" si="39"/>
        <v>1.660153391863282</v>
      </c>
      <c r="U72" s="34">
        <f t="shared" si="40"/>
        <v>0.28202757169114484</v>
      </c>
      <c r="V72" s="34">
        <f t="shared" si="41"/>
        <v>0.28238997448614334</v>
      </c>
      <c r="W72" s="33"/>
      <c r="X72" s="34">
        <f t="shared" si="42"/>
        <v>0.2821823675616203</v>
      </c>
      <c r="Y72" s="35">
        <f t="shared" si="43"/>
        <v>7.1797315124677574</v>
      </c>
      <c r="Z72" s="35">
        <f t="shared" si="44"/>
        <v>1.0616454116066882</v>
      </c>
      <c r="AA72" s="35">
        <f t="shared" si="45"/>
        <v>1.3868126949357895</v>
      </c>
      <c r="AB72" s="35">
        <f t="shared" si="46"/>
        <v>1.5165482249936997</v>
      </c>
      <c r="AC72" s="34">
        <f t="shared" si="47"/>
        <v>0.28197991355449731</v>
      </c>
      <c r="AD72" s="34">
        <f t="shared" si="48"/>
        <v>0.28233485182206908</v>
      </c>
      <c r="AE72" s="33"/>
      <c r="AF72" s="34">
        <f t="shared" si="49"/>
        <v>0.28218343403282026</v>
      </c>
      <c r="AG72" s="35">
        <f t="shared" si="50"/>
        <v>5.5264930567178183</v>
      </c>
      <c r="AH72" s="35">
        <f t="shared" si="51"/>
        <v>1.0616454116066882</v>
      </c>
      <c r="AI72" s="35">
        <f t="shared" si="52"/>
        <v>1.4729778114931285</v>
      </c>
      <c r="AJ72" s="35">
        <f t="shared" si="53"/>
        <v>1.6596903655586743</v>
      </c>
      <c r="AK72" s="34">
        <f t="shared" si="54"/>
        <v>0.28202757169114484</v>
      </c>
      <c r="AL72" s="34">
        <f t="shared" si="55"/>
        <v>0.28238997448614334</v>
      </c>
    </row>
    <row r="73" spans="1:38">
      <c r="A73" s="40" t="s">
        <v>59</v>
      </c>
      <c r="B73" s="49">
        <v>1313</v>
      </c>
      <c r="C73" s="54">
        <v>0.28225894968959264</v>
      </c>
      <c r="D73" s="54">
        <v>7.2957838655058051E-5</v>
      </c>
      <c r="E73" s="54">
        <v>3.1941539522815387E-3</v>
      </c>
      <c r="H73" s="34">
        <f t="shared" si="28"/>
        <v>0.28217697265460606</v>
      </c>
      <c r="I73" s="35">
        <f t="shared" si="29"/>
        <v>9.1175188013026265</v>
      </c>
      <c r="J73" s="35">
        <f t="shared" si="30"/>
        <v>2.5535243529270315</v>
      </c>
      <c r="K73" s="35">
        <f t="shared" si="31"/>
        <v>1.4384056724131891</v>
      </c>
      <c r="L73" s="35">
        <f t="shared" si="32"/>
        <v>1.508597041270578</v>
      </c>
      <c r="M73" s="34">
        <f t="shared" si="33"/>
        <v>0.28191993162689905</v>
      </c>
      <c r="N73" s="34">
        <f t="shared" si="34"/>
        <v>0.28226547513472655</v>
      </c>
      <c r="O73" s="33"/>
      <c r="P73" s="34">
        <f t="shared" si="35"/>
        <v>0.28217976747580742</v>
      </c>
      <c r="Q73" s="35">
        <f t="shared" si="36"/>
        <v>8.1853996494962722</v>
      </c>
      <c r="R73" s="35">
        <f t="shared" si="37"/>
        <v>2.5535243529270315</v>
      </c>
      <c r="S73" s="35">
        <f t="shared" si="38"/>
        <v>1.4885377735964906</v>
      </c>
      <c r="T73" s="35">
        <f t="shared" si="39"/>
        <v>1.5856880161578357</v>
      </c>
      <c r="U73" s="34">
        <f t="shared" si="40"/>
        <v>0.28194898096680926</v>
      </c>
      <c r="V73" s="34">
        <f t="shared" si="41"/>
        <v>0.28229907437124924</v>
      </c>
      <c r="W73" s="33"/>
      <c r="X73" s="34">
        <f t="shared" si="42"/>
        <v>0.28217469203437495</v>
      </c>
      <c r="Y73" s="35">
        <f t="shared" si="43"/>
        <v>9.8782857579027272</v>
      </c>
      <c r="Z73" s="35">
        <f t="shared" si="44"/>
        <v>2.5535243529270315</v>
      </c>
      <c r="AA73" s="35">
        <f t="shared" si="45"/>
        <v>1.3999611435993218</v>
      </c>
      <c r="AB73" s="35">
        <f t="shared" si="46"/>
        <v>1.4493726904442663</v>
      </c>
      <c r="AC73" s="34">
        <f t="shared" si="47"/>
        <v>0.28189622688604943</v>
      </c>
      <c r="AD73" s="34">
        <f t="shared" si="48"/>
        <v>0.28223805760314147</v>
      </c>
      <c r="AE73" s="33"/>
      <c r="AF73" s="34">
        <f t="shared" si="49"/>
        <v>0.28217968151687106</v>
      </c>
      <c r="AG73" s="35">
        <f t="shared" si="50"/>
        <v>8.182350908689795</v>
      </c>
      <c r="AH73" s="35">
        <f t="shared" si="51"/>
        <v>2.5535243529270315</v>
      </c>
      <c r="AI73" s="35">
        <f t="shared" si="52"/>
        <v>1.4869431964421294</v>
      </c>
      <c r="AJ73" s="35">
        <f t="shared" si="53"/>
        <v>1.5855916614381187</v>
      </c>
      <c r="AK73" s="34">
        <f t="shared" si="54"/>
        <v>0.28194898096680926</v>
      </c>
      <c r="AL73" s="34">
        <f t="shared" si="55"/>
        <v>0.28229907437124924</v>
      </c>
    </row>
    <row r="74" spans="1:38">
      <c r="A74" s="40" t="s">
        <v>60</v>
      </c>
      <c r="B74" s="49">
        <v>1339</v>
      </c>
      <c r="C74" s="54">
        <v>0.2821944161097516</v>
      </c>
      <c r="D74" s="54">
        <v>3.3430484378719314E-5</v>
      </c>
      <c r="E74" s="54">
        <v>1.7080318042275275E-3</v>
      </c>
      <c r="H74" s="34">
        <f t="shared" si="28"/>
        <v>0.28214970066083389</v>
      </c>
      <c r="I74" s="35">
        <f t="shared" si="29"/>
        <v>8.7569408581544828</v>
      </c>
      <c r="J74" s="35">
        <f t="shared" si="30"/>
        <v>1.1700669532551757</v>
      </c>
      <c r="K74" s="35">
        <f t="shared" si="31"/>
        <v>1.4695724005791038</v>
      </c>
      <c r="L74" s="35">
        <f t="shared" si="32"/>
        <v>1.5511461580828738</v>
      </c>
      <c r="M74" s="34">
        <f t="shared" si="33"/>
        <v>0.28190284001106164</v>
      </c>
      <c r="N74" s="34">
        <f t="shared" si="34"/>
        <v>0.28224570651881825</v>
      </c>
      <c r="O74" s="33"/>
      <c r="P74" s="34">
        <f t="shared" si="35"/>
        <v>0.28215122550073718</v>
      </c>
      <c r="Q74" s="35">
        <f t="shared" si="36"/>
        <v>7.7588186009425186</v>
      </c>
      <c r="R74" s="35">
        <f t="shared" si="37"/>
        <v>1.1700669532551757</v>
      </c>
      <c r="S74" s="35">
        <f t="shared" si="38"/>
        <v>1.5207907416180539</v>
      </c>
      <c r="T74" s="35">
        <f t="shared" si="39"/>
        <v>1.6332405539037147</v>
      </c>
      <c r="U74" s="34">
        <f t="shared" si="40"/>
        <v>0.28193247920435111</v>
      </c>
      <c r="V74" s="34">
        <f t="shared" si="41"/>
        <v>0.282279987995394</v>
      </c>
      <c r="W74" s="33"/>
      <c r="X74" s="34">
        <f t="shared" si="42"/>
        <v>0.28214845634721691</v>
      </c>
      <c r="Y74" s="35">
        <f t="shared" si="43"/>
        <v>9.571593119570565</v>
      </c>
      <c r="Z74" s="35">
        <f t="shared" si="44"/>
        <v>1.1700669532551757</v>
      </c>
      <c r="AA74" s="35">
        <f t="shared" si="45"/>
        <v>1.4302948729791582</v>
      </c>
      <c r="AB74" s="35">
        <f t="shared" si="46"/>
        <v>1.48807299429102</v>
      </c>
      <c r="AC74" s="34">
        <f t="shared" si="47"/>
        <v>0.28187865356911129</v>
      </c>
      <c r="AD74" s="34">
        <f t="shared" si="48"/>
        <v>0.28221773183897203</v>
      </c>
      <c r="AE74" s="33"/>
      <c r="AF74" s="34">
        <f t="shared" si="49"/>
        <v>0.28215117860237299</v>
      </c>
      <c r="AG74" s="35">
        <f t="shared" si="50"/>
        <v>7.757155140091232</v>
      </c>
      <c r="AH74" s="35">
        <f t="shared" si="51"/>
        <v>1.1700669532551757</v>
      </c>
      <c r="AI74" s="35">
        <f t="shared" si="52"/>
        <v>1.5191616138819874</v>
      </c>
      <c r="AJ74" s="35">
        <f t="shared" si="53"/>
        <v>1.6330321137545403</v>
      </c>
      <c r="AK74" s="34">
        <f t="shared" si="54"/>
        <v>0.28193247920435111</v>
      </c>
      <c r="AL74" s="34">
        <f t="shared" si="55"/>
        <v>0.282279987995394</v>
      </c>
    </row>
    <row r="75" spans="1:38">
      <c r="A75" s="40" t="s">
        <v>61</v>
      </c>
      <c r="B75" s="49">
        <v>1248</v>
      </c>
      <c r="C75" s="54">
        <v>0.28236322232296857</v>
      </c>
      <c r="D75" s="54">
        <v>5.3199012054107214E-5</v>
      </c>
      <c r="E75" s="54">
        <v>3.6143959472133042E-3</v>
      </c>
      <c r="H75" s="34">
        <f t="shared" si="28"/>
        <v>0.28227510761332658</v>
      </c>
      <c r="I75" s="35">
        <f t="shared" si="29"/>
        <v>11.082477777126787</v>
      </c>
      <c r="J75" s="35">
        <f t="shared" si="30"/>
        <v>1.8619654218937522</v>
      </c>
      <c r="K75" s="35">
        <f t="shared" si="31"/>
        <v>1.3043079701738121</v>
      </c>
      <c r="L75" s="35">
        <f t="shared" si="32"/>
        <v>1.3359322592051801</v>
      </c>
      <c r="M75" s="34">
        <f t="shared" si="33"/>
        <v>0.28196262316280835</v>
      </c>
      <c r="N75" s="34">
        <f t="shared" si="34"/>
        <v>0.28231485329674211</v>
      </c>
      <c r="O75" s="33"/>
      <c r="P75" s="34">
        <f t="shared" si="35"/>
        <v>0.28227810987209062</v>
      </c>
      <c r="Q75" s="35">
        <f t="shared" si="36"/>
        <v>10.209911168332919</v>
      </c>
      <c r="R75" s="35">
        <f t="shared" si="37"/>
        <v>1.8619654218937522</v>
      </c>
      <c r="S75" s="35">
        <f t="shared" si="38"/>
        <v>1.3497664248983685</v>
      </c>
      <c r="T75" s="35">
        <f t="shared" si="39"/>
        <v>1.4050529832076752</v>
      </c>
      <c r="U75" s="34">
        <f t="shared" si="40"/>
        <v>0.28199020038246608</v>
      </c>
      <c r="V75" s="34">
        <f t="shared" si="41"/>
        <v>0.28234674983996072</v>
      </c>
      <c r="W75" s="33"/>
      <c r="X75" s="34">
        <f t="shared" si="42"/>
        <v>0.28227265781456956</v>
      </c>
      <c r="Y75" s="35">
        <f t="shared" si="43"/>
        <v>11.794605697028615</v>
      </c>
      <c r="Z75" s="35">
        <f t="shared" si="44"/>
        <v>1.8619654218937522</v>
      </c>
      <c r="AA75" s="35">
        <f t="shared" si="45"/>
        <v>1.2694474949245877</v>
      </c>
      <c r="AB75" s="35">
        <f t="shared" si="46"/>
        <v>1.282831950454058</v>
      </c>
      <c r="AC75" s="34">
        <f t="shared" si="47"/>
        <v>0.28194012055935253</v>
      </c>
      <c r="AD75" s="34">
        <f t="shared" si="48"/>
        <v>0.28228882618913059</v>
      </c>
      <c r="AE75" s="33"/>
      <c r="AF75" s="34">
        <f t="shared" si="49"/>
        <v>0.28227801753120862</v>
      </c>
      <c r="AG75" s="35">
        <f t="shared" si="50"/>
        <v>10.206636555176729</v>
      </c>
      <c r="AH75" s="35">
        <f t="shared" si="51"/>
        <v>1.8619654218937522</v>
      </c>
      <c r="AI75" s="35">
        <f t="shared" si="52"/>
        <v>1.3483205047859976</v>
      </c>
      <c r="AJ75" s="35">
        <f t="shared" si="53"/>
        <v>1.4050954889655234</v>
      </c>
      <c r="AK75" s="34">
        <f t="shared" si="54"/>
        <v>0.28199020038246608</v>
      </c>
      <c r="AL75" s="34">
        <f t="shared" si="55"/>
        <v>0.28234674983996072</v>
      </c>
    </row>
    <row r="76" spans="1:38">
      <c r="A76" s="40" t="s">
        <v>62</v>
      </c>
      <c r="B76" s="49">
        <v>1415</v>
      </c>
      <c r="C76" s="54">
        <v>0.28223123575542053</v>
      </c>
      <c r="D76" s="54">
        <v>2.7883249148109879E-5</v>
      </c>
      <c r="E76" s="54">
        <v>1.7862152039188398E-3</v>
      </c>
      <c r="H76" s="34">
        <f t="shared" si="28"/>
        <v>0.2821817829186784</v>
      </c>
      <c r="I76" s="35">
        <f t="shared" si="29"/>
        <v>11.671063176312835</v>
      </c>
      <c r="J76" s="35">
        <f t="shared" si="30"/>
        <v>0.97591372018384559</v>
      </c>
      <c r="K76" s="35">
        <f t="shared" si="31"/>
        <v>1.4219968200434048</v>
      </c>
      <c r="L76" s="35">
        <f t="shared" si="32"/>
        <v>1.4284642276803274</v>
      </c>
      <c r="M76" s="34">
        <f t="shared" si="33"/>
        <v>0.28185283069932693</v>
      </c>
      <c r="N76" s="34">
        <f t="shared" si="34"/>
        <v>0.28218786442331784</v>
      </c>
      <c r="O76" s="33"/>
      <c r="P76" s="34">
        <f t="shared" si="35"/>
        <v>0.28218347049816422</v>
      </c>
      <c r="Q76" s="35">
        <f t="shared" si="36"/>
        <v>10.616881776952525</v>
      </c>
      <c r="R76" s="35">
        <f t="shared" si="37"/>
        <v>0.97591372018384559</v>
      </c>
      <c r="S76" s="35">
        <f t="shared" si="38"/>
        <v>1.471557030929636</v>
      </c>
      <c r="T76" s="35">
        <f t="shared" si="39"/>
        <v>1.508119198612998</v>
      </c>
      <c r="U76" s="34">
        <f t="shared" si="40"/>
        <v>0.28188419737832854</v>
      </c>
      <c r="V76" s="34">
        <f t="shared" si="41"/>
        <v>0.28222414395565704</v>
      </c>
      <c r="W76" s="33"/>
      <c r="X76" s="34">
        <f t="shared" si="42"/>
        <v>0.28218040574308945</v>
      </c>
      <c r="Y76" s="35">
        <f t="shared" si="43"/>
        <v>12.531518250231688</v>
      </c>
      <c r="Z76" s="35">
        <f t="shared" si="44"/>
        <v>0.97591372018384559</v>
      </c>
      <c r="AA76" s="35">
        <f t="shared" si="45"/>
        <v>1.3839908535974641</v>
      </c>
      <c r="AB76" s="35">
        <f t="shared" si="46"/>
        <v>1.367247336288967</v>
      </c>
      <c r="AC76" s="34">
        <f t="shared" si="47"/>
        <v>0.28182723343117394</v>
      </c>
      <c r="AD76" s="34">
        <f t="shared" si="48"/>
        <v>0.28215825794449029</v>
      </c>
      <c r="AE76" s="33"/>
      <c r="AF76" s="34">
        <f t="shared" si="49"/>
        <v>0.28218341859578278</v>
      </c>
      <c r="AG76" s="35">
        <f t="shared" si="50"/>
        <v>10.615040510859597</v>
      </c>
      <c r="AH76" s="35">
        <f t="shared" si="51"/>
        <v>0.97591372018384559</v>
      </c>
      <c r="AI76" s="35">
        <f t="shared" si="52"/>
        <v>1.4699806441798453</v>
      </c>
      <c r="AJ76" s="35">
        <f t="shared" si="53"/>
        <v>1.5081380425005224</v>
      </c>
      <c r="AK76" s="34">
        <f t="shared" si="54"/>
        <v>0.28188419737832854</v>
      </c>
      <c r="AL76" s="34">
        <f t="shared" si="55"/>
        <v>0.28222414395565704</v>
      </c>
    </row>
    <row r="77" spans="1:38">
      <c r="A77" s="40" t="s">
        <v>63</v>
      </c>
      <c r="B77" s="49">
        <v>1335</v>
      </c>
      <c r="C77" s="54">
        <v>0.28235943245679929</v>
      </c>
      <c r="D77" s="54">
        <v>1.4970193210421488E-4</v>
      </c>
      <c r="E77" s="54">
        <v>4.9987467530603373E-3</v>
      </c>
      <c r="H77" s="34">
        <f t="shared" si="28"/>
        <v>0.28222896366822908</v>
      </c>
      <c r="I77" s="35">
        <f t="shared" si="29"/>
        <v>11.475251596968494</v>
      </c>
      <c r="J77" s="35">
        <f t="shared" si="30"/>
        <v>5.2395676236475204</v>
      </c>
      <c r="K77" s="35">
        <f t="shared" si="31"/>
        <v>1.3633908375410753</v>
      </c>
      <c r="L77" s="35">
        <f t="shared" si="32"/>
        <v>1.3787900501549299</v>
      </c>
      <c r="M77" s="34">
        <f t="shared" si="33"/>
        <v>0.28190547004869204</v>
      </c>
      <c r="N77" s="34">
        <f t="shared" si="34"/>
        <v>0.28224874849005338</v>
      </c>
      <c r="O77" s="33"/>
      <c r="P77" s="34">
        <f t="shared" si="35"/>
        <v>0.28223341261444962</v>
      </c>
      <c r="Q77" s="35">
        <f t="shared" si="36"/>
        <v>10.583791903349127</v>
      </c>
      <c r="R77" s="35">
        <f t="shared" si="37"/>
        <v>5.2395676236475204</v>
      </c>
      <c r="S77" s="35">
        <f t="shared" si="38"/>
        <v>1.4109084806725336</v>
      </c>
      <c r="T77" s="35">
        <f t="shared" si="39"/>
        <v>1.4483338850342595</v>
      </c>
      <c r="U77" s="34">
        <f t="shared" si="40"/>
        <v>0.2819350184578871</v>
      </c>
      <c r="V77" s="34">
        <f t="shared" si="41"/>
        <v>0.28228292496333929</v>
      </c>
      <c r="W77" s="33"/>
      <c r="X77" s="34">
        <f t="shared" si="42"/>
        <v>0.28222533320755783</v>
      </c>
      <c r="Y77" s="35">
        <f t="shared" si="43"/>
        <v>12.202845346254154</v>
      </c>
      <c r="Z77" s="35">
        <f t="shared" si="44"/>
        <v>5.2395676236475204</v>
      </c>
      <c r="AA77" s="35">
        <f t="shared" si="45"/>
        <v>1.3269512437994329</v>
      </c>
      <c r="AB77" s="35">
        <f t="shared" si="46"/>
        <v>1.3253580573852943</v>
      </c>
      <c r="AC77" s="34">
        <f t="shared" si="47"/>
        <v>0.28188135774610107</v>
      </c>
      <c r="AD77" s="34">
        <f t="shared" si="48"/>
        <v>0.28222085956175541</v>
      </c>
      <c r="AE77" s="33"/>
      <c r="AF77" s="34">
        <f t="shared" si="49"/>
        <v>0.28223327578135482</v>
      </c>
      <c r="AG77" s="35">
        <f t="shared" si="50"/>
        <v>10.578938547580741</v>
      </c>
      <c r="AH77" s="35">
        <f t="shared" si="51"/>
        <v>5.2395676236475204</v>
      </c>
      <c r="AI77" s="35">
        <f t="shared" si="52"/>
        <v>1.4093970629106993</v>
      </c>
      <c r="AJ77" s="35">
        <f t="shared" si="53"/>
        <v>1.4485250219711263</v>
      </c>
      <c r="AK77" s="34">
        <f t="shared" si="54"/>
        <v>0.2819350184578871</v>
      </c>
      <c r="AL77" s="34">
        <f t="shared" si="55"/>
        <v>0.28228292496333929</v>
      </c>
    </row>
    <row r="78" spans="1:38">
      <c r="A78" s="40" t="s">
        <v>64</v>
      </c>
      <c r="B78" s="49">
        <v>1329</v>
      </c>
      <c r="C78" s="54">
        <v>0.282142308795581</v>
      </c>
      <c r="D78" s="54">
        <v>3.964650629454783E-5</v>
      </c>
      <c r="E78" s="54">
        <v>1.9659732407005894E-3</v>
      </c>
      <c r="H78" s="34">
        <f t="shared" si="28"/>
        <v>0.28209122989288415</v>
      </c>
      <c r="I78" s="35">
        <f t="shared" si="29"/>
        <v>6.4494181083873947</v>
      </c>
      <c r="J78" s="35">
        <f t="shared" si="30"/>
        <v>1.3876277203091738</v>
      </c>
      <c r="K78" s="35">
        <f t="shared" si="31"/>
        <v>1.551795574854459</v>
      </c>
      <c r="L78" s="35">
        <f t="shared" si="32"/>
        <v>1.6866510372778969</v>
      </c>
      <c r="M78" s="34">
        <f t="shared" si="33"/>
        <v>0.2819094147244593</v>
      </c>
      <c r="N78" s="34">
        <f t="shared" si="34"/>
        <v>0.28225331100660345</v>
      </c>
      <c r="O78" s="33"/>
      <c r="P78" s="34">
        <f t="shared" si="35"/>
        <v>0.28209297157099561</v>
      </c>
      <c r="Q78" s="35">
        <f t="shared" si="36"/>
        <v>5.4673061392196409</v>
      </c>
      <c r="R78" s="35">
        <f t="shared" si="37"/>
        <v>1.3876277203091738</v>
      </c>
      <c r="S78" s="35">
        <f t="shared" si="38"/>
        <v>1.6058796029324964</v>
      </c>
      <c r="T78" s="35">
        <f t="shared" si="39"/>
        <v>1.7725180515793446</v>
      </c>
      <c r="U78" s="34">
        <f t="shared" si="40"/>
        <v>0.28193882698303074</v>
      </c>
      <c r="V78" s="34">
        <f t="shared" si="41"/>
        <v>0.28228733000446921</v>
      </c>
      <c r="W78" s="33"/>
      <c r="X78" s="34">
        <f t="shared" si="42"/>
        <v>0.28208980864138122</v>
      </c>
      <c r="Y78" s="35">
        <f t="shared" si="43"/>
        <v>7.2509971103373871</v>
      </c>
      <c r="Z78" s="35">
        <f t="shared" si="44"/>
        <v>1.3876277203091738</v>
      </c>
      <c r="AA78" s="35">
        <f t="shared" si="45"/>
        <v>1.5103204535900687</v>
      </c>
      <c r="AB78" s="35">
        <f t="shared" si="46"/>
        <v>1.6206884104325097</v>
      </c>
      <c r="AC78" s="34">
        <f t="shared" si="47"/>
        <v>0.28188541360942837</v>
      </c>
      <c r="AD78" s="34">
        <f t="shared" si="48"/>
        <v>0.28222555068078459</v>
      </c>
      <c r="AE78" s="33"/>
      <c r="AF78" s="34">
        <f t="shared" si="49"/>
        <v>0.28209291800333153</v>
      </c>
      <c r="AG78" s="35">
        <f t="shared" si="50"/>
        <v>5.4654061645109664</v>
      </c>
      <c r="AH78" s="35">
        <f t="shared" si="51"/>
        <v>1.3876277203091738</v>
      </c>
      <c r="AI78" s="35">
        <f t="shared" si="52"/>
        <v>1.6041593248361576</v>
      </c>
      <c r="AJ78" s="35">
        <f t="shared" si="53"/>
        <v>1.7721645430305413</v>
      </c>
      <c r="AK78" s="34">
        <f t="shared" si="54"/>
        <v>0.28193882698303074</v>
      </c>
      <c r="AL78" s="34">
        <f t="shared" si="55"/>
        <v>0.28228733000446921</v>
      </c>
    </row>
    <row r="79" spans="1:38">
      <c r="A79" s="40" t="s">
        <v>65</v>
      </c>
      <c r="B79" s="49">
        <v>1324</v>
      </c>
      <c r="C79" s="54">
        <v>0.28219126250138576</v>
      </c>
      <c r="D79" s="54">
        <v>5.7280786339087947E-5</v>
      </c>
      <c r="E79" s="54">
        <v>1.2476209127797145E-3</v>
      </c>
      <c r="H79" s="34">
        <f t="shared" si="28"/>
        <v>0.2821589709758589</v>
      </c>
      <c r="I79" s="35">
        <f t="shared" si="29"/>
        <v>8.7356606890254263</v>
      </c>
      <c r="J79" s="35">
        <f t="shared" si="30"/>
        <v>2.0048275218680778</v>
      </c>
      <c r="K79" s="35">
        <f t="shared" si="31"/>
        <v>1.4558898565566478</v>
      </c>
      <c r="L79" s="35">
        <f t="shared" si="32"/>
        <v>1.5408559636280663</v>
      </c>
      <c r="M79" s="34">
        <f t="shared" si="33"/>
        <v>0.28191270160534382</v>
      </c>
      <c r="N79" s="34">
        <f t="shared" si="34"/>
        <v>0.28225711270015663</v>
      </c>
      <c r="O79" s="33"/>
      <c r="P79" s="34">
        <f t="shared" si="35"/>
        <v>0.28216007199466697</v>
      </c>
      <c r="Q79" s="35">
        <f t="shared" si="36"/>
        <v>7.7346250606580291</v>
      </c>
      <c r="R79" s="35">
        <f t="shared" si="37"/>
        <v>2.0048275218680778</v>
      </c>
      <c r="S79" s="35">
        <f t="shared" si="38"/>
        <v>1.5066313260881128</v>
      </c>
      <c r="T79" s="35">
        <f t="shared" si="39"/>
        <v>1.6231764020588104</v>
      </c>
      <c r="U79" s="34">
        <f t="shared" si="40"/>
        <v>0.28194200042845036</v>
      </c>
      <c r="V79" s="34">
        <f t="shared" si="41"/>
        <v>0.282291000495557</v>
      </c>
      <c r="W79" s="33"/>
      <c r="X79" s="34">
        <f t="shared" si="42"/>
        <v>0.28215807252050756</v>
      </c>
      <c r="Y79" s="35">
        <f t="shared" si="43"/>
        <v>9.5526817719093771</v>
      </c>
      <c r="Z79" s="35">
        <f t="shared" si="44"/>
        <v>2.0048275218680778</v>
      </c>
      <c r="AA79" s="35">
        <f t="shared" si="45"/>
        <v>1.4169780247878621</v>
      </c>
      <c r="AB79" s="35">
        <f t="shared" si="46"/>
        <v>1.4776098065322596</v>
      </c>
      <c r="AC79" s="34">
        <f t="shared" si="47"/>
        <v>0.28188879312692666</v>
      </c>
      <c r="AD79" s="34">
        <f t="shared" si="48"/>
        <v>0.28222945952030065</v>
      </c>
      <c r="AE79" s="33"/>
      <c r="AF79" s="34">
        <f t="shared" si="49"/>
        <v>0.28216003813129226</v>
      </c>
      <c r="AG79" s="35">
        <f t="shared" si="50"/>
        <v>7.7334239847393071</v>
      </c>
      <c r="AH79" s="35">
        <f t="shared" si="51"/>
        <v>2.0048275218680778</v>
      </c>
      <c r="AI79" s="35">
        <f t="shared" si="52"/>
        <v>1.5050173664458117</v>
      </c>
      <c r="AJ79" s="35">
        <f t="shared" si="53"/>
        <v>1.622932994002166</v>
      </c>
      <c r="AK79" s="34">
        <f t="shared" si="54"/>
        <v>0.28194200042845036</v>
      </c>
      <c r="AL79" s="34">
        <f t="shared" si="55"/>
        <v>0.282291000495557</v>
      </c>
    </row>
    <row r="80" spans="1:38">
      <c r="A80" s="40" t="s">
        <v>66</v>
      </c>
      <c r="B80" s="49">
        <v>1426</v>
      </c>
      <c r="C80" s="54">
        <v>0.28195637710904992</v>
      </c>
      <c r="D80" s="54">
        <v>2.4243080474462253E-5</v>
      </c>
      <c r="E80" s="54">
        <v>9.6202714390327434E-4</v>
      </c>
      <c r="H80" s="34">
        <f t="shared" si="28"/>
        <v>0.28192953268133558</v>
      </c>
      <c r="I80" s="35">
        <f t="shared" si="29"/>
        <v>2.9784482938399748</v>
      </c>
      <c r="J80" s="35">
        <f t="shared" si="30"/>
        <v>0.84850781660617869</v>
      </c>
      <c r="K80" s="35">
        <f t="shared" si="31"/>
        <v>1.7601133766618673</v>
      </c>
      <c r="L80" s="35">
        <f t="shared" si="32"/>
        <v>1.9765232136270305</v>
      </c>
      <c r="M80" s="34">
        <f t="shared" si="33"/>
        <v>0.28184558643073249</v>
      </c>
      <c r="N80" s="34">
        <f t="shared" si="34"/>
        <v>0.28217948551024474</v>
      </c>
      <c r="O80" s="33"/>
      <c r="P80" s="34">
        <f t="shared" si="35"/>
        <v>0.28193044884173518</v>
      </c>
      <c r="Q80" s="35">
        <f t="shared" si="36"/>
        <v>1.8889535163491011</v>
      </c>
      <c r="R80" s="35">
        <f t="shared" si="37"/>
        <v>0.84850781660617869</v>
      </c>
      <c r="S80" s="35">
        <f t="shared" si="38"/>
        <v>1.8214578107010209</v>
      </c>
      <c r="T80" s="35">
        <f t="shared" si="39"/>
        <v>2.0764822404983168</v>
      </c>
      <c r="U80" s="34">
        <f t="shared" si="40"/>
        <v>0.28187720354825307</v>
      </c>
      <c r="V80" s="34">
        <f t="shared" si="41"/>
        <v>0.28221605470641314</v>
      </c>
      <c r="W80" s="33"/>
      <c r="X80" s="34">
        <f t="shared" si="42"/>
        <v>0.2819287850294846</v>
      </c>
      <c r="Y80" s="35">
        <f t="shared" si="43"/>
        <v>3.8677344375925848</v>
      </c>
      <c r="Z80" s="35">
        <f t="shared" si="44"/>
        <v>0.84850781660617869</v>
      </c>
      <c r="AA80" s="35">
        <f t="shared" si="45"/>
        <v>1.7130705077949593</v>
      </c>
      <c r="AB80" s="35">
        <f t="shared" si="46"/>
        <v>1.8997311392046483</v>
      </c>
      <c r="AC80" s="34">
        <f t="shared" si="47"/>
        <v>0.28181978462086732</v>
      </c>
      <c r="AD80" s="34">
        <f t="shared" si="48"/>
        <v>0.28214964245305135</v>
      </c>
      <c r="AE80" s="33"/>
      <c r="AF80" s="34">
        <f t="shared" si="49"/>
        <v>0.28193042066484508</v>
      </c>
      <c r="AG80" s="35">
        <f t="shared" si="50"/>
        <v>1.8879539005678403</v>
      </c>
      <c r="AH80" s="35">
        <f t="shared" si="51"/>
        <v>0.84850781660617869</v>
      </c>
      <c r="AI80" s="35">
        <f t="shared" si="52"/>
        <v>1.8195065971919682</v>
      </c>
      <c r="AJ80" s="35">
        <f t="shared" si="53"/>
        <v>2.075849137944064</v>
      </c>
      <c r="AK80" s="34">
        <f t="shared" si="54"/>
        <v>0.28187720354825307</v>
      </c>
      <c r="AL80" s="34">
        <f t="shared" si="55"/>
        <v>0.28221605470641314</v>
      </c>
    </row>
    <row r="81" spans="1:38">
      <c r="A81" s="40" t="s">
        <v>67</v>
      </c>
      <c r="B81" s="49">
        <v>1298</v>
      </c>
      <c r="C81" s="54">
        <v>0.28226312483016042</v>
      </c>
      <c r="D81" s="54">
        <v>4.1783470480244806E-5</v>
      </c>
      <c r="E81" s="54">
        <v>1.8080885133996544E-3</v>
      </c>
      <c r="H81" s="34">
        <f t="shared" si="28"/>
        <v>0.28221725756064664</v>
      </c>
      <c r="I81" s="35">
        <f t="shared" si="29"/>
        <v>10.19648503735926</v>
      </c>
      <c r="J81" s="35">
        <f t="shared" si="30"/>
        <v>1.462421466808568</v>
      </c>
      <c r="K81" s="35">
        <f t="shared" si="31"/>
        <v>1.3788853971381714</v>
      </c>
      <c r="L81" s="35">
        <f t="shared" si="32"/>
        <v>1.4298414047008889</v>
      </c>
      <c r="M81" s="34">
        <f t="shared" si="33"/>
        <v>0.2819297882738746</v>
      </c>
      <c r="N81" s="34">
        <f t="shared" si="34"/>
        <v>0.28227687559387898</v>
      </c>
      <c r="O81" s="33"/>
      <c r="P81" s="34">
        <f t="shared" si="35"/>
        <v>0.28221882108347579</v>
      </c>
      <c r="Q81" s="35">
        <f t="shared" si="36"/>
        <v>9.23268887188744</v>
      </c>
      <c r="R81" s="35">
        <f t="shared" si="37"/>
        <v>1.462421466808568</v>
      </c>
      <c r="S81" s="35">
        <f t="shared" si="38"/>
        <v>1.4269430651349442</v>
      </c>
      <c r="T81" s="35">
        <f t="shared" si="39"/>
        <v>1.5067095892927391</v>
      </c>
      <c r="U81" s="34">
        <f t="shared" si="40"/>
        <v>0.28195849757518615</v>
      </c>
      <c r="V81" s="34">
        <f t="shared" si="41"/>
        <v>0.28231008153274534</v>
      </c>
      <c r="W81" s="33"/>
      <c r="X81" s="34">
        <f t="shared" si="42"/>
        <v>0.28221598171150181</v>
      </c>
      <c r="Y81" s="35">
        <f t="shared" si="43"/>
        <v>10.983097107337692</v>
      </c>
      <c r="Z81" s="35">
        <f t="shared" si="44"/>
        <v>1.462421466808568</v>
      </c>
      <c r="AA81" s="35">
        <f t="shared" si="45"/>
        <v>1.3420316774970604</v>
      </c>
      <c r="AB81" s="35">
        <f t="shared" si="46"/>
        <v>1.3707834971288355</v>
      </c>
      <c r="AC81" s="34">
        <f t="shared" si="47"/>
        <v>0.28190636121745904</v>
      </c>
      <c r="AD81" s="34">
        <f t="shared" si="48"/>
        <v>0.28224977923947064</v>
      </c>
      <c r="AE81" s="33"/>
      <c r="AF81" s="34">
        <f t="shared" si="49"/>
        <v>0.28221877299474857</v>
      </c>
      <c r="AG81" s="35">
        <f t="shared" si="50"/>
        <v>9.2309833468662283</v>
      </c>
      <c r="AH81" s="35">
        <f t="shared" si="51"/>
        <v>1.462421466808568</v>
      </c>
      <c r="AI81" s="35">
        <f t="shared" si="52"/>
        <v>1.4254144705284795</v>
      </c>
      <c r="AJ81" s="35">
        <f t="shared" si="53"/>
        <v>1.506595657650585</v>
      </c>
      <c r="AK81" s="34">
        <f t="shared" si="54"/>
        <v>0.28195849757518615</v>
      </c>
      <c r="AL81" s="34">
        <f t="shared" si="55"/>
        <v>0.28231008153274534</v>
      </c>
    </row>
    <row r="82" spans="1:38">
      <c r="A82" s="40" t="s">
        <v>68</v>
      </c>
      <c r="B82" s="49">
        <v>1357</v>
      </c>
      <c r="C82" s="54">
        <v>0.28228645221407961</v>
      </c>
      <c r="D82" s="54">
        <v>4.500231859457554E-5</v>
      </c>
      <c r="E82" s="54">
        <v>1.1539003240467363E-3</v>
      </c>
      <c r="H82" s="34">
        <f t="shared" si="28"/>
        <v>0.28225583222919143</v>
      </c>
      <c r="I82" s="35">
        <f t="shared" si="29"/>
        <v>12.942232897903416</v>
      </c>
      <c r="J82" s="35">
        <f t="shared" si="30"/>
        <v>1.5750811508101439</v>
      </c>
      <c r="K82" s="35">
        <f t="shared" si="31"/>
        <v>1.3233576387114176</v>
      </c>
      <c r="L82" s="35">
        <f t="shared" si="32"/>
        <v>1.3042352488917921</v>
      </c>
      <c r="M82" s="34">
        <f t="shared" si="33"/>
        <v>0.28189100232879516</v>
      </c>
      <c r="N82" s="34">
        <f t="shared" si="34"/>
        <v>0.28223201474173892</v>
      </c>
      <c r="O82" s="33"/>
      <c r="P82" s="34">
        <f t="shared" si="35"/>
        <v>0.28225687657467974</v>
      </c>
      <c r="Q82" s="35">
        <f t="shared" si="36"/>
        <v>11.912070966206834</v>
      </c>
      <c r="R82" s="35">
        <f t="shared" si="37"/>
        <v>1.5750811508101439</v>
      </c>
      <c r="S82" s="35">
        <f t="shared" si="38"/>
        <v>1.3694800229024322</v>
      </c>
      <c r="T82" s="35">
        <f t="shared" si="39"/>
        <v>1.3796627778470285</v>
      </c>
      <c r="U82" s="34">
        <f t="shared" si="40"/>
        <v>0.28192105021897212</v>
      </c>
      <c r="V82" s="34">
        <f t="shared" si="41"/>
        <v>0.2822667689279677</v>
      </c>
      <c r="W82" s="33"/>
      <c r="X82" s="34">
        <f t="shared" si="42"/>
        <v>0.2822549800039123</v>
      </c>
      <c r="Y82" s="35">
        <f t="shared" si="43"/>
        <v>13.783046606556937</v>
      </c>
      <c r="Z82" s="35">
        <f t="shared" si="44"/>
        <v>1.5750811508101439</v>
      </c>
      <c r="AA82" s="35">
        <f t="shared" si="45"/>
        <v>1.2879880195224589</v>
      </c>
      <c r="AB82" s="35">
        <f t="shared" si="46"/>
        <v>1.2462674051562912</v>
      </c>
      <c r="AC82" s="34">
        <f t="shared" si="47"/>
        <v>0.28186648211792653</v>
      </c>
      <c r="AD82" s="34">
        <f t="shared" si="48"/>
        <v>0.28220365401591502</v>
      </c>
      <c r="AE82" s="33"/>
      <c r="AF82" s="34">
        <f t="shared" si="49"/>
        <v>0.28225684445470622</v>
      </c>
      <c r="AG82" s="35">
        <f t="shared" si="50"/>
        <v>11.9109316410837</v>
      </c>
      <c r="AH82" s="35">
        <f t="shared" si="51"/>
        <v>1.5750811508101439</v>
      </c>
      <c r="AI82" s="35">
        <f t="shared" si="52"/>
        <v>1.368012984848975</v>
      </c>
      <c r="AJ82" s="35">
        <f t="shared" si="53"/>
        <v>1.3797119911250337</v>
      </c>
      <c r="AK82" s="34">
        <f t="shared" si="54"/>
        <v>0.28192105021897212</v>
      </c>
      <c r="AL82" s="34">
        <f t="shared" si="55"/>
        <v>0.2822667689279677</v>
      </c>
    </row>
    <row r="83" spans="1:38">
      <c r="A83" s="40" t="s">
        <v>69</v>
      </c>
      <c r="B83" s="49">
        <v>1400</v>
      </c>
      <c r="C83" s="54">
        <v>0.28207497288339956</v>
      </c>
      <c r="D83" s="54">
        <v>4.2573912104292628E-5</v>
      </c>
      <c r="E83" s="54">
        <v>2.2305799009987057E-3</v>
      </c>
      <c r="H83" s="34">
        <f t="shared" si="28"/>
        <v>0.28201388097964303</v>
      </c>
      <c r="I83" s="35">
        <f t="shared" si="29"/>
        <v>5.3633988038526148</v>
      </c>
      <c r="J83" s="35">
        <f t="shared" si="30"/>
        <v>1.4900869236502419</v>
      </c>
      <c r="K83" s="35">
        <f t="shared" si="31"/>
        <v>1.6564880008306186</v>
      </c>
      <c r="L83" s="35">
        <f t="shared" si="32"/>
        <v>1.8089183499049657</v>
      </c>
      <c r="M83" s="34">
        <f t="shared" si="33"/>
        <v>0.28186270676920938</v>
      </c>
      <c r="N83" s="34">
        <f t="shared" si="34"/>
        <v>0.2821992873475192</v>
      </c>
      <c r="O83" s="33"/>
      <c r="P83" s="34">
        <f t="shared" si="35"/>
        <v>0.28201596545240643</v>
      </c>
      <c r="Q83" s="35">
        <f t="shared" si="36"/>
        <v>4.3361498006055932</v>
      </c>
      <c r="R83" s="35">
        <f t="shared" si="37"/>
        <v>1.4900869236502419</v>
      </c>
      <c r="S83" s="35">
        <f t="shared" si="38"/>
        <v>1.7142208265968333</v>
      </c>
      <c r="T83" s="35">
        <f t="shared" si="39"/>
        <v>1.8999570328534405</v>
      </c>
      <c r="U83" s="34">
        <f t="shared" si="40"/>
        <v>0.2818937321073795</v>
      </c>
      <c r="V83" s="34">
        <f t="shared" si="41"/>
        <v>0.28223517207600518</v>
      </c>
      <c r="W83" s="33"/>
      <c r="X83" s="34">
        <f t="shared" si="42"/>
        <v>0.28201217992815186</v>
      </c>
      <c r="Y83" s="35">
        <f t="shared" si="43"/>
        <v>6.201861562182831</v>
      </c>
      <c r="Z83" s="35">
        <f t="shared" si="44"/>
        <v>1.4900869236502419</v>
      </c>
      <c r="AA83" s="35">
        <f t="shared" si="45"/>
        <v>1.612214746143769</v>
      </c>
      <c r="AB83" s="35">
        <f t="shared" si="46"/>
        <v>1.7389786252854154</v>
      </c>
      <c r="AC83" s="34">
        <f t="shared" si="47"/>
        <v>0.28183738828163485</v>
      </c>
      <c r="AD83" s="34">
        <f t="shared" si="48"/>
        <v>0.28217000331369807</v>
      </c>
      <c r="AE83" s="33"/>
      <c r="AF83" s="34">
        <f t="shared" si="49"/>
        <v>0.28201590134306359</v>
      </c>
      <c r="AG83" s="35">
        <f t="shared" si="50"/>
        <v>4.3338755626365355</v>
      </c>
      <c r="AH83" s="35">
        <f t="shared" si="51"/>
        <v>1.4900869236502419</v>
      </c>
      <c r="AI83" s="35">
        <f t="shared" si="52"/>
        <v>1.7123844893428464</v>
      </c>
      <c r="AJ83" s="35">
        <f t="shared" si="53"/>
        <v>1.8995668424003203</v>
      </c>
      <c r="AK83" s="34">
        <f t="shared" si="54"/>
        <v>0.2818937321073795</v>
      </c>
      <c r="AL83" s="34">
        <f t="shared" si="55"/>
        <v>0.28223517207600518</v>
      </c>
    </row>
    <row r="84" spans="1:38">
      <c r="A84" s="40"/>
      <c r="B84" s="49"/>
      <c r="C84" s="54"/>
      <c r="D84" s="54"/>
      <c r="E84" s="54"/>
      <c r="H84" s="34"/>
      <c r="I84" s="35"/>
      <c r="J84" s="35"/>
      <c r="K84" s="35"/>
      <c r="L84" s="35"/>
      <c r="M84" s="34"/>
      <c r="N84" s="34"/>
      <c r="O84" s="33"/>
      <c r="P84" s="34"/>
      <c r="Q84" s="35"/>
      <c r="R84" s="35"/>
      <c r="S84" s="35"/>
      <c r="T84" s="35"/>
      <c r="U84" s="34"/>
      <c r="V84" s="34"/>
      <c r="W84" s="33"/>
      <c r="X84" s="34"/>
      <c r="Y84" s="35"/>
      <c r="Z84" s="35"/>
      <c r="AA84" s="35"/>
      <c r="AB84" s="35"/>
      <c r="AC84" s="34"/>
      <c r="AD84" s="34"/>
      <c r="AE84" s="33"/>
      <c r="AF84" s="34"/>
      <c r="AG84" s="35"/>
      <c r="AH84" s="35"/>
      <c r="AI84" s="35"/>
      <c r="AJ84" s="35"/>
      <c r="AK84" s="34"/>
      <c r="AL84" s="34"/>
    </row>
    <row r="85" spans="1:38" ht="15.75">
      <c r="A85" s="90" t="s">
        <v>736</v>
      </c>
      <c r="B85" s="49"/>
      <c r="C85" s="54"/>
      <c r="D85" s="54"/>
      <c r="E85" s="54"/>
      <c r="H85" s="34"/>
      <c r="I85" s="35"/>
      <c r="J85" s="35"/>
      <c r="K85" s="35"/>
      <c r="L85" s="35"/>
      <c r="M85" s="34"/>
      <c r="N85" s="34"/>
      <c r="O85" s="33"/>
      <c r="P85" s="34"/>
      <c r="Q85" s="35"/>
      <c r="R85" s="35"/>
      <c r="S85" s="35"/>
      <c r="T85" s="35"/>
      <c r="U85" s="34"/>
      <c r="V85" s="34"/>
      <c r="W85" s="33"/>
      <c r="X85" s="34"/>
      <c r="Y85" s="35"/>
      <c r="Z85" s="35"/>
      <c r="AA85" s="35"/>
      <c r="AB85" s="35"/>
      <c r="AC85" s="34"/>
      <c r="AD85" s="34"/>
      <c r="AE85" s="33"/>
      <c r="AF85" s="34"/>
      <c r="AG85" s="35"/>
      <c r="AH85" s="35"/>
      <c r="AI85" s="35"/>
      <c r="AJ85" s="35"/>
      <c r="AK85" s="34"/>
      <c r="AL85" s="34"/>
    </row>
    <row r="86" spans="1:38">
      <c r="A86" s="40" t="s">
        <v>90</v>
      </c>
      <c r="B86" s="49">
        <v>1127</v>
      </c>
      <c r="C86" s="54">
        <v>0.28170399888472047</v>
      </c>
      <c r="D86" s="54">
        <v>5.1288339853035729E-5</v>
      </c>
      <c r="E86" s="54">
        <v>7.3072892275666691E-4</v>
      </c>
      <c r="H86" s="34">
        <f t="shared" ref="H86:H116" si="84">C86-(E86*(EXP(0.0193*B86/1000)-1))</f>
        <v>0.28168793060901348</v>
      </c>
      <c r="I86" s="35">
        <f t="shared" ref="I86:I116" si="85">IF(ISBLANK(B86),0,((H86/M86)-1)*10000)</f>
        <v>-12.552103798746383</v>
      </c>
      <c r="J86" s="35">
        <f t="shared" ref="J86:J116" si="86">0.7*D86/0.00002</f>
        <v>1.7950918948562502</v>
      </c>
      <c r="K86" s="35">
        <f t="shared" ref="K86:K116" si="87">IF(ISBLANK(B86),0,(1/0.0193)*LN(1+((C86-0.28325)/(E86-0.0384))))</f>
        <v>2.0840205375022967</v>
      </c>
      <c r="L86" s="35">
        <f t="shared" ref="L86:L116" si="88">IF(ISBLANK(B86),0,(B86/1000)+((1/0.0193)*LN(1+((H86-N86)/(0.015-0.0384)))))</f>
        <v>2.6943837329081806</v>
      </c>
      <c r="M86" s="34">
        <f t="shared" ref="M86:M116" si="89">IF(ISBLANK(B86),0,0.282772-(0.0332*(EXP(0.0193*B86/1000)-1)))</f>
        <v>0.28204195259547143</v>
      </c>
      <c r="N86" s="34">
        <f t="shared" ref="N86:N116" si="90">IF(ISBLANK(B86),0,0.283251-(0.0384*(EXP(0.0193*B86/1000)-1)))</f>
        <v>0.28240660782126809</v>
      </c>
      <c r="O86" s="33"/>
      <c r="P86" s="34">
        <f t="shared" ref="P86:P116" si="91">C86-(E86*(EXP(0.01865*B86/1000)-1))</f>
        <v>0.28168847747497344</v>
      </c>
      <c r="Q86" s="35">
        <f t="shared" ref="Q86:Q116" si="92">IF(ISBLANK(B86),0,((P86/U86)-1)*10000)</f>
        <v>-13.412478052109433</v>
      </c>
      <c r="R86" s="35">
        <f t="shared" ref="R86:R116" si="93">0.7*D86/0.00002</f>
        <v>1.7950918948562502</v>
      </c>
      <c r="S86" s="35">
        <f t="shared" ref="S86:S116" si="94">IF(ISBLANK(B86),0,(1/0.01865)*LN(1+((C86-0.28325)/(E86-0.0384))))</f>
        <v>2.156653961061358</v>
      </c>
      <c r="T86" s="35">
        <f t="shared" ref="T86:T116" si="95">IF(ISBLANK(B86),0,(B86/1000)+((1/0.01865)*LN(1+((P86-V86)/(0.015-0.0384)))))</f>
        <v>2.8116473053970648</v>
      </c>
      <c r="U86" s="34">
        <f t="shared" ref="U86:U116" si="96">IF(ISBLANK(B86),0,0.282772-(0.0332*(EXP(0.01865*B86/1000)-1)))</f>
        <v>0.28206679894998798</v>
      </c>
      <c r="V86" s="34">
        <f t="shared" ref="V86:V116" si="97">IF(ISBLANK(B86),0,0.283251-(0.0384*(EXP(0.01865*B86/1000)-1)))</f>
        <v>0.28243534577348006</v>
      </c>
      <c r="W86" s="33"/>
      <c r="X86" s="34">
        <f t="shared" ref="X86:X116" si="98">C86-(E86*(EXP(0.01983*B86/1000)-1))</f>
        <v>0.28168748440633146</v>
      </c>
      <c r="Y86" s="35">
        <f t="shared" ref="Y86:Y116" si="99">IF(ISBLANK(B86),0,((X86/AC86)-1)*10000)</f>
        <v>-11.849988937238098</v>
      </c>
      <c r="Z86" s="35">
        <f t="shared" ref="Z86:Z116" si="100">0.7*D86/0.00002</f>
        <v>1.7950918948562502</v>
      </c>
      <c r="AA86" s="35">
        <f t="shared" ref="AA86:AA116" si="101">IF(ISBLANK(B86),0,(1/0.01983)*LN(1+((C86-0.28325)/(E86-0.0384))))</f>
        <v>2.0283205433078328</v>
      </c>
      <c r="AB86" s="35">
        <f t="shared" ref="AB86:AB116" si="102">IF(ISBLANK(B86),0,(B86/1000)+((1/0.01983)*LN(1+((X86-AD86)/(0.015-0.0384)))))</f>
        <v>2.6043754795309542</v>
      </c>
      <c r="AC86" s="34">
        <f t="shared" ref="AC86:AC116" si="103">IF(ISBLANK(B86),0,0.282772-(0.0332*(EXP(0.01983*B86/1000)-1)))</f>
        <v>0.28202167978488268</v>
      </c>
      <c r="AD86" s="34">
        <f t="shared" ref="AD86:AD116" si="104">IF(ISBLANK(B86),0,0.283251-(0.0384*(EXP(0.01983*B86/1000)-1)))</f>
        <v>0.28238315975118961</v>
      </c>
      <c r="AE86" s="33"/>
      <c r="AF86" s="34">
        <f t="shared" ref="AF86:AF116" si="105">C86-(E86*(EXP(0.01867*B86/1000)-1))</f>
        <v>0.28168846065430136</v>
      </c>
      <c r="AG86" s="35">
        <f t="shared" ref="AG86:AG116" si="106">IF(ISBLANK(B86),0,((AF86/AK86)-1)*10000)</f>
        <v>-13.413074388585189</v>
      </c>
      <c r="AH86" s="35">
        <f t="shared" ref="AH86:AH116" si="107">0.7*D86/0.00002</f>
        <v>1.7950918948562502</v>
      </c>
      <c r="AI86" s="35">
        <f t="shared" ref="AI86:AI116" si="108">IF(ISBLANK(B86),0,(1/0.01867)*LN(1+((C86-0.28325)/(E86-0.0384))))</f>
        <v>2.1543436729402425</v>
      </c>
      <c r="AJ86" s="35">
        <f t="shared" ref="AJ86:AJ116" si="109">IF(ISBLANK(B86),0,(B86/1000)+((1/0.01867)*LN(1+((AF86-AL86)/(0.015-0.0384)))))</f>
        <v>2.8098799595021973</v>
      </c>
      <c r="AK86" s="34">
        <f t="shared" ref="AK86:AK116" si="110">IF(ISBLANK(B86),0,0.282772-(0.0332*(EXP(0.01865*B86/1000)-1)))</f>
        <v>0.28206679894998798</v>
      </c>
      <c r="AL86" s="34">
        <f t="shared" ref="AL86:AL116" si="111">IF(ISBLANK(B86),0,0.283251-(0.0384*(EXP(0.01865*B86/1000)-1)))</f>
        <v>0.28243534577348006</v>
      </c>
    </row>
    <row r="87" spans="1:38">
      <c r="A87" s="40" t="s">
        <v>91</v>
      </c>
      <c r="B87" s="49">
        <v>1263</v>
      </c>
      <c r="C87" s="54">
        <v>0.2822221430199055</v>
      </c>
      <c r="D87" s="54">
        <v>3.1281475258983902E-5</v>
      </c>
      <c r="E87" s="54">
        <v>8.2946465841285692E-4</v>
      </c>
      <c r="H87" s="34">
        <f t="shared" si="84"/>
        <v>0.28220167563025728</v>
      </c>
      <c r="I87" s="35">
        <f t="shared" si="85"/>
        <v>8.8277055065355547</v>
      </c>
      <c r="J87" s="35">
        <f t="shared" si="86"/>
        <v>1.0948516340644363</v>
      </c>
      <c r="K87" s="35">
        <f t="shared" si="87"/>
        <v>1.3984723960877508</v>
      </c>
      <c r="L87" s="35">
        <f t="shared" si="88"/>
        <v>1.4878958371042796</v>
      </c>
      <c r="M87" s="34">
        <f t="shared" si="89"/>
        <v>0.28195277602290925</v>
      </c>
      <c r="N87" s="34">
        <f t="shared" si="90"/>
        <v>0.28230346383372629</v>
      </c>
      <c r="O87" s="33"/>
      <c r="P87" s="34">
        <f t="shared" si="91"/>
        <v>0.28220237309564083</v>
      </c>
      <c r="Q87" s="35">
        <f t="shared" si="92"/>
        <v>7.8615471638099343</v>
      </c>
      <c r="R87" s="35">
        <f t="shared" si="93"/>
        <v>1.0948516340644363</v>
      </c>
      <c r="S87" s="35">
        <f t="shared" si="94"/>
        <v>1.4472127208843748</v>
      </c>
      <c r="T87" s="35">
        <f t="shared" si="95"/>
        <v>1.5677619176235655</v>
      </c>
      <c r="U87" s="34">
        <f t="shared" si="96"/>
        <v>0.28198069264419023</v>
      </c>
      <c r="V87" s="34">
        <f t="shared" si="97"/>
        <v>0.28233575293785851</v>
      </c>
      <c r="W87" s="33"/>
      <c r="X87" s="34">
        <f t="shared" si="98"/>
        <v>0.28220110650378111</v>
      </c>
      <c r="Y87" s="35">
        <f t="shared" si="99"/>
        <v>9.6162251698661549</v>
      </c>
      <c r="Z87" s="35">
        <f t="shared" si="100"/>
        <v>1.0948516340644363</v>
      </c>
      <c r="AA87" s="35">
        <f t="shared" si="101"/>
        <v>1.361095171179707</v>
      </c>
      <c r="AB87" s="35">
        <f t="shared" si="102"/>
        <v>1.426540697962825</v>
      </c>
      <c r="AC87" s="34">
        <f t="shared" si="103"/>
        <v>0.28192999627115278</v>
      </c>
      <c r="AD87" s="34">
        <f t="shared" si="104"/>
        <v>0.28227711616904411</v>
      </c>
      <c r="AE87" s="33"/>
      <c r="AF87" s="34">
        <f t="shared" si="105"/>
        <v>0.28220235164370433</v>
      </c>
      <c r="AG87" s="35">
        <f t="shared" si="106"/>
        <v>7.8607864047564036</v>
      </c>
      <c r="AH87" s="35">
        <f t="shared" si="107"/>
        <v>1.0948516340644363</v>
      </c>
      <c r="AI87" s="35">
        <f t="shared" si="108"/>
        <v>1.4456624126670377</v>
      </c>
      <c r="AJ87" s="35">
        <f t="shared" si="109"/>
        <v>1.5674842697824354</v>
      </c>
      <c r="AK87" s="34">
        <f t="shared" si="110"/>
        <v>0.28198069264419023</v>
      </c>
      <c r="AL87" s="34">
        <f t="shared" si="111"/>
        <v>0.28233575293785851</v>
      </c>
    </row>
    <row r="88" spans="1:38">
      <c r="A88" s="40" t="s">
        <v>92</v>
      </c>
      <c r="B88" s="49">
        <v>1358</v>
      </c>
      <c r="C88" s="54">
        <v>0.28229372347659404</v>
      </c>
      <c r="D88" s="54">
        <v>3.6416508066903244E-5</v>
      </c>
      <c r="E88" s="54">
        <v>1.7514755579572045E-3</v>
      </c>
      <c r="H88" s="34">
        <f t="shared" si="84"/>
        <v>0.28224721148999421</v>
      </c>
      <c r="I88" s="35">
        <f t="shared" si="85"/>
        <v>12.659778445396341</v>
      </c>
      <c r="J88" s="35">
        <f t="shared" si="86"/>
        <v>1.2745777823416133</v>
      </c>
      <c r="K88" s="35">
        <f t="shared" si="87"/>
        <v>1.3346404540935626</v>
      </c>
      <c r="L88" s="35">
        <f t="shared" si="88"/>
        <v>1.3226539445102394</v>
      </c>
      <c r="M88" s="34">
        <f t="shared" si="89"/>
        <v>0.28189034455919265</v>
      </c>
      <c r="N88" s="34">
        <f t="shared" si="90"/>
        <v>0.28223125394798176</v>
      </c>
      <c r="O88" s="33"/>
      <c r="P88" s="34">
        <f t="shared" si="91"/>
        <v>0.2822487978733465</v>
      </c>
      <c r="Q88" s="35">
        <f t="shared" si="92"/>
        <v>11.648064235432187</v>
      </c>
      <c r="R88" s="35">
        <f t="shared" si="93"/>
        <v>1.2745777823416133</v>
      </c>
      <c r="S88" s="35">
        <f t="shared" si="94"/>
        <v>1.381156073137038</v>
      </c>
      <c r="T88" s="35">
        <f t="shared" si="95"/>
        <v>1.3974816496631606</v>
      </c>
      <c r="U88" s="34">
        <f t="shared" si="96"/>
        <v>0.28192041516283683</v>
      </c>
      <c r="V88" s="34">
        <f t="shared" si="97"/>
        <v>0.28226603440520881</v>
      </c>
      <c r="W88" s="33"/>
      <c r="X88" s="34">
        <f t="shared" si="98"/>
        <v>0.28224591694062529</v>
      </c>
      <c r="Y88" s="35">
        <f t="shared" si="99"/>
        <v>13.485535811865734</v>
      </c>
      <c r="Z88" s="35">
        <f t="shared" si="100"/>
        <v>1.2745777823416133</v>
      </c>
      <c r="AA88" s="35">
        <f t="shared" si="101"/>
        <v>1.2989692770552577</v>
      </c>
      <c r="AB88" s="35">
        <f t="shared" si="102"/>
        <v>1.2651492007724678</v>
      </c>
      <c r="AC88" s="34">
        <f t="shared" si="103"/>
        <v>0.28186580579880127</v>
      </c>
      <c r="AD88" s="34">
        <f t="shared" si="104"/>
        <v>0.28220287176728814</v>
      </c>
      <c r="AE88" s="33"/>
      <c r="AF88" s="34">
        <f t="shared" si="105"/>
        <v>0.28224874908242836</v>
      </c>
      <c r="AG88" s="35">
        <f t="shared" si="106"/>
        <v>11.646333572610246</v>
      </c>
      <c r="AH88" s="35">
        <f t="shared" si="107"/>
        <v>1.2745777823416133</v>
      </c>
      <c r="AI88" s="35">
        <f t="shared" si="108"/>
        <v>1.3796765272632974</v>
      </c>
      <c r="AJ88" s="35">
        <f t="shared" si="109"/>
        <v>1.3975509540048232</v>
      </c>
      <c r="AK88" s="34">
        <f t="shared" si="110"/>
        <v>0.28192041516283683</v>
      </c>
      <c r="AL88" s="34">
        <f t="shared" si="111"/>
        <v>0.28226603440520881</v>
      </c>
    </row>
    <row r="89" spans="1:38">
      <c r="A89" s="40" t="s">
        <v>93</v>
      </c>
      <c r="B89" s="49">
        <v>1304</v>
      </c>
      <c r="C89" s="54">
        <v>0.28220287962032492</v>
      </c>
      <c r="D89" s="54">
        <v>3.8415729321851424E-5</v>
      </c>
      <c r="E89" s="54">
        <v>4.2907001545979673E-4</v>
      </c>
      <c r="H89" s="34">
        <f t="shared" si="84"/>
        <v>0.28219194409839432</v>
      </c>
      <c r="I89" s="35">
        <f t="shared" si="85"/>
        <v>9.4385862349577465</v>
      </c>
      <c r="J89" s="35">
        <f t="shared" si="86"/>
        <v>1.3445505262647997</v>
      </c>
      <c r="K89" s="35">
        <f t="shared" si="87"/>
        <v>1.409507893844639</v>
      </c>
      <c r="L89" s="35">
        <f t="shared" si="88"/>
        <v>1.4816582020843689</v>
      </c>
      <c r="M89" s="34">
        <f t="shared" si="89"/>
        <v>0.28192584595750098</v>
      </c>
      <c r="N89" s="34">
        <f t="shared" si="90"/>
        <v>0.28227231580626616</v>
      </c>
      <c r="O89" s="33"/>
      <c r="P89" s="34">
        <f t="shared" si="91"/>
        <v>0.28219231688907681</v>
      </c>
      <c r="Q89" s="35">
        <f t="shared" si="92"/>
        <v>8.4277951438682663</v>
      </c>
      <c r="R89" s="35">
        <f t="shared" si="93"/>
        <v>1.3445505262647997</v>
      </c>
      <c r="S89" s="35">
        <f t="shared" si="94"/>
        <v>1.4586328338445862</v>
      </c>
      <c r="T89" s="35">
        <f t="shared" si="95"/>
        <v>1.5631334724215646</v>
      </c>
      <c r="U89" s="34">
        <f t="shared" si="96"/>
        <v>0.28195469125130496</v>
      </c>
      <c r="V89" s="34">
        <f t="shared" si="97"/>
        <v>0.28230567903765386</v>
      </c>
      <c r="W89" s="33"/>
      <c r="X89" s="34">
        <f t="shared" si="98"/>
        <v>0.28219163989665946</v>
      </c>
      <c r="Y89" s="35">
        <f t="shared" si="99"/>
        <v>10.263557338112683</v>
      </c>
      <c r="Z89" s="35">
        <f t="shared" si="100"/>
        <v>1.3445505262647997</v>
      </c>
      <c r="AA89" s="35">
        <f t="shared" si="101"/>
        <v>1.3718357211901935</v>
      </c>
      <c r="AB89" s="35">
        <f t="shared" si="102"/>
        <v>1.419059527392849</v>
      </c>
      <c r="AC89" s="34">
        <f t="shared" si="103"/>
        <v>0.28190230784662645</v>
      </c>
      <c r="AD89" s="34">
        <f t="shared" si="104"/>
        <v>0.2822450910033269</v>
      </c>
      <c r="AE89" s="33"/>
      <c r="AF89" s="34">
        <f t="shared" si="105"/>
        <v>0.28219230542330526</v>
      </c>
      <c r="AG89" s="35">
        <f t="shared" si="106"/>
        <v>8.4273884908880881</v>
      </c>
      <c r="AH89" s="35">
        <f t="shared" si="107"/>
        <v>1.3445505262647997</v>
      </c>
      <c r="AI89" s="35">
        <f t="shared" si="108"/>
        <v>1.4570702919765151</v>
      </c>
      <c r="AJ89" s="35">
        <f t="shared" si="109"/>
        <v>1.5628819972388703</v>
      </c>
      <c r="AK89" s="34">
        <f t="shared" si="110"/>
        <v>0.28195469125130496</v>
      </c>
      <c r="AL89" s="34">
        <f t="shared" si="111"/>
        <v>0.28230567903765386</v>
      </c>
    </row>
    <row r="90" spans="1:38">
      <c r="A90" s="40" t="s">
        <v>94</v>
      </c>
      <c r="B90" s="49">
        <v>1367</v>
      </c>
      <c r="C90" s="54">
        <v>0.28211130959569597</v>
      </c>
      <c r="D90" s="54">
        <v>3.5489069276637153E-5</v>
      </c>
      <c r="E90" s="54">
        <v>1.3782831726280441E-3</v>
      </c>
      <c r="H90" s="34">
        <f t="shared" si="84"/>
        <v>0.28207446227700572</v>
      </c>
      <c r="I90" s="35">
        <f t="shared" si="85"/>
        <v>6.7417068600450492</v>
      </c>
      <c r="J90" s="35">
        <f t="shared" si="86"/>
        <v>1.2421174246823001</v>
      </c>
      <c r="K90" s="35">
        <f t="shared" si="87"/>
        <v>1.5696288326881271</v>
      </c>
      <c r="L90" s="35">
        <f t="shared" si="88"/>
        <v>1.6979541192950569</v>
      </c>
      <c r="M90" s="34">
        <f t="shared" si="89"/>
        <v>0.28188442406146225</v>
      </c>
      <c r="N90" s="34">
        <f t="shared" si="90"/>
        <v>0.28222440614337796</v>
      </c>
      <c r="O90" s="33"/>
      <c r="P90" s="34">
        <f t="shared" si="91"/>
        <v>0.28207571913273149</v>
      </c>
      <c r="Q90" s="35">
        <f t="shared" si="92"/>
        <v>5.7116570584891946</v>
      </c>
      <c r="R90" s="35">
        <f t="shared" si="93"/>
        <v>1.2421174246823001</v>
      </c>
      <c r="S90" s="35">
        <f t="shared" si="94"/>
        <v>1.6243343952214935</v>
      </c>
      <c r="T90" s="35">
        <f t="shared" si="95"/>
        <v>1.7862997647047421</v>
      </c>
      <c r="U90" s="34">
        <f t="shared" si="96"/>
        <v>0.28191469912461681</v>
      </c>
      <c r="V90" s="34">
        <f t="shared" si="97"/>
        <v>0.28225942308389412</v>
      </c>
      <c r="W90" s="33"/>
      <c r="X90" s="34">
        <f t="shared" si="98"/>
        <v>0.28207343662931234</v>
      </c>
      <c r="Y90" s="35">
        <f t="shared" si="99"/>
        <v>7.5824352433673248</v>
      </c>
      <c r="Z90" s="35">
        <f t="shared" si="100"/>
        <v>1.2421174246823001</v>
      </c>
      <c r="AA90" s="35">
        <f t="shared" si="101"/>
        <v>1.527677078713104</v>
      </c>
      <c r="AB90" s="35">
        <f t="shared" si="102"/>
        <v>1.630080675717211</v>
      </c>
      <c r="AC90" s="34">
        <f t="shared" si="103"/>
        <v>0.28185971832312245</v>
      </c>
      <c r="AD90" s="34">
        <f t="shared" si="104"/>
        <v>0.2821958308315633</v>
      </c>
      <c r="AE90" s="33"/>
      <c r="AF90" s="34">
        <f t="shared" si="105"/>
        <v>0.28207568047689791</v>
      </c>
      <c r="AG90" s="35">
        <f t="shared" si="106"/>
        <v>5.7102858694824121</v>
      </c>
      <c r="AH90" s="35">
        <f t="shared" si="107"/>
        <v>1.2421174246823001</v>
      </c>
      <c r="AI90" s="35">
        <f t="shared" si="108"/>
        <v>1.6225943476636773</v>
      </c>
      <c r="AJ90" s="35">
        <f t="shared" si="109"/>
        <v>1.7859383878553909</v>
      </c>
      <c r="AK90" s="34">
        <f t="shared" si="110"/>
        <v>0.28191469912461681</v>
      </c>
      <c r="AL90" s="34">
        <f t="shared" si="111"/>
        <v>0.28225942308389412</v>
      </c>
    </row>
    <row r="91" spans="1:38">
      <c r="A91" s="40" t="s">
        <v>95</v>
      </c>
      <c r="B91" s="49">
        <v>1323</v>
      </c>
      <c r="C91" s="54">
        <v>0.28214287633394536</v>
      </c>
      <c r="D91" s="54">
        <v>6.8270235904063572E-5</v>
      </c>
      <c r="E91" s="54">
        <v>4.3486123565777187E-3</v>
      </c>
      <c r="H91" s="34">
        <f t="shared" si="84"/>
        <v>0.28203040955357378</v>
      </c>
      <c r="I91" s="35">
        <f t="shared" si="85"/>
        <v>4.1520065084177382</v>
      </c>
      <c r="J91" s="35">
        <f t="shared" si="86"/>
        <v>2.3894582566422247</v>
      </c>
      <c r="K91" s="35">
        <f t="shared" si="87"/>
        <v>1.6578210666377342</v>
      </c>
      <c r="L91" s="35">
        <f t="shared" si="88"/>
        <v>1.8242289236540494</v>
      </c>
      <c r="M91" s="34">
        <f t="shared" si="89"/>
        <v>0.28191335894345948</v>
      </c>
      <c r="N91" s="34">
        <f t="shared" si="90"/>
        <v>0.28225787299484467</v>
      </c>
      <c r="O91" s="33"/>
      <c r="P91" s="34">
        <f t="shared" si="91"/>
        <v>0.28203424420953505</v>
      </c>
      <c r="Q91" s="35">
        <f t="shared" si="92"/>
        <v>3.2492115810778266</v>
      </c>
      <c r="R91" s="35">
        <f t="shared" si="93"/>
        <v>2.3894582566422247</v>
      </c>
      <c r="S91" s="35">
        <f t="shared" si="94"/>
        <v>1.7156003531425346</v>
      </c>
      <c r="T91" s="35">
        <f t="shared" si="95"/>
        <v>1.909796720816932</v>
      </c>
      <c r="U91" s="34">
        <f t="shared" si="96"/>
        <v>0.28194263508202422</v>
      </c>
      <c r="V91" s="34">
        <f t="shared" si="97"/>
        <v>0.28229173455270262</v>
      </c>
      <c r="W91" s="33"/>
      <c r="X91" s="34">
        <f t="shared" si="98"/>
        <v>0.2820272803925537</v>
      </c>
      <c r="Y91" s="35">
        <f t="shared" si="99"/>
        <v>4.8888453630291373</v>
      </c>
      <c r="Z91" s="35">
        <f t="shared" si="100"/>
        <v>2.3894582566422247</v>
      </c>
      <c r="AA91" s="35">
        <f t="shared" si="101"/>
        <v>1.6135121828597212</v>
      </c>
      <c r="AB91" s="35">
        <f t="shared" si="102"/>
        <v>1.7585089010581101</v>
      </c>
      <c r="AC91" s="34">
        <f t="shared" si="103"/>
        <v>0.28188946899021772</v>
      </c>
      <c r="AD91" s="34">
        <f t="shared" si="104"/>
        <v>0.28223024124169754</v>
      </c>
      <c r="AE91" s="33"/>
      <c r="AF91" s="34">
        <f t="shared" si="105"/>
        <v>0.28203412626928576</v>
      </c>
      <c r="AG91" s="35">
        <f t="shared" si="106"/>
        <v>3.2450284517948624</v>
      </c>
      <c r="AH91" s="35">
        <f t="shared" si="107"/>
        <v>2.3894582566422247</v>
      </c>
      <c r="AI91" s="35">
        <f t="shared" si="108"/>
        <v>1.7137625380882846</v>
      </c>
      <c r="AJ91" s="35">
        <f t="shared" si="109"/>
        <v>1.9094351448630784</v>
      </c>
      <c r="AK91" s="34">
        <f t="shared" si="110"/>
        <v>0.28194263508202422</v>
      </c>
      <c r="AL91" s="34">
        <f t="shared" si="111"/>
        <v>0.28229173455270262</v>
      </c>
    </row>
    <row r="92" spans="1:38">
      <c r="A92" s="40" t="s">
        <v>96</v>
      </c>
      <c r="B92" s="49">
        <v>1302</v>
      </c>
      <c r="C92" s="54">
        <v>0.28219855983782388</v>
      </c>
      <c r="D92" s="54">
        <v>3.4183258215905812E-5</v>
      </c>
      <c r="E92" s="54">
        <v>8.3217083097130871E-4</v>
      </c>
      <c r="H92" s="34">
        <f t="shared" si="84"/>
        <v>0.28217738359956385</v>
      </c>
      <c r="I92" s="35">
        <f t="shared" si="85"/>
        <v>8.8754657685097271</v>
      </c>
      <c r="J92" s="35">
        <f t="shared" si="86"/>
        <v>1.1964140375567032</v>
      </c>
      <c r="K92" s="35">
        <f t="shared" si="87"/>
        <v>1.4302217840629567</v>
      </c>
      <c r="L92" s="35">
        <f t="shared" si="88"/>
        <v>1.5151304116946915</v>
      </c>
      <c r="M92" s="34">
        <f t="shared" si="89"/>
        <v>0.28192716011368363</v>
      </c>
      <c r="N92" s="34">
        <f t="shared" si="90"/>
        <v>0.28227383579414006</v>
      </c>
      <c r="O92" s="33"/>
      <c r="P92" s="34">
        <f t="shared" si="91"/>
        <v>0.28217810548168104</v>
      </c>
      <c r="Q92" s="35">
        <f t="shared" si="92"/>
        <v>7.8787271730562658</v>
      </c>
      <c r="R92" s="35">
        <f t="shared" si="93"/>
        <v>1.1964140375567032</v>
      </c>
      <c r="S92" s="35">
        <f t="shared" si="94"/>
        <v>1.4800686558935692</v>
      </c>
      <c r="T92" s="35">
        <f t="shared" si="95"/>
        <v>1.5968754798770433</v>
      </c>
      <c r="U92" s="34">
        <f t="shared" si="96"/>
        <v>0.28195596007325763</v>
      </c>
      <c r="V92" s="34">
        <f t="shared" si="97"/>
        <v>0.28230714659075573</v>
      </c>
      <c r="W92" s="33"/>
      <c r="X92" s="34">
        <f t="shared" si="98"/>
        <v>0.28217679453566391</v>
      </c>
      <c r="Y92" s="35">
        <f t="shared" si="99"/>
        <v>9.6889665351107546</v>
      </c>
      <c r="Z92" s="35">
        <f t="shared" si="100"/>
        <v>1.1964140375567032</v>
      </c>
      <c r="AA92" s="35">
        <f t="shared" si="101"/>
        <v>1.3919959875146277</v>
      </c>
      <c r="AB92" s="35">
        <f t="shared" si="102"/>
        <v>1.4523273590522572</v>
      </c>
      <c r="AC92" s="34">
        <f t="shared" si="103"/>
        <v>0.28190365902382319</v>
      </c>
      <c r="AD92" s="34">
        <f t="shared" si="104"/>
        <v>0.28224665381068703</v>
      </c>
      <c r="AE92" s="33"/>
      <c r="AF92" s="34">
        <f t="shared" si="105"/>
        <v>0.28217808327903204</v>
      </c>
      <c r="AG92" s="35">
        <f t="shared" si="106"/>
        <v>7.877939722100713</v>
      </c>
      <c r="AH92" s="35">
        <f t="shared" si="107"/>
        <v>1.1964140375567032</v>
      </c>
      <c r="AI92" s="35">
        <f t="shared" si="108"/>
        <v>1.4784831511738119</v>
      </c>
      <c r="AJ92" s="35">
        <f t="shared" si="109"/>
        <v>1.5966101406914182</v>
      </c>
      <c r="AK92" s="34">
        <f t="shared" si="110"/>
        <v>0.28195596007325763</v>
      </c>
      <c r="AL92" s="34">
        <f t="shared" si="111"/>
        <v>0.28230714659075573</v>
      </c>
    </row>
    <row r="93" spans="1:38">
      <c r="A93" s="40" t="s">
        <v>97</v>
      </c>
      <c r="B93" s="49">
        <v>1388</v>
      </c>
      <c r="C93" s="54">
        <v>0.28221694715632017</v>
      </c>
      <c r="D93" s="54">
        <v>4.5592860699677714E-5</v>
      </c>
      <c r="E93" s="54">
        <v>2.178680182841483E-3</v>
      </c>
      <c r="H93" s="34">
        <f t="shared" si="84"/>
        <v>0.282157795042208</v>
      </c>
      <c r="I93" s="35">
        <f t="shared" si="85"/>
        <v>10.188698989204159</v>
      </c>
      <c r="J93" s="35">
        <f t="shared" si="86"/>
        <v>1.5957501244887198</v>
      </c>
      <c r="K93" s="35">
        <f t="shared" si="87"/>
        <v>1.4570691247404184</v>
      </c>
      <c r="L93" s="35">
        <f t="shared" si="88"/>
        <v>1.4999825808569502</v>
      </c>
      <c r="M93" s="34">
        <f t="shared" si="89"/>
        <v>0.28187060556680554</v>
      </c>
      <c r="N93" s="34">
        <f t="shared" si="90"/>
        <v>0.28220842330618467</v>
      </c>
      <c r="O93" s="33"/>
      <c r="P93" s="34">
        <f t="shared" si="91"/>
        <v>0.28215981310402172</v>
      </c>
      <c r="Q93" s="35">
        <f t="shared" si="92"/>
        <v>9.1682826757044644</v>
      </c>
      <c r="R93" s="35">
        <f t="shared" si="93"/>
        <v>1.5957501244887198</v>
      </c>
      <c r="S93" s="35">
        <f t="shared" si="94"/>
        <v>1.5078516947715859</v>
      </c>
      <c r="T93" s="35">
        <f t="shared" si="95"/>
        <v>1.5805441580884088</v>
      </c>
      <c r="U93" s="34">
        <f t="shared" si="96"/>
        <v>0.28190135797036797</v>
      </c>
      <c r="V93" s="34">
        <f t="shared" si="97"/>
        <v>0.28224399235126896</v>
      </c>
      <c r="W93" s="33"/>
      <c r="X93" s="34">
        <f t="shared" si="98"/>
        <v>0.28215614819758894</v>
      </c>
      <c r="Y93" s="35">
        <f t="shared" si="99"/>
        <v>11.021577392602566</v>
      </c>
      <c r="Z93" s="35">
        <f t="shared" si="100"/>
        <v>1.5957501244887198</v>
      </c>
      <c r="AA93" s="35">
        <f t="shared" si="101"/>
        <v>1.4181257744573916</v>
      </c>
      <c r="AB93" s="35">
        <f t="shared" si="102"/>
        <v>1.4380781312616382</v>
      </c>
      <c r="AC93" s="34">
        <f t="shared" si="103"/>
        <v>0.28184550998748048</v>
      </c>
      <c r="AD93" s="34">
        <f t="shared" si="104"/>
        <v>0.28217939709395329</v>
      </c>
      <c r="AE93" s="33"/>
      <c r="AF93" s="34">
        <f t="shared" si="105"/>
        <v>0.28215975103695706</v>
      </c>
      <c r="AG93" s="35">
        <f t="shared" si="106"/>
        <v>9.1660809458127268</v>
      </c>
      <c r="AH93" s="35">
        <f t="shared" si="107"/>
        <v>1.5957501244887198</v>
      </c>
      <c r="AI93" s="35">
        <f t="shared" si="108"/>
        <v>1.506236427824857</v>
      </c>
      <c r="AJ93" s="35">
        <f t="shared" si="109"/>
        <v>1.5804794577304258</v>
      </c>
      <c r="AK93" s="34">
        <f t="shared" si="110"/>
        <v>0.28190135797036797</v>
      </c>
      <c r="AL93" s="34">
        <f t="shared" si="111"/>
        <v>0.28224399235126896</v>
      </c>
    </row>
    <row r="94" spans="1:38">
      <c r="A94" s="40" t="s">
        <v>98</v>
      </c>
      <c r="B94" s="49">
        <v>1373</v>
      </c>
      <c r="C94" s="54">
        <v>0.28230218560609543</v>
      </c>
      <c r="D94" s="54">
        <v>4.9093778827607684E-5</v>
      </c>
      <c r="E94" s="54">
        <v>2.1114595837535368E-3</v>
      </c>
      <c r="H94" s="34">
        <f t="shared" si="84"/>
        <v>0.2822454863333263</v>
      </c>
      <c r="I94" s="35">
        <f t="shared" si="85"/>
        <v>12.949099783734486</v>
      </c>
      <c r="J94" s="35">
        <f t="shared" si="86"/>
        <v>1.7182822589662687</v>
      </c>
      <c r="K94" s="35">
        <f t="shared" si="87"/>
        <v>1.3359359314719694</v>
      </c>
      <c r="L94" s="35">
        <f t="shared" si="88"/>
        <v>1.316182060138541</v>
      </c>
      <c r="M94" s="34">
        <f t="shared" si="89"/>
        <v>0.28188047649160863</v>
      </c>
      <c r="N94" s="34">
        <f t="shared" si="90"/>
        <v>0.28221984027945091</v>
      </c>
      <c r="O94" s="33"/>
      <c r="P94" s="34">
        <f t="shared" si="91"/>
        <v>0.28224742044352114</v>
      </c>
      <c r="Q94" s="35">
        <f t="shared" si="92"/>
        <v>11.937550429992339</v>
      </c>
      <c r="R94" s="35">
        <f t="shared" si="93"/>
        <v>1.7182822589662687</v>
      </c>
      <c r="S94" s="35">
        <f t="shared" si="94"/>
        <v>1.3824967012015554</v>
      </c>
      <c r="T94" s="35">
        <f t="shared" si="95"/>
        <v>1.3903993358443332</v>
      </c>
      <c r="U94" s="34">
        <f t="shared" si="96"/>
        <v>0.28191088789941482</v>
      </c>
      <c r="V94" s="34">
        <f t="shared" si="97"/>
        <v>0.28225501491980504</v>
      </c>
      <c r="W94" s="33"/>
      <c r="X94" s="34">
        <f t="shared" si="98"/>
        <v>0.2822439080116132</v>
      </c>
      <c r="Y94" s="35">
        <f t="shared" si="99"/>
        <v>13.774731720779254</v>
      </c>
      <c r="Z94" s="35">
        <f t="shared" si="100"/>
        <v>1.7182822589662687</v>
      </c>
      <c r="AA94" s="35">
        <f t="shared" si="101"/>
        <v>1.3002301299752401</v>
      </c>
      <c r="AB94" s="35">
        <f t="shared" si="102"/>
        <v>1.2591445563560699</v>
      </c>
      <c r="AC94" s="34">
        <f t="shared" si="103"/>
        <v>0.2818556594023881</v>
      </c>
      <c r="AD94" s="34">
        <f t="shared" si="104"/>
        <v>0.28219113617625607</v>
      </c>
      <c r="AE94" s="33"/>
      <c r="AF94" s="34">
        <f t="shared" si="105"/>
        <v>0.28224736095817288</v>
      </c>
      <c r="AG94" s="35">
        <f t="shared" si="106"/>
        <v>11.935440353694204</v>
      </c>
      <c r="AH94" s="35">
        <f t="shared" si="107"/>
        <v>1.7182822589662687</v>
      </c>
      <c r="AI94" s="35">
        <f t="shared" si="108"/>
        <v>1.3810157191970549</v>
      </c>
      <c r="AJ94" s="35">
        <f t="shared" si="109"/>
        <v>1.3905168127687928</v>
      </c>
      <c r="AK94" s="34">
        <f t="shared" si="110"/>
        <v>0.28191088789941482</v>
      </c>
      <c r="AL94" s="34">
        <f t="shared" si="111"/>
        <v>0.28225501491980504</v>
      </c>
    </row>
    <row r="95" spans="1:38">
      <c r="A95" s="40"/>
      <c r="B95" s="49"/>
      <c r="C95" s="54"/>
      <c r="D95" s="54"/>
      <c r="E95" s="54"/>
      <c r="H95" s="34"/>
      <c r="I95" s="35"/>
      <c r="J95" s="35"/>
      <c r="K95" s="35"/>
      <c r="L95" s="35"/>
      <c r="M95" s="34"/>
      <c r="N95" s="34"/>
      <c r="O95" s="33"/>
      <c r="P95" s="34"/>
      <c r="Q95" s="35"/>
      <c r="R95" s="35"/>
      <c r="S95" s="35"/>
      <c r="T95" s="35"/>
      <c r="U95" s="34"/>
      <c r="V95" s="34"/>
      <c r="W95" s="33"/>
      <c r="X95" s="34"/>
      <c r="Y95" s="35"/>
      <c r="Z95" s="35"/>
      <c r="AA95" s="35"/>
      <c r="AB95" s="35"/>
      <c r="AC95" s="34"/>
      <c r="AD95" s="34"/>
      <c r="AE95" s="33"/>
      <c r="AF95" s="34"/>
      <c r="AG95" s="35"/>
      <c r="AH95" s="35"/>
      <c r="AI95" s="35"/>
      <c r="AJ95" s="35"/>
      <c r="AK95" s="34"/>
      <c r="AL95" s="34"/>
    </row>
    <row r="96" spans="1:38">
      <c r="A96" s="56" t="s">
        <v>738</v>
      </c>
      <c r="H96" s="34"/>
      <c r="I96" s="35"/>
      <c r="J96" s="35"/>
      <c r="K96" s="35"/>
      <c r="L96" s="35"/>
      <c r="M96" s="34"/>
      <c r="N96" s="34"/>
      <c r="O96" s="33"/>
      <c r="P96" s="34"/>
      <c r="Q96" s="35"/>
      <c r="R96" s="35"/>
      <c r="S96" s="35"/>
      <c r="T96" s="35"/>
      <c r="U96" s="34"/>
      <c r="V96" s="34"/>
      <c r="W96" s="33"/>
      <c r="X96" s="34"/>
      <c r="Y96" s="35"/>
      <c r="Z96" s="35"/>
      <c r="AA96" s="35"/>
      <c r="AB96" s="35"/>
      <c r="AC96" s="34"/>
      <c r="AD96" s="34"/>
      <c r="AE96" s="33"/>
      <c r="AF96" s="34"/>
      <c r="AG96" s="35"/>
      <c r="AH96" s="35"/>
      <c r="AI96" s="35"/>
      <c r="AJ96" s="35"/>
      <c r="AK96" s="34"/>
      <c r="AL96" s="34"/>
    </row>
    <row r="97" spans="1:42">
      <c r="A97" s="55" t="s">
        <v>615</v>
      </c>
      <c r="H97" s="34"/>
      <c r="I97" s="35"/>
      <c r="J97" s="35"/>
      <c r="K97" s="35"/>
      <c r="L97" s="35"/>
      <c r="M97" s="34"/>
      <c r="N97" s="34"/>
      <c r="O97" s="33"/>
      <c r="P97" s="34"/>
      <c r="Q97" s="35"/>
      <c r="R97" s="35"/>
      <c r="S97" s="35"/>
      <c r="T97" s="35"/>
      <c r="U97" s="34"/>
      <c r="V97" s="34"/>
      <c r="W97" s="33"/>
      <c r="X97" s="34"/>
      <c r="Y97" s="35"/>
      <c r="Z97" s="35"/>
      <c r="AA97" s="35"/>
      <c r="AB97" s="35"/>
      <c r="AC97" s="34"/>
      <c r="AD97" s="34"/>
      <c r="AE97" s="33"/>
      <c r="AF97" s="34"/>
      <c r="AG97" s="35"/>
      <c r="AH97" s="35"/>
      <c r="AI97" s="35"/>
      <c r="AJ97" s="35"/>
      <c r="AK97" s="34"/>
      <c r="AL97" s="34"/>
    </row>
    <row r="98" spans="1:42" s="3" customFormat="1">
      <c r="A98" s="65"/>
      <c r="B98" s="6"/>
      <c r="C98" s="7"/>
      <c r="D98" s="7"/>
      <c r="E98" s="7"/>
      <c r="F98" s="10"/>
      <c r="H98" s="83" t="s">
        <v>15</v>
      </c>
      <c r="I98" s="83"/>
      <c r="J98" s="83"/>
      <c r="K98" s="83"/>
      <c r="L98" s="83"/>
      <c r="M98" s="83"/>
      <c r="N98" s="83"/>
      <c r="P98" s="82" t="s">
        <v>16</v>
      </c>
      <c r="Q98" s="82"/>
      <c r="R98" s="82"/>
      <c r="S98" s="82"/>
      <c r="T98" s="82"/>
      <c r="U98" s="82"/>
      <c r="V98" s="82"/>
      <c r="X98" s="85" t="s">
        <v>17</v>
      </c>
      <c r="Y98" s="85"/>
      <c r="Z98" s="85"/>
      <c r="AA98" s="85"/>
      <c r="AB98" s="85"/>
      <c r="AC98" s="85"/>
      <c r="AD98" s="85"/>
      <c r="AF98" s="86" t="s">
        <v>18</v>
      </c>
      <c r="AG98" s="86"/>
      <c r="AH98" s="86"/>
      <c r="AI98" s="86"/>
      <c r="AJ98" s="86"/>
      <c r="AK98" s="86"/>
      <c r="AL98" s="86"/>
    </row>
    <row r="99" spans="1:42" s="3" customFormat="1" ht="14.25">
      <c r="A99" s="38" t="s">
        <v>0</v>
      </c>
      <c r="B99" s="6" t="s">
        <v>1</v>
      </c>
      <c r="C99" s="8" t="s">
        <v>12</v>
      </c>
      <c r="D99" s="9" t="s">
        <v>19</v>
      </c>
      <c r="E99" s="8" t="s">
        <v>13</v>
      </c>
      <c r="F99" s="11" t="s">
        <v>14</v>
      </c>
      <c r="H99" s="23" t="s">
        <v>12</v>
      </c>
      <c r="I99" s="13" t="s">
        <v>3</v>
      </c>
      <c r="J99" s="13" t="s">
        <v>2</v>
      </c>
      <c r="K99" s="14" t="s">
        <v>4</v>
      </c>
      <c r="L99" s="14" t="s">
        <v>4</v>
      </c>
      <c r="M99" s="14" t="s">
        <v>5</v>
      </c>
      <c r="N99" s="14" t="s">
        <v>6</v>
      </c>
      <c r="P99" s="24" t="s">
        <v>12</v>
      </c>
      <c r="Q99" s="15" t="s">
        <v>7</v>
      </c>
      <c r="R99" s="15" t="s">
        <v>2</v>
      </c>
      <c r="S99" s="16" t="s">
        <v>4</v>
      </c>
      <c r="T99" s="16" t="s">
        <v>4</v>
      </c>
      <c r="U99" s="16" t="s">
        <v>5</v>
      </c>
      <c r="V99" s="16" t="s">
        <v>6</v>
      </c>
      <c r="X99" s="25" t="s">
        <v>12</v>
      </c>
      <c r="Y99" s="17" t="s">
        <v>3</v>
      </c>
      <c r="Z99" s="17" t="s">
        <v>2</v>
      </c>
      <c r="AA99" s="18" t="s">
        <v>4</v>
      </c>
      <c r="AB99" s="18" t="s">
        <v>4</v>
      </c>
      <c r="AC99" s="19" t="s">
        <v>5</v>
      </c>
      <c r="AD99" s="19" t="s">
        <v>6</v>
      </c>
      <c r="AF99" s="26" t="s">
        <v>12</v>
      </c>
      <c r="AG99" s="20" t="s">
        <v>3</v>
      </c>
      <c r="AH99" s="20" t="s">
        <v>2</v>
      </c>
      <c r="AI99" s="21" t="s">
        <v>4</v>
      </c>
      <c r="AJ99" s="21" t="s">
        <v>4</v>
      </c>
      <c r="AK99" s="22" t="s">
        <v>5</v>
      </c>
      <c r="AL99" s="22" t="s">
        <v>6</v>
      </c>
    </row>
    <row r="100" spans="1:42" s="4" customFormat="1" ht="12.75">
      <c r="A100" s="39"/>
      <c r="B100" s="6" t="s">
        <v>8</v>
      </c>
      <c r="F100" s="12"/>
      <c r="H100" s="27" t="s">
        <v>9</v>
      </c>
      <c r="I100" s="27"/>
      <c r="J100" s="27"/>
      <c r="K100" s="27" t="s">
        <v>10</v>
      </c>
      <c r="L100" s="27" t="s">
        <v>11</v>
      </c>
      <c r="M100" s="28"/>
      <c r="N100" s="28"/>
      <c r="P100" s="29" t="s">
        <v>9</v>
      </c>
      <c r="Q100" s="29"/>
      <c r="R100" s="29"/>
      <c r="S100" s="29" t="s">
        <v>10</v>
      </c>
      <c r="T100" s="29" t="s">
        <v>11</v>
      </c>
      <c r="U100" s="30"/>
      <c r="V100" s="30"/>
      <c r="W100" s="5"/>
      <c r="X100" s="19" t="s">
        <v>9</v>
      </c>
      <c r="Y100" s="19"/>
      <c r="Z100" s="19"/>
      <c r="AA100" s="19" t="s">
        <v>10</v>
      </c>
      <c r="AB100" s="19" t="s">
        <v>11</v>
      </c>
      <c r="AC100" s="31"/>
      <c r="AD100" s="31"/>
      <c r="AE100" s="5"/>
      <c r="AF100" s="22" t="s">
        <v>9</v>
      </c>
      <c r="AG100" s="22"/>
      <c r="AH100" s="22"/>
      <c r="AI100" s="22" t="s">
        <v>10</v>
      </c>
      <c r="AJ100" s="22" t="s">
        <v>11</v>
      </c>
      <c r="AK100" s="32"/>
      <c r="AL100" s="32"/>
      <c r="AM100" s="5"/>
      <c r="AN100" s="5"/>
      <c r="AO100" s="5"/>
      <c r="AP100" s="5"/>
    </row>
    <row r="101" spans="1:42" ht="15.75">
      <c r="A101" s="41" t="s">
        <v>99</v>
      </c>
      <c r="B101" s="36">
        <v>1747</v>
      </c>
      <c r="C101" s="37">
        <v>0.28179599999999999</v>
      </c>
      <c r="D101" s="37">
        <v>1.7E-5</v>
      </c>
      <c r="E101" s="37">
        <v>7.5931000000000002E-4</v>
      </c>
      <c r="F101" s="37">
        <v>3.22864E-2</v>
      </c>
      <c r="H101" s="34">
        <f t="shared" si="84"/>
        <v>0.2817699617687095</v>
      </c>
      <c r="I101" s="35">
        <f t="shared" si="85"/>
        <v>4.8451258404313968</v>
      </c>
      <c r="J101" s="35">
        <f t="shared" si="86"/>
        <v>0.59499999999999997</v>
      </c>
      <c r="K101" s="35">
        <f t="shared" si="87"/>
        <v>1.9637826959055418</v>
      </c>
      <c r="L101" s="35">
        <f t="shared" si="88"/>
        <v>2.1093692463840386</v>
      </c>
      <c r="M101" s="34">
        <f t="shared" si="89"/>
        <v>0.28163350679058125</v>
      </c>
      <c r="N101" s="34">
        <f t="shared" si="90"/>
        <v>0.28193418857705776</v>
      </c>
      <c r="O101" s="33"/>
      <c r="P101" s="34">
        <f t="shared" si="91"/>
        <v>0.2817708530647422</v>
      </c>
      <c r="Q101" s="35">
        <f t="shared" si="92"/>
        <v>3.4925431800725271</v>
      </c>
      <c r="R101" s="35">
        <f t="shared" si="93"/>
        <v>0.59499999999999997</v>
      </c>
      <c r="S101" s="35">
        <f t="shared" si="94"/>
        <v>2.0322255244491667</v>
      </c>
      <c r="T101" s="35">
        <f t="shared" si="95"/>
        <v>2.2224421734980511</v>
      </c>
      <c r="U101" s="34">
        <f t="shared" si="96"/>
        <v>0.2816724777356292</v>
      </c>
      <c r="V101" s="34">
        <f t="shared" si="97"/>
        <v>0.28197926340506502</v>
      </c>
      <c r="W101" s="33"/>
      <c r="X101" s="34">
        <f t="shared" si="98"/>
        <v>0.28176923427018158</v>
      </c>
      <c r="Y101" s="35">
        <f t="shared" si="99"/>
        <v>5.9494157566564176</v>
      </c>
      <c r="Z101" s="35">
        <f t="shared" si="100"/>
        <v>0.59499999999999997</v>
      </c>
      <c r="AA101" s="35">
        <f t="shared" si="101"/>
        <v>1.9112963202711528</v>
      </c>
      <c r="AB101" s="35">
        <f t="shared" si="102"/>
        <v>2.0224468153393587</v>
      </c>
      <c r="AC101" s="34">
        <f t="shared" si="103"/>
        <v>0.28160169771243443</v>
      </c>
      <c r="AD101" s="34">
        <f t="shared" si="104"/>
        <v>0.28189739735414099</v>
      </c>
      <c r="AE101" s="33"/>
      <c r="AF101" s="34">
        <f t="shared" si="105"/>
        <v>0.28177082565533801</v>
      </c>
      <c r="AG101" s="35">
        <f t="shared" si="106"/>
        <v>3.4915700852078402</v>
      </c>
      <c r="AH101" s="35">
        <f t="shared" si="107"/>
        <v>0.59499999999999997</v>
      </c>
      <c r="AI101" s="35">
        <f t="shared" si="108"/>
        <v>2.0300485287079253</v>
      </c>
      <c r="AJ101" s="35">
        <f t="shared" si="109"/>
        <v>2.221995047495974</v>
      </c>
      <c r="AK101" s="34">
        <f t="shared" si="110"/>
        <v>0.2816724777356292</v>
      </c>
      <c r="AL101" s="34">
        <f t="shared" si="111"/>
        <v>0.28197926340506502</v>
      </c>
    </row>
    <row r="102" spans="1:42" ht="15.75">
      <c r="A102" s="41" t="s">
        <v>100</v>
      </c>
      <c r="B102" s="36">
        <v>1300</v>
      </c>
      <c r="C102" s="37">
        <v>0.28227200000000002</v>
      </c>
      <c r="D102" s="37">
        <v>4.0000000000000003E-5</v>
      </c>
      <c r="E102" s="37">
        <v>5.9563400000000005E-4</v>
      </c>
      <c r="F102" s="37">
        <v>2.5774600000000002E-2</v>
      </c>
      <c r="H102" s="34">
        <f t="shared" si="84"/>
        <v>0.28225686648689891</v>
      </c>
      <c r="I102" s="35">
        <f t="shared" si="85"/>
        <v>11.648070265608546</v>
      </c>
      <c r="J102" s="35">
        <f t="shared" si="86"/>
        <v>1.4</v>
      </c>
      <c r="K102" s="35">
        <f t="shared" si="87"/>
        <v>1.3233709939179996</v>
      </c>
      <c r="L102" s="35">
        <f t="shared" si="88"/>
        <v>1.3409236432468439</v>
      </c>
      <c r="M102" s="34">
        <f t="shared" si="89"/>
        <v>0.28192847421914086</v>
      </c>
      <c r="N102" s="34">
        <f t="shared" si="90"/>
        <v>0.28227535572334361</v>
      </c>
      <c r="O102" s="33"/>
      <c r="P102" s="34">
        <f t="shared" si="91"/>
        <v>0.28225738236745729</v>
      </c>
      <c r="Q102" s="35">
        <f t="shared" si="92"/>
        <v>10.645356418053087</v>
      </c>
      <c r="R102" s="35">
        <f t="shared" si="93"/>
        <v>1.4</v>
      </c>
      <c r="S102" s="35">
        <f t="shared" si="94"/>
        <v>1.3694938435719783</v>
      </c>
      <c r="T102" s="35">
        <f t="shared" si="95"/>
        <v>1.4172652328799653</v>
      </c>
      <c r="U102" s="34">
        <f t="shared" si="96"/>
        <v>0.28195722884788404</v>
      </c>
      <c r="V102" s="34">
        <f t="shared" si="97"/>
        <v>0.28230861408911889</v>
      </c>
      <c r="W102" s="33"/>
      <c r="X102" s="34">
        <f t="shared" si="98"/>
        <v>0.28225644552307699</v>
      </c>
      <c r="Y102" s="35">
        <f t="shared" si="99"/>
        <v>12.466446604117998</v>
      </c>
      <c r="Z102" s="35">
        <f t="shared" si="100"/>
        <v>1.4</v>
      </c>
      <c r="AA102" s="35">
        <f t="shared" si="101"/>
        <v>1.2880010177820169</v>
      </c>
      <c r="AB102" s="35">
        <f t="shared" si="102"/>
        <v>1.2822628791959514</v>
      </c>
      <c r="AC102" s="34">
        <f t="shared" si="103"/>
        <v>0.28190501014743335</v>
      </c>
      <c r="AD102" s="34">
        <f t="shared" si="104"/>
        <v>0.28224821655606747</v>
      </c>
      <c r="AE102" s="33"/>
      <c r="AF102" s="34">
        <f t="shared" si="105"/>
        <v>0.28225736650070854</v>
      </c>
      <c r="AG102" s="35">
        <f t="shared" si="106"/>
        <v>10.644793682037523</v>
      </c>
      <c r="AH102" s="35">
        <f t="shared" si="107"/>
        <v>1.4</v>
      </c>
      <c r="AI102" s="35">
        <f t="shared" si="108"/>
        <v>1.3680267907133046</v>
      </c>
      <c r="AJ102" s="35">
        <f t="shared" si="109"/>
        <v>1.4171758531258862</v>
      </c>
      <c r="AK102" s="34">
        <f t="shared" si="110"/>
        <v>0.28195722884788404</v>
      </c>
      <c r="AL102" s="34">
        <f t="shared" si="111"/>
        <v>0.28230861408911889</v>
      </c>
    </row>
    <row r="103" spans="1:42" ht="15.75">
      <c r="A103" s="41" t="s">
        <v>101</v>
      </c>
      <c r="B103" s="36">
        <v>1224</v>
      </c>
      <c r="C103" s="37">
        <v>0.28215099999999999</v>
      </c>
      <c r="D103" s="37">
        <v>2.0999999999999999E-5</v>
      </c>
      <c r="E103" s="37">
        <v>1.4530599999999999E-3</v>
      </c>
      <c r="F103" s="37">
        <v>6.2549099999999996E-2</v>
      </c>
      <c r="H103" s="34">
        <f t="shared" si="84"/>
        <v>0.2821162654173151</v>
      </c>
      <c r="I103" s="35">
        <f t="shared" si="85"/>
        <v>4.8901891914820972</v>
      </c>
      <c r="J103" s="35">
        <f t="shared" si="86"/>
        <v>0.73499999999999988</v>
      </c>
      <c r="K103" s="35">
        <f t="shared" si="87"/>
        <v>1.5187330339811909</v>
      </c>
      <c r="L103" s="35">
        <f t="shared" si="88"/>
        <v>1.7018485547966997</v>
      </c>
      <c r="M103" s="34">
        <f t="shared" si="89"/>
        <v>0.28197837265829456</v>
      </c>
      <c r="N103" s="34">
        <f t="shared" si="90"/>
        <v>0.282333069580678</v>
      </c>
      <c r="O103" s="33"/>
      <c r="P103" s="34">
        <f t="shared" si="91"/>
        <v>0.28211744863593829</v>
      </c>
      <c r="Q103" s="35">
        <f t="shared" si="92"/>
        <v>3.9730232341939065</v>
      </c>
      <c r="R103" s="35">
        <f t="shared" si="93"/>
        <v>0.73499999999999988</v>
      </c>
      <c r="S103" s="35">
        <f t="shared" si="94"/>
        <v>1.5716647483022512</v>
      </c>
      <c r="T103" s="35">
        <f t="shared" si="95"/>
        <v>1.7867654968776061</v>
      </c>
      <c r="U103" s="34">
        <f t="shared" si="96"/>
        <v>0.28200540723242801</v>
      </c>
      <c r="V103" s="34">
        <f t="shared" si="97"/>
        <v>0.28236433848569981</v>
      </c>
      <c r="W103" s="33"/>
      <c r="X103" s="34">
        <f t="shared" si="98"/>
        <v>0.28211529994208573</v>
      </c>
      <c r="Y103" s="35">
        <f t="shared" si="99"/>
        <v>5.6387027616278118</v>
      </c>
      <c r="Z103" s="35">
        <f t="shared" si="100"/>
        <v>0.73499999999999988</v>
      </c>
      <c r="AA103" s="35">
        <f t="shared" si="101"/>
        <v>1.478141581232324</v>
      </c>
      <c r="AB103" s="35">
        <f t="shared" si="102"/>
        <v>1.6366303255125516</v>
      </c>
      <c r="AC103" s="34">
        <f t="shared" si="103"/>
        <v>0.28195631315791952</v>
      </c>
      <c r="AD103" s="34">
        <f t="shared" si="104"/>
        <v>0.28230755497783461</v>
      </c>
      <c r="AE103" s="33"/>
      <c r="AF103" s="34">
        <f t="shared" si="105"/>
        <v>0.28211741224324666</v>
      </c>
      <c r="AG103" s="35">
        <f t="shared" si="106"/>
        <v>3.9717327379595879</v>
      </c>
      <c r="AH103" s="35">
        <f t="shared" si="107"/>
        <v>0.73499999999999988</v>
      </c>
      <c r="AI103" s="35">
        <f t="shared" si="108"/>
        <v>1.5699811224336897</v>
      </c>
      <c r="AJ103" s="35">
        <f t="shared" si="109"/>
        <v>1.7862450734334665</v>
      </c>
      <c r="AK103" s="34">
        <f t="shared" si="110"/>
        <v>0.28200540723242801</v>
      </c>
      <c r="AL103" s="34">
        <f t="shared" si="111"/>
        <v>0.28236433848569981</v>
      </c>
    </row>
    <row r="104" spans="1:42" ht="15.75">
      <c r="A104" s="41" t="s">
        <v>102</v>
      </c>
      <c r="B104" s="36">
        <v>1673</v>
      </c>
      <c r="C104" s="37">
        <v>0.28232400000000002</v>
      </c>
      <c r="D104" s="37">
        <v>1.2999999999999999E-4</v>
      </c>
      <c r="E104" s="37">
        <v>2.3784499999999998E-3</v>
      </c>
      <c r="F104" s="37">
        <v>0.14146</v>
      </c>
      <c r="H104" s="34">
        <f t="shared" si="84"/>
        <v>0.28224594915891793</v>
      </c>
      <c r="I104" s="35">
        <f t="shared" si="85"/>
        <v>20.002488925705553</v>
      </c>
      <c r="J104" s="35">
        <f t="shared" si="86"/>
        <v>4.5499999999999989</v>
      </c>
      <c r="K104" s="35">
        <f t="shared" si="87"/>
        <v>1.3151279225984194</v>
      </c>
      <c r="L104" s="35">
        <f t="shared" si="88"/>
        <v>1.1050934117343107</v>
      </c>
      <c r="M104" s="34">
        <f t="shared" si="89"/>
        <v>0.28168251402218858</v>
      </c>
      <c r="N104" s="34">
        <f t="shared" si="90"/>
        <v>0.28199087164012171</v>
      </c>
      <c r="O104" s="33"/>
      <c r="P104" s="34">
        <f t="shared" si="91"/>
        <v>0.28224861902881943</v>
      </c>
      <c r="Q104" s="35">
        <f t="shared" si="92"/>
        <v>18.771744346277597</v>
      </c>
      <c r="R104" s="35">
        <f t="shared" si="93"/>
        <v>4.5499999999999989</v>
      </c>
      <c r="S104" s="35">
        <f t="shared" si="94"/>
        <v>1.360963480222493</v>
      </c>
      <c r="T104" s="35">
        <f t="shared" si="95"/>
        <v>1.1788937323308801</v>
      </c>
      <c r="U104" s="34">
        <f t="shared" si="96"/>
        <v>0.2817197818565893</v>
      </c>
      <c r="V104" s="34">
        <f t="shared" si="97"/>
        <v>0.28203397660521168</v>
      </c>
      <c r="W104" s="33"/>
      <c r="X104" s="34">
        <f t="shared" si="98"/>
        <v>0.28224377003822765</v>
      </c>
      <c r="Y104" s="35">
        <f t="shared" si="99"/>
        <v>21.007251550599904</v>
      </c>
      <c r="Z104" s="35">
        <f t="shared" si="100"/>
        <v>4.5499999999999989</v>
      </c>
      <c r="AA104" s="35">
        <f t="shared" si="101"/>
        <v>1.279978260521911</v>
      </c>
      <c r="AB104" s="35">
        <f t="shared" si="102"/>
        <v>1.0483136318843509</v>
      </c>
      <c r="AC104" s="34">
        <f t="shared" si="103"/>
        <v>0.28165209639435662</v>
      </c>
      <c r="AD104" s="34">
        <f t="shared" si="104"/>
        <v>0.28195568980552088</v>
      </c>
      <c r="AE104" s="33"/>
      <c r="AF104" s="34">
        <f t="shared" si="105"/>
        <v>0.28224853692226148</v>
      </c>
      <c r="AG104" s="35">
        <f t="shared" si="106"/>
        <v>18.768829870148274</v>
      </c>
      <c r="AH104" s="35">
        <f t="shared" si="107"/>
        <v>4.5499999999999989</v>
      </c>
      <c r="AI104" s="35">
        <f t="shared" si="108"/>
        <v>1.3595055654070431</v>
      </c>
      <c r="AJ104" s="35">
        <f t="shared" si="109"/>
        <v>1.1796127162577978</v>
      </c>
      <c r="AK104" s="34">
        <f t="shared" si="110"/>
        <v>0.2817197818565893</v>
      </c>
      <c r="AL104" s="34">
        <f t="shared" si="111"/>
        <v>0.28203397660521168</v>
      </c>
    </row>
    <row r="105" spans="1:42" ht="15.75">
      <c r="A105" s="41" t="s">
        <v>103</v>
      </c>
      <c r="B105" s="36">
        <v>1349</v>
      </c>
      <c r="C105" s="37">
        <v>0.28226400000000001</v>
      </c>
      <c r="D105" s="37">
        <v>2.5999999999999998E-5</v>
      </c>
      <c r="E105" s="37">
        <v>1.1730899999999999E-3</v>
      </c>
      <c r="F105" s="37">
        <v>4.6808200000000001E-2</v>
      </c>
      <c r="H105" s="34">
        <f t="shared" si="84"/>
        <v>0.28223305671353421</v>
      </c>
      <c r="I105" s="35">
        <f t="shared" si="85"/>
        <v>11.947397957645656</v>
      </c>
      <c r="J105" s="35">
        <f t="shared" si="86"/>
        <v>0.90999999999999981</v>
      </c>
      <c r="K105" s="35">
        <f t="shared" si="87"/>
        <v>1.3544834080409887</v>
      </c>
      <c r="L105" s="35">
        <f t="shared" si="88"/>
        <v>1.3601671453223292</v>
      </c>
      <c r="M105" s="34">
        <f t="shared" si="89"/>
        <v>0.28189626402862189</v>
      </c>
      <c r="N105" s="34">
        <f t="shared" si="90"/>
        <v>0.28223810056322529</v>
      </c>
      <c r="O105" s="33"/>
      <c r="P105" s="34">
        <f t="shared" si="91"/>
        <v>0.28223411200738663</v>
      </c>
      <c r="Q105" s="35">
        <f t="shared" si="92"/>
        <v>10.924200797644001</v>
      </c>
      <c r="R105" s="35">
        <f t="shared" si="93"/>
        <v>0.90999999999999981</v>
      </c>
      <c r="S105" s="35">
        <f t="shared" si="94"/>
        <v>1.4016906045678865</v>
      </c>
      <c r="T105" s="35">
        <f t="shared" si="95"/>
        <v>1.4372218982640359</v>
      </c>
      <c r="U105" s="34">
        <f t="shared" si="96"/>
        <v>0.28192613024170032</v>
      </c>
      <c r="V105" s="34">
        <f t="shared" si="97"/>
        <v>0.28227264461690638</v>
      </c>
      <c r="W105" s="33"/>
      <c r="X105" s="34">
        <f t="shared" si="98"/>
        <v>0.28223219555804191</v>
      </c>
      <c r="Y105" s="35">
        <f t="shared" si="99"/>
        <v>12.782522127328111</v>
      </c>
      <c r="Z105" s="35">
        <f t="shared" si="100"/>
        <v>0.90999999999999981</v>
      </c>
      <c r="AA105" s="35">
        <f t="shared" si="101"/>
        <v>1.3182818847801858</v>
      </c>
      <c r="AB105" s="35">
        <f t="shared" si="102"/>
        <v>1.3009532932225152</v>
      </c>
      <c r="AC105" s="34">
        <f t="shared" si="103"/>
        <v>0.28187189218814523</v>
      </c>
      <c r="AD105" s="34">
        <f t="shared" si="104"/>
        <v>0.2822099114465294</v>
      </c>
      <c r="AE105" s="33"/>
      <c r="AF105" s="34">
        <f t="shared" si="105"/>
        <v>0.28223407955060259</v>
      </c>
      <c r="AG105" s="35">
        <f t="shared" si="106"/>
        <v>10.923049546285313</v>
      </c>
      <c r="AH105" s="35">
        <f t="shared" si="107"/>
        <v>0.90999999999999981</v>
      </c>
      <c r="AI105" s="35">
        <f t="shared" si="108"/>
        <v>1.400189061338569</v>
      </c>
      <c r="AJ105" s="35">
        <f t="shared" si="109"/>
        <v>1.4372015620482781</v>
      </c>
      <c r="AK105" s="34">
        <f t="shared" si="110"/>
        <v>0.28192613024170032</v>
      </c>
      <c r="AL105" s="34">
        <f t="shared" si="111"/>
        <v>0.28227264461690638</v>
      </c>
    </row>
    <row r="106" spans="1:42" ht="15.75">
      <c r="A106" s="41" t="s">
        <v>104</v>
      </c>
      <c r="B106" s="36">
        <v>1456</v>
      </c>
      <c r="C106" s="37">
        <v>0.28214600000000001</v>
      </c>
      <c r="D106" s="37">
        <v>3.3000000000000003E-5</v>
      </c>
      <c r="E106" s="37">
        <v>1.2588E-3</v>
      </c>
      <c r="F106" s="37">
        <v>5.3009399999999998E-2</v>
      </c>
      <c r="H106" s="34">
        <f t="shared" si="84"/>
        <v>0.28211012501578903</v>
      </c>
      <c r="I106" s="35">
        <f t="shared" si="85"/>
        <v>10.087915236958178</v>
      </c>
      <c r="J106" s="35">
        <f t="shared" si="86"/>
        <v>1.1549999999999998</v>
      </c>
      <c r="K106" s="35">
        <f t="shared" si="87"/>
        <v>1.5176785814305565</v>
      </c>
      <c r="L106" s="35">
        <f t="shared" si="88"/>
        <v>1.5588602132440932</v>
      </c>
      <c r="M106" s="34">
        <f t="shared" si="89"/>
        <v>0.2818258215158852</v>
      </c>
      <c r="N106" s="34">
        <f t="shared" si="90"/>
        <v>0.28215662488584309</v>
      </c>
      <c r="O106" s="33"/>
      <c r="P106" s="34">
        <f t="shared" si="91"/>
        <v>0.28211134971657431</v>
      </c>
      <c r="Q106" s="35">
        <f t="shared" si="92"/>
        <v>8.9842202346934741</v>
      </c>
      <c r="R106" s="35">
        <f t="shared" si="93"/>
        <v>1.1549999999999998</v>
      </c>
      <c r="S106" s="35">
        <f t="shared" si="94"/>
        <v>1.5705735453946241</v>
      </c>
      <c r="T106" s="35">
        <f t="shared" si="95"/>
        <v>1.6450181208443138</v>
      </c>
      <c r="U106" s="34">
        <f t="shared" si="96"/>
        <v>0.28185812217212114</v>
      </c>
      <c r="V106" s="34">
        <f t="shared" si="97"/>
        <v>0.28219398468100754</v>
      </c>
      <c r="W106" s="33"/>
      <c r="X106" s="34">
        <f t="shared" si="98"/>
        <v>0.28210912555541506</v>
      </c>
      <c r="Y106" s="35">
        <f t="shared" si="99"/>
        <v>10.988812059766762</v>
      </c>
      <c r="Z106" s="35">
        <f t="shared" si="100"/>
        <v>1.1549999999999998</v>
      </c>
      <c r="AA106" s="35">
        <f t="shared" si="101"/>
        <v>1.4771153112259072</v>
      </c>
      <c r="AB106" s="35">
        <f t="shared" si="102"/>
        <v>1.4926456092091562</v>
      </c>
      <c r="AC106" s="34">
        <f t="shared" si="103"/>
        <v>0.28179946142340256</v>
      </c>
      <c r="AD106" s="34">
        <f t="shared" si="104"/>
        <v>0.28212613610417642</v>
      </c>
      <c r="AE106" s="33"/>
      <c r="AF106" s="34">
        <f t="shared" si="105"/>
        <v>0.28211131205075363</v>
      </c>
      <c r="AG106" s="35">
        <f t="shared" si="106"/>
        <v>8.9828838949634893</v>
      </c>
      <c r="AH106" s="35">
        <f t="shared" si="107"/>
        <v>1.1549999999999998</v>
      </c>
      <c r="AI106" s="35">
        <f t="shared" si="108"/>
        <v>1.5688910884632963</v>
      </c>
      <c r="AJ106" s="35">
        <f t="shared" si="109"/>
        <v>1.6449015500046142</v>
      </c>
      <c r="AK106" s="34">
        <f t="shared" si="110"/>
        <v>0.28185812217212114</v>
      </c>
      <c r="AL106" s="34">
        <f t="shared" si="111"/>
        <v>0.28219398468100754</v>
      </c>
    </row>
    <row r="107" spans="1:42" ht="15.75">
      <c r="A107" s="41" t="s">
        <v>105</v>
      </c>
      <c r="B107" s="36">
        <v>1438</v>
      </c>
      <c r="C107" s="37">
        <v>0.28207700000000002</v>
      </c>
      <c r="D107" s="37">
        <v>2.1999999999999999E-5</v>
      </c>
      <c r="E107" s="37">
        <v>7.2845899999999999E-4</v>
      </c>
      <c r="F107" s="37">
        <v>3.0241199999999999E-2</v>
      </c>
      <c r="H107" s="34">
        <f t="shared" si="84"/>
        <v>0.2820564996242787</v>
      </c>
      <c r="I107" s="35">
        <f t="shared" si="85"/>
        <v>7.7639648757510393</v>
      </c>
      <c r="J107" s="35">
        <f t="shared" si="86"/>
        <v>0.7699999999999998</v>
      </c>
      <c r="K107" s="35">
        <f t="shared" si="87"/>
        <v>1.5887369631351607</v>
      </c>
      <c r="L107" s="35">
        <f t="shared" si="88"/>
        <v>1.6894662557063496</v>
      </c>
      <c r="M107" s="34">
        <f t="shared" si="89"/>
        <v>0.28183768183803332</v>
      </c>
      <c r="N107" s="34">
        <f t="shared" si="90"/>
        <v>0.2821703428488096</v>
      </c>
      <c r="O107" s="33"/>
      <c r="P107" s="34">
        <f t="shared" si="91"/>
        <v>0.28205719934953966</v>
      </c>
      <c r="Q107" s="35">
        <f t="shared" si="92"/>
        <v>6.6565209264224379</v>
      </c>
      <c r="R107" s="35">
        <f t="shared" si="93"/>
        <v>0.7699999999999998</v>
      </c>
      <c r="S107" s="35">
        <f t="shared" si="94"/>
        <v>1.6441084926814262</v>
      </c>
      <c r="T107" s="35">
        <f t="shared" si="95"/>
        <v>1.7806821574620399</v>
      </c>
      <c r="U107" s="34">
        <f t="shared" si="96"/>
        <v>0.28186957227890003</v>
      </c>
      <c r="V107" s="34">
        <f t="shared" si="97"/>
        <v>0.28220722817800475</v>
      </c>
      <c r="W107" s="33"/>
      <c r="X107" s="34">
        <f t="shared" si="98"/>
        <v>0.28205592859480549</v>
      </c>
      <c r="Y107" s="35">
        <f t="shared" si="99"/>
        <v>8.6679097983544118</v>
      </c>
      <c r="Z107" s="35">
        <f t="shared" si="100"/>
        <v>0.7699999999999998</v>
      </c>
      <c r="AA107" s="35">
        <f t="shared" si="101"/>
        <v>1.5462745026983662</v>
      </c>
      <c r="AB107" s="35">
        <f t="shared" si="102"/>
        <v>1.6193738695842914</v>
      </c>
      <c r="AC107" s="34">
        <f t="shared" si="103"/>
        <v>0.28181165679268511</v>
      </c>
      <c r="AD107" s="34">
        <f t="shared" si="104"/>
        <v>0.28214024159153933</v>
      </c>
      <c r="AE107" s="33"/>
      <c r="AF107" s="34">
        <f t="shared" si="105"/>
        <v>0.28205717782928263</v>
      </c>
      <c r="AG107" s="35">
        <f t="shared" si="106"/>
        <v>6.6557574436232336</v>
      </c>
      <c r="AH107" s="35">
        <f t="shared" si="107"/>
        <v>0.7699999999999998</v>
      </c>
      <c r="AI107" s="35">
        <f t="shared" si="108"/>
        <v>1.6423472623732513</v>
      </c>
      <c r="AJ107" s="35">
        <f t="shared" si="109"/>
        <v>1.7803640089164132</v>
      </c>
      <c r="AK107" s="34">
        <f t="shared" si="110"/>
        <v>0.28186957227890003</v>
      </c>
      <c r="AL107" s="34">
        <f t="shared" si="111"/>
        <v>0.28220722817800475</v>
      </c>
    </row>
    <row r="108" spans="1:42" ht="15.75">
      <c r="A108" s="41" t="s">
        <v>106</v>
      </c>
      <c r="B108" s="36">
        <v>1651</v>
      </c>
      <c r="C108" s="37">
        <v>0.28196100000000002</v>
      </c>
      <c r="D108" s="37">
        <v>2.6999999999999999E-5</v>
      </c>
      <c r="E108" s="37">
        <v>7.9281900000000005E-4</v>
      </c>
      <c r="F108" s="37">
        <v>3.1595499999999999E-2</v>
      </c>
      <c r="H108" s="34">
        <f t="shared" si="84"/>
        <v>0.28193533058037645</v>
      </c>
      <c r="I108" s="35">
        <f t="shared" si="85"/>
        <v>8.4580337572459641</v>
      </c>
      <c r="J108" s="35">
        <f t="shared" si="86"/>
        <v>0.94499999999999984</v>
      </c>
      <c r="K108" s="35">
        <f t="shared" si="87"/>
        <v>1.7461686422004616</v>
      </c>
      <c r="L108" s="35">
        <f t="shared" si="88"/>
        <v>1.8110138903277608</v>
      </c>
      <c r="M108" s="34">
        <f t="shared" si="89"/>
        <v>0.28169707024742946</v>
      </c>
      <c r="N108" s="34">
        <f t="shared" si="90"/>
        <v>0.28200770775606293</v>
      </c>
      <c r="O108" s="33"/>
      <c r="P108" s="34">
        <f t="shared" si="91"/>
        <v>0.28193620847008605</v>
      </c>
      <c r="Q108" s="35">
        <f t="shared" si="92"/>
        <v>7.1832271332739062</v>
      </c>
      <c r="R108" s="35">
        <f t="shared" si="93"/>
        <v>0.94499999999999984</v>
      </c>
      <c r="S108" s="35">
        <f t="shared" si="94"/>
        <v>1.8070270667275554</v>
      </c>
      <c r="T108" s="35">
        <f t="shared" si="95"/>
        <v>1.9116328373797959</v>
      </c>
      <c r="U108" s="34">
        <f t="shared" si="96"/>
        <v>0.28173383265897434</v>
      </c>
      <c r="V108" s="34">
        <f t="shared" si="97"/>
        <v>0.28205022813568109</v>
      </c>
      <c r="W108" s="33"/>
      <c r="X108" s="34">
        <f t="shared" si="98"/>
        <v>0.28193461406501408</v>
      </c>
      <c r="Y108" s="35">
        <f t="shared" si="99"/>
        <v>9.4987511039645867</v>
      </c>
      <c r="Z108" s="35">
        <f t="shared" si="100"/>
        <v>0.94499999999999984</v>
      </c>
      <c r="AA108" s="35">
        <f t="shared" si="101"/>
        <v>1.6994984767760419</v>
      </c>
      <c r="AB108" s="35">
        <f t="shared" si="102"/>
        <v>1.7336641488006799</v>
      </c>
      <c r="AC108" s="34">
        <f t="shared" si="103"/>
        <v>0.28166706553004867</v>
      </c>
      <c r="AD108" s="34">
        <f t="shared" si="104"/>
        <v>0.2819730035046345</v>
      </c>
      <c r="AE108" s="33"/>
      <c r="AF108" s="34">
        <f t="shared" si="105"/>
        <v>0.28193618147214061</v>
      </c>
      <c r="AG108" s="35">
        <f t="shared" si="106"/>
        <v>7.1822688548461855</v>
      </c>
      <c r="AH108" s="35">
        <f t="shared" si="107"/>
        <v>0.94499999999999984</v>
      </c>
      <c r="AI108" s="35">
        <f t="shared" si="108"/>
        <v>1.8050913119694114</v>
      </c>
      <c r="AJ108" s="35">
        <f t="shared" si="109"/>
        <v>1.9114151355245053</v>
      </c>
      <c r="AK108" s="34">
        <f t="shared" si="110"/>
        <v>0.28173383265897434</v>
      </c>
      <c r="AL108" s="34">
        <f t="shared" si="111"/>
        <v>0.28205022813568109</v>
      </c>
    </row>
    <row r="109" spans="1:42" ht="15.75">
      <c r="A109" s="41" t="s">
        <v>107</v>
      </c>
      <c r="B109" s="36">
        <v>1452</v>
      </c>
      <c r="C109" s="37">
        <v>0.282221</v>
      </c>
      <c r="D109" s="37">
        <v>2.3E-5</v>
      </c>
      <c r="E109" s="37">
        <v>8.64477E-4</v>
      </c>
      <c r="F109" s="37">
        <v>3.2736899999999999E-2</v>
      </c>
      <c r="H109" s="34">
        <f t="shared" si="84"/>
        <v>0.28219643160269464</v>
      </c>
      <c r="I109" s="35">
        <f t="shared" si="85"/>
        <v>13.05666953742346</v>
      </c>
      <c r="J109" s="35">
        <f t="shared" si="86"/>
        <v>0.80499999999999983</v>
      </c>
      <c r="K109" s="35">
        <f t="shared" si="87"/>
        <v>1.4012951290952931</v>
      </c>
      <c r="L109" s="35">
        <f t="shared" si="88"/>
        <v>1.3705448616490092</v>
      </c>
      <c r="M109" s="34">
        <f t="shared" si="89"/>
        <v>0.28182845749911389</v>
      </c>
      <c r="N109" s="34">
        <f t="shared" si="90"/>
        <v>0.28215967373391482</v>
      </c>
      <c r="O109" s="33"/>
      <c r="P109" s="34">
        <f t="shared" si="91"/>
        <v>0.28219727028790281</v>
      </c>
      <c r="Q109" s="35">
        <f t="shared" si="92"/>
        <v>11.942188281659494</v>
      </c>
      <c r="R109" s="35">
        <f t="shared" si="93"/>
        <v>0.80499999999999983</v>
      </c>
      <c r="S109" s="35">
        <f t="shared" si="94"/>
        <v>1.4501338333264964</v>
      </c>
      <c r="T109" s="35">
        <f t="shared" si="95"/>
        <v>1.4512158157590922</v>
      </c>
      <c r="U109" s="34">
        <f t="shared" si="96"/>
        <v>0.28186066697248485</v>
      </c>
      <c r="V109" s="34">
        <f t="shared" si="97"/>
        <v>0.28219692806456076</v>
      </c>
      <c r="W109" s="33"/>
      <c r="X109" s="34">
        <f t="shared" si="98"/>
        <v>0.28219574716559476</v>
      </c>
      <c r="Y109" s="35">
        <f t="shared" si="99"/>
        <v>13.966368012796604</v>
      </c>
      <c r="Z109" s="35">
        <f t="shared" si="100"/>
        <v>0.80499999999999983</v>
      </c>
      <c r="AA109" s="35">
        <f t="shared" si="101"/>
        <v>1.3638424604911326</v>
      </c>
      <c r="AB109" s="35">
        <f t="shared" si="102"/>
        <v>1.3085355149111884</v>
      </c>
      <c r="AC109" s="34">
        <f t="shared" si="103"/>
        <v>0.28180217188166429</v>
      </c>
      <c r="AD109" s="34">
        <f t="shared" si="104"/>
        <v>0.28212927109204539</v>
      </c>
      <c r="AE109" s="33"/>
      <c r="AF109" s="34">
        <f t="shared" si="105"/>
        <v>0.28219724449400535</v>
      </c>
      <c r="AG109" s="35">
        <f t="shared" si="106"/>
        <v>11.941273152289433</v>
      </c>
      <c r="AH109" s="35">
        <f t="shared" si="107"/>
        <v>0.80499999999999983</v>
      </c>
      <c r="AI109" s="35">
        <f t="shared" si="108"/>
        <v>1.4485803959046148</v>
      </c>
      <c r="AJ109" s="35">
        <f t="shared" si="109"/>
        <v>1.4512756980573791</v>
      </c>
      <c r="AK109" s="34">
        <f t="shared" si="110"/>
        <v>0.28186066697248485</v>
      </c>
      <c r="AL109" s="34">
        <f t="shared" si="111"/>
        <v>0.28219692806456076</v>
      </c>
    </row>
    <row r="110" spans="1:42" ht="15.75">
      <c r="A110" s="41" t="s">
        <v>108</v>
      </c>
      <c r="B110" s="36">
        <v>1443</v>
      </c>
      <c r="C110" s="37">
        <v>0.28226400000000001</v>
      </c>
      <c r="D110" s="37">
        <v>2.5999999999999998E-5</v>
      </c>
      <c r="E110" s="37">
        <v>1.3627800000000001E-3</v>
      </c>
      <c r="F110" s="37">
        <v>5.1146999999999998E-2</v>
      </c>
      <c r="H110" s="34">
        <f t="shared" si="84"/>
        <v>0.28222551327510564</v>
      </c>
      <c r="I110" s="35">
        <f t="shared" si="85"/>
        <v>13.877850779016043</v>
      </c>
      <c r="J110" s="35">
        <f t="shared" si="86"/>
        <v>0.90999999999999981</v>
      </c>
      <c r="K110" s="35">
        <f t="shared" si="87"/>
        <v>1.3613301956329917</v>
      </c>
      <c r="L110" s="35">
        <f t="shared" si="88"/>
        <v>1.3122375230273393</v>
      </c>
      <c r="M110" s="34">
        <f t="shared" si="89"/>
        <v>0.28183438771739194</v>
      </c>
      <c r="N110" s="34">
        <f t="shared" si="90"/>
        <v>0.28216653278156173</v>
      </c>
      <c r="O110" s="33"/>
      <c r="P110" s="34">
        <f t="shared" si="91"/>
        <v>0.2822268269770406</v>
      </c>
      <c r="Q110" s="35">
        <f t="shared" si="92"/>
        <v>12.787437875840801</v>
      </c>
      <c r="R110" s="35">
        <f t="shared" si="93"/>
        <v>0.90999999999999981</v>
      </c>
      <c r="S110" s="35">
        <f t="shared" si="94"/>
        <v>1.4087760201456696</v>
      </c>
      <c r="T110" s="35">
        <f t="shared" si="95"/>
        <v>1.3896357614057058</v>
      </c>
      <c r="U110" s="34">
        <f t="shared" si="96"/>
        <v>0.28186639207924052</v>
      </c>
      <c r="V110" s="34">
        <f t="shared" si="97"/>
        <v>0.28220354987478413</v>
      </c>
      <c r="W110" s="33"/>
      <c r="X110" s="34">
        <f t="shared" si="98"/>
        <v>0.28222444119041956</v>
      </c>
      <c r="Y110" s="35">
        <f t="shared" si="99"/>
        <v>14.767897486851478</v>
      </c>
      <c r="Z110" s="35">
        <f t="shared" si="100"/>
        <v>0.90999999999999981</v>
      </c>
      <c r="AA110" s="35">
        <f t="shared" si="101"/>
        <v>1.3249456770406829</v>
      </c>
      <c r="AB110" s="35">
        <f t="shared" si="102"/>
        <v>1.2527426114762781</v>
      </c>
      <c r="AC110" s="34">
        <f t="shared" si="103"/>
        <v>0.2818082696267401</v>
      </c>
      <c r="AD110" s="34">
        <f t="shared" si="104"/>
        <v>0.28213632390562704</v>
      </c>
      <c r="AE110" s="33"/>
      <c r="AF110" s="34">
        <f t="shared" si="105"/>
        <v>0.28222678657381334</v>
      </c>
      <c r="AG110" s="35">
        <f t="shared" si="106"/>
        <v>12.786004458151812</v>
      </c>
      <c r="AH110" s="35">
        <f t="shared" si="107"/>
        <v>0.90999999999999981</v>
      </c>
      <c r="AI110" s="35">
        <f t="shared" si="108"/>
        <v>1.4072668867550477</v>
      </c>
      <c r="AJ110" s="35">
        <f t="shared" si="109"/>
        <v>1.3897855008913809</v>
      </c>
      <c r="AK110" s="34">
        <f t="shared" si="110"/>
        <v>0.28186639207924052</v>
      </c>
      <c r="AL110" s="34">
        <f t="shared" si="111"/>
        <v>0.28220354987478413</v>
      </c>
    </row>
    <row r="111" spans="1:42" ht="15.75">
      <c r="A111" s="41" t="s">
        <v>109</v>
      </c>
      <c r="B111" s="36">
        <v>1331</v>
      </c>
      <c r="C111" s="37">
        <v>0.282383</v>
      </c>
      <c r="D111" s="37">
        <v>2.1999999999999999E-5</v>
      </c>
      <c r="E111" s="37">
        <v>1.3570800000000001E-3</v>
      </c>
      <c r="F111" s="37">
        <v>5.9039300000000003E-2</v>
      </c>
      <c r="H111" s="34">
        <f t="shared" si="84"/>
        <v>0.28234768730209692</v>
      </c>
      <c r="I111" s="35">
        <f t="shared" si="85"/>
        <v>15.593287989510429</v>
      </c>
      <c r="J111" s="35">
        <f t="shared" si="86"/>
        <v>0.7699999999999998</v>
      </c>
      <c r="K111" s="35">
        <f t="shared" si="87"/>
        <v>1.1987346580726093</v>
      </c>
      <c r="L111" s="35">
        <f t="shared" si="88"/>
        <v>1.1182235171004282</v>
      </c>
      <c r="M111" s="34">
        <f t="shared" si="89"/>
        <v>0.28190809988329135</v>
      </c>
      <c r="N111" s="34">
        <f t="shared" si="90"/>
        <v>0.28225179022645741</v>
      </c>
      <c r="O111" s="33"/>
      <c r="P111" s="34">
        <f t="shared" si="91"/>
        <v>0.28234889140969754</v>
      </c>
      <c r="Q111" s="35">
        <f t="shared" si="92"/>
        <v>14.589538595386475</v>
      </c>
      <c r="R111" s="35">
        <f t="shared" si="93"/>
        <v>0.7699999999999998</v>
      </c>
      <c r="S111" s="35">
        <f t="shared" si="94"/>
        <v>1.240513613983987</v>
      </c>
      <c r="T111" s="35">
        <f t="shared" si="95"/>
        <v>1.1863774251013124</v>
      </c>
      <c r="U111" s="34">
        <f t="shared" si="96"/>
        <v>0.28193755752200189</v>
      </c>
      <c r="V111" s="34">
        <f t="shared" si="97"/>
        <v>0.28228586171219489</v>
      </c>
      <c r="W111" s="33"/>
      <c r="X111" s="34">
        <f t="shared" si="98"/>
        <v>0.2823467047199853</v>
      </c>
      <c r="Y111" s="35">
        <f t="shared" si="99"/>
        <v>16.412528206701804</v>
      </c>
      <c r="Z111" s="35">
        <f t="shared" si="100"/>
        <v>0.7699999999999998</v>
      </c>
      <c r="AA111" s="35">
        <f t="shared" si="101"/>
        <v>1.1666958598487827</v>
      </c>
      <c r="AB111" s="35">
        <f t="shared" si="102"/>
        <v>1.0658388654518824</v>
      </c>
      <c r="AC111" s="34">
        <f t="shared" si="103"/>
        <v>0.28188406170860408</v>
      </c>
      <c r="AD111" s="34">
        <f t="shared" si="104"/>
        <v>0.28222398703645768</v>
      </c>
      <c r="AE111" s="33"/>
      <c r="AF111" s="34">
        <f t="shared" si="105"/>
        <v>0.28234885437576435</v>
      </c>
      <c r="AG111" s="35">
        <f t="shared" si="106"/>
        <v>14.588225044489533</v>
      </c>
      <c r="AH111" s="35">
        <f t="shared" si="107"/>
        <v>0.7699999999999998</v>
      </c>
      <c r="AI111" s="35">
        <f t="shared" si="108"/>
        <v>1.2391847295555094</v>
      </c>
      <c r="AJ111" s="35">
        <f t="shared" si="109"/>
        <v>1.18661734858556</v>
      </c>
      <c r="AK111" s="34">
        <f t="shared" si="110"/>
        <v>0.28193755752200189</v>
      </c>
      <c r="AL111" s="34">
        <f t="shared" si="111"/>
        <v>0.28228586171219489</v>
      </c>
    </row>
    <row r="112" spans="1:42" ht="15.75">
      <c r="A112" s="41" t="s">
        <v>110</v>
      </c>
      <c r="B112" s="36">
        <v>1442</v>
      </c>
      <c r="C112" s="37">
        <v>0.28211199999999997</v>
      </c>
      <c r="D112" s="37">
        <v>1.4E-5</v>
      </c>
      <c r="E112" s="37">
        <v>9.9923799999999995E-4</v>
      </c>
      <c r="F112" s="37">
        <v>4.1612499999999997E-2</v>
      </c>
      <c r="H112" s="34">
        <f t="shared" si="84"/>
        <v>0.28208380001582728</v>
      </c>
      <c r="I112" s="35">
        <f t="shared" si="85"/>
        <v>8.8262070990197117</v>
      </c>
      <c r="J112" s="35">
        <f t="shared" si="86"/>
        <v>0.48999999999999994</v>
      </c>
      <c r="K112" s="35">
        <f t="shared" si="87"/>
        <v>1.553029090965774</v>
      </c>
      <c r="L112" s="35">
        <f t="shared" si="88"/>
        <v>1.6265494017541664</v>
      </c>
      <c r="M112" s="34">
        <f t="shared" si="89"/>
        <v>0.28183504656695108</v>
      </c>
      <c r="N112" s="34">
        <f t="shared" si="90"/>
        <v>0.28216729482442532</v>
      </c>
      <c r="O112" s="33"/>
      <c r="P112" s="34">
        <f t="shared" si="91"/>
        <v>0.28208476258227261</v>
      </c>
      <c r="Q112" s="35">
        <f t="shared" si="92"/>
        <v>7.7247218594611589</v>
      </c>
      <c r="R112" s="35">
        <f t="shared" si="93"/>
        <v>0.48999999999999994</v>
      </c>
      <c r="S112" s="35">
        <f t="shared" si="94"/>
        <v>1.6071561102219538</v>
      </c>
      <c r="T112" s="35">
        <f t="shared" si="95"/>
        <v>1.7151806447107691</v>
      </c>
      <c r="U112" s="34">
        <f t="shared" si="96"/>
        <v>0.28186702814289694</v>
      </c>
      <c r="V112" s="34">
        <f t="shared" si="97"/>
        <v>0.28220428556286864</v>
      </c>
      <c r="W112" s="33"/>
      <c r="X112" s="34">
        <f t="shared" si="98"/>
        <v>0.2820830144859372</v>
      </c>
      <c r="Y112" s="35">
        <f t="shared" si="99"/>
        <v>9.725290909816664</v>
      </c>
      <c r="Z112" s="35">
        <f t="shared" si="100"/>
        <v>0.48999999999999994</v>
      </c>
      <c r="AA112" s="35">
        <f t="shared" si="101"/>
        <v>1.5115210012929623</v>
      </c>
      <c r="AB112" s="35">
        <f t="shared" si="102"/>
        <v>1.5584396551680437</v>
      </c>
      <c r="AC112" s="34">
        <f t="shared" si="103"/>
        <v>0.28180894708679638</v>
      </c>
      <c r="AD112" s="34">
        <f t="shared" si="104"/>
        <v>0.28213710747388493</v>
      </c>
      <c r="AE112" s="33"/>
      <c r="AF112" s="34">
        <f t="shared" si="105"/>
        <v>0.28208473297829467</v>
      </c>
      <c r="AG112" s="35">
        <f t="shared" si="106"/>
        <v>7.7236715777684317</v>
      </c>
      <c r="AH112" s="35">
        <f t="shared" si="107"/>
        <v>0.48999999999999994</v>
      </c>
      <c r="AI112" s="35">
        <f t="shared" si="108"/>
        <v>1.6054344646834195</v>
      </c>
      <c r="AJ112" s="35">
        <f t="shared" si="109"/>
        <v>1.7149554215920206</v>
      </c>
      <c r="AK112" s="34">
        <f t="shared" si="110"/>
        <v>0.28186702814289694</v>
      </c>
      <c r="AL112" s="34">
        <f t="shared" si="111"/>
        <v>0.28220428556286864</v>
      </c>
    </row>
    <row r="113" spans="1:38" ht="15.75">
      <c r="A113" s="41" t="s">
        <v>111</v>
      </c>
      <c r="B113" s="36">
        <v>1444</v>
      </c>
      <c r="C113" s="37">
        <v>0.28213500000000002</v>
      </c>
      <c r="D113" s="37">
        <v>2.0999999999999999E-5</v>
      </c>
      <c r="E113" s="37">
        <v>1.0851400000000001E-3</v>
      </c>
      <c r="F113" s="37">
        <v>4.7849900000000001E-2</v>
      </c>
      <c r="H113" s="34">
        <f t="shared" si="84"/>
        <v>0.28210433266415186</v>
      </c>
      <c r="I113" s="35">
        <f t="shared" si="85"/>
        <v>9.6015409558769527</v>
      </c>
      <c r="J113" s="35">
        <f t="shared" si="86"/>
        <v>0.73499999999999988</v>
      </c>
      <c r="K113" s="35">
        <f t="shared" si="87"/>
        <v>1.5255504066827363</v>
      </c>
      <c r="L113" s="35">
        <f t="shared" si="88"/>
        <v>1.5798610029197908</v>
      </c>
      <c r="M113" s="34">
        <f t="shared" si="89"/>
        <v>0.28183372885511687</v>
      </c>
      <c r="N113" s="34">
        <f t="shared" si="90"/>
        <v>0.28216577072399057</v>
      </c>
      <c r="O113" s="33"/>
      <c r="P113" s="34">
        <f t="shared" si="91"/>
        <v>0.28210537946957465</v>
      </c>
      <c r="Q113" s="35">
        <f t="shared" si="92"/>
        <v>8.5013330193284276</v>
      </c>
      <c r="R113" s="35">
        <f t="shared" si="93"/>
        <v>0.73499999999999988</v>
      </c>
      <c r="S113" s="35">
        <f t="shared" si="94"/>
        <v>1.5787197238057271</v>
      </c>
      <c r="T113" s="35">
        <f t="shared" si="95"/>
        <v>1.6668006043236892</v>
      </c>
      <c r="U113" s="34">
        <f t="shared" si="96"/>
        <v>0.28186575600372138</v>
      </c>
      <c r="V113" s="34">
        <f t="shared" si="97"/>
        <v>0.28220281417297893</v>
      </c>
      <c r="W113" s="33"/>
      <c r="X113" s="34">
        <f t="shared" si="98"/>
        <v>0.28210347838762584</v>
      </c>
      <c r="Y113" s="35">
        <f t="shared" si="99"/>
        <v>10.499583496503817</v>
      </c>
      <c r="Z113" s="35">
        <f t="shared" si="100"/>
        <v>0.73499999999999988</v>
      </c>
      <c r="AA113" s="35">
        <f t="shared" si="101"/>
        <v>1.4847767447794662</v>
      </c>
      <c r="AB113" s="35">
        <f t="shared" si="102"/>
        <v>1.5130484268595552</v>
      </c>
      <c r="AC113" s="34">
        <f t="shared" si="103"/>
        <v>0.28180759215324969</v>
      </c>
      <c r="AD113" s="34">
        <f t="shared" si="104"/>
        <v>0.28213554032183091</v>
      </c>
      <c r="AE113" s="33"/>
      <c r="AF113" s="34">
        <f t="shared" si="105"/>
        <v>0.28210534727482567</v>
      </c>
      <c r="AG113" s="35">
        <f t="shared" si="106"/>
        <v>8.5001908178283792</v>
      </c>
      <c r="AH113" s="35">
        <f t="shared" si="107"/>
        <v>0.73499999999999988</v>
      </c>
      <c r="AI113" s="35">
        <f t="shared" si="108"/>
        <v>1.5770285403844035</v>
      </c>
      <c r="AJ113" s="35">
        <f t="shared" si="109"/>
        <v>1.6666353191528049</v>
      </c>
      <c r="AK113" s="34">
        <f t="shared" si="110"/>
        <v>0.28186575600372138</v>
      </c>
      <c r="AL113" s="34">
        <f t="shared" si="111"/>
        <v>0.28220281417297893</v>
      </c>
    </row>
    <row r="114" spans="1:38" ht="15.75">
      <c r="A114" s="41" t="s">
        <v>112</v>
      </c>
      <c r="B114" s="36">
        <v>1267</v>
      </c>
      <c r="C114" s="37">
        <v>0.282051</v>
      </c>
      <c r="D114" s="37">
        <v>1.5E-5</v>
      </c>
      <c r="E114" s="37">
        <v>3.78088E-4</v>
      </c>
      <c r="F114" s="37">
        <v>1.6903999999999999E-2</v>
      </c>
      <c r="H114" s="34">
        <f t="shared" si="84"/>
        <v>0.28204164060964221</v>
      </c>
      <c r="I114" s="35">
        <f t="shared" si="85"/>
        <v>3.2449343374651995</v>
      </c>
      <c r="J114" s="35">
        <f t="shared" si="86"/>
        <v>0.52499999999999991</v>
      </c>
      <c r="K114" s="35">
        <f t="shared" si="87"/>
        <v>1.6086761048050389</v>
      </c>
      <c r="L114" s="35">
        <f t="shared" si="88"/>
        <v>1.8368705977993365</v>
      </c>
      <c r="M114" s="34">
        <f t="shared" si="89"/>
        <v>0.28195014963744103</v>
      </c>
      <c r="N114" s="34">
        <f t="shared" si="90"/>
        <v>0.28230042608667871</v>
      </c>
      <c r="O114" s="33"/>
      <c r="P114" s="34">
        <f t="shared" si="91"/>
        <v>0.28204195956058647</v>
      </c>
      <c r="Q114" s="35">
        <f t="shared" si="92"/>
        <v>2.2626845722872879</v>
      </c>
      <c r="R114" s="35">
        <f t="shared" si="93"/>
        <v>0.52499999999999991</v>
      </c>
      <c r="S114" s="35">
        <f t="shared" si="94"/>
        <v>1.6647425642218365</v>
      </c>
      <c r="T114" s="35">
        <f t="shared" si="95"/>
        <v>1.9293759880745378</v>
      </c>
      <c r="U114" s="34">
        <f t="shared" si="96"/>
        <v>0.28197815679807559</v>
      </c>
      <c r="V114" s="34">
        <f t="shared" si="97"/>
        <v>0.28233281991102716</v>
      </c>
      <c r="W114" s="33"/>
      <c r="X114" s="34">
        <f t="shared" si="98"/>
        <v>0.28204138034747056</v>
      </c>
      <c r="Y114" s="35">
        <f t="shared" si="99"/>
        <v>4.0465892017094163</v>
      </c>
      <c r="Z114" s="35">
        <f t="shared" si="100"/>
        <v>0.52499999999999991</v>
      </c>
      <c r="AA114" s="35">
        <f t="shared" si="101"/>
        <v>1.5656807273190747</v>
      </c>
      <c r="AB114" s="35">
        <f t="shared" si="102"/>
        <v>1.7658211763655376</v>
      </c>
      <c r="AC114" s="34">
        <f t="shared" si="103"/>
        <v>0.2819272959523238</v>
      </c>
      <c r="AD114" s="34">
        <f t="shared" si="104"/>
        <v>0.2822739929087118</v>
      </c>
      <c r="AE114" s="33"/>
      <c r="AF114" s="34">
        <f t="shared" si="105"/>
        <v>0.28204194975062752</v>
      </c>
      <c r="AG114" s="35">
        <f t="shared" si="106"/>
        <v>2.2623366744545237</v>
      </c>
      <c r="AH114" s="35">
        <f t="shared" si="107"/>
        <v>0.52499999999999991</v>
      </c>
      <c r="AI114" s="35">
        <f t="shared" si="108"/>
        <v>1.6629592299270088</v>
      </c>
      <c r="AJ114" s="35">
        <f t="shared" si="109"/>
        <v>1.928688605222793</v>
      </c>
      <c r="AK114" s="34">
        <f t="shared" si="110"/>
        <v>0.28197815679807559</v>
      </c>
      <c r="AL114" s="34">
        <f t="shared" si="111"/>
        <v>0.28233281991102716</v>
      </c>
    </row>
    <row r="115" spans="1:38" ht="15.75">
      <c r="A115" s="41" t="s">
        <v>113</v>
      </c>
      <c r="B115" s="36">
        <v>1353</v>
      </c>
      <c r="C115" s="37">
        <v>0.28236699999999998</v>
      </c>
      <c r="D115" s="37">
        <v>2.4000000000000001E-5</v>
      </c>
      <c r="E115" s="37">
        <v>1.15883E-3</v>
      </c>
      <c r="F115" s="37">
        <v>4.7124699999999999E-2</v>
      </c>
      <c r="H115" s="34">
        <f t="shared" si="84"/>
        <v>0.28233634103295668</v>
      </c>
      <c r="I115" s="35">
        <f t="shared" si="85"/>
        <v>15.704780116732042</v>
      </c>
      <c r="J115" s="35">
        <f t="shared" si="86"/>
        <v>0.83999999999999986</v>
      </c>
      <c r="K115" s="35">
        <f t="shared" si="87"/>
        <v>1.2141758784023717</v>
      </c>
      <c r="L115" s="35">
        <f t="shared" si="88"/>
        <v>1.128246685246667</v>
      </c>
      <c r="M115" s="34">
        <f t="shared" si="89"/>
        <v>0.28189363328025935</v>
      </c>
      <c r="N115" s="34">
        <f t="shared" si="90"/>
        <v>0.28223505776993846</v>
      </c>
      <c r="O115" s="33"/>
      <c r="P115" s="34">
        <f t="shared" si="91"/>
        <v>0.28233738666916897</v>
      </c>
      <c r="Q115" s="35">
        <f t="shared" si="92"/>
        <v>14.677606212847305</v>
      </c>
      <c r="R115" s="35">
        <f t="shared" si="93"/>
        <v>0.83999999999999986</v>
      </c>
      <c r="S115" s="35">
        <f t="shared" si="94"/>
        <v>1.2564930001697465</v>
      </c>
      <c r="T115" s="35">
        <f t="shared" si="95"/>
        <v>1.1976922587475629</v>
      </c>
      <c r="U115" s="34">
        <f t="shared" si="96"/>
        <v>0.28192359032507863</v>
      </c>
      <c r="V115" s="34">
        <f t="shared" si="97"/>
        <v>0.28226970688201863</v>
      </c>
      <c r="W115" s="33"/>
      <c r="X115" s="34">
        <f t="shared" si="98"/>
        <v>0.28233548775641182</v>
      </c>
      <c r="Y115" s="35">
        <f t="shared" si="99"/>
        <v>16.54315253917904</v>
      </c>
      <c r="Z115" s="35">
        <f t="shared" si="100"/>
        <v>0.83999999999999986</v>
      </c>
      <c r="AA115" s="35">
        <f t="shared" si="101"/>
        <v>1.1817243798873311</v>
      </c>
      <c r="AB115" s="35">
        <f t="shared" si="102"/>
        <v>1.0748662987698161</v>
      </c>
      <c r="AC115" s="34">
        <f t="shared" si="103"/>
        <v>0.28186918726031762</v>
      </c>
      <c r="AD115" s="34">
        <f t="shared" si="104"/>
        <v>0.28220678285530704</v>
      </c>
      <c r="AE115" s="33"/>
      <c r="AF115" s="34">
        <f t="shared" si="105"/>
        <v>0.28233735450945735</v>
      </c>
      <c r="AG115" s="35">
        <f t="shared" si="106"/>
        <v>14.676465488454582</v>
      </c>
      <c r="AH115" s="35">
        <f t="shared" si="107"/>
        <v>0.83999999999999986</v>
      </c>
      <c r="AI115" s="35">
        <f t="shared" si="108"/>
        <v>1.2551469980270904</v>
      </c>
      <c r="AJ115" s="35">
        <f t="shared" si="109"/>
        <v>1.1979324562342579</v>
      </c>
      <c r="AK115" s="34">
        <f t="shared" si="110"/>
        <v>0.28192359032507863</v>
      </c>
      <c r="AL115" s="34">
        <f t="shared" si="111"/>
        <v>0.28226970688201863</v>
      </c>
    </row>
    <row r="116" spans="1:38" ht="15.75">
      <c r="A116" s="41" t="s">
        <v>114</v>
      </c>
      <c r="B116" s="36">
        <v>1439</v>
      </c>
      <c r="C116" s="37">
        <v>0.28205799999999998</v>
      </c>
      <c r="D116" s="37">
        <v>1.5999999999999999E-5</v>
      </c>
      <c r="E116" s="37">
        <v>6.9339300000000005E-4</v>
      </c>
      <c r="F116" s="37">
        <v>2.9468899999999999E-2</v>
      </c>
      <c r="H116" s="34">
        <f t="shared" si="84"/>
        <v>0.28203847269639498</v>
      </c>
      <c r="I116" s="35">
        <f t="shared" si="85"/>
        <v>7.1477357689597731</v>
      </c>
      <c r="J116" s="35">
        <f t="shared" si="86"/>
        <v>0.55999999999999994</v>
      </c>
      <c r="K116" s="35">
        <f t="shared" si="87"/>
        <v>1.6125963277751116</v>
      </c>
      <c r="L116" s="35">
        <f t="shared" si="88"/>
        <v>1.728496126700523</v>
      </c>
      <c r="M116" s="34">
        <f t="shared" si="89"/>
        <v>0.28183702303933544</v>
      </c>
      <c r="N116" s="34">
        <f t="shared" si="90"/>
        <v>0.28216958086477345</v>
      </c>
      <c r="O116" s="33"/>
      <c r="P116" s="34">
        <f t="shared" si="91"/>
        <v>0.28203913921463841</v>
      </c>
      <c r="Q116" s="35">
        <f t="shared" si="92"/>
        <v>6.0383720960155429</v>
      </c>
      <c r="R116" s="35">
        <f t="shared" si="93"/>
        <v>0.55999999999999994</v>
      </c>
      <c r="S116" s="35">
        <f t="shared" si="94"/>
        <v>1.6687994169468985</v>
      </c>
      <c r="T116" s="35">
        <f t="shared" si="95"/>
        <v>1.8211125207053924</v>
      </c>
      <c r="U116" s="34">
        <f t="shared" si="96"/>
        <v>0.28186893626269216</v>
      </c>
      <c r="V116" s="34">
        <f t="shared" si="97"/>
        <v>0.28220649254480051</v>
      </c>
      <c r="W116" s="33"/>
      <c r="X116" s="34">
        <f t="shared" si="98"/>
        <v>0.2820379287660737</v>
      </c>
      <c r="Y116" s="35">
        <f t="shared" si="99"/>
        <v>8.0532483228679119</v>
      </c>
      <c r="Z116" s="35">
        <f t="shared" si="100"/>
        <v>0.55999999999999994</v>
      </c>
      <c r="AA116" s="35">
        <f t="shared" si="101"/>
        <v>1.5694961737801139</v>
      </c>
      <c r="AB116" s="35">
        <f t="shared" si="102"/>
        <v>1.6573295052193697</v>
      </c>
      <c r="AC116" s="34">
        <f t="shared" si="103"/>
        <v>0.28181097938636279</v>
      </c>
      <c r="AD116" s="34">
        <f t="shared" si="104"/>
        <v>0.28213945808543162</v>
      </c>
      <c r="AE116" s="33"/>
      <c r="AF116" s="34">
        <f t="shared" si="105"/>
        <v>0.28203911871567949</v>
      </c>
      <c r="AG116" s="35">
        <f t="shared" si="106"/>
        <v>6.0376448445786934</v>
      </c>
      <c r="AH116" s="35">
        <f t="shared" si="107"/>
        <v>0.55999999999999994</v>
      </c>
      <c r="AI116" s="35">
        <f t="shared" si="108"/>
        <v>1.667011736800196</v>
      </c>
      <c r="AJ116" s="35">
        <f t="shared" si="109"/>
        <v>1.8207497757878599</v>
      </c>
      <c r="AK116" s="34">
        <f t="shared" si="110"/>
        <v>0.28186893626269216</v>
      </c>
      <c r="AL116" s="34">
        <f t="shared" si="111"/>
        <v>0.28220649254480051</v>
      </c>
    </row>
    <row r="117" spans="1:38">
      <c r="H117" s="34"/>
      <c r="I117" s="35"/>
      <c r="J117" s="35"/>
      <c r="K117" s="35"/>
      <c r="L117" s="35"/>
      <c r="M117" s="34"/>
      <c r="N117" s="34"/>
      <c r="O117" s="33"/>
      <c r="P117" s="34"/>
      <c r="Q117" s="35"/>
      <c r="R117" s="35"/>
      <c r="S117" s="35"/>
      <c r="T117" s="35"/>
      <c r="U117" s="34"/>
      <c r="V117" s="34"/>
      <c r="W117" s="33"/>
      <c r="X117" s="34"/>
      <c r="Y117" s="35"/>
      <c r="Z117" s="35"/>
      <c r="AA117" s="35"/>
      <c r="AB117" s="35"/>
      <c r="AC117" s="34"/>
      <c r="AD117" s="34"/>
      <c r="AE117" s="33"/>
      <c r="AF117" s="34"/>
      <c r="AG117" s="35"/>
      <c r="AH117" s="35"/>
      <c r="AI117" s="35"/>
      <c r="AJ117" s="35"/>
      <c r="AK117" s="34"/>
      <c r="AL117" s="34"/>
    </row>
    <row r="118" spans="1:38">
      <c r="H118" s="34"/>
      <c r="I118" s="35"/>
      <c r="J118" s="35"/>
      <c r="K118" s="35"/>
      <c r="L118" s="35"/>
      <c r="M118" s="34"/>
      <c r="N118" s="34"/>
      <c r="O118" s="33"/>
      <c r="P118" s="34"/>
      <c r="Q118" s="35"/>
      <c r="R118" s="35"/>
      <c r="S118" s="35"/>
      <c r="T118" s="35"/>
      <c r="U118" s="34"/>
      <c r="V118" s="34"/>
      <c r="W118" s="33"/>
      <c r="X118" s="34"/>
      <c r="Y118" s="35"/>
      <c r="Z118" s="35"/>
      <c r="AA118" s="35"/>
      <c r="AB118" s="35"/>
      <c r="AC118" s="34"/>
      <c r="AD118" s="34"/>
      <c r="AE118" s="33"/>
      <c r="AF118" s="34"/>
      <c r="AG118" s="35"/>
      <c r="AH118" s="35"/>
      <c r="AI118" s="35"/>
      <c r="AJ118" s="35"/>
      <c r="AK118" s="34"/>
      <c r="AL118" s="34"/>
    </row>
    <row r="119" spans="1:38">
      <c r="H119" s="34"/>
      <c r="I119" s="35"/>
      <c r="J119" s="35"/>
      <c r="K119" s="35"/>
      <c r="L119" s="35"/>
      <c r="M119" s="34"/>
      <c r="N119" s="34"/>
      <c r="O119" s="33"/>
      <c r="P119" s="34"/>
      <c r="Q119" s="35"/>
      <c r="R119" s="35"/>
      <c r="S119" s="35"/>
      <c r="T119" s="35"/>
      <c r="U119" s="34"/>
      <c r="V119" s="34"/>
      <c r="W119" s="33"/>
      <c r="X119" s="34"/>
      <c r="Y119" s="35"/>
      <c r="Z119" s="35"/>
      <c r="AA119" s="35"/>
      <c r="AB119" s="35"/>
      <c r="AC119" s="34"/>
      <c r="AD119" s="34"/>
      <c r="AE119" s="33"/>
      <c r="AF119" s="34"/>
      <c r="AG119" s="35"/>
      <c r="AH119" s="35"/>
      <c r="AI119" s="35"/>
      <c r="AJ119" s="35"/>
      <c r="AK119" s="34"/>
      <c r="AL119" s="34"/>
    </row>
    <row r="120" spans="1:38">
      <c r="H120" s="34"/>
      <c r="I120" s="35"/>
      <c r="J120" s="35"/>
      <c r="K120" s="35"/>
      <c r="L120" s="35"/>
      <c r="M120" s="34"/>
      <c r="N120" s="34"/>
      <c r="O120" s="33"/>
      <c r="P120" s="34"/>
      <c r="Q120" s="35"/>
      <c r="R120" s="35"/>
      <c r="S120" s="35"/>
      <c r="T120" s="35"/>
      <c r="U120" s="34"/>
      <c r="V120" s="34"/>
      <c r="W120" s="33"/>
      <c r="X120" s="34"/>
      <c r="Y120" s="35"/>
      <c r="Z120" s="35"/>
      <c r="AA120" s="35"/>
      <c r="AB120" s="35"/>
      <c r="AC120" s="34"/>
      <c r="AD120" s="34"/>
      <c r="AE120" s="33"/>
      <c r="AF120" s="34"/>
      <c r="AG120" s="35"/>
      <c r="AH120" s="35"/>
      <c r="AI120" s="35"/>
      <c r="AJ120" s="35"/>
      <c r="AK120" s="34"/>
      <c r="AL120" s="34"/>
    </row>
    <row r="121" spans="1:38">
      <c r="H121" s="34"/>
      <c r="I121" s="35"/>
      <c r="J121" s="35"/>
      <c r="K121" s="35"/>
      <c r="L121" s="35"/>
      <c r="M121" s="34"/>
      <c r="N121" s="34"/>
      <c r="O121" s="33"/>
      <c r="P121" s="34"/>
      <c r="Q121" s="35"/>
      <c r="R121" s="35"/>
      <c r="S121" s="35"/>
      <c r="T121" s="35"/>
      <c r="U121" s="34"/>
      <c r="V121" s="34"/>
      <c r="W121" s="33"/>
      <c r="X121" s="34"/>
      <c r="Y121" s="35"/>
      <c r="Z121" s="35"/>
      <c r="AA121" s="35"/>
      <c r="AB121" s="35"/>
      <c r="AC121" s="34"/>
      <c r="AD121" s="34"/>
      <c r="AE121" s="33"/>
      <c r="AF121" s="34"/>
      <c r="AG121" s="35"/>
      <c r="AH121" s="35"/>
      <c r="AI121" s="35"/>
      <c r="AJ121" s="35"/>
      <c r="AK121" s="34"/>
      <c r="AL121" s="34"/>
    </row>
    <row r="122" spans="1:38">
      <c r="H122" s="34"/>
      <c r="I122" s="35"/>
      <c r="J122" s="35"/>
      <c r="K122" s="35"/>
      <c r="L122" s="35"/>
      <c r="M122" s="34"/>
      <c r="N122" s="34"/>
      <c r="O122" s="33"/>
      <c r="P122" s="34"/>
      <c r="Q122" s="35"/>
      <c r="R122" s="35"/>
      <c r="S122" s="35"/>
      <c r="T122" s="35"/>
      <c r="U122" s="34"/>
      <c r="V122" s="34"/>
      <c r="W122" s="33"/>
      <c r="X122" s="34"/>
      <c r="Y122" s="35"/>
      <c r="Z122" s="35"/>
      <c r="AA122" s="35"/>
      <c r="AB122" s="35"/>
      <c r="AC122" s="34"/>
      <c r="AD122" s="34"/>
      <c r="AE122" s="33"/>
      <c r="AF122" s="34"/>
      <c r="AG122" s="35"/>
      <c r="AH122" s="35"/>
      <c r="AI122" s="35"/>
      <c r="AJ122" s="35"/>
      <c r="AK122" s="34"/>
      <c r="AL122" s="34"/>
    </row>
    <row r="123" spans="1:38">
      <c r="H123" s="34"/>
      <c r="I123" s="35"/>
      <c r="J123" s="35"/>
      <c r="K123" s="35"/>
      <c r="L123" s="35"/>
      <c r="M123" s="34"/>
      <c r="N123" s="34"/>
      <c r="O123" s="33"/>
      <c r="P123" s="34"/>
      <c r="Q123" s="35"/>
      <c r="R123" s="35"/>
      <c r="S123" s="35"/>
      <c r="T123" s="35"/>
      <c r="U123" s="34"/>
      <c r="V123" s="34"/>
      <c r="W123" s="33"/>
      <c r="X123" s="34"/>
      <c r="Y123" s="35"/>
      <c r="Z123" s="35"/>
      <c r="AA123" s="35"/>
      <c r="AB123" s="35"/>
      <c r="AC123" s="34"/>
      <c r="AD123" s="34"/>
      <c r="AE123" s="33"/>
      <c r="AF123" s="34"/>
      <c r="AG123" s="35"/>
      <c r="AH123" s="35"/>
      <c r="AI123" s="35"/>
      <c r="AJ123" s="35"/>
      <c r="AK123" s="34"/>
      <c r="AL123" s="34"/>
    </row>
    <row r="124" spans="1:38">
      <c r="H124" s="34"/>
      <c r="I124" s="35"/>
      <c r="J124" s="35"/>
      <c r="K124" s="35"/>
      <c r="L124" s="35"/>
      <c r="M124" s="34"/>
      <c r="N124" s="34"/>
      <c r="O124" s="33"/>
      <c r="P124" s="34"/>
      <c r="Q124" s="35"/>
      <c r="R124" s="35"/>
      <c r="S124" s="35"/>
      <c r="T124" s="35"/>
      <c r="U124" s="34"/>
      <c r="V124" s="34"/>
      <c r="W124" s="33"/>
      <c r="X124" s="34"/>
      <c r="Y124" s="35"/>
      <c r="Z124" s="35"/>
      <c r="AA124" s="35"/>
      <c r="AB124" s="35"/>
      <c r="AC124" s="34"/>
      <c r="AD124" s="34"/>
      <c r="AE124" s="33"/>
      <c r="AF124" s="34"/>
      <c r="AG124" s="35"/>
      <c r="AH124" s="35"/>
      <c r="AI124" s="35"/>
      <c r="AJ124" s="35"/>
      <c r="AK124" s="34"/>
      <c r="AL124" s="34"/>
    </row>
    <row r="125" spans="1:38">
      <c r="H125" s="34"/>
      <c r="I125" s="35"/>
      <c r="J125" s="35"/>
      <c r="K125" s="35"/>
      <c r="L125" s="35"/>
      <c r="M125" s="34"/>
      <c r="N125" s="34"/>
      <c r="O125" s="33"/>
      <c r="P125" s="34"/>
      <c r="Q125" s="35"/>
      <c r="R125" s="35"/>
      <c r="S125" s="35"/>
      <c r="T125" s="35"/>
      <c r="U125" s="34"/>
      <c r="V125" s="34"/>
      <c r="W125" s="33"/>
      <c r="X125" s="34"/>
      <c r="Y125" s="35"/>
      <c r="Z125" s="35"/>
      <c r="AA125" s="35"/>
      <c r="AB125" s="35"/>
      <c r="AC125" s="34"/>
      <c r="AD125" s="34"/>
      <c r="AE125" s="33"/>
      <c r="AF125" s="34"/>
      <c r="AG125" s="35"/>
      <c r="AH125" s="35"/>
      <c r="AI125" s="35"/>
      <c r="AJ125" s="35"/>
      <c r="AK125" s="34"/>
      <c r="AL125" s="34"/>
    </row>
    <row r="126" spans="1:38">
      <c r="H126" s="34"/>
      <c r="I126" s="35"/>
      <c r="J126" s="35"/>
      <c r="K126" s="35"/>
      <c r="L126" s="35"/>
      <c r="M126" s="34"/>
      <c r="N126" s="34"/>
      <c r="O126" s="33"/>
      <c r="P126" s="34"/>
      <c r="Q126" s="35"/>
      <c r="R126" s="35"/>
      <c r="S126" s="35"/>
      <c r="T126" s="35"/>
      <c r="U126" s="34"/>
      <c r="V126" s="34"/>
      <c r="W126" s="33"/>
      <c r="X126" s="34"/>
      <c r="Y126" s="35"/>
      <c r="Z126" s="35"/>
      <c r="AA126" s="35"/>
      <c r="AB126" s="35"/>
      <c r="AC126" s="34"/>
      <c r="AD126" s="34"/>
      <c r="AE126" s="33"/>
      <c r="AF126" s="34"/>
      <c r="AG126" s="35"/>
      <c r="AH126" s="35"/>
      <c r="AI126" s="35"/>
      <c r="AJ126" s="35"/>
      <c r="AK126" s="34"/>
      <c r="AL126" s="34"/>
    </row>
    <row r="127" spans="1:38">
      <c r="H127" s="34"/>
      <c r="I127" s="35"/>
      <c r="J127" s="35"/>
      <c r="K127" s="35"/>
      <c r="L127" s="35"/>
      <c r="M127" s="34"/>
      <c r="N127" s="34"/>
      <c r="O127" s="33"/>
      <c r="P127" s="34"/>
      <c r="Q127" s="35"/>
      <c r="R127" s="35"/>
      <c r="S127" s="35"/>
      <c r="T127" s="35"/>
      <c r="U127" s="34"/>
      <c r="V127" s="34"/>
      <c r="W127" s="33"/>
      <c r="X127" s="34"/>
      <c r="Y127" s="35"/>
      <c r="Z127" s="35"/>
      <c r="AA127" s="35"/>
      <c r="AB127" s="35"/>
      <c r="AC127" s="34"/>
      <c r="AD127" s="34"/>
      <c r="AE127" s="33"/>
      <c r="AF127" s="34"/>
      <c r="AG127" s="35"/>
      <c r="AH127" s="35"/>
      <c r="AI127" s="35"/>
      <c r="AJ127" s="35"/>
      <c r="AK127" s="34"/>
      <c r="AL127" s="34"/>
    </row>
    <row r="128" spans="1:38">
      <c r="H128" s="34"/>
      <c r="I128" s="35"/>
      <c r="J128" s="35"/>
      <c r="K128" s="35"/>
      <c r="L128" s="35"/>
      <c r="M128" s="34"/>
      <c r="N128" s="34"/>
      <c r="O128" s="33"/>
      <c r="P128" s="34"/>
      <c r="Q128" s="35"/>
      <c r="R128" s="35"/>
      <c r="S128" s="35"/>
      <c r="T128" s="35"/>
      <c r="U128" s="34"/>
      <c r="V128" s="34"/>
      <c r="W128" s="33"/>
      <c r="X128" s="34"/>
      <c r="Y128" s="35"/>
      <c r="Z128" s="35"/>
      <c r="AA128" s="35"/>
      <c r="AB128" s="35"/>
      <c r="AC128" s="34"/>
      <c r="AD128" s="34"/>
      <c r="AE128" s="33"/>
      <c r="AF128" s="34"/>
      <c r="AG128" s="35"/>
      <c r="AH128" s="35"/>
      <c r="AI128" s="35"/>
      <c r="AJ128" s="35"/>
      <c r="AK128" s="34"/>
      <c r="AL128" s="34"/>
    </row>
    <row r="129" spans="8:38">
      <c r="H129" s="34"/>
      <c r="I129" s="35"/>
      <c r="J129" s="35"/>
      <c r="K129" s="35"/>
      <c r="L129" s="35"/>
      <c r="M129" s="34"/>
      <c r="N129" s="34"/>
      <c r="O129" s="33"/>
      <c r="P129" s="34"/>
      <c r="Q129" s="35"/>
      <c r="R129" s="35"/>
      <c r="S129" s="35"/>
      <c r="T129" s="35"/>
      <c r="U129" s="34"/>
      <c r="V129" s="34"/>
      <c r="W129" s="33"/>
      <c r="X129" s="34"/>
      <c r="Y129" s="35"/>
      <c r="Z129" s="35"/>
      <c r="AA129" s="35"/>
      <c r="AB129" s="35"/>
      <c r="AC129" s="34"/>
      <c r="AD129" s="34"/>
      <c r="AE129" s="33"/>
      <c r="AF129" s="34"/>
      <c r="AG129" s="35"/>
      <c r="AH129" s="35"/>
      <c r="AI129" s="35"/>
      <c r="AJ129" s="35"/>
      <c r="AK129" s="34"/>
      <c r="AL129" s="34"/>
    </row>
    <row r="130" spans="8:38">
      <c r="H130" s="34"/>
      <c r="I130" s="35"/>
      <c r="J130" s="35"/>
      <c r="K130" s="35"/>
      <c r="L130" s="35"/>
      <c r="M130" s="34"/>
      <c r="N130" s="34"/>
      <c r="O130" s="33"/>
      <c r="P130" s="34"/>
      <c r="Q130" s="35"/>
      <c r="R130" s="35"/>
      <c r="S130" s="35"/>
      <c r="T130" s="35"/>
      <c r="U130" s="34"/>
      <c r="V130" s="34"/>
      <c r="W130" s="33"/>
      <c r="X130" s="34"/>
      <c r="Y130" s="35"/>
      <c r="Z130" s="35"/>
      <c r="AA130" s="35"/>
      <c r="AB130" s="35"/>
      <c r="AC130" s="34"/>
      <c r="AD130" s="34"/>
      <c r="AE130" s="33"/>
      <c r="AF130" s="34"/>
      <c r="AG130" s="35"/>
      <c r="AH130" s="35"/>
      <c r="AI130" s="35"/>
      <c r="AJ130" s="35"/>
      <c r="AK130" s="34"/>
      <c r="AL130" s="3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8"/>
  <sheetViews>
    <sheetView tabSelected="1" workbookViewId="0">
      <selection activeCell="A10" sqref="A10"/>
    </sheetView>
  </sheetViews>
  <sheetFormatPr defaultColWidth="8.85546875" defaultRowHeight="15"/>
  <cols>
    <col min="1" max="1" width="15.28515625" style="2" customWidth="1"/>
  </cols>
  <sheetData>
    <row r="1" spans="1:42" s="57" customFormat="1" ht="21">
      <c r="A1" s="58" t="s">
        <v>115</v>
      </c>
    </row>
    <row r="2" spans="1:42">
      <c r="A2" s="56" t="s">
        <v>612</v>
      </c>
    </row>
    <row r="3" spans="1:42">
      <c r="A3" s="56" t="s">
        <v>613</v>
      </c>
    </row>
    <row r="4" spans="1:42">
      <c r="A4" s="55" t="s">
        <v>617</v>
      </c>
    </row>
    <row r="5" spans="1:42">
      <c r="A5" s="55" t="s">
        <v>616</v>
      </c>
    </row>
    <row r="6" spans="1:42">
      <c r="A6" s="55"/>
    </row>
    <row r="7" spans="1:42">
      <c r="A7" s="91" t="s">
        <v>742</v>
      </c>
    </row>
    <row r="8" spans="1:42" s="3" customFormat="1" ht="14.25">
      <c r="A8" s="55"/>
      <c r="B8" s="6"/>
      <c r="C8" s="7"/>
      <c r="D8" s="7"/>
      <c r="E8" s="7"/>
      <c r="F8" s="10"/>
      <c r="H8" s="93" t="s">
        <v>15</v>
      </c>
      <c r="I8" s="93"/>
      <c r="J8" s="93"/>
      <c r="K8" s="93"/>
      <c r="L8" s="93"/>
      <c r="M8" s="93"/>
      <c r="N8" s="93"/>
      <c r="P8" s="94" t="s">
        <v>611</v>
      </c>
      <c r="Q8" s="94"/>
      <c r="R8" s="94"/>
      <c r="S8" s="94"/>
      <c r="T8" s="94"/>
      <c r="U8" s="94"/>
      <c r="V8" s="94"/>
      <c r="X8" s="95" t="s">
        <v>17</v>
      </c>
      <c r="Y8" s="95"/>
      <c r="Z8" s="95"/>
      <c r="AA8" s="95"/>
      <c r="AB8" s="95"/>
      <c r="AC8" s="95"/>
      <c r="AD8" s="95"/>
      <c r="AF8" s="96" t="s">
        <v>18</v>
      </c>
      <c r="AG8" s="96"/>
      <c r="AH8" s="96"/>
      <c r="AI8" s="96"/>
      <c r="AJ8" s="96"/>
      <c r="AK8" s="96"/>
      <c r="AL8" s="96"/>
    </row>
    <row r="9" spans="1:42" s="3" customFormat="1" ht="14.25">
      <c r="A9" s="38" t="s">
        <v>0</v>
      </c>
      <c r="B9" s="6" t="s">
        <v>1</v>
      </c>
      <c r="C9" s="8" t="s">
        <v>12</v>
      </c>
      <c r="D9" s="9" t="s">
        <v>19</v>
      </c>
      <c r="E9" s="8" t="s">
        <v>13</v>
      </c>
      <c r="F9" s="11"/>
      <c r="H9" s="23" t="s">
        <v>12</v>
      </c>
      <c r="I9" s="13" t="s">
        <v>3</v>
      </c>
      <c r="J9" s="13" t="s">
        <v>2</v>
      </c>
      <c r="K9" s="14" t="s">
        <v>4</v>
      </c>
      <c r="L9" s="14" t="s">
        <v>4</v>
      </c>
      <c r="M9" s="14" t="s">
        <v>5</v>
      </c>
      <c r="N9" s="14" t="s">
        <v>6</v>
      </c>
      <c r="P9" s="24" t="s">
        <v>12</v>
      </c>
      <c r="Q9" s="15" t="s">
        <v>7</v>
      </c>
      <c r="R9" s="15" t="s">
        <v>2</v>
      </c>
      <c r="S9" s="16" t="s">
        <v>4</v>
      </c>
      <c r="T9" s="16" t="s">
        <v>4</v>
      </c>
      <c r="U9" s="16" t="s">
        <v>5</v>
      </c>
      <c r="V9" s="16" t="s">
        <v>6</v>
      </c>
      <c r="X9" s="25" t="s">
        <v>12</v>
      </c>
      <c r="Y9" s="17" t="s">
        <v>3</v>
      </c>
      <c r="Z9" s="17" t="s">
        <v>2</v>
      </c>
      <c r="AA9" s="18" t="s">
        <v>4</v>
      </c>
      <c r="AB9" s="18" t="s">
        <v>4</v>
      </c>
      <c r="AC9" s="19" t="s">
        <v>5</v>
      </c>
      <c r="AD9" s="19" t="s">
        <v>6</v>
      </c>
      <c r="AF9" s="26" t="s">
        <v>12</v>
      </c>
      <c r="AG9" s="20" t="s">
        <v>3</v>
      </c>
      <c r="AH9" s="20" t="s">
        <v>2</v>
      </c>
      <c r="AI9" s="21" t="s">
        <v>4</v>
      </c>
      <c r="AJ9" s="21" t="s">
        <v>4</v>
      </c>
      <c r="AK9" s="22" t="s">
        <v>5</v>
      </c>
      <c r="AL9" s="22" t="s">
        <v>6</v>
      </c>
    </row>
    <row r="10" spans="1:42" s="4" customFormat="1" ht="16.5" customHeight="1">
      <c r="A10" s="92" t="s">
        <v>746</v>
      </c>
      <c r="B10" s="6" t="s">
        <v>8</v>
      </c>
      <c r="F10" s="12"/>
      <c r="H10" s="27" t="s">
        <v>9</v>
      </c>
      <c r="I10" s="27"/>
      <c r="J10" s="27"/>
      <c r="K10" s="27" t="s">
        <v>10</v>
      </c>
      <c r="L10" s="27" t="s">
        <v>11</v>
      </c>
      <c r="M10" s="28"/>
      <c r="N10" s="28"/>
      <c r="P10" s="29" t="s">
        <v>9</v>
      </c>
      <c r="Q10" s="29"/>
      <c r="R10" s="29"/>
      <c r="S10" s="29" t="s">
        <v>10</v>
      </c>
      <c r="T10" s="29" t="s">
        <v>11</v>
      </c>
      <c r="U10" s="30"/>
      <c r="V10" s="30"/>
      <c r="W10" s="5"/>
      <c r="X10" s="19" t="s">
        <v>9</v>
      </c>
      <c r="Y10" s="19"/>
      <c r="Z10" s="19"/>
      <c r="AA10" s="19" t="s">
        <v>10</v>
      </c>
      <c r="AB10" s="19" t="s">
        <v>11</v>
      </c>
      <c r="AC10" s="31"/>
      <c r="AD10" s="31"/>
      <c r="AE10" s="5"/>
      <c r="AF10" s="22" t="s">
        <v>9</v>
      </c>
      <c r="AG10" s="22"/>
      <c r="AH10" s="22"/>
      <c r="AI10" s="22" t="s">
        <v>10</v>
      </c>
      <c r="AJ10" s="22" t="s">
        <v>11</v>
      </c>
      <c r="AK10" s="32"/>
      <c r="AL10" s="32"/>
      <c r="AM10" s="5"/>
      <c r="AN10" s="5"/>
      <c r="AO10" s="5"/>
      <c r="AP10" s="5"/>
    </row>
    <row r="11" spans="1:42">
      <c r="A11" s="40" t="s">
        <v>116</v>
      </c>
      <c r="B11" s="43">
        <v>1223.0999999999999</v>
      </c>
      <c r="C11" s="45">
        <v>0.28210759823978043</v>
      </c>
      <c r="D11" s="45">
        <v>5.1789865961008794E-5</v>
      </c>
      <c r="E11" s="47">
        <v>1.3711158059056361E-3</v>
      </c>
      <c r="H11" s="34">
        <f t="shared" ref="H11" si="0">C11-(E11*(EXP(0.0193*B11/1000)-1))</f>
        <v>0.2820748468723876</v>
      </c>
      <c r="I11" s="35">
        <f t="shared" ref="I11" si="1">IF(ISBLANK(B11),0,((H11/M11)-1)*10000)</f>
        <v>3.4003866406395744</v>
      </c>
      <c r="J11" s="35">
        <f t="shared" ref="J11" si="2">0.7*D11/0.00002</f>
        <v>1.8126453086353074</v>
      </c>
      <c r="K11" s="35">
        <f t="shared" ref="K11" si="3">IF(ISBLANK(B11),0,(1/0.0193)*LN(1+((C11-0.28325)/(E11-0.0384))))</f>
        <v>1.5743675847920948</v>
      </c>
      <c r="L11" s="35">
        <f t="shared" ref="L11" si="4">IF(ISBLANK(B11),0,(B11/1000)+((1/0.0193)*LN(1+((H11-N11)/(0.015-0.0384)))))</f>
        <v>1.7932337901703645</v>
      </c>
      <c r="M11" s="34">
        <f t="shared" ref="M11" si="5">IF(ISBLANK(B11),0,0.282772-(0.0332*(EXP(0.0193*B11/1000)-1)))</f>
        <v>0.28197896312247328</v>
      </c>
      <c r="N11" s="34">
        <f t="shared" ref="N11" si="6">IF(ISBLANK(B11),0,0.283251-(0.0384*(EXP(0.0193*B11/1000)-1)))</f>
        <v>0.28233375252719795</v>
      </c>
      <c r="O11" s="33"/>
      <c r="P11" s="34">
        <f t="shared" ref="P11" si="7">C11-(E11*(EXP(0.01865*B11/1000)-1))</f>
        <v>0.28207596252430961</v>
      </c>
      <c r="Q11" s="35">
        <f t="shared" ref="Q11" si="8">IF(ISBLANK(B11),0,((P11/U11)-1)*10000)</f>
        <v>2.4816909223956962</v>
      </c>
      <c r="R11" s="35">
        <f t="shared" ref="R11" si="9">0.7*D11/0.00002</f>
        <v>1.8126453086353074</v>
      </c>
      <c r="S11" s="35">
        <f t="shared" ref="S11" si="10">IF(ISBLANK(B11),0,(1/0.01865)*LN(1+((C11-0.28325)/(E11-0.0384))))</f>
        <v>1.6292383049054924</v>
      </c>
      <c r="T11" s="35">
        <f t="shared" ref="T11" si="11">IF(ISBLANK(B11),0,(B11/1000)+((1/0.01865)*LN(1+((P11-V11)/(0.015-0.0384)))))</f>
        <v>1.8813453960141691</v>
      </c>
      <c r="U11" s="34">
        <f t="shared" ref="U11" si="12">IF(ISBLANK(B11),0,0.282772-(0.0332*(EXP(0.01865*B11/1000)-1)))</f>
        <v>0.2820059773569028</v>
      </c>
      <c r="V11" s="34">
        <f t="shared" ref="V11" si="13">IF(ISBLANK(B11),0,0.283251-(0.0384*(EXP(0.01865*B11/1000)-1)))</f>
        <v>0.2823649979067791</v>
      </c>
      <c r="W11" s="33"/>
      <c r="X11" s="34">
        <f t="shared" ref="X11" si="14">C11-(E11*(EXP(0.01983*B11/1000)-1))</f>
        <v>0.28207393653029</v>
      </c>
      <c r="Y11" s="35">
        <f t="shared" ref="Y11" si="15">IF(ISBLANK(B11),0,((X11/AC11)-1)*10000)</f>
        <v>4.1501481761474501</v>
      </c>
      <c r="Z11" s="35">
        <f t="shared" ref="Z11" si="16">0.7*D11/0.00002</f>
        <v>1.8126453086353074</v>
      </c>
      <c r="AA11" s="35">
        <f t="shared" ref="AA11" si="17">IF(ISBLANK(B11),0,(1/0.01983)*LN(1+((C11-0.28325)/(E11-0.0384))))</f>
        <v>1.5322891773316911</v>
      </c>
      <c r="AB11" s="35">
        <f t="shared" ref="AB11" si="18">IF(ISBLANK(B11),0,(B11/1000)+((1/0.01983)*LN(1+((X11-AD11)/(0.015-0.0384)))))</f>
        <v>1.7255657651120695</v>
      </c>
      <c r="AC11" s="34">
        <f t="shared" ref="AC11" si="19">IF(ISBLANK(B11),0,0.282772-(0.0332*(EXP(0.01983*B11/1000)-1)))</f>
        <v>0.28195692023046537</v>
      </c>
      <c r="AD11" s="34">
        <f t="shared" ref="AD11" si="20">IF(ISBLANK(B11),0,0.283251-(0.0384*(EXP(0.01983*B11/1000)-1)))</f>
        <v>0.28230825713403218</v>
      </c>
      <c r="AE11" s="33"/>
      <c r="AF11" s="34">
        <f t="shared" ref="AF11" si="21">C11-(E11*(EXP(0.01867*B11/1000)-1))</f>
        <v>0.28207592820978217</v>
      </c>
      <c r="AG11" s="35">
        <f t="shared" ref="AG11" si="22">IF(ISBLANK(B11),0,((AF11/AK11)-1)*10000)</f>
        <v>2.4804741209738523</v>
      </c>
      <c r="AH11" s="35">
        <f t="shared" ref="AH11" si="23">0.7*D11/0.00002</f>
        <v>1.8126453086353074</v>
      </c>
      <c r="AI11" s="35">
        <f t="shared" ref="AI11" si="24">IF(ISBLANK(B11),0,(1/0.01867)*LN(1+((C11-0.28325)/(E11-0.0384))))</f>
        <v>1.6274930040968096</v>
      </c>
      <c r="AJ11" s="35">
        <f t="shared" ref="AJ11" si="25">IF(ISBLANK(B11),0,(B11/1000)+((1/0.01867)*LN(1+((AF11-AL11)/(0.015-0.0384)))))</f>
        <v>1.8807178454808247</v>
      </c>
      <c r="AK11" s="34">
        <f t="shared" ref="AK11" si="26">IF(ISBLANK(B11),0,0.282772-(0.0332*(EXP(0.01865*B11/1000)-1)))</f>
        <v>0.2820059773569028</v>
      </c>
      <c r="AL11" s="34">
        <f t="shared" ref="AL11" si="27">IF(ISBLANK(B11),0,0.283251-(0.0384*(EXP(0.01865*B11/1000)-1)))</f>
        <v>0.2823649979067791</v>
      </c>
    </row>
    <row r="12" spans="1:42">
      <c r="A12" s="40" t="s">
        <v>117</v>
      </c>
      <c r="B12" s="43">
        <v>1234.5</v>
      </c>
      <c r="C12" s="45">
        <v>0.2822496180150923</v>
      </c>
      <c r="D12" s="45">
        <v>4.1044372047556163E-5</v>
      </c>
      <c r="E12" s="47">
        <v>1.1133774406012873E-3</v>
      </c>
      <c r="H12" s="34">
        <f t="shared" ref="H12:H94" si="28">C12-(E12*(EXP(0.0193*B12/1000)-1))</f>
        <v>0.28222277231028009</v>
      </c>
      <c r="I12" s="35">
        <f t="shared" ref="I12:I94" si="29">IF(ISBLANK(B12),0,((H12/M12)-1)*10000)</f>
        <v>8.9118642712837648</v>
      </c>
      <c r="J12" s="35">
        <f t="shared" ref="J12:J94" si="30">0.7*D12/0.00002</f>
        <v>1.4365530216644655</v>
      </c>
      <c r="K12" s="35">
        <f t="shared" ref="K12:K94" si="31">IF(ISBLANK(B12),0,(1/0.0193)*LN(1+((C12-0.28325)/(E12-0.0384))))</f>
        <v>1.3718090088345372</v>
      </c>
      <c r="L12" s="35">
        <f t="shared" ref="L12:L94" si="32">IF(ISBLANK(B12),0,(B12/1000)+((1/0.0193)*LN(1+((H12-N12)/(0.015-0.0384)))))</f>
        <v>1.4605874005512101</v>
      </c>
      <c r="M12" s="34">
        <f t="shared" ref="M12:M94" si="33">IF(ISBLANK(B12),0,0.282772-(0.0332*(EXP(0.0193*B12/1000)-1)))</f>
        <v>0.2819714831516581</v>
      </c>
      <c r="N12" s="34">
        <f t="shared" ref="N12:N94" si="34">IF(ISBLANK(B12),0,0.283251-(0.0384*(EXP(0.0193*B12/1000)-1)))</f>
        <v>0.28232510099468883</v>
      </c>
      <c r="O12" s="33"/>
      <c r="P12" s="34">
        <f t="shared" ref="P12:P94" si="35">C12-(E12*(EXP(0.01865*B12/1000)-1))</f>
        <v>0.2822236868868489</v>
      </c>
      <c r="Q12" s="35">
        <f t="shared" ref="Q12:Q94" si="36">IF(ISBLANK(B12),0,((P12/U12)-1)*10000)</f>
        <v>7.9763406650346091</v>
      </c>
      <c r="R12" s="35">
        <f t="shared" ref="R12:R94" si="37">0.7*D12/0.00002</f>
        <v>1.4365530216644655</v>
      </c>
      <c r="S12" s="35">
        <f t="shared" ref="S12:S94" si="38">IF(ISBLANK(B12),0,(1/0.01865)*LN(1+((C12-0.28325)/(E12-0.0384))))</f>
        <v>1.4196200466759552</v>
      </c>
      <c r="T12" s="35">
        <f t="shared" ref="T12:T94" si="39">IF(ISBLANK(B12),0,(B12/1000)+((1/0.01865)*LN(1+((P12-V12)/(0.015-0.0384)))))</f>
        <v>1.5382997090562816</v>
      </c>
      <c r="U12" s="34">
        <f t="shared" ref="U12:U94" si="40">IF(ISBLANK(B12),0,0.282772-(0.0332*(EXP(0.01865*B12/1000)-1)))</f>
        <v>0.28199875507309102</v>
      </c>
      <c r="V12" s="34">
        <f t="shared" ref="V12:V94" si="41">IF(ISBLANK(B12),0,0.283251-(0.0384*(EXP(0.01865*B12/1000)-1)))</f>
        <v>0.28235664442188835</v>
      </c>
      <c r="W12" s="33"/>
      <c r="X12" s="34">
        <f t="shared" ref="X12:X94" si="42">C12-(E12*(EXP(0.01983*B12/1000)-1))</f>
        <v>0.28222202603526775</v>
      </c>
      <c r="Y12" s="35">
        <f t="shared" ref="Y12:Y94" si="43">IF(ISBLANK(B12),0,((X12/AC12)-1)*10000)</f>
        <v>9.6753657080461686</v>
      </c>
      <c r="Z12" s="35">
        <f t="shared" ref="Z12:Z94" si="44">0.7*D12/0.00002</f>
        <v>1.4365530216644655</v>
      </c>
      <c r="AA12" s="35">
        <f t="shared" ref="AA12:AA94" si="45">IF(ISBLANK(B12),0,(1/0.01983)*LN(1+((C12-0.28325)/(E12-0.0384))))</f>
        <v>1.3351444211047185</v>
      </c>
      <c r="AB12" s="35">
        <f t="shared" ref="AB12:AB94" si="46">IF(ISBLANK(B12),0,(B12/1000)+((1/0.01983)*LN(1+((X12-AD12)/(0.015-0.0384)))))</f>
        <v>1.4008901246380123</v>
      </c>
      <c r="AC12" s="34">
        <f t="shared" ref="AC12:AC94" si="47">IF(ISBLANK(B12),0,0.282772-(0.0332*(EXP(0.01983*B12/1000)-1)))</f>
        <v>0.28194922984428322</v>
      </c>
      <c r="AD12" s="34">
        <f t="shared" ref="AD12:AD94" si="48">IF(ISBLANK(B12),0,0.283251-(0.0384*(EXP(0.01983*B12/1000)-1)))</f>
        <v>0.28229936222953234</v>
      </c>
      <c r="AE12" s="33"/>
      <c r="AF12" s="34">
        <f t="shared" ref="AF12:AF94" si="49">C12-(E12*(EXP(0.01867*B12/1000)-1))</f>
        <v>0.28222365875697308</v>
      </c>
      <c r="AG12" s="35">
        <f t="shared" ref="AG12:AG94" si="50">IF(ISBLANK(B12),0,((AF12/AK12)-1)*10000)</f>
        <v>7.9753431473039704</v>
      </c>
      <c r="AH12" s="35">
        <f t="shared" ref="AH12:AH94" si="51">0.7*D12/0.00002</f>
        <v>1.4365530216644655</v>
      </c>
      <c r="AI12" s="35">
        <f t="shared" ref="AI12:AI94" si="52">IF(ISBLANK(B12),0,(1/0.01867)*LN(1+((C12-0.28325)/(E12-0.0384))))</f>
        <v>1.4180992967598591</v>
      </c>
      <c r="AJ12" s="35">
        <f t="shared" ref="AJ12:AJ94" si="53">IF(ISBLANK(B12),0,(B12/1000)+((1/0.01867)*LN(1+((AF12-AL12)/(0.015-0.0384)))))</f>
        <v>1.5380382920608235</v>
      </c>
      <c r="AK12" s="34">
        <f t="shared" ref="AK12:AK94" si="54">IF(ISBLANK(B12),0,0.282772-(0.0332*(EXP(0.01865*B12/1000)-1)))</f>
        <v>0.28199875507309102</v>
      </c>
      <c r="AL12" s="34">
        <f t="shared" ref="AL12:AL94" si="55">IF(ISBLANK(B12),0,0.283251-(0.0384*(EXP(0.01865*B12/1000)-1)))</f>
        <v>0.28235664442188835</v>
      </c>
    </row>
    <row r="13" spans="1:42">
      <c r="A13" s="40" t="s">
        <v>118</v>
      </c>
      <c r="B13" s="43">
        <v>1227.9000000000001</v>
      </c>
      <c r="C13" s="45">
        <v>0.28218217356318837</v>
      </c>
      <c r="D13" s="45">
        <v>4.0274755107585435E-5</v>
      </c>
      <c r="E13" s="47">
        <v>6.8745262345631724E-4</v>
      </c>
      <c r="H13" s="34">
        <f t="shared" si="28"/>
        <v>0.28216568741109327</v>
      </c>
      <c r="I13" s="35">
        <f t="shared" si="29"/>
        <v>6.7336821136376734</v>
      </c>
      <c r="J13" s="35">
        <f t="shared" si="30"/>
        <v>1.40961642876549</v>
      </c>
      <c r="K13" s="35">
        <f t="shared" si="31"/>
        <v>1.4467061327200976</v>
      </c>
      <c r="L13" s="35">
        <f t="shared" si="32"/>
        <v>1.590699749693856</v>
      </c>
      <c r="M13" s="34">
        <f t="shared" si="33"/>
        <v>0.28197581386166543</v>
      </c>
      <c r="N13" s="34">
        <f t="shared" si="34"/>
        <v>0.28233011000867325</v>
      </c>
      <c r="O13" s="33"/>
      <c r="P13" s="34">
        <f t="shared" si="35"/>
        <v>0.28216624902511617</v>
      </c>
      <c r="Q13" s="35">
        <f t="shared" si="36"/>
        <v>5.7911610652894296</v>
      </c>
      <c r="R13" s="35">
        <f t="shared" si="37"/>
        <v>1.40961642876549</v>
      </c>
      <c r="S13" s="35">
        <f t="shared" si="38"/>
        <v>1.4971275260856776</v>
      </c>
      <c r="T13" s="35">
        <f t="shared" si="39"/>
        <v>1.6734028757942256</v>
      </c>
      <c r="U13" s="34">
        <f t="shared" si="40"/>
        <v>0.28200293658245279</v>
      </c>
      <c r="V13" s="34">
        <f t="shared" si="41"/>
        <v>0.28236148086645135</v>
      </c>
      <c r="W13" s="33"/>
      <c r="X13" s="34">
        <f t="shared" si="42"/>
        <v>0.28216522914778963</v>
      </c>
      <c r="Y13" s="35">
        <f t="shared" si="43"/>
        <v>7.5028905804908064</v>
      </c>
      <c r="Z13" s="35">
        <f t="shared" si="44"/>
        <v>1.40961642876549</v>
      </c>
      <c r="AA13" s="35">
        <f t="shared" si="45"/>
        <v>1.4080397560009019</v>
      </c>
      <c r="AB13" s="35">
        <f t="shared" si="46"/>
        <v>1.5271748646972336</v>
      </c>
      <c r="AC13" s="34">
        <f t="shared" si="47"/>
        <v>0.2819536823850195</v>
      </c>
      <c r="AD13" s="34">
        <f t="shared" si="48"/>
        <v>0.28230451215616709</v>
      </c>
      <c r="AE13" s="33"/>
      <c r="AF13" s="34">
        <f t="shared" si="49"/>
        <v>0.28216623175136774</v>
      </c>
      <c r="AG13" s="35">
        <f t="shared" si="50"/>
        <v>5.7905485273979096</v>
      </c>
      <c r="AH13" s="35">
        <f t="shared" si="51"/>
        <v>1.40961642876549</v>
      </c>
      <c r="AI13" s="35">
        <f t="shared" si="52"/>
        <v>1.4955237472682319</v>
      </c>
      <c r="AJ13" s="35">
        <f t="shared" si="53"/>
        <v>1.6729648484037694</v>
      </c>
      <c r="AK13" s="34">
        <f t="shared" si="54"/>
        <v>0.28200293658245279</v>
      </c>
      <c r="AL13" s="34">
        <f t="shared" si="55"/>
        <v>0.28236148086645135</v>
      </c>
    </row>
    <row r="14" spans="1:42">
      <c r="A14" s="40" t="s">
        <v>119</v>
      </c>
      <c r="B14" s="43">
        <v>1234.8</v>
      </c>
      <c r="C14" s="45">
        <v>0.28217974259198531</v>
      </c>
      <c r="D14" s="45">
        <v>4.6940100851732579E-5</v>
      </c>
      <c r="E14" s="47">
        <v>6.438614517338603E-4</v>
      </c>
      <c r="H14" s="34">
        <f t="shared" si="28"/>
        <v>0.28216421401689584</v>
      </c>
      <c r="I14" s="35">
        <f t="shared" si="29"/>
        <v>6.8421054973355488</v>
      </c>
      <c r="J14" s="35">
        <f t="shared" si="30"/>
        <v>1.64290352981064</v>
      </c>
      <c r="K14" s="35">
        <f t="shared" si="31"/>
        <v>1.4483031321573634</v>
      </c>
      <c r="L14" s="35">
        <f t="shared" si="32"/>
        <v>1.5893243035161913</v>
      </c>
      <c r="M14" s="34">
        <f t="shared" si="33"/>
        <v>0.28197128628809559</v>
      </c>
      <c r="N14" s="34">
        <f t="shared" si="34"/>
        <v>0.2823248732970744</v>
      </c>
      <c r="O14" s="33"/>
      <c r="P14" s="34">
        <f t="shared" si="35"/>
        <v>0.28216474304418682</v>
      </c>
      <c r="Q14" s="35">
        <f t="shared" si="36"/>
        <v>5.8928687079484732</v>
      </c>
      <c r="R14" s="35">
        <f t="shared" si="37"/>
        <v>1.64290352981064</v>
      </c>
      <c r="S14" s="35">
        <f t="shared" si="38"/>
        <v>1.4987801850207567</v>
      </c>
      <c r="T14" s="35">
        <f t="shared" si="39"/>
        <v>1.6722343048721742</v>
      </c>
      <c r="U14" s="34">
        <f t="shared" si="40"/>
        <v>0.2819985649922539</v>
      </c>
      <c r="V14" s="34">
        <f t="shared" si="41"/>
        <v>0.28235642456935384</v>
      </c>
      <c r="W14" s="33"/>
      <c r="X14" s="34">
        <f t="shared" si="42"/>
        <v>0.28216378234181094</v>
      </c>
      <c r="Y14" s="35">
        <f t="shared" si="43"/>
        <v>7.6167987361985823</v>
      </c>
      <c r="Z14" s="35">
        <f t="shared" si="44"/>
        <v>1.64290352981064</v>
      </c>
      <c r="AA14" s="35">
        <f t="shared" si="45"/>
        <v>1.409594072145089</v>
      </c>
      <c r="AB14" s="35">
        <f t="shared" si="46"/>
        <v>1.5256393705344558</v>
      </c>
      <c r="AC14" s="34">
        <f t="shared" si="47"/>
        <v>0.2819490274422215</v>
      </c>
      <c r="AD14" s="34">
        <f t="shared" si="48"/>
        <v>0.28229912812594293</v>
      </c>
      <c r="AE14" s="33"/>
      <c r="AF14" s="34">
        <f t="shared" si="49"/>
        <v>0.28216472677275467</v>
      </c>
      <c r="AG14" s="35">
        <f t="shared" si="50"/>
        <v>5.8922917038728428</v>
      </c>
      <c r="AH14" s="35">
        <f t="shared" si="51"/>
        <v>1.64290352981064</v>
      </c>
      <c r="AI14" s="35">
        <f t="shared" si="52"/>
        <v>1.4971746358134501</v>
      </c>
      <c r="AJ14" s="35">
        <f t="shared" si="53"/>
        <v>1.6718026511087154</v>
      </c>
      <c r="AK14" s="34">
        <f t="shared" si="54"/>
        <v>0.2819985649922539</v>
      </c>
      <c r="AL14" s="34">
        <f t="shared" si="55"/>
        <v>0.28235642456935384</v>
      </c>
    </row>
    <row r="15" spans="1:42">
      <c r="A15" s="40" t="s">
        <v>120</v>
      </c>
      <c r="B15" s="43">
        <v>1235.2</v>
      </c>
      <c r="C15" s="45">
        <v>0.28218805747712561</v>
      </c>
      <c r="D15" s="45">
        <v>5.0346220788897604E-5</v>
      </c>
      <c r="E15" s="47">
        <v>8.0063271441753014E-4</v>
      </c>
      <c r="H15" s="34">
        <f t="shared" si="28"/>
        <v>0.28216874158110361</v>
      </c>
      <c r="I15" s="35">
        <f t="shared" si="29"/>
        <v>7.011989276961561</v>
      </c>
      <c r="J15" s="35">
        <f t="shared" si="30"/>
        <v>1.7621177276114159</v>
      </c>
      <c r="K15" s="35">
        <f t="shared" si="31"/>
        <v>1.4431155782984573</v>
      </c>
      <c r="L15" s="35">
        <f t="shared" si="32"/>
        <v>1.5790987520304394</v>
      </c>
      <c r="M15" s="34">
        <f t="shared" si="33"/>
        <v>0.28197102380157257</v>
      </c>
      <c r="N15" s="34">
        <f t="shared" si="34"/>
        <v>0.28232456969820435</v>
      </c>
      <c r="O15" s="33"/>
      <c r="P15" s="34">
        <f t="shared" si="35"/>
        <v>0.28216939963723853</v>
      </c>
      <c r="Q15" s="35">
        <f t="shared" si="36"/>
        <v>6.0669897920684335</v>
      </c>
      <c r="R15" s="35">
        <f t="shared" si="37"/>
        <v>1.7621177276114159</v>
      </c>
      <c r="S15" s="35">
        <f t="shared" si="38"/>
        <v>1.4934118316975993</v>
      </c>
      <c r="T15" s="35">
        <f t="shared" si="39"/>
        <v>1.6613833472984221</v>
      </c>
      <c r="U15" s="34">
        <f t="shared" si="40"/>
        <v>0.2819983115494834</v>
      </c>
      <c r="V15" s="34">
        <f t="shared" si="41"/>
        <v>0.28235613143072774</v>
      </c>
      <c r="W15" s="33"/>
      <c r="X15" s="34">
        <f t="shared" si="42"/>
        <v>0.28216820462108322</v>
      </c>
      <c r="Y15" s="35">
        <f t="shared" si="43"/>
        <v>7.783224584527737</v>
      </c>
      <c r="Z15" s="35">
        <f t="shared" si="44"/>
        <v>1.7621177276114159</v>
      </c>
      <c r="AA15" s="35">
        <f t="shared" si="45"/>
        <v>1.4045451669773186</v>
      </c>
      <c r="AB15" s="35">
        <f t="shared" si="46"/>
        <v>1.5158940183014697</v>
      </c>
      <c r="AC15" s="34">
        <f t="shared" si="47"/>
        <v>0.28194875757093291</v>
      </c>
      <c r="AD15" s="34">
        <f t="shared" si="48"/>
        <v>0.28229881598565726</v>
      </c>
      <c r="AE15" s="33"/>
      <c r="AF15" s="34">
        <f t="shared" si="49"/>
        <v>0.28216937939723469</v>
      </c>
      <c r="AG15" s="35">
        <f t="shared" si="50"/>
        <v>6.066272057139166</v>
      </c>
      <c r="AH15" s="35">
        <f t="shared" si="51"/>
        <v>1.7621177276114159</v>
      </c>
      <c r="AI15" s="35">
        <f t="shared" si="52"/>
        <v>1.4918120332704996</v>
      </c>
      <c r="AJ15" s="35">
        <f t="shared" si="53"/>
        <v>1.660972765745496</v>
      </c>
      <c r="AK15" s="34">
        <f t="shared" si="54"/>
        <v>0.2819983115494834</v>
      </c>
      <c r="AL15" s="34">
        <f t="shared" si="55"/>
        <v>0.28235613143072774</v>
      </c>
    </row>
    <row r="16" spans="1:42">
      <c r="A16" s="40" t="s">
        <v>121</v>
      </c>
      <c r="B16" s="43">
        <v>1249.4000000000001</v>
      </c>
      <c r="C16" s="45">
        <v>0.28214723177978324</v>
      </c>
      <c r="D16" s="45">
        <v>4.8570329697989935E-5</v>
      </c>
      <c r="E16" s="47">
        <v>1.2675938277751744E-3</v>
      </c>
      <c r="H16" s="34">
        <f t="shared" si="28"/>
        <v>0.28211629425167589</v>
      </c>
      <c r="I16" s="35">
        <f t="shared" si="29"/>
        <v>5.482660671025652</v>
      </c>
      <c r="J16" s="35">
        <f t="shared" si="30"/>
        <v>1.6999615394296475</v>
      </c>
      <c r="K16" s="35">
        <f t="shared" si="31"/>
        <v>1.5163635996170337</v>
      </c>
      <c r="L16" s="35">
        <f t="shared" si="32"/>
        <v>1.6848709566932638</v>
      </c>
      <c r="M16" s="34">
        <f t="shared" si="33"/>
        <v>0.28196170421703126</v>
      </c>
      <c r="N16" s="34">
        <f t="shared" si="34"/>
        <v>0.28231379041969878</v>
      </c>
      <c r="O16" s="33"/>
      <c r="P16" s="34">
        <f t="shared" si="35"/>
        <v>0.2821173483738858</v>
      </c>
      <c r="Q16" s="35">
        <f t="shared" si="36"/>
        <v>4.5404297907869484</v>
      </c>
      <c r="R16" s="35">
        <f t="shared" si="37"/>
        <v>1.6999615394296475</v>
      </c>
      <c r="S16" s="35">
        <f t="shared" si="38"/>
        <v>1.5692127331157506</v>
      </c>
      <c r="T16" s="35">
        <f t="shared" si="39"/>
        <v>1.7701671427323515</v>
      </c>
      <c r="U16" s="34">
        <f t="shared" si="40"/>
        <v>0.28198931310609476</v>
      </c>
      <c r="V16" s="34">
        <f t="shared" si="41"/>
        <v>0.28234572359259147</v>
      </c>
      <c r="W16" s="33"/>
      <c r="X16" s="34">
        <f t="shared" si="42"/>
        <v>0.28211543410282947</v>
      </c>
      <c r="Y16" s="35">
        <f t="shared" si="43"/>
        <v>6.2516444959404005</v>
      </c>
      <c r="Z16" s="35">
        <f t="shared" si="44"/>
        <v>1.6999615394296475</v>
      </c>
      <c r="AA16" s="35">
        <f t="shared" si="45"/>
        <v>1.4758354751693772</v>
      </c>
      <c r="AB16" s="35">
        <f t="shared" si="46"/>
        <v>1.6193567188167737</v>
      </c>
      <c r="AC16" s="34">
        <f t="shared" si="47"/>
        <v>0.28193917575320071</v>
      </c>
      <c r="AD16" s="34">
        <f t="shared" si="48"/>
        <v>0.28228773340129232</v>
      </c>
      <c r="AE16" s="33"/>
      <c r="AF16" s="34">
        <f t="shared" si="49"/>
        <v>0.28211731595211959</v>
      </c>
      <c r="AG16" s="35">
        <f t="shared" si="50"/>
        <v>4.5392800391930166</v>
      </c>
      <c r="AH16" s="35">
        <f t="shared" si="51"/>
        <v>1.6999615394296475</v>
      </c>
      <c r="AI16" s="35">
        <f t="shared" si="52"/>
        <v>1.5675317339372659</v>
      </c>
      <c r="AJ16" s="35">
        <f t="shared" si="53"/>
        <v>1.7696827726231896</v>
      </c>
      <c r="AK16" s="34">
        <f t="shared" si="54"/>
        <v>0.28198931310609476</v>
      </c>
      <c r="AL16" s="34">
        <f t="shared" si="55"/>
        <v>0.28234572359259147</v>
      </c>
    </row>
    <row r="17" spans="1:38">
      <c r="A17" s="40" t="s">
        <v>122</v>
      </c>
      <c r="B17" s="43">
        <v>1266.7</v>
      </c>
      <c r="C17" s="45">
        <v>0.28229877878038412</v>
      </c>
      <c r="D17" s="45">
        <v>3.2474361767991873E-5</v>
      </c>
      <c r="E17" s="47">
        <v>8.0890148009313593E-4</v>
      </c>
      <c r="H17" s="34">
        <f t="shared" si="28"/>
        <v>0.28227875960470739</v>
      </c>
      <c r="I17" s="35">
        <f t="shared" si="29"/>
        <v>11.647901315110509</v>
      </c>
      <c r="J17" s="35">
        <f t="shared" si="30"/>
        <v>1.1366026618797154</v>
      </c>
      <c r="K17" s="35">
        <f t="shared" si="31"/>
        <v>1.294796411275893</v>
      </c>
      <c r="L17" s="35">
        <f t="shared" si="32"/>
        <v>1.31515685478182</v>
      </c>
      <c r="M17" s="34">
        <f t="shared" si="33"/>
        <v>0.28195034662338436</v>
      </c>
      <c r="N17" s="34">
        <f t="shared" si="34"/>
        <v>0.28230065392584208</v>
      </c>
      <c r="O17" s="33"/>
      <c r="P17" s="34">
        <f t="shared" si="35"/>
        <v>0.28227944181978276</v>
      </c>
      <c r="Q17" s="35">
        <f t="shared" si="36"/>
        <v>10.677941405690117</v>
      </c>
      <c r="R17" s="35">
        <f t="shared" si="37"/>
        <v>1.1366026618797154</v>
      </c>
      <c r="S17" s="35">
        <f t="shared" si="38"/>
        <v>1.3399233639477071</v>
      </c>
      <c r="T17" s="35">
        <f t="shared" si="39"/>
        <v>1.3893754331762782</v>
      </c>
      <c r="U17" s="34">
        <f t="shared" si="40"/>
        <v>0.28197834699309621</v>
      </c>
      <c r="V17" s="34">
        <f t="shared" si="41"/>
        <v>0.2823330398956293</v>
      </c>
      <c r="W17" s="33"/>
      <c r="X17" s="34">
        <f t="shared" si="42"/>
        <v>0.28227820292115208</v>
      </c>
      <c r="Y17" s="35">
        <f t="shared" si="43"/>
        <v>12.4395257423493</v>
      </c>
      <c r="Z17" s="35">
        <f t="shared" si="44"/>
        <v>1.1366026618797154</v>
      </c>
      <c r="AA17" s="35">
        <f t="shared" si="45"/>
        <v>1.2601901531832949</v>
      </c>
      <c r="AB17" s="35">
        <f t="shared" si="46"/>
        <v>1.2581312314732365</v>
      </c>
      <c r="AC17" s="34">
        <f t="shared" si="47"/>
        <v>0.28192749848366572</v>
      </c>
      <c r="AD17" s="34">
        <f t="shared" si="48"/>
        <v>0.2822742271618302</v>
      </c>
      <c r="AE17" s="33"/>
      <c r="AF17" s="34">
        <f t="shared" si="49"/>
        <v>0.28227942083692431</v>
      </c>
      <c r="AG17" s="35">
        <f t="shared" si="50"/>
        <v>10.677197275557049</v>
      </c>
      <c r="AH17" s="35">
        <f t="shared" si="51"/>
        <v>1.1366026618797154</v>
      </c>
      <c r="AI17" s="35">
        <f t="shared" si="52"/>
        <v>1.3384879880891665</v>
      </c>
      <c r="AJ17" s="35">
        <f t="shared" si="53"/>
        <v>1.3892919380005573</v>
      </c>
      <c r="AK17" s="34">
        <f t="shared" si="54"/>
        <v>0.28197834699309621</v>
      </c>
      <c r="AL17" s="34">
        <f t="shared" si="55"/>
        <v>0.2823330398956293</v>
      </c>
    </row>
    <row r="18" spans="1:38">
      <c r="A18" s="40" t="s">
        <v>123</v>
      </c>
      <c r="B18" s="43">
        <v>1445.4</v>
      </c>
      <c r="C18" s="45">
        <v>0.2820881772287524</v>
      </c>
      <c r="D18" s="45">
        <v>4.1484351947247622E-5</v>
      </c>
      <c r="E18" s="47">
        <v>1.0090571251784636E-3</v>
      </c>
      <c r="H18" s="34">
        <f t="shared" si="28"/>
        <v>0.28205963204901768</v>
      </c>
      <c r="I18" s="35">
        <f t="shared" si="29"/>
        <v>8.0482334659714994</v>
      </c>
      <c r="J18" s="35">
        <f t="shared" si="30"/>
        <v>1.4519523181536667</v>
      </c>
      <c r="K18" s="35">
        <f t="shared" si="31"/>
        <v>1.5854576817256714</v>
      </c>
      <c r="L18" s="35">
        <f t="shared" si="32"/>
        <v>1.6775344811594508</v>
      </c>
      <c r="M18" s="34">
        <f t="shared" si="33"/>
        <v>0.28183280642656861</v>
      </c>
      <c r="N18" s="34">
        <f t="shared" si="34"/>
        <v>0.28216470381868169</v>
      </c>
      <c r="O18" s="33"/>
      <c r="P18" s="34">
        <f t="shared" si="35"/>
        <v>0.28206060642896763</v>
      </c>
      <c r="Q18" s="35">
        <f t="shared" si="36"/>
        <v>6.9444962773479446</v>
      </c>
      <c r="R18" s="35">
        <f t="shared" si="37"/>
        <v>1.4519523181536667</v>
      </c>
      <c r="S18" s="35">
        <f t="shared" si="38"/>
        <v>1.6407149199627591</v>
      </c>
      <c r="T18" s="35">
        <f t="shared" si="39"/>
        <v>1.7679259831753906</v>
      </c>
      <c r="U18" s="34">
        <f t="shared" si="40"/>
        <v>0.28186486547806489</v>
      </c>
      <c r="V18" s="34">
        <f t="shared" si="41"/>
        <v>0.28220178416740033</v>
      </c>
      <c r="W18" s="33"/>
      <c r="X18" s="34">
        <f t="shared" si="42"/>
        <v>0.28205883687678407</v>
      </c>
      <c r="Y18" s="35">
        <f t="shared" si="43"/>
        <v>8.9491576816125296</v>
      </c>
      <c r="Z18" s="35">
        <f t="shared" si="44"/>
        <v>1.4519523181536667</v>
      </c>
      <c r="AA18" s="35">
        <f t="shared" si="45"/>
        <v>1.5430828672367856</v>
      </c>
      <c r="AB18" s="35">
        <f t="shared" si="46"/>
        <v>1.6080744428765816</v>
      </c>
      <c r="AC18" s="34">
        <f t="shared" si="47"/>
        <v>0.28180664366779318</v>
      </c>
      <c r="AD18" s="34">
        <f t="shared" si="48"/>
        <v>0.28213444327841131</v>
      </c>
      <c r="AE18" s="33"/>
      <c r="AF18" s="34">
        <f t="shared" si="49"/>
        <v>0.28206057646169447</v>
      </c>
      <c r="AG18" s="35">
        <f t="shared" si="50"/>
        <v>6.9434330986095638</v>
      </c>
      <c r="AH18" s="35">
        <f t="shared" si="51"/>
        <v>1.4519523181536667</v>
      </c>
      <c r="AI18" s="35">
        <f t="shared" si="52"/>
        <v>1.6389573249761897</v>
      </c>
      <c r="AJ18" s="35">
        <f t="shared" si="53"/>
        <v>1.767648664058143</v>
      </c>
      <c r="AK18" s="34">
        <f t="shared" si="54"/>
        <v>0.28186486547806489</v>
      </c>
      <c r="AL18" s="34">
        <f t="shared" si="55"/>
        <v>0.28220178416740033</v>
      </c>
    </row>
    <row r="19" spans="1:38">
      <c r="A19" s="40" t="s">
        <v>124</v>
      </c>
      <c r="B19" s="43">
        <v>1450.8</v>
      </c>
      <c r="C19" s="45">
        <v>0.28213918985008613</v>
      </c>
      <c r="D19" s="45">
        <v>4.6441959254103611E-5</v>
      </c>
      <c r="E19" s="47">
        <v>1.060147019353632E-3</v>
      </c>
      <c r="H19" s="34">
        <f t="shared" si="28"/>
        <v>0.28210908577017385</v>
      </c>
      <c r="I19" s="35">
        <f t="shared" si="29"/>
        <v>9.9293283967449852</v>
      </c>
      <c r="J19" s="35">
        <f t="shared" si="30"/>
        <v>1.6254685738936263</v>
      </c>
      <c r="K19" s="35">
        <f t="shared" si="31"/>
        <v>1.5188985275105249</v>
      </c>
      <c r="L19" s="35">
        <f t="shared" si="32"/>
        <v>1.5647143032259254</v>
      </c>
      <c r="M19" s="34">
        <f t="shared" si="33"/>
        <v>0.28182924825440125</v>
      </c>
      <c r="N19" s="34">
        <f t="shared" si="34"/>
        <v>0.28216058834243996</v>
      </c>
      <c r="O19" s="33"/>
      <c r="P19" s="34">
        <f t="shared" si="35"/>
        <v>0.28211011341414494</v>
      </c>
      <c r="Q19" s="35">
        <f t="shared" si="36"/>
        <v>8.8228828697167749</v>
      </c>
      <c r="R19" s="35">
        <f t="shared" si="37"/>
        <v>1.6254685738936263</v>
      </c>
      <c r="S19" s="35">
        <f t="shared" si="38"/>
        <v>1.5718360097025807</v>
      </c>
      <c r="T19" s="35">
        <f t="shared" si="39"/>
        <v>1.6513767448339709</v>
      </c>
      <c r="U19" s="34">
        <f t="shared" si="40"/>
        <v>0.28186143037557548</v>
      </c>
      <c r="V19" s="34">
        <f t="shared" si="41"/>
        <v>0.28219781103681019</v>
      </c>
      <c r="W19" s="33"/>
      <c r="X19" s="34">
        <f t="shared" si="42"/>
        <v>0.28210824712755272</v>
      </c>
      <c r="Y19" s="35">
        <f t="shared" si="43"/>
        <v>10.832466886661063</v>
      </c>
      <c r="Z19" s="35">
        <f t="shared" si="44"/>
        <v>1.6254685738936263</v>
      </c>
      <c r="AA19" s="35">
        <f t="shared" si="45"/>
        <v>1.4783026515861388</v>
      </c>
      <c r="AB19" s="35">
        <f t="shared" si="46"/>
        <v>1.4981126497481614</v>
      </c>
      <c r="AC19" s="34">
        <f t="shared" si="47"/>
        <v>0.28180298497721995</v>
      </c>
      <c r="AD19" s="34">
        <f t="shared" si="48"/>
        <v>0.28213021153991696</v>
      </c>
      <c r="AE19" s="33"/>
      <c r="AF19" s="34">
        <f t="shared" si="49"/>
        <v>0.28211008180877861</v>
      </c>
      <c r="AG19" s="35">
        <f t="shared" si="50"/>
        <v>8.8217615610552969</v>
      </c>
      <c r="AH19" s="35">
        <f t="shared" si="51"/>
        <v>1.6254685738936263</v>
      </c>
      <c r="AI19" s="35">
        <f t="shared" si="52"/>
        <v>1.5701522003724229</v>
      </c>
      <c r="AJ19" s="35">
        <f t="shared" si="53"/>
        <v>1.6512339530738895</v>
      </c>
      <c r="AK19" s="34">
        <f t="shared" si="54"/>
        <v>0.28186143037557548</v>
      </c>
      <c r="AL19" s="34">
        <f t="shared" si="55"/>
        <v>0.28219781103681019</v>
      </c>
    </row>
    <row r="20" spans="1:38">
      <c r="A20" s="40" t="s">
        <v>125</v>
      </c>
      <c r="B20" s="43">
        <v>1458.2</v>
      </c>
      <c r="C20" s="45">
        <v>0.28213528092515039</v>
      </c>
      <c r="D20" s="45">
        <v>4.2528061519576071E-5</v>
      </c>
      <c r="E20" s="47">
        <v>1.0071661023240976E-3</v>
      </c>
      <c r="H20" s="34">
        <f t="shared" si="28"/>
        <v>0.28210653335998659</v>
      </c>
      <c r="I20" s="35">
        <f t="shared" si="29"/>
        <v>10.011970220324962</v>
      </c>
      <c r="J20" s="35">
        <f t="shared" si="30"/>
        <v>1.4884821531851624</v>
      </c>
      <c r="K20" s="35">
        <f t="shared" si="31"/>
        <v>1.5220375186423363</v>
      </c>
      <c r="L20" s="35">
        <f t="shared" si="32"/>
        <v>1.565291234322904</v>
      </c>
      <c r="M20" s="34">
        <f t="shared" si="33"/>
        <v>0.2818243716383661</v>
      </c>
      <c r="N20" s="34">
        <f t="shared" si="34"/>
        <v>0.28215494791907397</v>
      </c>
      <c r="O20" s="33"/>
      <c r="P20" s="34">
        <f t="shared" si="35"/>
        <v>0.28210751476486207</v>
      </c>
      <c r="Q20" s="35">
        <f t="shared" si="36"/>
        <v>8.8978652587168305</v>
      </c>
      <c r="R20" s="35">
        <f t="shared" si="37"/>
        <v>1.4884821531851624</v>
      </c>
      <c r="S20" s="35">
        <f t="shared" si="38"/>
        <v>1.5750844026700852</v>
      </c>
      <c r="T20" s="35">
        <f t="shared" si="39"/>
        <v>1.6522778007849299</v>
      </c>
      <c r="U20" s="34">
        <f t="shared" si="40"/>
        <v>0.2818567224509988</v>
      </c>
      <c r="V20" s="34">
        <f t="shared" si="41"/>
        <v>0.28219236572645634</v>
      </c>
      <c r="W20" s="33"/>
      <c r="X20" s="34">
        <f t="shared" si="42"/>
        <v>0.28210573244880166</v>
      </c>
      <c r="Y20" s="35">
        <f t="shared" si="43"/>
        <v>10.921365702294406</v>
      </c>
      <c r="Z20" s="35">
        <f t="shared" si="44"/>
        <v>1.4884821531851624</v>
      </c>
      <c r="AA20" s="35">
        <f t="shared" si="45"/>
        <v>1.4813577463336909</v>
      </c>
      <c r="AB20" s="35">
        <f t="shared" si="46"/>
        <v>1.4984391579160001</v>
      </c>
      <c r="AC20" s="34">
        <f t="shared" si="47"/>
        <v>0.28179797057971512</v>
      </c>
      <c r="AD20" s="34">
        <f t="shared" si="48"/>
        <v>0.28212441175485115</v>
      </c>
      <c r="AE20" s="33"/>
      <c r="AF20" s="34">
        <f t="shared" si="49"/>
        <v>0.28210748458165741</v>
      </c>
      <c r="AG20" s="35">
        <f t="shared" si="50"/>
        <v>8.8967943882267697</v>
      </c>
      <c r="AH20" s="35">
        <f t="shared" si="51"/>
        <v>1.4884821531851624</v>
      </c>
      <c r="AI20" s="35">
        <f t="shared" si="52"/>
        <v>1.5733971135402836</v>
      </c>
      <c r="AJ20" s="35">
        <f t="shared" si="53"/>
        <v>1.652138736154525</v>
      </c>
      <c r="AK20" s="34">
        <f t="shared" si="54"/>
        <v>0.2818567224509988</v>
      </c>
      <c r="AL20" s="34">
        <f t="shared" si="55"/>
        <v>0.28219236572645634</v>
      </c>
    </row>
    <row r="21" spans="1:38">
      <c r="A21" s="40"/>
      <c r="B21" s="49"/>
      <c r="C21" s="54"/>
      <c r="D21" s="54"/>
      <c r="E21" s="54"/>
      <c r="H21" s="34"/>
      <c r="I21" s="35"/>
      <c r="J21" s="35"/>
      <c r="K21" s="35"/>
      <c r="L21" s="35"/>
      <c r="M21" s="34"/>
      <c r="N21" s="34"/>
      <c r="O21" s="33"/>
      <c r="P21" s="34"/>
      <c r="Q21" s="35"/>
      <c r="R21" s="35"/>
      <c r="S21" s="35"/>
      <c r="T21" s="35"/>
      <c r="U21" s="34"/>
      <c r="V21" s="34"/>
      <c r="W21" s="33"/>
      <c r="X21" s="34"/>
      <c r="Y21" s="35"/>
      <c r="Z21" s="35"/>
      <c r="AA21" s="35"/>
      <c r="AB21" s="35"/>
      <c r="AC21" s="34"/>
      <c r="AD21" s="34"/>
      <c r="AE21" s="33"/>
      <c r="AF21" s="34"/>
      <c r="AG21" s="35"/>
      <c r="AH21" s="35"/>
      <c r="AI21" s="35"/>
      <c r="AJ21" s="35"/>
      <c r="AK21" s="34"/>
      <c r="AL21" s="34"/>
    </row>
    <row r="22" spans="1:38">
      <c r="A22" s="92" t="s">
        <v>746</v>
      </c>
      <c r="B22" s="52"/>
      <c r="C22" s="52"/>
      <c r="D22" s="52"/>
      <c r="E22" s="52"/>
      <c r="H22" s="34"/>
      <c r="I22" s="35"/>
      <c r="J22" s="35"/>
      <c r="K22" s="35"/>
      <c r="L22" s="35"/>
      <c r="M22" s="34"/>
      <c r="N22" s="34"/>
      <c r="O22" s="33"/>
      <c r="P22" s="34"/>
      <c r="Q22" s="35"/>
      <c r="R22" s="35"/>
      <c r="S22" s="35"/>
      <c r="T22" s="35"/>
      <c r="U22" s="34"/>
      <c r="V22" s="34"/>
      <c r="W22" s="33"/>
      <c r="X22" s="34"/>
      <c r="Y22" s="35"/>
      <c r="Z22" s="35"/>
      <c r="AA22" s="35"/>
      <c r="AB22" s="35"/>
      <c r="AC22" s="34"/>
      <c r="AD22" s="34"/>
      <c r="AE22" s="33"/>
      <c r="AF22" s="34"/>
      <c r="AG22" s="35"/>
      <c r="AH22" s="35"/>
      <c r="AI22" s="35"/>
      <c r="AJ22" s="35"/>
      <c r="AK22" s="34"/>
      <c r="AL22" s="34"/>
    </row>
    <row r="23" spans="1:38">
      <c r="A23" s="40" t="s">
        <v>197</v>
      </c>
      <c r="B23" s="49">
        <v>1219.5999999999999</v>
      </c>
      <c r="C23" s="54">
        <v>0.28218098626765575</v>
      </c>
      <c r="D23" s="54">
        <v>3.1784406966641518E-5</v>
      </c>
      <c r="E23" s="54">
        <v>1.2491041030653265E-3</v>
      </c>
      <c r="H23" s="34">
        <f t="shared" ref="H23:H37" si="56">C23-(E23*(EXP(0.0193*B23/1000)-1))</f>
        <v>0.28215123574101098</v>
      </c>
      <c r="I23" s="35">
        <f t="shared" ref="I23:I37" si="57">IF(ISBLANK(B23),0,((H23/M23)-1)*10000)</f>
        <v>6.0279348665681631</v>
      </c>
      <c r="J23" s="35">
        <f t="shared" ref="J23:J37" si="58">0.7*D23/0.00002</f>
        <v>1.1124542438324529</v>
      </c>
      <c r="K23" s="35">
        <f t="shared" ref="K23:K37" si="59">IF(ISBLANK(B23),0,(1/0.0193)*LN(1+((C23-0.28325)/(E23-0.0384))))</f>
        <v>1.4698801960699852</v>
      </c>
      <c r="L23" s="35">
        <f t="shared" ref="L23:L37" si="60">IF(ISBLANK(B23),0,(B23/1000)+((1/0.0193)*LN(1+((H23-N23)/(0.015-0.0384)))))</f>
        <v>1.6280047441655445</v>
      </c>
      <c r="M23" s="34">
        <f t="shared" ref="M23:M37" si="61">IF(ISBLANK(B23),0,0.282772-(0.0332*(EXP(0.0193*B23/1000)-1)))</f>
        <v>0.28198125927456097</v>
      </c>
      <c r="N23" s="34">
        <f t="shared" ref="N23:N37" si="62">IF(ISBLANK(B23),0,0.283251-(0.0384*(EXP(0.0193*B23/1000)-1)))</f>
        <v>0.2823364083175644</v>
      </c>
      <c r="O23" s="33"/>
      <c r="P23" s="34">
        <f t="shared" ref="P23:P37" si="63">C23-(E23*(EXP(0.01865*B23/1000)-1))</f>
        <v>0.28215224913849668</v>
      </c>
      <c r="Q23" s="35">
        <f t="shared" ref="Q23:Q37" si="64">IF(ISBLANK(B23),0,((P23/U23)-1)*10000)</f>
        <v>5.1081750345538524</v>
      </c>
      <c r="R23" s="35">
        <f t="shared" ref="R23:R37" si="65">0.7*D23/0.00002</f>
        <v>1.1124542438324529</v>
      </c>
      <c r="S23" s="35">
        <f t="shared" ref="S23:S37" si="66">IF(ISBLANK(B23),0,(1/0.01865)*LN(1+((C23-0.28325)/(E23-0.0384))))</f>
        <v>1.5211092645657218</v>
      </c>
      <c r="T23" s="35">
        <f t="shared" ref="T23:T37" si="67">IF(ISBLANK(B23),0,(B23/1000)+((1/0.01865)*LN(1+((P23-V23)/(0.015-0.0384)))))</f>
        <v>1.7107173460030789</v>
      </c>
      <c r="U23" s="34">
        <f t="shared" ref="U23:U37" si="68">IF(ISBLANK(B23),0,0.282772-(0.0332*(EXP(0.01865*B23/1000)-1)))</f>
        <v>0.2820081944166708</v>
      </c>
      <c r="V23" s="34">
        <f t="shared" ref="V23:V37" si="69">IF(ISBLANK(B23),0,0.283251-(0.0384*(EXP(0.01865*B23/1000)-1)))</f>
        <v>0.28236756221687215</v>
      </c>
      <c r="W23" s="33"/>
      <c r="X23" s="34">
        <f t="shared" ref="X23:X37" si="70">C23-(E23*(EXP(0.01983*B23/1000)-1))</f>
        <v>0.28215040883750314</v>
      </c>
      <c r="Y23" s="35">
        <f t="shared" ref="Y23:Y37" si="71">IF(ISBLANK(B23),0,((X23/AC23)-1)*10000)</f>
        <v>6.778562907965302</v>
      </c>
      <c r="Z23" s="35">
        <f t="shared" ref="Z23:Z37" si="72">0.7*D23/0.00002</f>
        <v>1.1124542438324529</v>
      </c>
      <c r="AA23" s="35">
        <f t="shared" ref="AA23:AA37" si="73">IF(ISBLANK(B23),0,(1/0.01983)*LN(1+((C23-0.28325)/(E23-0.0384))))</f>
        <v>1.4305944419642318</v>
      </c>
      <c r="AB23" s="35">
        <f t="shared" ref="AB23:AB37" si="74">IF(ISBLANK(B23),0,(B23/1000)+((1/0.01983)*LN(1+((X23-AD23)/(0.015-0.0384)))))</f>
        <v>1.5644765777816805</v>
      </c>
      <c r="AC23" s="34">
        <f t="shared" ref="AC23:AC37" si="75">IF(ISBLANK(B23),0,0.282772-(0.0332*(EXP(0.01983*B23/1000)-1)))</f>
        <v>0.28195928096515244</v>
      </c>
      <c r="AD23" s="34">
        <f t="shared" ref="AD23:AD37" si="76">IF(ISBLANK(B23),0,0.283251-(0.0384*(EXP(0.01983*B23/1000)-1)))</f>
        <v>0.28231098762234491</v>
      </c>
      <c r="AE23" s="33"/>
      <c r="AF23" s="34">
        <f t="shared" ref="AF23:AF37" si="77">C23-(E23*(EXP(0.01867*B23/1000)-1))</f>
        <v>0.28215221796901324</v>
      </c>
      <c r="AG23" s="35">
        <f t="shared" ref="AG23:AG37" si="78">IF(ISBLANK(B23),0,((AF23/AK23)-1)*10000)</f>
        <v>5.1070697658395225</v>
      </c>
      <c r="AH23" s="35">
        <f t="shared" ref="AH23:AH37" si="79">0.7*D23/0.00002</f>
        <v>1.1124542438324529</v>
      </c>
      <c r="AI23" s="35">
        <f t="shared" ref="AI23:AI37" si="80">IF(ISBLANK(B23),0,(1/0.01867)*LN(1+((C23-0.28325)/(E23-0.0384))))</f>
        <v>1.5194797956159998</v>
      </c>
      <c r="AJ23" s="35">
        <f t="shared" ref="AJ23:AJ37" si="81">IF(ISBLANK(B23),0,(B23/1000)+((1/0.01867)*LN(1+((AF23-AL23)/(0.015-0.0384)))))</f>
        <v>1.7102619382158957</v>
      </c>
      <c r="AK23" s="34">
        <f t="shared" ref="AK23:AK37" si="82">IF(ISBLANK(B23),0,0.282772-(0.0332*(EXP(0.01865*B23/1000)-1)))</f>
        <v>0.2820081944166708</v>
      </c>
      <c r="AL23" s="34">
        <f t="shared" ref="AL23:AL37" si="83">IF(ISBLANK(B23),0,0.283251-(0.0384*(EXP(0.01865*B23/1000)-1)))</f>
        <v>0.28236756221687215</v>
      </c>
    </row>
    <row r="24" spans="1:38">
      <c r="A24" s="40" t="s">
        <v>198</v>
      </c>
      <c r="B24" s="49">
        <v>1220.2</v>
      </c>
      <c r="C24" s="54">
        <v>0.28217069251935034</v>
      </c>
      <c r="D24" s="54">
        <v>4.1949536292091852E-5</v>
      </c>
      <c r="E24" s="54">
        <v>1.6210012563368822E-3</v>
      </c>
      <c r="H24" s="34">
        <f t="shared" si="56"/>
        <v>0.2821320651169445</v>
      </c>
      <c r="I24" s="35">
        <f t="shared" si="57"/>
        <v>5.362046714998403</v>
      </c>
      <c r="J24" s="35">
        <f t="shared" si="58"/>
        <v>1.4682337702232147</v>
      </c>
      <c r="K24" s="35">
        <f t="shared" si="59"/>
        <v>1.4986223292391287</v>
      </c>
      <c r="L24" s="35">
        <f t="shared" si="60"/>
        <v>1.6697035807390095</v>
      </c>
      <c r="M24" s="34">
        <f t="shared" si="61"/>
        <v>0.28198086565950431</v>
      </c>
      <c r="N24" s="34">
        <f t="shared" si="62"/>
        <v>0.28233595305195675</v>
      </c>
      <c r="O24" s="33"/>
      <c r="P24" s="34">
        <f t="shared" si="63"/>
        <v>0.28213338089636153</v>
      </c>
      <c r="Q24" s="35">
        <f t="shared" si="64"/>
        <v>4.4525906874870458</v>
      </c>
      <c r="R24" s="35">
        <f t="shared" si="65"/>
        <v>1.4682337702232147</v>
      </c>
      <c r="S24" s="35">
        <f t="shared" si="66"/>
        <v>1.5508531342796346</v>
      </c>
      <c r="T24" s="35">
        <f t="shared" si="67"/>
        <v>1.753143869331284</v>
      </c>
      <c r="U24" s="34">
        <f t="shared" si="68"/>
        <v>0.28200781435955991</v>
      </c>
      <c r="V24" s="34">
        <f t="shared" si="69"/>
        <v>0.28236712263274388</v>
      </c>
      <c r="W24" s="33"/>
      <c r="X24" s="34">
        <f t="shared" si="70"/>
        <v>0.28213099147800613</v>
      </c>
      <c r="Y24" s="35">
        <f t="shared" si="71"/>
        <v>6.1042660143706406</v>
      </c>
      <c r="Z24" s="35">
        <f t="shared" si="72"/>
        <v>1.4682337702232147</v>
      </c>
      <c r="AA24" s="35">
        <f t="shared" si="73"/>
        <v>1.4585683789367214</v>
      </c>
      <c r="AB24" s="35">
        <f t="shared" si="74"/>
        <v>1.605618997665343</v>
      </c>
      <c r="AC24" s="34">
        <f t="shared" si="75"/>
        <v>0.28195887627941391</v>
      </c>
      <c r="AD24" s="34">
        <f t="shared" si="76"/>
        <v>0.28231051955209313</v>
      </c>
      <c r="AE24" s="33"/>
      <c r="AF24" s="34">
        <f t="shared" si="77"/>
        <v>0.2821333404264002</v>
      </c>
      <c r="AG24" s="35">
        <f t="shared" si="78"/>
        <v>4.4511556222426307</v>
      </c>
      <c r="AH24" s="35">
        <f t="shared" si="79"/>
        <v>1.4682337702232147</v>
      </c>
      <c r="AI24" s="35">
        <f t="shared" si="80"/>
        <v>1.5491918025878515</v>
      </c>
      <c r="AJ24" s="35">
        <f t="shared" si="81"/>
        <v>1.7526646782100856</v>
      </c>
      <c r="AK24" s="34">
        <f t="shared" si="82"/>
        <v>0.28200781435955991</v>
      </c>
      <c r="AL24" s="34">
        <f t="shared" si="83"/>
        <v>0.28236712263274388</v>
      </c>
    </row>
    <row r="25" spans="1:38">
      <c r="A25" s="40" t="s">
        <v>199</v>
      </c>
      <c r="B25" s="49">
        <v>1224.0999999999999</v>
      </c>
      <c r="C25" s="54">
        <v>0.28222420101483292</v>
      </c>
      <c r="D25" s="54">
        <v>3.5411713151259783E-5</v>
      </c>
      <c r="E25" s="54">
        <v>1.3170129065378344E-3</v>
      </c>
      <c r="H25" s="34">
        <f t="shared" si="56"/>
        <v>0.28219271595886064</v>
      </c>
      <c r="I25" s="35">
        <f t="shared" si="57"/>
        <v>7.6037376978699278</v>
      </c>
      <c r="J25" s="35">
        <f t="shared" si="58"/>
        <v>1.2394099602940922</v>
      </c>
      <c r="K25" s="35">
        <f t="shared" si="59"/>
        <v>1.4138116972229293</v>
      </c>
      <c r="L25" s="35">
        <f t="shared" si="60"/>
        <v>1.5337827958757471</v>
      </c>
      <c r="M25" s="34">
        <f t="shared" si="61"/>
        <v>0.28197830705053045</v>
      </c>
      <c r="N25" s="34">
        <f t="shared" si="62"/>
        <v>0.28233299369699905</v>
      </c>
      <c r="O25" s="33"/>
      <c r="P25" s="34">
        <f t="shared" si="63"/>
        <v>0.28219378848474974</v>
      </c>
      <c r="Q25" s="35">
        <f t="shared" si="64"/>
        <v>6.682305997485205</v>
      </c>
      <c r="R25" s="35">
        <f t="shared" si="65"/>
        <v>1.2394099602940922</v>
      </c>
      <c r="S25" s="35">
        <f t="shared" si="66"/>
        <v>1.4630866357320396</v>
      </c>
      <c r="T25" s="35">
        <f t="shared" si="67"/>
        <v>1.6133182610256698</v>
      </c>
      <c r="U25" s="34">
        <f t="shared" si="68"/>
        <v>0.28200534388467341</v>
      </c>
      <c r="V25" s="34">
        <f t="shared" si="69"/>
        <v>0.28236426521600777</v>
      </c>
      <c r="W25" s="33"/>
      <c r="X25" s="34">
        <f t="shared" si="70"/>
        <v>0.2821918408059349</v>
      </c>
      <c r="Y25" s="35">
        <f t="shared" si="71"/>
        <v>8.3557326634275952</v>
      </c>
      <c r="Z25" s="35">
        <f t="shared" si="72"/>
        <v>1.2394099602940922</v>
      </c>
      <c r="AA25" s="35">
        <f t="shared" si="73"/>
        <v>1.3760244960364365</v>
      </c>
      <c r="AB25" s="35">
        <f t="shared" si="74"/>
        <v>1.4726903062387957</v>
      </c>
      <c r="AC25" s="34">
        <f t="shared" si="75"/>
        <v>0.28195624570474564</v>
      </c>
      <c r="AD25" s="34">
        <f t="shared" si="76"/>
        <v>0.28230747695970576</v>
      </c>
      <c r="AE25" s="33"/>
      <c r="AF25" s="34">
        <f t="shared" si="77"/>
        <v>0.28219375549667641</v>
      </c>
      <c r="AG25" s="35">
        <f t="shared" si="78"/>
        <v>6.6811362298180299</v>
      </c>
      <c r="AH25" s="35">
        <f t="shared" si="79"/>
        <v>1.2394099602940922</v>
      </c>
      <c r="AI25" s="35">
        <f t="shared" si="80"/>
        <v>1.4615193227853529</v>
      </c>
      <c r="AJ25" s="35">
        <f t="shared" si="81"/>
        <v>1.6129762783976913</v>
      </c>
      <c r="AK25" s="34">
        <f t="shared" si="82"/>
        <v>0.28200534388467341</v>
      </c>
      <c r="AL25" s="34">
        <f t="shared" si="83"/>
        <v>0.28236426521600777</v>
      </c>
    </row>
    <row r="26" spans="1:38">
      <c r="A26" s="40" t="s">
        <v>200</v>
      </c>
      <c r="B26" s="49">
        <v>1233.8</v>
      </c>
      <c r="C26" s="54">
        <v>0.2822566901082218</v>
      </c>
      <c r="D26" s="54">
        <v>2.9125247886176687E-5</v>
      </c>
      <c r="E26" s="54">
        <v>7.0136811630421405E-4</v>
      </c>
      <c r="H26" s="34">
        <f t="shared" si="56"/>
        <v>0.2822397884568712</v>
      </c>
      <c r="I26" s="35">
        <f t="shared" si="57"/>
        <v>9.4990288382201804</v>
      </c>
      <c r="J26" s="35">
        <f t="shared" si="58"/>
        <v>1.0193836760161838</v>
      </c>
      <c r="K26" s="35">
        <f t="shared" si="59"/>
        <v>1.3475415160640478</v>
      </c>
      <c r="L26" s="35">
        <f t="shared" si="60"/>
        <v>1.423531965873891</v>
      </c>
      <c r="M26" s="34">
        <f t="shared" si="61"/>
        <v>0.28197194249553781</v>
      </c>
      <c r="N26" s="34">
        <f t="shared" si="62"/>
        <v>0.28232563228399549</v>
      </c>
      <c r="O26" s="33"/>
      <c r="P26" s="34">
        <f t="shared" si="63"/>
        <v>0.2822403642567588</v>
      </c>
      <c r="Q26" s="35">
        <f t="shared" si="64"/>
        <v>8.5519982700454911</v>
      </c>
      <c r="R26" s="35">
        <f t="shared" si="65"/>
        <v>1.0193836760161838</v>
      </c>
      <c r="S26" s="35">
        <f t="shared" si="66"/>
        <v>1.3945067699751272</v>
      </c>
      <c r="T26" s="35">
        <f t="shared" si="67"/>
        <v>1.5007568734737857</v>
      </c>
      <c r="U26" s="34">
        <f t="shared" si="68"/>
        <v>0.28199919859090844</v>
      </c>
      <c r="V26" s="34">
        <f t="shared" si="69"/>
        <v>0.28235715740635187</v>
      </c>
      <c r="W26" s="33"/>
      <c r="X26" s="34">
        <f t="shared" si="70"/>
        <v>0.28223931861661355</v>
      </c>
      <c r="Y26" s="35">
        <f t="shared" si="71"/>
        <v>10.271920962041658</v>
      </c>
      <c r="Z26" s="35">
        <f t="shared" si="72"/>
        <v>1.0193836760161838</v>
      </c>
      <c r="AA26" s="35">
        <f t="shared" si="73"/>
        <v>1.3115255300068644</v>
      </c>
      <c r="AB26" s="35">
        <f t="shared" si="74"/>
        <v>1.3642066216964008</v>
      </c>
      <c r="AC26" s="34">
        <f t="shared" si="75"/>
        <v>0.28194970211107795</v>
      </c>
      <c r="AD26" s="34">
        <f t="shared" si="76"/>
        <v>0.28229990846582509</v>
      </c>
      <c r="AE26" s="33"/>
      <c r="AF26" s="34">
        <f t="shared" si="77"/>
        <v>0.28224034654672392</v>
      </c>
      <c r="AG26" s="35">
        <f t="shared" si="78"/>
        <v>8.5513702528383639</v>
      </c>
      <c r="AH26" s="35">
        <f t="shared" si="79"/>
        <v>1.0193836760161838</v>
      </c>
      <c r="AI26" s="35">
        <f t="shared" si="80"/>
        <v>1.3930129223372321</v>
      </c>
      <c r="AJ26" s="35">
        <f t="shared" si="81"/>
        <v>1.5005112356912393</v>
      </c>
      <c r="AK26" s="34">
        <f t="shared" si="82"/>
        <v>0.28199919859090844</v>
      </c>
      <c r="AL26" s="34">
        <f t="shared" si="83"/>
        <v>0.28235715740635187</v>
      </c>
    </row>
    <row r="27" spans="1:38">
      <c r="A27" s="40" t="s">
        <v>201</v>
      </c>
      <c r="B27" s="49">
        <v>1234</v>
      </c>
      <c r="C27" s="54">
        <v>0.28215796191679493</v>
      </c>
      <c r="D27" s="54">
        <v>4.0323947911897643E-5</v>
      </c>
      <c r="E27" s="54">
        <v>1.9134811404365089E-3</v>
      </c>
      <c r="H27" s="34">
        <f t="shared" si="56"/>
        <v>0.28211184305919773</v>
      </c>
      <c r="I27" s="35">
        <f t="shared" si="57"/>
        <v>4.9661632314212945</v>
      </c>
      <c r="J27" s="35">
        <f t="shared" si="58"/>
        <v>1.4113381769164173</v>
      </c>
      <c r="K27" s="35">
        <f t="shared" si="59"/>
        <v>1.5280180098993656</v>
      </c>
      <c r="L27" s="35">
        <f t="shared" si="60"/>
        <v>1.7049005137933351</v>
      </c>
      <c r="M27" s="34">
        <f t="shared" si="61"/>
        <v>0.28197181125506254</v>
      </c>
      <c r="N27" s="34">
        <f t="shared" si="62"/>
        <v>0.28232548048778316</v>
      </c>
      <c r="O27" s="33"/>
      <c r="P27" s="34">
        <f t="shared" si="63"/>
        <v>0.2821134142241562</v>
      </c>
      <c r="Q27" s="35">
        <f t="shared" si="64"/>
        <v>4.0547066795015851</v>
      </c>
      <c r="R27" s="35">
        <f t="shared" si="65"/>
        <v>1.4113381769164173</v>
      </c>
      <c r="S27" s="35">
        <f t="shared" si="66"/>
        <v>1.5812733292792363</v>
      </c>
      <c r="T27" s="35">
        <f t="shared" si="67"/>
        <v>1.7892975717979589</v>
      </c>
      <c r="U27" s="34">
        <f t="shared" si="68"/>
        <v>0.28199907187212286</v>
      </c>
      <c r="V27" s="34">
        <f t="shared" si="69"/>
        <v>0.28235701084004566</v>
      </c>
      <c r="W27" s="33"/>
      <c r="X27" s="34">
        <f t="shared" si="70"/>
        <v>0.28211056102241383</v>
      </c>
      <c r="Y27" s="35">
        <f t="shared" si="71"/>
        <v>5.7100227408746207</v>
      </c>
      <c r="Z27" s="35">
        <f t="shared" si="72"/>
        <v>1.4113381769164173</v>
      </c>
      <c r="AA27" s="35">
        <f t="shared" si="73"/>
        <v>1.4871783959181926</v>
      </c>
      <c r="AB27" s="35">
        <f t="shared" si="74"/>
        <v>1.6400813032494375</v>
      </c>
      <c r="AC27" s="34">
        <f t="shared" si="75"/>
        <v>0.28194956717837699</v>
      </c>
      <c r="AD27" s="34">
        <f t="shared" si="76"/>
        <v>0.28229975239908656</v>
      </c>
      <c r="AE27" s="33"/>
      <c r="AF27" s="34">
        <f t="shared" si="77"/>
        <v>0.28211336589940827</v>
      </c>
      <c r="AG27" s="35">
        <f t="shared" si="78"/>
        <v>4.0529930303190298</v>
      </c>
      <c r="AH27" s="35">
        <f t="shared" si="79"/>
        <v>1.4113381769164173</v>
      </c>
      <c r="AI27" s="35">
        <f t="shared" si="80"/>
        <v>1.5795794103405334</v>
      </c>
      <c r="AJ27" s="35">
        <f t="shared" si="81"/>
        <v>1.7888121904155998</v>
      </c>
      <c r="AK27" s="34">
        <f t="shared" si="82"/>
        <v>0.28199907187212286</v>
      </c>
      <c r="AL27" s="34">
        <f t="shared" si="83"/>
        <v>0.28235701084004566</v>
      </c>
    </row>
    <row r="28" spans="1:38">
      <c r="A28" s="40" t="s">
        <v>202</v>
      </c>
      <c r="B28" s="49">
        <v>1235.3</v>
      </c>
      <c r="C28" s="54">
        <v>0.28222417292898033</v>
      </c>
      <c r="D28" s="54">
        <v>3.5091190145824995E-5</v>
      </c>
      <c r="E28" s="54">
        <v>1.409543897400225E-3</v>
      </c>
      <c r="H28" s="34">
        <f t="shared" si="56"/>
        <v>0.28219016378411671</v>
      </c>
      <c r="I28" s="35">
        <f t="shared" si="57"/>
        <v>7.774048998048233</v>
      </c>
      <c r="J28" s="35">
        <f t="shared" si="58"/>
        <v>1.2281916551038747</v>
      </c>
      <c r="K28" s="35">
        <f t="shared" si="59"/>
        <v>1.4173386691850165</v>
      </c>
      <c r="L28" s="35">
        <f t="shared" si="60"/>
        <v>1.5318898673819188</v>
      </c>
      <c r="M28" s="34">
        <f t="shared" si="61"/>
        <v>0.2819709581796252</v>
      </c>
      <c r="N28" s="34">
        <f t="shared" si="62"/>
        <v>0.28232449379812063</v>
      </c>
      <c r="O28" s="33"/>
      <c r="P28" s="34">
        <f t="shared" si="63"/>
        <v>0.28219132241259454</v>
      </c>
      <c r="Q28" s="35">
        <f t="shared" si="64"/>
        <v>6.8466462234950676</v>
      </c>
      <c r="R28" s="35">
        <f t="shared" si="65"/>
        <v>1.2281916551038747</v>
      </c>
      <c r="S28" s="35">
        <f t="shared" si="66"/>
        <v>1.4667365316499099</v>
      </c>
      <c r="T28" s="35">
        <f t="shared" si="67"/>
        <v>1.6114567597395564</v>
      </c>
      <c r="U28" s="34">
        <f t="shared" si="68"/>
        <v>0.28199824818849534</v>
      </c>
      <c r="V28" s="34">
        <f t="shared" si="69"/>
        <v>0.2823560581457295</v>
      </c>
      <c r="W28" s="33"/>
      <c r="X28" s="34">
        <f t="shared" si="70"/>
        <v>0.28218921836749539</v>
      </c>
      <c r="Y28" s="35">
        <f t="shared" si="71"/>
        <v>8.5309232907393451</v>
      </c>
      <c r="Z28" s="35">
        <f t="shared" si="72"/>
        <v>1.2281916551038747</v>
      </c>
      <c r="AA28" s="35">
        <f t="shared" si="73"/>
        <v>1.3794572019803741</v>
      </c>
      <c r="AB28" s="35">
        <f t="shared" si="74"/>
        <v>1.4707717794199193</v>
      </c>
      <c r="AC28" s="34">
        <f t="shared" si="75"/>
        <v>0.28194869010277623</v>
      </c>
      <c r="AD28" s="34">
        <f t="shared" si="76"/>
        <v>0.282298737950199</v>
      </c>
      <c r="AE28" s="33"/>
      <c r="AF28" s="34">
        <f t="shared" si="77"/>
        <v>0.28219128677635791</v>
      </c>
      <c r="AG28" s="35">
        <f t="shared" si="78"/>
        <v>6.8453825193115492</v>
      </c>
      <c r="AH28" s="35">
        <f t="shared" si="79"/>
        <v>1.2281916551038747</v>
      </c>
      <c r="AI28" s="35">
        <f t="shared" si="80"/>
        <v>1.4651653087986514</v>
      </c>
      <c r="AJ28" s="35">
        <f t="shared" si="81"/>
        <v>1.6111348065202358</v>
      </c>
      <c r="AK28" s="34">
        <f t="shared" si="82"/>
        <v>0.28199824818849534</v>
      </c>
      <c r="AL28" s="34">
        <f t="shared" si="83"/>
        <v>0.2823560581457295</v>
      </c>
    </row>
    <row r="29" spans="1:38">
      <c r="A29" s="40" t="s">
        <v>203</v>
      </c>
      <c r="B29" s="49">
        <v>1242.5999999999999</v>
      </c>
      <c r="C29" s="54">
        <v>0.28214768009036539</v>
      </c>
      <c r="D29" s="54">
        <v>3.5310549367229854E-5</v>
      </c>
      <c r="E29" s="54">
        <v>6.3820578258246344E-4</v>
      </c>
      <c r="H29" s="34">
        <f t="shared" si="56"/>
        <v>0.28213218951799968</v>
      </c>
      <c r="I29" s="35">
        <f t="shared" si="57"/>
        <v>5.8880143012451924</v>
      </c>
      <c r="J29" s="35">
        <f t="shared" si="58"/>
        <v>1.2358692278530448</v>
      </c>
      <c r="K29" s="35">
        <f t="shared" si="59"/>
        <v>1.4908524523837168</v>
      </c>
      <c r="L29" s="35">
        <f t="shared" si="60"/>
        <v>1.6544989658230274</v>
      </c>
      <c r="M29" s="34">
        <f t="shared" si="61"/>
        <v>0.28196616743536701</v>
      </c>
      <c r="N29" s="34">
        <f t="shared" si="62"/>
        <v>0.28231895269632806</v>
      </c>
      <c r="O29" s="33"/>
      <c r="P29" s="34">
        <f t="shared" si="63"/>
        <v>0.28213271728884232</v>
      </c>
      <c r="Q29" s="35">
        <f t="shared" si="64"/>
        <v>4.9325502619401718</v>
      </c>
      <c r="R29" s="35">
        <f t="shared" si="65"/>
        <v>1.2358692278530448</v>
      </c>
      <c r="S29" s="35">
        <f t="shared" si="66"/>
        <v>1.5428124574265809</v>
      </c>
      <c r="T29" s="35">
        <f t="shared" si="67"/>
        <v>1.7397965855869875</v>
      </c>
      <c r="U29" s="34">
        <f t="shared" si="68"/>
        <v>0.28199362251718108</v>
      </c>
      <c r="V29" s="34">
        <f t="shared" si="69"/>
        <v>0.28235070797167927</v>
      </c>
      <c r="W29" s="33"/>
      <c r="X29" s="34">
        <f t="shared" si="70"/>
        <v>0.28213175886616826</v>
      </c>
      <c r="Y29" s="35">
        <f t="shared" si="71"/>
        <v>6.6677942141457613</v>
      </c>
      <c r="Z29" s="35">
        <f t="shared" si="72"/>
        <v>1.2358692278530448</v>
      </c>
      <c r="AA29" s="35">
        <f t="shared" si="73"/>
        <v>1.4510061689866736</v>
      </c>
      <c r="AB29" s="35">
        <f t="shared" si="74"/>
        <v>1.5889818705997678</v>
      </c>
      <c r="AC29" s="34">
        <f t="shared" si="75"/>
        <v>0.28194376456595954</v>
      </c>
      <c r="AD29" s="34">
        <f t="shared" si="76"/>
        <v>0.2822930409437604</v>
      </c>
      <c r="AE29" s="33"/>
      <c r="AF29" s="34">
        <f t="shared" si="77"/>
        <v>0.28213270105609495</v>
      </c>
      <c r="AG29" s="35">
        <f t="shared" si="78"/>
        <v>4.9319746195819469</v>
      </c>
      <c r="AH29" s="35">
        <f t="shared" si="79"/>
        <v>1.2358692278530448</v>
      </c>
      <c r="AI29" s="35">
        <f t="shared" si="80"/>
        <v>1.5411597392075918</v>
      </c>
      <c r="AJ29" s="35">
        <f t="shared" si="81"/>
        <v>1.7393007833581002</v>
      </c>
      <c r="AK29" s="34">
        <f t="shared" si="82"/>
        <v>0.28199362251718108</v>
      </c>
      <c r="AL29" s="34">
        <f t="shared" si="83"/>
        <v>0.28235070797167927</v>
      </c>
    </row>
    <row r="30" spans="1:38">
      <c r="A30" s="40" t="s">
        <v>204</v>
      </c>
      <c r="B30" s="49">
        <v>1243</v>
      </c>
      <c r="C30" s="54">
        <v>0.28212978617321727</v>
      </c>
      <c r="D30" s="54">
        <v>3.0950530121378917E-5</v>
      </c>
      <c r="E30" s="54">
        <v>7.4021159331210719E-4</v>
      </c>
      <c r="H30" s="34">
        <f t="shared" si="56"/>
        <v>0.28211181385600553</v>
      </c>
      <c r="I30" s="35">
        <f t="shared" si="57"/>
        <v>5.174701768506651</v>
      </c>
      <c r="J30" s="35">
        <f t="shared" si="58"/>
        <v>1.0832685542482619</v>
      </c>
      <c r="K30" s="35">
        <f t="shared" si="59"/>
        <v>1.5187462544369328</v>
      </c>
      <c r="L30" s="35">
        <f t="shared" si="60"/>
        <v>1.6989727809577562</v>
      </c>
      <c r="M30" s="34">
        <f t="shared" si="61"/>
        <v>0.28196590490932627</v>
      </c>
      <c r="N30" s="34">
        <f t="shared" si="62"/>
        <v>0.28231864905175086</v>
      </c>
      <c r="O30" s="33"/>
      <c r="P30" s="34">
        <f t="shared" si="63"/>
        <v>0.28211242618329785</v>
      </c>
      <c r="Q30" s="35">
        <f t="shared" si="64"/>
        <v>4.2219838773016605</v>
      </c>
      <c r="R30" s="35">
        <f t="shared" si="65"/>
        <v>1.0832685542482619</v>
      </c>
      <c r="S30" s="35">
        <f t="shared" si="66"/>
        <v>1.5716784295245472</v>
      </c>
      <c r="T30" s="35">
        <f t="shared" si="67"/>
        <v>1.7855781368756745</v>
      </c>
      <c r="U30" s="34">
        <f t="shared" si="68"/>
        <v>0.28199336903753958</v>
      </c>
      <c r="V30" s="34">
        <f t="shared" si="69"/>
        <v>0.28235041479040718</v>
      </c>
      <c r="W30" s="33"/>
      <c r="X30" s="34">
        <f t="shared" si="70"/>
        <v>0.28211131420746349</v>
      </c>
      <c r="Y30" s="35">
        <f t="shared" si="71"/>
        <v>5.9522407049850123</v>
      </c>
      <c r="Z30" s="35">
        <f t="shared" si="72"/>
        <v>1.0832685542482619</v>
      </c>
      <c r="AA30" s="35">
        <f t="shared" si="73"/>
        <v>1.4781544483425519</v>
      </c>
      <c r="AB30" s="35">
        <f t="shared" si="74"/>
        <v>1.6324533659961902</v>
      </c>
      <c r="AC30" s="34">
        <f t="shared" si="75"/>
        <v>0.28194349465292562</v>
      </c>
      <c r="AD30" s="34">
        <f t="shared" si="76"/>
        <v>0.28229272875519101</v>
      </c>
      <c r="AE30" s="33"/>
      <c r="AF30" s="34">
        <f t="shared" si="77"/>
        <v>0.28211240734983417</v>
      </c>
      <c r="AG30" s="35">
        <f t="shared" si="78"/>
        <v>4.2213160082771317</v>
      </c>
      <c r="AH30" s="35">
        <f t="shared" si="79"/>
        <v>1.0832685542482619</v>
      </c>
      <c r="AI30" s="35">
        <f t="shared" si="80"/>
        <v>1.5699947890001504</v>
      </c>
      <c r="AJ30" s="35">
        <f t="shared" si="81"/>
        <v>1.7850395821116767</v>
      </c>
      <c r="AK30" s="34">
        <f t="shared" si="82"/>
        <v>0.28199336903753958</v>
      </c>
      <c r="AL30" s="34">
        <f t="shared" si="83"/>
        <v>0.28235041479040718</v>
      </c>
    </row>
    <row r="31" spans="1:38">
      <c r="A31" s="40" t="s">
        <v>205</v>
      </c>
      <c r="B31" s="49">
        <v>1250</v>
      </c>
      <c r="C31" s="54">
        <v>0.2821811879542428</v>
      </c>
      <c r="D31" s="54">
        <v>3.6293608191112964E-5</v>
      </c>
      <c r="E31" s="54">
        <v>8.227175014382266E-4</v>
      </c>
      <c r="H31" s="34">
        <f t="shared" si="56"/>
        <v>0.2821610985403184</v>
      </c>
      <c r="I31" s="35">
        <f t="shared" si="57"/>
        <v>7.0856588276790866</v>
      </c>
      <c r="J31" s="35">
        <f t="shared" si="58"/>
        <v>1.2702762866889536</v>
      </c>
      <c r="K31" s="35">
        <f t="shared" si="59"/>
        <v>1.4531629159024901</v>
      </c>
      <c r="L31" s="35">
        <f t="shared" si="60"/>
        <v>1.5859976918355134</v>
      </c>
      <c r="M31" s="34">
        <f t="shared" si="61"/>
        <v>0.28196131037552574</v>
      </c>
      <c r="N31" s="34">
        <f t="shared" si="62"/>
        <v>0.28231333489217431</v>
      </c>
      <c r="O31" s="33"/>
      <c r="P31" s="34">
        <f t="shared" si="63"/>
        <v>0.28216178304282036</v>
      </c>
      <c r="Q31" s="35">
        <f t="shared" si="64"/>
        <v>6.1296804587374076</v>
      </c>
      <c r="R31" s="35">
        <f t="shared" si="65"/>
        <v>1.2702762866889536</v>
      </c>
      <c r="S31" s="35">
        <f t="shared" si="66"/>
        <v>1.5038093446068665</v>
      </c>
      <c r="T31" s="35">
        <f t="shared" si="67"/>
        <v>1.6688377044489746</v>
      </c>
      <c r="U31" s="34">
        <f t="shared" si="68"/>
        <v>0.28198893283770082</v>
      </c>
      <c r="V31" s="34">
        <f t="shared" si="69"/>
        <v>0.28234528376408763</v>
      </c>
      <c r="W31" s="33"/>
      <c r="X31" s="34">
        <f t="shared" si="70"/>
        <v>0.28216053999573953</v>
      </c>
      <c r="Y31" s="35">
        <f t="shared" si="71"/>
        <v>7.865862748821506</v>
      </c>
      <c r="Z31" s="35">
        <f t="shared" si="72"/>
        <v>1.2702762866889536</v>
      </c>
      <c r="AA31" s="35">
        <f t="shared" si="73"/>
        <v>1.4143239675702501</v>
      </c>
      <c r="AB31" s="35">
        <f t="shared" si="74"/>
        <v>1.5223645567262398</v>
      </c>
      <c r="AC31" s="34">
        <f t="shared" si="75"/>
        <v>0.28193877082824892</v>
      </c>
      <c r="AD31" s="34">
        <f t="shared" si="76"/>
        <v>0.28228726505436014</v>
      </c>
      <c r="AE31" s="33"/>
      <c r="AF31" s="34">
        <f t="shared" si="77"/>
        <v>0.28216176198949688</v>
      </c>
      <c r="AG31" s="35">
        <f t="shared" si="78"/>
        <v>6.1289338576830943</v>
      </c>
      <c r="AH31" s="35">
        <f t="shared" si="79"/>
        <v>1.2702762866889536</v>
      </c>
      <c r="AI31" s="35">
        <f t="shared" si="80"/>
        <v>1.5021984079763291</v>
      </c>
      <c r="AJ31" s="35">
        <f t="shared" si="81"/>
        <v>1.6684368452955869</v>
      </c>
      <c r="AK31" s="34">
        <f t="shared" si="82"/>
        <v>0.28198893283770082</v>
      </c>
      <c r="AL31" s="34">
        <f t="shared" si="83"/>
        <v>0.28234528376408763</v>
      </c>
    </row>
    <row r="32" spans="1:38">
      <c r="A32" s="40" t="s">
        <v>206</v>
      </c>
      <c r="B32" s="49">
        <v>1250.7</v>
      </c>
      <c r="C32" s="54">
        <v>0.28211119167951415</v>
      </c>
      <c r="D32" s="54">
        <v>3.8960546392118155E-5</v>
      </c>
      <c r="E32" s="54">
        <v>7.3726091043922054E-4</v>
      </c>
      <c r="H32" s="34">
        <f t="shared" si="56"/>
        <v>0.28209317877189938</v>
      </c>
      <c r="I32" s="35">
        <f t="shared" si="57"/>
        <v>4.6931296836971725</v>
      </c>
      <c r="J32" s="35">
        <f t="shared" si="58"/>
        <v>1.3636191237241353</v>
      </c>
      <c r="K32" s="35">
        <f t="shared" si="59"/>
        <v>1.5434650200641262</v>
      </c>
      <c r="L32" s="35">
        <f t="shared" si="60"/>
        <v>1.7347361509446839</v>
      </c>
      <c r="M32" s="34">
        <f t="shared" si="61"/>
        <v>0.2819608508880051</v>
      </c>
      <c r="N32" s="34">
        <f t="shared" si="62"/>
        <v>0.28231280343672877</v>
      </c>
      <c r="O32" s="33"/>
      <c r="P32" s="34">
        <f t="shared" si="63"/>
        <v>0.28209379252601507</v>
      </c>
      <c r="Q32" s="35">
        <f t="shared" si="64"/>
        <v>3.7343134273326584</v>
      </c>
      <c r="R32" s="35">
        <f t="shared" si="65"/>
        <v>1.3636191237241353</v>
      </c>
      <c r="S32" s="35">
        <f t="shared" si="66"/>
        <v>1.59725870709049</v>
      </c>
      <c r="T32" s="35">
        <f t="shared" si="67"/>
        <v>1.8227347964434104</v>
      </c>
      <c r="U32" s="34">
        <f t="shared" si="68"/>
        <v>0.28198848918586306</v>
      </c>
      <c r="V32" s="34">
        <f t="shared" si="69"/>
        <v>0.28234477062461266</v>
      </c>
      <c r="W32" s="33"/>
      <c r="X32" s="34">
        <f t="shared" si="70"/>
        <v>0.28209267795681875</v>
      </c>
      <c r="Y32" s="35">
        <f t="shared" si="71"/>
        <v>5.4756500969732613</v>
      </c>
      <c r="Z32" s="35">
        <f t="shared" si="72"/>
        <v>1.3636191237241353</v>
      </c>
      <c r="AA32" s="35">
        <f t="shared" si="73"/>
        <v>1.5022125510457709</v>
      </c>
      <c r="AB32" s="35">
        <f t="shared" si="74"/>
        <v>1.6671470229516627</v>
      </c>
      <c r="AC32" s="34">
        <f t="shared" si="75"/>
        <v>0.28193829840971596</v>
      </c>
      <c r="AD32" s="34">
        <f t="shared" si="76"/>
        <v>0.28228671864256299</v>
      </c>
      <c r="AE32" s="33"/>
      <c r="AF32" s="34">
        <f t="shared" si="77"/>
        <v>0.28209377364871213</v>
      </c>
      <c r="AG32" s="35">
        <f t="shared" si="78"/>
        <v>3.7336439921031861</v>
      </c>
      <c r="AH32" s="35">
        <f t="shared" si="79"/>
        <v>1.3636191237241353</v>
      </c>
      <c r="AI32" s="35">
        <f t="shared" si="80"/>
        <v>1.5955476640191559</v>
      </c>
      <c r="AJ32" s="35">
        <f t="shared" si="81"/>
        <v>1.8221647624514712</v>
      </c>
      <c r="AK32" s="34">
        <f t="shared" si="82"/>
        <v>0.28198848918586306</v>
      </c>
      <c r="AL32" s="34">
        <f t="shared" si="83"/>
        <v>0.28234477062461266</v>
      </c>
    </row>
    <row r="33" spans="1:38">
      <c r="A33" s="40" t="s">
        <v>207</v>
      </c>
      <c r="B33" s="49">
        <v>1443.7</v>
      </c>
      <c r="C33" s="54">
        <v>0.28202942238344236</v>
      </c>
      <c r="D33" s="54">
        <v>3.3345451560899872E-5</v>
      </c>
      <c r="E33" s="54">
        <v>1.0922790901670794E-3</v>
      </c>
      <c r="H33" s="34">
        <f t="shared" si="56"/>
        <v>0.28199855979149785</v>
      </c>
      <c r="I33" s="35">
        <f t="shared" si="57"/>
        <v>5.8414995809386028</v>
      </c>
      <c r="J33" s="35">
        <f t="shared" si="58"/>
        <v>1.1670908046314954</v>
      </c>
      <c r="K33" s="35">
        <f t="shared" si="59"/>
        <v>1.6680154312159163</v>
      </c>
      <c r="L33" s="35">
        <f t="shared" si="60"/>
        <v>1.8131330053776851</v>
      </c>
      <c r="M33" s="34">
        <f t="shared" si="61"/>
        <v>0.28183392651513461</v>
      </c>
      <c r="N33" s="34">
        <f t="shared" si="62"/>
        <v>0.28216599934280623</v>
      </c>
      <c r="O33" s="33"/>
      <c r="P33" s="34">
        <f t="shared" si="63"/>
        <v>0.28199961325890116</v>
      </c>
      <c r="Q33" s="35">
        <f t="shared" si="64"/>
        <v>4.7421986509132985</v>
      </c>
      <c r="R33" s="35">
        <f t="shared" si="65"/>
        <v>1.1670908046314954</v>
      </c>
      <c r="S33" s="35">
        <f t="shared" si="66"/>
        <v>1.7261500172904656</v>
      </c>
      <c r="T33" s="35">
        <f t="shared" si="67"/>
        <v>1.9078106334481109</v>
      </c>
      <c r="U33" s="34">
        <f t="shared" si="68"/>
        <v>0.28186594682762273</v>
      </c>
      <c r="V33" s="34">
        <f t="shared" si="69"/>
        <v>0.28220303488496118</v>
      </c>
      <c r="W33" s="33"/>
      <c r="X33" s="34">
        <f t="shared" si="70"/>
        <v>0.28199770007841768</v>
      </c>
      <c r="Y33" s="35">
        <f t="shared" si="71"/>
        <v>6.7388015808056423</v>
      </c>
      <c r="Z33" s="35">
        <f t="shared" si="72"/>
        <v>1.1670908046314954</v>
      </c>
      <c r="AA33" s="35">
        <f t="shared" si="73"/>
        <v>1.6234340808102463</v>
      </c>
      <c r="AB33" s="35">
        <f t="shared" si="74"/>
        <v>1.7403875454624593</v>
      </c>
      <c r="AC33" s="34">
        <f t="shared" si="75"/>
        <v>0.28180779539670742</v>
      </c>
      <c r="AD33" s="34">
        <f t="shared" si="76"/>
        <v>0.2821357753986013</v>
      </c>
      <c r="AE33" s="33"/>
      <c r="AF33" s="34">
        <f t="shared" si="77"/>
        <v>0.2819995808592583</v>
      </c>
      <c r="AG33" s="35">
        <f t="shared" si="78"/>
        <v>4.7410491809896094</v>
      </c>
      <c r="AH33" s="35">
        <f t="shared" si="79"/>
        <v>1.1670908046314954</v>
      </c>
      <c r="AI33" s="35">
        <f t="shared" si="80"/>
        <v>1.7243009010426988</v>
      </c>
      <c r="AJ33" s="35">
        <f t="shared" si="81"/>
        <v>1.9073869833997288</v>
      </c>
      <c r="AK33" s="34">
        <f t="shared" si="82"/>
        <v>0.28186594682762273</v>
      </c>
      <c r="AL33" s="34">
        <f t="shared" si="83"/>
        <v>0.28220303488496118</v>
      </c>
    </row>
    <row r="34" spans="1:38">
      <c r="A34" s="40" t="s">
        <v>208</v>
      </c>
      <c r="B34" s="49">
        <v>1445.7</v>
      </c>
      <c r="C34" s="54">
        <v>0.28214507187352023</v>
      </c>
      <c r="D34" s="54">
        <v>3.7034253461601559E-5</v>
      </c>
      <c r="E34" s="54">
        <v>8.2423096582943326E-4</v>
      </c>
      <c r="H34" s="34">
        <f t="shared" si="56"/>
        <v>0.2821217503268641</v>
      </c>
      <c r="I34" s="35">
        <f t="shared" si="57"/>
        <v>10.259336847877609</v>
      </c>
      <c r="J34" s="35">
        <f t="shared" si="58"/>
        <v>1.2961988711560544</v>
      </c>
      <c r="K34" s="35">
        <f t="shared" si="59"/>
        <v>1.5016213549321304</v>
      </c>
      <c r="L34" s="35">
        <f t="shared" si="60"/>
        <v>1.5402173117622804</v>
      </c>
      <c r="M34" s="34">
        <f t="shared" si="61"/>
        <v>0.28183260876006555</v>
      </c>
      <c r="N34" s="34">
        <f t="shared" si="62"/>
        <v>0.28216447519236493</v>
      </c>
      <c r="O34" s="33"/>
      <c r="P34" s="34">
        <f t="shared" si="63"/>
        <v>0.28212254640210133</v>
      </c>
      <c r="Q34" s="35">
        <f t="shared" si="64"/>
        <v>9.1487787290089884</v>
      </c>
      <c r="R34" s="35">
        <f t="shared" si="65"/>
        <v>1.2961988711560544</v>
      </c>
      <c r="S34" s="35">
        <f t="shared" si="66"/>
        <v>1.5539566836563068</v>
      </c>
      <c r="T34" s="35">
        <f t="shared" si="67"/>
        <v>1.6264564758853157</v>
      </c>
      <c r="U34" s="34">
        <f t="shared" si="68"/>
        <v>0.28186467464811338</v>
      </c>
      <c r="V34" s="34">
        <f t="shared" si="69"/>
        <v>0.28220156344842023</v>
      </c>
      <c r="W34" s="33"/>
      <c r="X34" s="34">
        <f t="shared" si="70"/>
        <v>0.28212110066547014</v>
      </c>
      <c r="Y34" s="35">
        <f t="shared" si="71"/>
        <v>11.165828840540293</v>
      </c>
      <c r="Z34" s="35">
        <f t="shared" si="72"/>
        <v>1.2961988711560544</v>
      </c>
      <c r="AA34" s="35">
        <f t="shared" si="73"/>
        <v>1.4614872491270863</v>
      </c>
      <c r="AB34" s="35">
        <f t="shared" si="74"/>
        <v>1.4739397354441492</v>
      </c>
      <c r="AC34" s="34">
        <f t="shared" si="75"/>
        <v>0.28180644041748376</v>
      </c>
      <c r="AD34" s="34">
        <f t="shared" si="76"/>
        <v>0.28213420819371615</v>
      </c>
      <c r="AE34" s="33"/>
      <c r="AF34" s="34">
        <f t="shared" si="77"/>
        <v>0.28212252191863174</v>
      </c>
      <c r="AG34" s="35">
        <f t="shared" si="78"/>
        <v>9.1479101040325972</v>
      </c>
      <c r="AH34" s="35">
        <f t="shared" si="79"/>
        <v>1.2961988711560544</v>
      </c>
      <c r="AI34" s="35">
        <f t="shared" si="80"/>
        <v>1.552292027326734</v>
      </c>
      <c r="AJ34" s="35">
        <f t="shared" si="81"/>
        <v>1.6263186960673532</v>
      </c>
      <c r="AK34" s="34">
        <f t="shared" si="82"/>
        <v>0.28186467464811338</v>
      </c>
      <c r="AL34" s="34">
        <f t="shared" si="83"/>
        <v>0.28220156344842023</v>
      </c>
    </row>
    <row r="35" spans="1:38">
      <c r="A35" s="40" t="s">
        <v>209</v>
      </c>
      <c r="B35" s="49">
        <v>1447.4</v>
      </c>
      <c r="C35" s="54">
        <v>0.28205884934856229</v>
      </c>
      <c r="D35" s="54">
        <v>2.9613510755681963E-5</v>
      </c>
      <c r="E35" s="54">
        <v>1.104295023531203E-3</v>
      </c>
      <c r="H35" s="34">
        <f t="shared" si="56"/>
        <v>0.28202756615496638</v>
      </c>
      <c r="I35" s="35">
        <f t="shared" si="57"/>
        <v>6.9572611512436211</v>
      </c>
      <c r="J35" s="35">
        <f t="shared" si="58"/>
        <v>1.0364728764488684</v>
      </c>
      <c r="K35" s="35">
        <f t="shared" si="59"/>
        <v>1.6289429430756992</v>
      </c>
      <c r="L35" s="35">
        <f t="shared" si="60"/>
        <v>1.7468154480757336</v>
      </c>
      <c r="M35" s="34">
        <f t="shared" si="61"/>
        <v>0.28183148862826335</v>
      </c>
      <c r="N35" s="34">
        <f t="shared" si="62"/>
        <v>0.28216317961823223</v>
      </c>
      <c r="O35" s="33"/>
      <c r="P35" s="34">
        <f t="shared" si="63"/>
        <v>0.28202863401590295</v>
      </c>
      <c r="Q35" s="35">
        <f t="shared" si="64"/>
        <v>5.8553414357165323</v>
      </c>
      <c r="R35" s="35">
        <f t="shared" si="65"/>
        <v>1.0364728764488684</v>
      </c>
      <c r="S35" s="35">
        <f t="shared" si="66"/>
        <v>1.6857157534241822</v>
      </c>
      <c r="T35" s="35">
        <f t="shared" si="67"/>
        <v>1.8393524180047558</v>
      </c>
      <c r="U35" s="34">
        <f t="shared" si="68"/>
        <v>0.28186359325822047</v>
      </c>
      <c r="V35" s="34">
        <f t="shared" si="69"/>
        <v>0.28220031268420676</v>
      </c>
      <c r="W35" s="33"/>
      <c r="X35" s="34">
        <f t="shared" si="70"/>
        <v>0.28202669469371749</v>
      </c>
      <c r="Y35" s="35">
        <f t="shared" si="71"/>
        <v>7.8567031829912537</v>
      </c>
      <c r="Z35" s="35">
        <f t="shared" si="72"/>
        <v>1.0364728764488684</v>
      </c>
      <c r="AA35" s="35">
        <f t="shared" si="73"/>
        <v>1.5854058901341905</v>
      </c>
      <c r="AB35" s="35">
        <f t="shared" si="74"/>
        <v>1.675710609643092</v>
      </c>
      <c r="AC35" s="34">
        <f t="shared" si="75"/>
        <v>0.28180528864289106</v>
      </c>
      <c r="AD35" s="34">
        <f t="shared" si="76"/>
        <v>0.2821328760206932</v>
      </c>
      <c r="AE35" s="33"/>
      <c r="AF35" s="34">
        <f t="shared" si="77"/>
        <v>0.28202860117362183</v>
      </c>
      <c r="AG35" s="35">
        <f t="shared" si="78"/>
        <v>5.8541762522046348</v>
      </c>
      <c r="AH35" s="35">
        <f t="shared" si="79"/>
        <v>1.0364728764488684</v>
      </c>
      <c r="AI35" s="35">
        <f t="shared" si="80"/>
        <v>1.68390995186722</v>
      </c>
      <c r="AJ35" s="35">
        <f t="shared" si="81"/>
        <v>1.8390071713407061</v>
      </c>
      <c r="AK35" s="34">
        <f t="shared" si="82"/>
        <v>0.28186359325822047</v>
      </c>
      <c r="AL35" s="34">
        <f t="shared" si="83"/>
        <v>0.28220031268420676</v>
      </c>
    </row>
    <row r="36" spans="1:38">
      <c r="A36" s="40" t="s">
        <v>210</v>
      </c>
      <c r="B36" s="49">
        <v>1453.6</v>
      </c>
      <c r="C36" s="54">
        <v>0.28211344173832736</v>
      </c>
      <c r="D36" s="54">
        <v>3.4329478599527993E-5</v>
      </c>
      <c r="E36" s="54">
        <v>1.1363818286350413E-3</v>
      </c>
      <c r="H36" s="34">
        <f t="shared" si="56"/>
        <v>0.28208110972874367</v>
      </c>
      <c r="I36" s="35">
        <f t="shared" si="57"/>
        <v>9.0021976459220276</v>
      </c>
      <c r="J36" s="35">
        <f t="shared" si="58"/>
        <v>1.2015317509834798</v>
      </c>
      <c r="K36" s="35">
        <f t="shared" si="59"/>
        <v>1.5567143878799259</v>
      </c>
      <c r="L36" s="35">
        <f t="shared" si="60"/>
        <v>1.624577704696484</v>
      </c>
      <c r="M36" s="34">
        <f t="shared" si="61"/>
        <v>0.28182740313024213</v>
      </c>
      <c r="N36" s="34">
        <f t="shared" si="62"/>
        <v>0.28215845422293057</v>
      </c>
      <c r="O36" s="33"/>
      <c r="P36" s="34">
        <f t="shared" si="63"/>
        <v>0.28208221345482221</v>
      </c>
      <c r="Q36" s="35">
        <f t="shared" si="64"/>
        <v>7.8962838573093386</v>
      </c>
      <c r="R36" s="35">
        <f t="shared" si="65"/>
        <v>1.2015317509834798</v>
      </c>
      <c r="S36" s="35">
        <f t="shared" si="66"/>
        <v>1.6109698491197089</v>
      </c>
      <c r="T36" s="35">
        <f t="shared" si="67"/>
        <v>1.7131328424801475</v>
      </c>
      <c r="U36" s="34">
        <f t="shared" si="68"/>
        <v>0.28185964907512034</v>
      </c>
      <c r="V36" s="34">
        <f t="shared" si="69"/>
        <v>0.28219575073748854</v>
      </c>
      <c r="W36" s="33"/>
      <c r="X36" s="34">
        <f t="shared" si="70"/>
        <v>0.28208020899533143</v>
      </c>
      <c r="Y36" s="35">
        <f t="shared" si="71"/>
        <v>9.904903967079548</v>
      </c>
      <c r="Z36" s="35">
        <f t="shared" si="72"/>
        <v>1.2015317509834798</v>
      </c>
      <c r="AA36" s="35">
        <f t="shared" si="73"/>
        <v>1.5151078006093077</v>
      </c>
      <c r="AB36" s="35">
        <f t="shared" si="74"/>
        <v>1.5565247747851962</v>
      </c>
      <c r="AC36" s="34">
        <f t="shared" si="75"/>
        <v>0.28180108772415879</v>
      </c>
      <c r="AD36" s="34">
        <f t="shared" si="76"/>
        <v>0.2821280171267378</v>
      </c>
      <c r="AE36" s="33"/>
      <c r="AF36" s="34">
        <f t="shared" si="77"/>
        <v>0.2820821795095676</v>
      </c>
      <c r="AG36" s="35">
        <f t="shared" si="78"/>
        <v>7.8950795254817407</v>
      </c>
      <c r="AH36" s="35">
        <f t="shared" si="79"/>
        <v>1.2015317509834798</v>
      </c>
      <c r="AI36" s="35">
        <f t="shared" si="80"/>
        <v>1.6092441181618946</v>
      </c>
      <c r="AJ36" s="35">
        <f t="shared" si="81"/>
        <v>1.7129321456085898</v>
      </c>
      <c r="AK36" s="34">
        <f t="shared" si="82"/>
        <v>0.28185964907512034</v>
      </c>
      <c r="AL36" s="34">
        <f t="shared" si="83"/>
        <v>0.28219575073748854</v>
      </c>
    </row>
    <row r="37" spans="1:38">
      <c r="A37" s="40" t="s">
        <v>211</v>
      </c>
      <c r="B37" s="49">
        <v>1453.6</v>
      </c>
      <c r="C37" s="54">
        <v>0.28208525901321302</v>
      </c>
      <c r="D37" s="54">
        <v>3.5114791121282914E-5</v>
      </c>
      <c r="E37" s="54">
        <v>1.3482544244163906E-3</v>
      </c>
      <c r="H37" s="34">
        <f t="shared" si="56"/>
        <v>0.28204689886535333</v>
      </c>
      <c r="I37" s="35">
        <f t="shared" si="57"/>
        <v>7.7883035032533243</v>
      </c>
      <c r="J37" s="35">
        <f t="shared" si="58"/>
        <v>1.2290176892449018</v>
      </c>
      <c r="K37" s="35">
        <f t="shared" si="59"/>
        <v>1.6037069028811151</v>
      </c>
      <c r="L37" s="35">
        <f t="shared" si="60"/>
        <v>1.7000246257415546</v>
      </c>
      <c r="M37" s="34">
        <f t="shared" si="61"/>
        <v>0.28182740313024213</v>
      </c>
      <c r="N37" s="34">
        <f t="shared" si="62"/>
        <v>0.28215845422293057</v>
      </c>
      <c r="O37" s="33"/>
      <c r="P37" s="34">
        <f t="shared" si="63"/>
        <v>0.28204820837552963</v>
      </c>
      <c r="Q37" s="35">
        <f t="shared" si="64"/>
        <v>6.6898295314010703</v>
      </c>
      <c r="R37" s="35">
        <f t="shared" si="65"/>
        <v>1.2290176892449018</v>
      </c>
      <c r="S37" s="35">
        <f t="shared" si="66"/>
        <v>1.6596001729547196</v>
      </c>
      <c r="T37" s="35">
        <f t="shared" si="67"/>
        <v>1.7906206085701495</v>
      </c>
      <c r="U37" s="34">
        <f t="shared" si="68"/>
        <v>0.28185964907512034</v>
      </c>
      <c r="V37" s="34">
        <f t="shared" si="69"/>
        <v>0.28219575073748854</v>
      </c>
      <c r="W37" s="33"/>
      <c r="X37" s="34">
        <f t="shared" si="70"/>
        <v>0.28204583019479063</v>
      </c>
      <c r="Y37" s="35">
        <f t="shared" si="71"/>
        <v>8.6849370457864339</v>
      </c>
      <c r="Z37" s="35">
        <f t="shared" si="72"/>
        <v>1.2290176892449018</v>
      </c>
      <c r="AA37" s="35">
        <f t="shared" si="73"/>
        <v>1.5608443381545902</v>
      </c>
      <c r="AB37" s="35">
        <f t="shared" si="74"/>
        <v>1.6304082935521946</v>
      </c>
      <c r="AC37" s="34">
        <f t="shared" si="75"/>
        <v>0.28180108772415879</v>
      </c>
      <c r="AD37" s="34">
        <f t="shared" si="76"/>
        <v>0.2821280171267378</v>
      </c>
      <c r="AE37" s="33"/>
      <c r="AF37" s="34">
        <f t="shared" si="77"/>
        <v>0.28204816810135541</v>
      </c>
      <c r="AG37" s="35">
        <f t="shared" si="78"/>
        <v>6.6884006580458788</v>
      </c>
      <c r="AH37" s="35">
        <f t="shared" si="79"/>
        <v>1.2290176892449018</v>
      </c>
      <c r="AI37" s="35">
        <f t="shared" si="80"/>
        <v>1.6578223473811207</v>
      </c>
      <c r="AJ37" s="35">
        <f t="shared" si="81"/>
        <v>1.7903511881561884</v>
      </c>
      <c r="AK37" s="34">
        <f t="shared" si="82"/>
        <v>0.28185964907512034</v>
      </c>
      <c r="AL37" s="34">
        <f t="shared" si="83"/>
        <v>0.28219575073748854</v>
      </c>
    </row>
    <row r="38" spans="1:38">
      <c r="A38" s="40"/>
      <c r="B38" s="49"/>
      <c r="C38" s="54"/>
      <c r="D38" s="54"/>
      <c r="E38" s="54"/>
      <c r="H38" s="34"/>
      <c r="I38" s="35"/>
      <c r="J38" s="35"/>
      <c r="K38" s="35"/>
      <c r="L38" s="35"/>
      <c r="M38" s="34"/>
      <c r="N38" s="34"/>
      <c r="O38" s="33"/>
      <c r="P38" s="34"/>
      <c r="Q38" s="35"/>
      <c r="R38" s="35"/>
      <c r="S38" s="35"/>
      <c r="T38" s="35"/>
      <c r="U38" s="34"/>
      <c r="V38" s="34"/>
      <c r="W38" s="33"/>
      <c r="X38" s="34"/>
      <c r="Y38" s="35"/>
      <c r="Z38" s="35"/>
      <c r="AA38" s="35"/>
      <c r="AB38" s="35"/>
      <c r="AC38" s="34"/>
      <c r="AD38" s="34"/>
      <c r="AE38" s="33"/>
      <c r="AF38" s="34"/>
      <c r="AG38" s="35"/>
      <c r="AH38" s="35"/>
      <c r="AI38" s="35"/>
      <c r="AJ38" s="35"/>
      <c r="AK38" s="34"/>
      <c r="AL38" s="34"/>
    </row>
    <row r="39" spans="1:38">
      <c r="A39" s="92" t="s">
        <v>743</v>
      </c>
      <c r="B39" s="42"/>
      <c r="C39" s="44"/>
      <c r="D39" s="44"/>
      <c r="E39" s="46"/>
      <c r="H39" s="34"/>
      <c r="I39" s="35"/>
      <c r="J39" s="35"/>
      <c r="K39" s="35"/>
      <c r="L39" s="35"/>
      <c r="M39" s="34"/>
      <c r="N39" s="34"/>
      <c r="O39" s="33"/>
      <c r="P39" s="34"/>
      <c r="Q39" s="35"/>
      <c r="R39" s="35"/>
      <c r="S39" s="35"/>
      <c r="T39" s="35"/>
      <c r="U39" s="34"/>
      <c r="V39" s="34"/>
      <c r="W39" s="33"/>
      <c r="X39" s="34"/>
      <c r="Y39" s="35"/>
      <c r="Z39" s="35"/>
      <c r="AA39" s="35"/>
      <c r="AB39" s="35"/>
      <c r="AC39" s="34"/>
      <c r="AD39" s="34"/>
      <c r="AE39" s="33"/>
      <c r="AF39" s="34"/>
      <c r="AG39" s="35"/>
      <c r="AH39" s="35"/>
      <c r="AI39" s="35"/>
      <c r="AJ39" s="35"/>
      <c r="AK39" s="34"/>
      <c r="AL39" s="34"/>
    </row>
    <row r="40" spans="1:38">
      <c r="A40" s="40" t="s">
        <v>126</v>
      </c>
      <c r="B40" s="43">
        <v>1206.5</v>
      </c>
      <c r="C40" s="45">
        <v>0.28212439811804801</v>
      </c>
      <c r="D40" s="45">
        <v>4.464828601105731E-5</v>
      </c>
      <c r="E40" s="47">
        <v>1.6734466831002522E-3</v>
      </c>
      <c r="H40" s="34">
        <f t="shared" si="28"/>
        <v>0.28208497393540405</v>
      </c>
      <c r="I40" s="35">
        <f t="shared" si="29"/>
        <v>3.373237280412944</v>
      </c>
      <c r="J40" s="35">
        <f t="shared" si="30"/>
        <v>1.5626900103870058</v>
      </c>
      <c r="K40" s="35">
        <f t="shared" si="31"/>
        <v>1.5641399856037859</v>
      </c>
      <c r="L40" s="35">
        <f t="shared" si="32"/>
        <v>1.7820371175068621</v>
      </c>
      <c r="M40" s="34">
        <f t="shared" si="33"/>
        <v>0.28198985206723493</v>
      </c>
      <c r="N40" s="34">
        <f t="shared" si="34"/>
        <v>0.28234634696933186</v>
      </c>
      <c r="O40" s="33"/>
      <c r="P40" s="34">
        <f t="shared" si="35"/>
        <v>0.28208631668498102</v>
      </c>
      <c r="Q40" s="35">
        <f t="shared" si="36"/>
        <v>2.4759337441171425</v>
      </c>
      <c r="R40" s="35">
        <f t="shared" si="37"/>
        <v>1.5626900103870058</v>
      </c>
      <c r="S40" s="35">
        <f t="shared" si="38"/>
        <v>1.6186542478366257</v>
      </c>
      <c r="T40" s="35">
        <f t="shared" si="39"/>
        <v>1.8688342127763349</v>
      </c>
      <c r="U40" s="34">
        <f t="shared" si="40"/>
        <v>0.28201649127026768</v>
      </c>
      <c r="V40" s="34">
        <f t="shared" si="41"/>
        <v>0.28237715857765899</v>
      </c>
      <c r="W40" s="33"/>
      <c r="X40" s="34">
        <f t="shared" si="42"/>
        <v>0.28208387829843085</v>
      </c>
      <c r="Y40" s="35">
        <f t="shared" si="43"/>
        <v>4.1055313851656727</v>
      </c>
      <c r="Z40" s="35">
        <f t="shared" si="44"/>
        <v>1.5626900103870058</v>
      </c>
      <c r="AA40" s="35">
        <f t="shared" si="45"/>
        <v>1.5223349330384806</v>
      </c>
      <c r="AB40" s="35">
        <f t="shared" si="46"/>
        <v>1.7153811188121519</v>
      </c>
      <c r="AC40" s="34">
        <f t="shared" si="47"/>
        <v>0.28196811540369027</v>
      </c>
      <c r="AD40" s="34">
        <f t="shared" si="48"/>
        <v>0.28232120576812364</v>
      </c>
      <c r="AE40" s="33"/>
      <c r="AF40" s="34">
        <f t="shared" si="49"/>
        <v>0.28208627538530928</v>
      </c>
      <c r="AG40" s="35">
        <f t="shared" si="50"/>
        <v>2.4744693023892594</v>
      </c>
      <c r="AH40" s="35">
        <f t="shared" si="51"/>
        <v>1.5626900103870058</v>
      </c>
      <c r="AI40" s="35">
        <f t="shared" si="52"/>
        <v>1.6169202850644389</v>
      </c>
      <c r="AJ40" s="35">
        <f t="shared" si="53"/>
        <v>1.8682180686971286</v>
      </c>
      <c r="AK40" s="34">
        <f t="shared" si="54"/>
        <v>0.28201649127026768</v>
      </c>
      <c r="AL40" s="34">
        <f t="shared" si="55"/>
        <v>0.28237715857765899</v>
      </c>
    </row>
    <row r="41" spans="1:38">
      <c r="A41" s="40" t="s">
        <v>127</v>
      </c>
      <c r="B41" s="43">
        <v>1220.8</v>
      </c>
      <c r="C41" s="45">
        <v>0.28224858104502959</v>
      </c>
      <c r="D41" s="45">
        <v>4.4364218083569498E-5</v>
      </c>
      <c r="E41" s="47">
        <v>7.7885485467454722E-4</v>
      </c>
      <c r="H41" s="34">
        <f t="shared" si="28"/>
        <v>0.2822300122078506</v>
      </c>
      <c r="I41" s="35">
        <f t="shared" si="29"/>
        <v>8.8495549410128049</v>
      </c>
      <c r="J41" s="35">
        <f t="shared" si="30"/>
        <v>1.5527476329249323</v>
      </c>
      <c r="K41" s="35">
        <f t="shared" si="31"/>
        <v>1.3611608628901517</v>
      </c>
      <c r="L41" s="35">
        <f t="shared" si="32"/>
        <v>1.4538466421847198</v>
      </c>
      <c r="M41" s="34">
        <f t="shared" si="33"/>
        <v>0.28198047203988963</v>
      </c>
      <c r="N41" s="34">
        <f t="shared" si="34"/>
        <v>0.28233549778107708</v>
      </c>
      <c r="O41" s="33"/>
      <c r="P41" s="34">
        <f t="shared" si="35"/>
        <v>0.28223064472850645</v>
      </c>
      <c r="Q41" s="35">
        <f t="shared" si="36"/>
        <v>7.9150548234951934</v>
      </c>
      <c r="R41" s="35">
        <f t="shared" si="37"/>
        <v>1.5527476329249323</v>
      </c>
      <c r="S41" s="35">
        <f t="shared" si="38"/>
        <v>1.4086007857254654</v>
      </c>
      <c r="T41" s="35">
        <f t="shared" si="39"/>
        <v>1.5316187364000957</v>
      </c>
      <c r="U41" s="34">
        <f t="shared" si="40"/>
        <v>0.28200743429819614</v>
      </c>
      <c r="V41" s="34">
        <f t="shared" si="41"/>
        <v>0.28236668304369666</v>
      </c>
      <c r="W41" s="33"/>
      <c r="X41" s="34">
        <f t="shared" si="42"/>
        <v>0.28222949608863102</v>
      </c>
      <c r="Y41" s="35">
        <f t="shared" si="43"/>
        <v>9.6122133959464229</v>
      </c>
      <c r="Z41" s="35">
        <f t="shared" si="44"/>
        <v>1.5527476329249323</v>
      </c>
      <c r="AA41" s="35">
        <f t="shared" si="45"/>
        <v>1.3247808700847166</v>
      </c>
      <c r="AB41" s="35">
        <f t="shared" si="46"/>
        <v>1.3941043854717168</v>
      </c>
      <c r="AC41" s="34">
        <f t="shared" si="47"/>
        <v>0.28195847158886034</v>
      </c>
      <c r="AD41" s="34">
        <f t="shared" si="48"/>
        <v>0.28231005147627214</v>
      </c>
      <c r="AE41" s="33"/>
      <c r="AF41" s="34">
        <f t="shared" si="49"/>
        <v>0.28223062527381571</v>
      </c>
      <c r="AG41" s="35">
        <f t="shared" si="50"/>
        <v>7.9143649590296405</v>
      </c>
      <c r="AH41" s="35">
        <f t="shared" si="51"/>
        <v>1.5527476329249323</v>
      </c>
      <c r="AI41" s="35">
        <f t="shared" si="52"/>
        <v>1.407091840052487</v>
      </c>
      <c r="AJ41" s="35">
        <f t="shared" si="53"/>
        <v>1.5313300495492945</v>
      </c>
      <c r="AK41" s="34">
        <f t="shared" si="54"/>
        <v>0.28200743429819614</v>
      </c>
      <c r="AL41" s="34">
        <f t="shared" si="55"/>
        <v>0.28236668304369666</v>
      </c>
    </row>
    <row r="42" spans="1:38">
      <c r="A42" s="40" t="s">
        <v>128</v>
      </c>
      <c r="B42" s="43">
        <v>1223</v>
      </c>
      <c r="C42" s="45">
        <v>0.28213564696514642</v>
      </c>
      <c r="D42" s="45">
        <v>4.6861814945943821E-5</v>
      </c>
      <c r="E42" s="47">
        <v>1.1226425104711884E-3</v>
      </c>
      <c r="H42" s="34">
        <f t="shared" si="28"/>
        <v>0.28210883301157896</v>
      </c>
      <c r="I42" s="35">
        <f t="shared" si="29"/>
        <v>4.6033310772419789</v>
      </c>
      <c r="J42" s="35">
        <f t="shared" si="30"/>
        <v>1.6401635231080336</v>
      </c>
      <c r="K42" s="35">
        <f t="shared" si="31"/>
        <v>1.5261896381174145</v>
      </c>
      <c r="L42" s="35">
        <f t="shared" si="32"/>
        <v>1.7188163842190856</v>
      </c>
      <c r="M42" s="34">
        <f t="shared" si="33"/>
        <v>0.28197902872897113</v>
      </c>
      <c r="N42" s="34">
        <f t="shared" si="34"/>
        <v>0.28233382840941235</v>
      </c>
      <c r="O42" s="33"/>
      <c r="P42" s="34">
        <f t="shared" si="35"/>
        <v>0.28210974640889436</v>
      </c>
      <c r="Q42" s="35">
        <f t="shared" si="36"/>
        <v>3.677428510386882</v>
      </c>
      <c r="R42" s="35">
        <f t="shared" si="37"/>
        <v>1.6401635231080336</v>
      </c>
      <c r="S42" s="35">
        <f t="shared" si="38"/>
        <v>1.5793812340839732</v>
      </c>
      <c r="T42" s="35">
        <f t="shared" si="39"/>
        <v>1.804888252498432</v>
      </c>
      <c r="U42" s="34">
        <f t="shared" si="40"/>
        <v>0.28200604070347596</v>
      </c>
      <c r="V42" s="34">
        <f t="shared" si="41"/>
        <v>0.28236507117510468</v>
      </c>
      <c r="W42" s="33"/>
      <c r="X42" s="34">
        <f t="shared" si="42"/>
        <v>0.28210808770386914</v>
      </c>
      <c r="Y42" s="35">
        <f t="shared" si="43"/>
        <v>5.3589741757975595</v>
      </c>
      <c r="Z42" s="35">
        <f t="shared" si="44"/>
        <v>1.6401635231080336</v>
      </c>
      <c r="AA42" s="35">
        <f t="shared" si="45"/>
        <v>1.4853988913598639</v>
      </c>
      <c r="AB42" s="35">
        <f t="shared" si="46"/>
        <v>1.6527112780887614</v>
      </c>
      <c r="AC42" s="34">
        <f t="shared" si="47"/>
        <v>0.28195698768230165</v>
      </c>
      <c r="AD42" s="34">
        <f t="shared" si="48"/>
        <v>0.28230833515061393</v>
      </c>
      <c r="AE42" s="33"/>
      <c r="AF42" s="34">
        <f t="shared" si="49"/>
        <v>0.28210971831518739</v>
      </c>
      <c r="AG42" s="35">
        <f t="shared" si="50"/>
        <v>3.6764323009830235</v>
      </c>
      <c r="AH42" s="35">
        <f t="shared" si="51"/>
        <v>1.6401635231080336</v>
      </c>
      <c r="AI42" s="35">
        <f t="shared" si="52"/>
        <v>1.577689342028179</v>
      </c>
      <c r="AJ42" s="35">
        <f t="shared" si="53"/>
        <v>1.8043285235985149</v>
      </c>
      <c r="AK42" s="34">
        <f t="shared" si="54"/>
        <v>0.28200604070347596</v>
      </c>
      <c r="AL42" s="34">
        <f t="shared" si="55"/>
        <v>0.28236507117510468</v>
      </c>
    </row>
    <row r="43" spans="1:38">
      <c r="A43" s="40" t="s">
        <v>129</v>
      </c>
      <c r="B43" s="43">
        <v>1227.9000000000001</v>
      </c>
      <c r="C43" s="45">
        <v>0.28201819686324742</v>
      </c>
      <c r="D43" s="45">
        <v>5.1114316665279751E-5</v>
      </c>
      <c r="E43" s="47">
        <v>1.4799750796842476E-3</v>
      </c>
      <c r="H43" s="34">
        <f t="shared" si="28"/>
        <v>0.28198270482579185</v>
      </c>
      <c r="I43" s="35">
        <f t="shared" si="29"/>
        <v>0.24438138973792434</v>
      </c>
      <c r="J43" s="35">
        <f t="shared" si="30"/>
        <v>1.7890010832847909</v>
      </c>
      <c r="K43" s="35">
        <f t="shared" si="31"/>
        <v>1.7004968695872247</v>
      </c>
      <c r="L43" s="35">
        <f t="shared" si="32"/>
        <v>1.9914879114278223</v>
      </c>
      <c r="M43" s="34">
        <f t="shared" si="33"/>
        <v>0.28197581386166543</v>
      </c>
      <c r="N43" s="34">
        <f t="shared" si="34"/>
        <v>0.28233011000867325</v>
      </c>
      <c r="O43" s="33"/>
      <c r="P43" s="34">
        <f t="shared" si="35"/>
        <v>0.28198391389057675</v>
      </c>
      <c r="Q43" s="35">
        <f t="shared" si="36"/>
        <v>-0.6745565172683321</v>
      </c>
      <c r="R43" s="35">
        <f t="shared" si="37"/>
        <v>1.7890010832847909</v>
      </c>
      <c r="S43" s="35">
        <f t="shared" si="38"/>
        <v>1.7597635165165382</v>
      </c>
      <c r="T43" s="35">
        <f t="shared" si="39"/>
        <v>2.086160041934404</v>
      </c>
      <c r="U43" s="34">
        <f t="shared" si="40"/>
        <v>0.28200293658245279</v>
      </c>
      <c r="V43" s="34">
        <f t="shared" si="41"/>
        <v>0.28236148086645135</v>
      </c>
      <c r="W43" s="33"/>
      <c r="X43" s="34">
        <f t="shared" si="42"/>
        <v>0.28198171825850532</v>
      </c>
      <c r="Y43" s="35">
        <f t="shared" si="43"/>
        <v>0.99434322859970337</v>
      </c>
      <c r="Z43" s="35">
        <f t="shared" si="44"/>
        <v>1.7890010832847909</v>
      </c>
      <c r="AA43" s="35">
        <f t="shared" si="45"/>
        <v>1.6550473818978033</v>
      </c>
      <c r="AB43" s="35">
        <f t="shared" si="46"/>
        <v>1.9187891280336351</v>
      </c>
      <c r="AC43" s="34">
        <f t="shared" si="47"/>
        <v>0.2819536823850195</v>
      </c>
      <c r="AD43" s="34">
        <f t="shared" si="48"/>
        <v>0.28230451215616709</v>
      </c>
      <c r="AE43" s="33"/>
      <c r="AF43" s="34">
        <f t="shared" si="49"/>
        <v>0.28198387670297087</v>
      </c>
      <c r="AG43" s="35">
        <f t="shared" si="50"/>
        <v>-0.67587521296430531</v>
      </c>
      <c r="AH43" s="35">
        <f t="shared" si="51"/>
        <v>1.7890010832847909</v>
      </c>
      <c r="AI43" s="35">
        <f t="shared" si="52"/>
        <v>1.7578783922353209</v>
      </c>
      <c r="AJ43" s="35">
        <f t="shared" si="53"/>
        <v>2.0853244113257912</v>
      </c>
      <c r="AK43" s="34">
        <f t="shared" si="54"/>
        <v>0.28200293658245279</v>
      </c>
      <c r="AL43" s="34">
        <f t="shared" si="55"/>
        <v>0.28236148086645135</v>
      </c>
    </row>
    <row r="44" spans="1:38">
      <c r="A44" s="40" t="s">
        <v>130</v>
      </c>
      <c r="B44" s="43">
        <v>1232.3</v>
      </c>
      <c r="C44" s="45">
        <v>0.28209469955480848</v>
      </c>
      <c r="D44" s="45">
        <v>5.4909199608944363E-5</v>
      </c>
      <c r="E44" s="47">
        <v>8.7276268117674036E-4</v>
      </c>
      <c r="H44" s="34">
        <f t="shared" si="28"/>
        <v>0.28207369349205652</v>
      </c>
      <c r="I44" s="35">
        <f t="shared" si="29"/>
        <v>3.5736306407585516</v>
      </c>
      <c r="J44" s="35">
        <f t="shared" si="30"/>
        <v>1.9218219863130523</v>
      </c>
      <c r="K44" s="35">
        <f t="shared" si="31"/>
        <v>1.5710507672321485</v>
      </c>
      <c r="L44" s="35">
        <f t="shared" si="32"/>
        <v>1.7896678845313758</v>
      </c>
      <c r="M44" s="34">
        <f t="shared" si="33"/>
        <v>0.28197292678295494</v>
      </c>
      <c r="N44" s="34">
        <f t="shared" si="34"/>
        <v>0.2823267707369117</v>
      </c>
      <c r="O44" s="33"/>
      <c r="P44" s="34">
        <f t="shared" si="35"/>
        <v>0.28207440910971021</v>
      </c>
      <c r="Q44" s="35">
        <f t="shared" si="36"/>
        <v>2.6333370123343691</v>
      </c>
      <c r="R44" s="35">
        <f t="shared" si="37"/>
        <v>1.9218219863130523</v>
      </c>
      <c r="S44" s="35">
        <f t="shared" si="38"/>
        <v>1.6258058878059232</v>
      </c>
      <c r="T44" s="35">
        <f t="shared" si="39"/>
        <v>1.8788015795421391</v>
      </c>
      <c r="U44" s="34">
        <f t="shared" si="40"/>
        <v>0.28200014896673442</v>
      </c>
      <c r="V44" s="34">
        <f t="shared" si="41"/>
        <v>0.28235825663622288</v>
      </c>
      <c r="W44" s="33"/>
      <c r="X44" s="34">
        <f t="shared" si="42"/>
        <v>0.2820731095640418</v>
      </c>
      <c r="Y44" s="35">
        <f t="shared" si="43"/>
        <v>4.3410237551344544</v>
      </c>
      <c r="Z44" s="35">
        <f t="shared" si="44"/>
        <v>1.9218219863130523</v>
      </c>
      <c r="AA44" s="35">
        <f t="shared" si="45"/>
        <v>1.5290610089551422</v>
      </c>
      <c r="AB44" s="35">
        <f t="shared" si="46"/>
        <v>1.721212318211643</v>
      </c>
      <c r="AC44" s="34">
        <f t="shared" si="47"/>
        <v>0.28195071408927797</v>
      </c>
      <c r="AD44" s="34">
        <f t="shared" si="48"/>
        <v>0.2823010789466347</v>
      </c>
      <c r="AE44" s="33"/>
      <c r="AF44" s="34">
        <f t="shared" si="49"/>
        <v>0.28207438709925164</v>
      </c>
      <c r="AG44" s="35">
        <f t="shared" si="50"/>
        <v>2.6325565000306916</v>
      </c>
      <c r="AH44" s="35">
        <f t="shared" si="51"/>
        <v>1.9218219863130523</v>
      </c>
      <c r="AI44" s="35">
        <f t="shared" si="52"/>
        <v>1.6240642639303948</v>
      </c>
      <c r="AJ44" s="35">
        <f t="shared" si="53"/>
        <v>1.8781588003613141</v>
      </c>
      <c r="AK44" s="34">
        <f t="shared" si="54"/>
        <v>0.28200014896673442</v>
      </c>
      <c r="AL44" s="34">
        <f t="shared" si="55"/>
        <v>0.28235825663622288</v>
      </c>
    </row>
    <row r="45" spans="1:38">
      <c r="A45" s="40" t="s">
        <v>131</v>
      </c>
      <c r="B45" s="43">
        <v>1237.3</v>
      </c>
      <c r="C45" s="45">
        <v>0.28222348096081068</v>
      </c>
      <c r="D45" s="45">
        <v>4.6575478199750367E-5</v>
      </c>
      <c r="E45" s="47">
        <v>1.012508798542467E-3</v>
      </c>
      <c r="H45" s="34">
        <f t="shared" si="28"/>
        <v>0.28219901135918291</v>
      </c>
      <c r="I45" s="35">
        <f t="shared" si="29"/>
        <v>8.1344090964674542</v>
      </c>
      <c r="J45" s="35">
        <f t="shared" si="30"/>
        <v>1.6301417369912625</v>
      </c>
      <c r="K45" s="35">
        <f t="shared" si="31"/>
        <v>1.4034225101919942</v>
      </c>
      <c r="L45" s="35">
        <f t="shared" si="32"/>
        <v>1.5110637907343427</v>
      </c>
      <c r="M45" s="34">
        <f t="shared" si="33"/>
        <v>0.28196964571408045</v>
      </c>
      <c r="N45" s="34">
        <f t="shared" si="34"/>
        <v>0.28232297576568338</v>
      </c>
      <c r="O45" s="33"/>
      <c r="P45" s="34">
        <f t="shared" si="35"/>
        <v>0.28219984500860223</v>
      </c>
      <c r="Q45" s="35">
        <f t="shared" si="36"/>
        <v>7.1938381753033909</v>
      </c>
      <c r="R45" s="35">
        <f t="shared" si="37"/>
        <v>1.6301417369912625</v>
      </c>
      <c r="S45" s="35">
        <f t="shared" si="38"/>
        <v>1.4523353590726802</v>
      </c>
      <c r="T45" s="35">
        <f t="shared" si="39"/>
        <v>1.5907244639251283</v>
      </c>
      <c r="U45" s="34">
        <f t="shared" si="40"/>
        <v>0.28199698094391878</v>
      </c>
      <c r="V45" s="34">
        <f t="shared" si="41"/>
        <v>0.28235459241706268</v>
      </c>
      <c r="W45" s="33"/>
      <c r="X45" s="34">
        <f t="shared" si="42"/>
        <v>0.28219833111787823</v>
      </c>
      <c r="Y45" s="35">
        <f t="shared" si="43"/>
        <v>8.9020313402254914</v>
      </c>
      <c r="Z45" s="35">
        <f t="shared" si="44"/>
        <v>1.6301417369912625</v>
      </c>
      <c r="AA45" s="35">
        <f t="shared" si="45"/>
        <v>1.3659129826881236</v>
      </c>
      <c r="AB45" s="35">
        <f t="shared" si="46"/>
        <v>1.4498716114837198</v>
      </c>
      <c r="AC45" s="34">
        <f t="shared" si="47"/>
        <v>0.28194734071154748</v>
      </c>
      <c r="AD45" s="34">
        <f t="shared" si="48"/>
        <v>0.28229717720853681</v>
      </c>
      <c r="AE45" s="33"/>
      <c r="AF45" s="34">
        <f t="shared" si="49"/>
        <v>0.28219981936784699</v>
      </c>
      <c r="AG45" s="35">
        <f t="shared" si="50"/>
        <v>7.1929289189287537</v>
      </c>
      <c r="AH45" s="35">
        <f t="shared" si="51"/>
        <v>1.6301417369912625</v>
      </c>
      <c r="AI45" s="35">
        <f t="shared" si="52"/>
        <v>1.4507795632943488</v>
      </c>
      <c r="AJ45" s="35">
        <f t="shared" si="53"/>
        <v>1.5904041677335752</v>
      </c>
      <c r="AK45" s="34">
        <f t="shared" si="54"/>
        <v>0.28199698094391878</v>
      </c>
      <c r="AL45" s="34">
        <f t="shared" si="55"/>
        <v>0.28235459241706268</v>
      </c>
    </row>
    <row r="46" spans="1:38">
      <c r="A46" s="40" t="s">
        <v>132</v>
      </c>
      <c r="B46" s="43">
        <v>1248.2</v>
      </c>
      <c r="C46" s="45">
        <v>0.28209967613090936</v>
      </c>
      <c r="D46" s="45">
        <v>4.382650162144744E-5</v>
      </c>
      <c r="E46" s="47">
        <v>9.4975264421882412E-4</v>
      </c>
      <c r="H46" s="34">
        <f t="shared" si="28"/>
        <v>0.28207651852634774</v>
      </c>
      <c r="I46" s="35">
        <f t="shared" si="29"/>
        <v>4.0440357589588416</v>
      </c>
      <c r="J46" s="35">
        <f t="shared" si="30"/>
        <v>1.5339275567506601</v>
      </c>
      <c r="K46" s="35">
        <f t="shared" si="31"/>
        <v>1.5675523332073207</v>
      </c>
      <c r="L46" s="35">
        <f t="shared" si="32"/>
        <v>1.7729307313872869</v>
      </c>
      <c r="M46" s="34">
        <f t="shared" si="33"/>
        <v>0.28196249188636036</v>
      </c>
      <c r="N46" s="34">
        <f t="shared" si="34"/>
        <v>0.28231470145892279</v>
      </c>
      <c r="O46" s="33"/>
      <c r="P46" s="34">
        <f t="shared" si="35"/>
        <v>0.28207730755749427</v>
      </c>
      <c r="Q46" s="35">
        <f t="shared" si="36"/>
        <v>3.0935105712814881</v>
      </c>
      <c r="R46" s="35">
        <f t="shared" si="37"/>
        <v>1.5339275567506601</v>
      </c>
      <c r="S46" s="35">
        <f t="shared" si="38"/>
        <v>1.6221855244451093</v>
      </c>
      <c r="T46" s="35">
        <f t="shared" si="39"/>
        <v>1.8617466379678029</v>
      </c>
      <c r="U46" s="34">
        <f t="shared" si="40"/>
        <v>0.28199007363011713</v>
      </c>
      <c r="V46" s="34">
        <f t="shared" si="41"/>
        <v>0.28234660323483424</v>
      </c>
      <c r="W46" s="33"/>
      <c r="X46" s="34">
        <f t="shared" si="42"/>
        <v>0.28207587468852363</v>
      </c>
      <c r="Y46" s="35">
        <f t="shared" si="43"/>
        <v>4.8197881399802966</v>
      </c>
      <c r="Z46" s="35">
        <f t="shared" si="44"/>
        <v>1.5339275567506601</v>
      </c>
      <c r="AA46" s="35">
        <f t="shared" si="45"/>
        <v>1.5256560782098483</v>
      </c>
      <c r="AB46" s="35">
        <f t="shared" si="46"/>
        <v>1.7047164035091147</v>
      </c>
      <c r="AC46" s="34">
        <f t="shared" si="47"/>
        <v>0.28193998558865102</v>
      </c>
      <c r="AD46" s="34">
        <f t="shared" si="48"/>
        <v>0.28228867007843966</v>
      </c>
      <c r="AE46" s="33"/>
      <c r="AF46" s="34">
        <f t="shared" si="49"/>
        <v>0.28207728328915727</v>
      </c>
      <c r="AG46" s="35">
        <f t="shared" si="50"/>
        <v>3.0926499616623637</v>
      </c>
      <c r="AH46" s="35">
        <f t="shared" si="51"/>
        <v>1.5339275567506601</v>
      </c>
      <c r="AI46" s="35">
        <f t="shared" si="52"/>
        <v>1.6204477788377767</v>
      </c>
      <c r="AJ46" s="35">
        <f t="shared" si="53"/>
        <v>1.861144301358757</v>
      </c>
      <c r="AK46" s="34">
        <f t="shared" si="54"/>
        <v>0.28199007363011713</v>
      </c>
      <c r="AL46" s="34">
        <f t="shared" si="55"/>
        <v>0.28234660323483424</v>
      </c>
    </row>
    <row r="47" spans="1:38">
      <c r="A47" s="40" t="s">
        <v>133</v>
      </c>
      <c r="B47" s="43">
        <v>1259.2</v>
      </c>
      <c r="C47" s="45">
        <v>0.28211163773011361</v>
      </c>
      <c r="D47" s="45">
        <v>5.0605184315003758E-5</v>
      </c>
      <c r="E47" s="47">
        <v>1.184004944087026E-3</v>
      </c>
      <c r="H47" s="34">
        <f t="shared" si="28"/>
        <v>0.28208251088400421</v>
      </c>
      <c r="I47" s="35">
        <f t="shared" si="29"/>
        <v>4.5127719120152676</v>
      </c>
      <c r="J47" s="35">
        <f t="shared" si="30"/>
        <v>1.7711814510251311</v>
      </c>
      <c r="K47" s="35">
        <f t="shared" si="31"/>
        <v>1.5611138777139546</v>
      </c>
      <c r="L47" s="35">
        <f t="shared" si="32"/>
        <v>1.7524792585242372</v>
      </c>
      <c r="M47" s="34">
        <f t="shared" si="33"/>
        <v>0.2819552709013074</v>
      </c>
      <c r="N47" s="34">
        <f t="shared" si="34"/>
        <v>0.28230634947621092</v>
      </c>
      <c r="O47" s="33"/>
      <c r="P47" s="34">
        <f t="shared" si="35"/>
        <v>0.28208350340187843</v>
      </c>
      <c r="Q47" s="35">
        <f t="shared" si="36"/>
        <v>3.560563684608109</v>
      </c>
      <c r="R47" s="35">
        <f t="shared" si="37"/>
        <v>1.7711814510251311</v>
      </c>
      <c r="S47" s="35">
        <f t="shared" si="38"/>
        <v>1.6155226723795884</v>
      </c>
      <c r="T47" s="35">
        <f t="shared" si="39"/>
        <v>1.8404330447953119</v>
      </c>
      <c r="U47" s="34">
        <f t="shared" si="40"/>
        <v>0.28198310152278289</v>
      </c>
      <c r="V47" s="34">
        <f t="shared" si="41"/>
        <v>0.28233853911068857</v>
      </c>
      <c r="W47" s="33"/>
      <c r="X47" s="34">
        <f t="shared" si="42"/>
        <v>0.28208170099874369</v>
      </c>
      <c r="Y47" s="35">
        <f t="shared" si="43"/>
        <v>5.2899041657639145</v>
      </c>
      <c r="Z47" s="35">
        <f t="shared" si="44"/>
        <v>1.7711814510251311</v>
      </c>
      <c r="AA47" s="35">
        <f t="shared" si="45"/>
        <v>1.5193897044820639</v>
      </c>
      <c r="AB47" s="35">
        <f t="shared" si="46"/>
        <v>1.6849251443558744</v>
      </c>
      <c r="AC47" s="34">
        <f t="shared" si="47"/>
        <v>0.28193256137565514</v>
      </c>
      <c r="AD47" s="34">
        <f t="shared" si="48"/>
        <v>0.28228008303690227</v>
      </c>
      <c r="AE47" s="33"/>
      <c r="AF47" s="34">
        <f t="shared" si="49"/>
        <v>0.28208347287497859</v>
      </c>
      <c r="AG47" s="35">
        <f t="shared" si="50"/>
        <v>3.5594811055572606</v>
      </c>
      <c r="AH47" s="35">
        <f t="shared" si="51"/>
        <v>1.7711814510251311</v>
      </c>
      <c r="AI47" s="35">
        <f t="shared" si="52"/>
        <v>1.6137920642677732</v>
      </c>
      <c r="AJ47" s="35">
        <f t="shared" si="53"/>
        <v>1.8398795280034128</v>
      </c>
      <c r="AK47" s="34">
        <f t="shared" si="54"/>
        <v>0.28198310152278289</v>
      </c>
      <c r="AL47" s="34">
        <f t="shared" si="55"/>
        <v>0.28233853911068857</v>
      </c>
    </row>
    <row r="48" spans="1:38">
      <c r="A48" s="40" t="s">
        <v>134</v>
      </c>
      <c r="B48" s="43">
        <v>1263</v>
      </c>
      <c r="C48" s="45">
        <v>0.28229146810253031</v>
      </c>
      <c r="D48" s="45">
        <v>3.6558102339876602E-5</v>
      </c>
      <c r="E48" s="47">
        <v>5.7765585687519401E-4</v>
      </c>
      <c r="H48" s="34">
        <f t="shared" si="28"/>
        <v>0.28227721420107071</v>
      </c>
      <c r="I48" s="35">
        <f t="shared" si="29"/>
        <v>11.506826878522336</v>
      </c>
      <c r="J48" s="35">
        <f t="shared" si="30"/>
        <v>1.279533581895681</v>
      </c>
      <c r="K48" s="35">
        <f t="shared" si="31"/>
        <v>1.29674594228484</v>
      </c>
      <c r="L48" s="35">
        <f t="shared" si="32"/>
        <v>1.3210906968501259</v>
      </c>
      <c r="M48" s="34">
        <f t="shared" si="33"/>
        <v>0.28195277602290925</v>
      </c>
      <c r="N48" s="34">
        <f t="shared" si="34"/>
        <v>0.28230346383372629</v>
      </c>
      <c r="O48" s="33"/>
      <c r="P48" s="34">
        <f t="shared" si="35"/>
        <v>0.28227769992997992</v>
      </c>
      <c r="Q48" s="35">
        <f t="shared" si="36"/>
        <v>10.532894398003201</v>
      </c>
      <c r="R48" s="35">
        <f t="shared" si="37"/>
        <v>1.279533581895681</v>
      </c>
      <c r="S48" s="35">
        <f t="shared" si="38"/>
        <v>1.341940841077609</v>
      </c>
      <c r="T48" s="35">
        <f t="shared" si="39"/>
        <v>1.3958592721776248</v>
      </c>
      <c r="U48" s="34">
        <f t="shared" si="40"/>
        <v>0.28198069264419023</v>
      </c>
      <c r="V48" s="34">
        <f t="shared" si="41"/>
        <v>0.28233575293785851</v>
      </c>
      <c r="W48" s="33"/>
      <c r="X48" s="34">
        <f t="shared" si="42"/>
        <v>0.28227681784995562</v>
      </c>
      <c r="Y48" s="35">
        <f t="shared" si="43"/>
        <v>12.301691320184549</v>
      </c>
      <c r="Z48" s="35">
        <f t="shared" si="44"/>
        <v>1.279533581895681</v>
      </c>
      <c r="AA48" s="35">
        <f t="shared" si="45"/>
        <v>1.2620875787240247</v>
      </c>
      <c r="AB48" s="35">
        <f t="shared" si="46"/>
        <v>1.263642894489734</v>
      </c>
      <c r="AC48" s="34">
        <f t="shared" si="47"/>
        <v>0.28192999627115278</v>
      </c>
      <c r="AD48" s="34">
        <f t="shared" si="48"/>
        <v>0.28227711616904411</v>
      </c>
      <c r="AE48" s="33"/>
      <c r="AF48" s="34">
        <f t="shared" si="49"/>
        <v>0.28227768499042027</v>
      </c>
      <c r="AG48" s="35">
        <f t="shared" si="50"/>
        <v>10.532364590110088</v>
      </c>
      <c r="AH48" s="35">
        <f t="shared" si="51"/>
        <v>1.279533581895681</v>
      </c>
      <c r="AI48" s="35">
        <f t="shared" si="52"/>
        <v>1.3405033040223573</v>
      </c>
      <c r="AJ48" s="35">
        <f t="shared" si="53"/>
        <v>1.3957510599163689</v>
      </c>
      <c r="AK48" s="34">
        <f t="shared" si="54"/>
        <v>0.28198069264419023</v>
      </c>
      <c r="AL48" s="34">
        <f t="shared" si="55"/>
        <v>0.28233575293785851</v>
      </c>
    </row>
    <row r="49" spans="1:38">
      <c r="A49" s="40" t="s">
        <v>135</v>
      </c>
      <c r="B49" s="43">
        <v>1272.8</v>
      </c>
      <c r="C49" s="45">
        <v>0.28216778630622458</v>
      </c>
      <c r="D49" s="45">
        <v>4.8508116199083982E-5</v>
      </c>
      <c r="E49" s="47">
        <v>7.2155096708679742E-4</v>
      </c>
      <c r="H49" s="34">
        <f t="shared" si="28"/>
        <v>0.28214984187740844</v>
      </c>
      <c r="I49" s="35">
        <f t="shared" si="29"/>
        <v>7.2177159074460207</v>
      </c>
      <c r="J49" s="35">
        <f t="shared" si="30"/>
        <v>1.6977840669679389</v>
      </c>
      <c r="K49" s="35">
        <f t="shared" si="31"/>
        <v>1.4672330452881082</v>
      </c>
      <c r="L49" s="35">
        <f t="shared" si="32"/>
        <v>1.5954703072446899</v>
      </c>
      <c r="M49" s="34">
        <f t="shared" si="33"/>
        <v>0.28194634101834698</v>
      </c>
      <c r="N49" s="34">
        <f t="shared" si="34"/>
        <v>0.28229602093688322</v>
      </c>
      <c r="O49" s="33"/>
      <c r="P49" s="34">
        <f t="shared" si="35"/>
        <v>0.28215045342373224</v>
      </c>
      <c r="Q49" s="35">
        <f t="shared" si="36"/>
        <v>6.2407753666549048</v>
      </c>
      <c r="R49" s="35">
        <f t="shared" si="37"/>
        <v>1.6977840669679389</v>
      </c>
      <c r="S49" s="35">
        <f t="shared" si="38"/>
        <v>1.5183698538370234</v>
      </c>
      <c r="T49" s="35">
        <f t="shared" si="39"/>
        <v>1.6793872918375934</v>
      </c>
      <c r="U49" s="34">
        <f t="shared" si="40"/>
        <v>0.28197447948517257</v>
      </c>
      <c r="V49" s="34">
        <f t="shared" si="41"/>
        <v>0.28232856663345252</v>
      </c>
      <c r="W49" s="33"/>
      <c r="X49" s="34">
        <f t="shared" si="42"/>
        <v>0.28214934285734972</v>
      </c>
      <c r="Y49" s="35">
        <f t="shared" si="43"/>
        <v>8.0150410978174769</v>
      </c>
      <c r="Z49" s="35">
        <f t="shared" si="44"/>
        <v>1.6977840669679389</v>
      </c>
      <c r="AA49" s="35">
        <f t="shared" si="45"/>
        <v>1.4280180420605388</v>
      </c>
      <c r="AB49" s="35">
        <f t="shared" si="46"/>
        <v>1.5310067711312074</v>
      </c>
      <c r="AC49" s="34">
        <f t="shared" si="47"/>
        <v>0.28192338010954837</v>
      </c>
      <c r="AD49" s="34">
        <f t="shared" si="48"/>
        <v>0.28226946374116435</v>
      </c>
      <c r="AE49" s="33"/>
      <c r="AF49" s="34">
        <f t="shared" si="49"/>
        <v>0.2821504346144656</v>
      </c>
      <c r="AG49" s="35">
        <f t="shared" si="50"/>
        <v>6.2401083110175115</v>
      </c>
      <c r="AH49" s="35">
        <f t="shared" si="51"/>
        <v>1.6977840669679389</v>
      </c>
      <c r="AI49" s="35">
        <f t="shared" si="52"/>
        <v>1.5167433194461966</v>
      </c>
      <c r="AJ49" s="35">
        <f t="shared" si="53"/>
        <v>1.6789944689399259</v>
      </c>
      <c r="AK49" s="34">
        <f t="shared" si="54"/>
        <v>0.28197447948517257</v>
      </c>
      <c r="AL49" s="34">
        <f t="shared" si="55"/>
        <v>0.28232856663345252</v>
      </c>
    </row>
    <row r="50" spans="1:38">
      <c r="A50" s="40" t="s">
        <v>136</v>
      </c>
      <c r="B50" s="43">
        <v>1295.5999999999999</v>
      </c>
      <c r="C50" s="45">
        <v>0.28227813751537323</v>
      </c>
      <c r="D50" s="45">
        <v>4.048521554743275E-5</v>
      </c>
      <c r="E50" s="47">
        <v>1.4188538248860114E-3</v>
      </c>
      <c r="H50" s="34">
        <f t="shared" si="28"/>
        <v>0.28224221166952773</v>
      </c>
      <c r="I50" s="35">
        <f t="shared" si="29"/>
        <v>11.025612451629474</v>
      </c>
      <c r="J50" s="35">
        <f t="shared" si="30"/>
        <v>1.416982544160146</v>
      </c>
      <c r="K50" s="35">
        <f t="shared" si="31"/>
        <v>1.3440704835510595</v>
      </c>
      <c r="L50" s="35">
        <f t="shared" si="32"/>
        <v>1.3763299796472195</v>
      </c>
      <c r="M50" s="34">
        <f t="shared" si="33"/>
        <v>0.2819313650726028</v>
      </c>
      <c r="N50" s="34">
        <f t="shared" si="34"/>
        <v>0.28227869936108269</v>
      </c>
      <c r="O50" s="33"/>
      <c r="P50" s="34">
        <f t="shared" si="35"/>
        <v>0.28224343628195969</v>
      </c>
      <c r="Q50" s="35">
        <f t="shared" si="36"/>
        <v>10.051648332676244</v>
      </c>
      <c r="R50" s="35">
        <f t="shared" si="37"/>
        <v>1.416982544160146</v>
      </c>
      <c r="S50" s="35">
        <f t="shared" si="38"/>
        <v>1.3909147631386301</v>
      </c>
      <c r="T50" s="35">
        <f t="shared" si="39"/>
        <v>1.4521186825040187</v>
      </c>
      <c r="U50" s="34">
        <f t="shared" si="40"/>
        <v>0.28196001998548287</v>
      </c>
      <c r="V50" s="34">
        <f t="shared" si="41"/>
        <v>0.28231184239284762</v>
      </c>
      <c r="W50" s="33"/>
      <c r="X50" s="34">
        <f t="shared" si="42"/>
        <v>0.28224121237582855</v>
      </c>
      <c r="Y50" s="35">
        <f t="shared" si="43"/>
        <v>11.820521795586902</v>
      </c>
      <c r="Z50" s="35">
        <f t="shared" si="44"/>
        <v>1.416982544160146</v>
      </c>
      <c r="AA50" s="35">
        <f t="shared" si="45"/>
        <v>1.3081472684082425</v>
      </c>
      <c r="AB50" s="35">
        <f t="shared" si="46"/>
        <v>1.3180982280924138</v>
      </c>
      <c r="AC50" s="34">
        <f t="shared" si="47"/>
        <v>0.28190798243076126</v>
      </c>
      <c r="AD50" s="34">
        <f t="shared" si="48"/>
        <v>0.28225165437774791</v>
      </c>
      <c r="AE50" s="33"/>
      <c r="AF50" s="34">
        <f t="shared" si="49"/>
        <v>0.28224339861695308</v>
      </c>
      <c r="AG50" s="35">
        <f t="shared" si="50"/>
        <v>10.050312504759074</v>
      </c>
      <c r="AH50" s="35">
        <f t="shared" si="51"/>
        <v>1.416982544160146</v>
      </c>
      <c r="AI50" s="35">
        <f t="shared" si="52"/>
        <v>1.3894247633923649</v>
      </c>
      <c r="AJ50" s="35">
        <f t="shared" si="53"/>
        <v>1.4520369765047683</v>
      </c>
      <c r="AK50" s="34">
        <f t="shared" si="54"/>
        <v>0.28196001998548287</v>
      </c>
      <c r="AL50" s="34">
        <f t="shared" si="55"/>
        <v>0.28231184239284762</v>
      </c>
    </row>
    <row r="51" spans="1:38">
      <c r="A51" s="40" t="s">
        <v>137</v>
      </c>
      <c r="B51" s="43">
        <v>1307.2</v>
      </c>
      <c r="C51" s="45">
        <v>0.28215656809649259</v>
      </c>
      <c r="D51" s="45">
        <v>4.5729527897826454E-5</v>
      </c>
      <c r="E51" s="47">
        <v>2.6684872139530213E-3</v>
      </c>
      <c r="H51" s="34">
        <f t="shared" si="28"/>
        <v>0.28208838850554807</v>
      </c>
      <c r="I51" s="35">
        <f t="shared" si="29"/>
        <v>5.8400651744738852</v>
      </c>
      <c r="J51" s="35">
        <f t="shared" si="30"/>
        <v>1.6005334764239256</v>
      </c>
      <c r="K51" s="35">
        <f t="shared" si="31"/>
        <v>1.5617849662007062</v>
      </c>
      <c r="L51" s="35">
        <f t="shared" si="32"/>
        <v>1.7075254053388362</v>
      </c>
      <c r="M51" s="34">
        <f t="shared" si="33"/>
        <v>0.2819237432020949</v>
      </c>
      <c r="N51" s="34">
        <f t="shared" si="34"/>
        <v>0.28226988370362777</v>
      </c>
      <c r="O51" s="33"/>
      <c r="P51" s="34">
        <f t="shared" si="35"/>
        <v>0.28209071280900194</v>
      </c>
      <c r="Q51" s="35">
        <f t="shared" si="36"/>
        <v>4.8962748128000833</v>
      </c>
      <c r="R51" s="35">
        <f t="shared" si="37"/>
        <v>1.6005334764239256</v>
      </c>
      <c r="S51" s="35">
        <f t="shared" si="38"/>
        <v>1.6162171500093099</v>
      </c>
      <c r="T51" s="35">
        <f t="shared" si="39"/>
        <v>1.7921978052428005</v>
      </c>
      <c r="U51" s="34">
        <f t="shared" si="40"/>
        <v>0.28195266103773786</v>
      </c>
      <c r="V51" s="34">
        <f t="shared" si="41"/>
        <v>0.2823033308388293</v>
      </c>
      <c r="W51" s="33"/>
      <c r="X51" s="34">
        <f t="shared" si="42"/>
        <v>0.28208649184205542</v>
      </c>
      <c r="Y51" s="35">
        <f t="shared" si="43"/>
        <v>6.6103545227469418</v>
      </c>
      <c r="Z51" s="35">
        <f t="shared" si="44"/>
        <v>1.6005334764239256</v>
      </c>
      <c r="AA51" s="35">
        <f t="shared" si="45"/>
        <v>1.5200428566653368</v>
      </c>
      <c r="AB51" s="35">
        <f t="shared" si="46"/>
        <v>1.6424862308185724</v>
      </c>
      <c r="AC51" s="34">
        <f t="shared" si="47"/>
        <v>0.28190014585164608</v>
      </c>
      <c r="AD51" s="34">
        <f t="shared" si="48"/>
        <v>0.28224259038262678</v>
      </c>
      <c r="AE51" s="33"/>
      <c r="AF51" s="34">
        <f t="shared" si="49"/>
        <v>0.28209064132141709</v>
      </c>
      <c r="AG51" s="35">
        <f t="shared" si="50"/>
        <v>4.8937393664383322</v>
      </c>
      <c r="AH51" s="35">
        <f t="shared" si="51"/>
        <v>1.6005334764239256</v>
      </c>
      <c r="AI51" s="35">
        <f t="shared" si="52"/>
        <v>1.6144857979471683</v>
      </c>
      <c r="AJ51" s="35">
        <f t="shared" si="53"/>
        <v>1.7918404166817297</v>
      </c>
      <c r="AK51" s="34">
        <f t="shared" si="54"/>
        <v>0.28195266103773786</v>
      </c>
      <c r="AL51" s="34">
        <f t="shared" si="55"/>
        <v>0.2823033308388293</v>
      </c>
    </row>
    <row r="52" spans="1:38">
      <c r="A52" s="40" t="s">
        <v>138</v>
      </c>
      <c r="B52" s="43">
        <v>1320.1</v>
      </c>
      <c r="C52" s="45">
        <v>0.28227857774031617</v>
      </c>
      <c r="D52" s="45">
        <v>4.350290980631765E-5</v>
      </c>
      <c r="E52" s="47">
        <v>2.5132095216238676E-3</v>
      </c>
      <c r="H52" s="34">
        <f t="shared" si="28"/>
        <v>0.2822137236988444</v>
      </c>
      <c r="I52" s="35">
        <f t="shared" si="29"/>
        <v>10.586817511621938</v>
      </c>
      <c r="J52" s="35">
        <f t="shared" si="30"/>
        <v>1.5226018432211175</v>
      </c>
      <c r="K52" s="35">
        <f t="shared" si="31"/>
        <v>1.3838957869210535</v>
      </c>
      <c r="L52" s="35">
        <f t="shared" si="32"/>
        <v>1.4226380093367044</v>
      </c>
      <c r="M52" s="34">
        <f t="shared" si="33"/>
        <v>0.28191526515225368</v>
      </c>
      <c r="N52" s="34">
        <f t="shared" si="34"/>
        <v>0.28226007776646206</v>
      </c>
      <c r="O52" s="33"/>
      <c r="P52" s="34">
        <f t="shared" si="35"/>
        <v>0.28221593489614449</v>
      </c>
      <c r="Q52" s="35">
        <f t="shared" si="36"/>
        <v>9.6281150817900674</v>
      </c>
      <c r="R52" s="35">
        <f t="shared" si="37"/>
        <v>1.5226018432211175</v>
      </c>
      <c r="S52" s="35">
        <f t="shared" si="38"/>
        <v>1.4321280797628062</v>
      </c>
      <c r="T52" s="35">
        <f t="shared" si="39"/>
        <v>1.4983701381289212</v>
      </c>
      <c r="U52" s="34">
        <f t="shared" si="40"/>
        <v>0.28194447551045554</v>
      </c>
      <c r="V52" s="34">
        <f t="shared" si="41"/>
        <v>0.2822938632410088</v>
      </c>
      <c r="W52" s="33"/>
      <c r="X52" s="34">
        <f t="shared" si="42"/>
        <v>0.2822119193177916</v>
      </c>
      <c r="Y52" s="35">
        <f t="shared" si="43"/>
        <v>11.369285013331787</v>
      </c>
      <c r="Z52" s="35">
        <f t="shared" si="44"/>
        <v>1.5226018432211175</v>
      </c>
      <c r="AA52" s="35">
        <f t="shared" si="45"/>
        <v>1.3469081536851404</v>
      </c>
      <c r="AB52" s="35">
        <f t="shared" si="46"/>
        <v>1.3644508624983567</v>
      </c>
      <c r="AC52" s="34">
        <f t="shared" si="47"/>
        <v>0.2818914289179732</v>
      </c>
      <c r="AD52" s="34">
        <f t="shared" si="48"/>
        <v>0.28223250814608941</v>
      </c>
      <c r="AE52" s="33"/>
      <c r="AF52" s="34">
        <f t="shared" si="49"/>
        <v>0.28221586688759254</v>
      </c>
      <c r="AG52" s="35">
        <f t="shared" si="50"/>
        <v>9.6257029560753438</v>
      </c>
      <c r="AH52" s="35">
        <f t="shared" si="51"/>
        <v>1.5226018432211175</v>
      </c>
      <c r="AI52" s="35">
        <f t="shared" si="52"/>
        <v>1.4305939307753797</v>
      </c>
      <c r="AJ52" s="35">
        <f t="shared" si="53"/>
        <v>1.4983343210220388</v>
      </c>
      <c r="AK52" s="34">
        <f t="shared" si="54"/>
        <v>0.28194447551045554</v>
      </c>
      <c r="AL52" s="34">
        <f t="shared" si="55"/>
        <v>0.2822938632410088</v>
      </c>
    </row>
    <row r="53" spans="1:38">
      <c r="A53" s="40" t="s">
        <v>139</v>
      </c>
      <c r="B53" s="43">
        <v>1327.2</v>
      </c>
      <c r="C53" s="45">
        <v>0.28226791089263104</v>
      </c>
      <c r="D53" s="45">
        <v>5.3353316634391242E-5</v>
      </c>
      <c r="E53" s="47">
        <v>1.4869564494967688E-3</v>
      </c>
      <c r="H53" s="34">
        <f t="shared" si="28"/>
        <v>0.28222933055519639</v>
      </c>
      <c r="I53" s="35">
        <f t="shared" si="29"/>
        <v>11.306155898254122</v>
      </c>
      <c r="J53" s="35">
        <f t="shared" si="30"/>
        <v>1.8673660822036933</v>
      </c>
      <c r="K53" s="35">
        <f t="shared" si="31"/>
        <v>1.3605028802130186</v>
      </c>
      <c r="L53" s="35">
        <f t="shared" si="32"/>
        <v>1.3832988950408023</v>
      </c>
      <c r="M53" s="34">
        <f t="shared" si="33"/>
        <v>0.28191059803811747</v>
      </c>
      <c r="N53" s="34">
        <f t="shared" si="34"/>
        <v>0.28225467965854545</v>
      </c>
      <c r="O53" s="33"/>
      <c r="P53" s="34">
        <f t="shared" si="35"/>
        <v>0.28223064603776987</v>
      </c>
      <c r="Q53" s="35">
        <f t="shared" si="36"/>
        <v>10.309874859419921</v>
      </c>
      <c r="R53" s="35">
        <f t="shared" si="37"/>
        <v>1.8673660822036933</v>
      </c>
      <c r="S53" s="35">
        <f t="shared" si="38"/>
        <v>1.4079198706762068</v>
      </c>
      <c r="T53" s="35">
        <f t="shared" si="39"/>
        <v>1.4599504132019823</v>
      </c>
      <c r="U53" s="34">
        <f t="shared" si="40"/>
        <v>0.28193996945747235</v>
      </c>
      <c r="V53" s="34">
        <f t="shared" si="41"/>
        <v>0.28228865142069087</v>
      </c>
      <c r="W53" s="33"/>
      <c r="X53" s="34">
        <f t="shared" si="42"/>
        <v>0.28222825709071009</v>
      </c>
      <c r="Y53" s="35">
        <f t="shared" si="43"/>
        <v>12.119298316795035</v>
      </c>
      <c r="Z53" s="35">
        <f t="shared" si="44"/>
        <v>1.8673660822036933</v>
      </c>
      <c r="AA53" s="35">
        <f t="shared" si="45"/>
        <v>1.3241404734297155</v>
      </c>
      <c r="AB53" s="35">
        <f t="shared" si="46"/>
        <v>1.3244000915483587</v>
      </c>
      <c r="AC53" s="34">
        <f t="shared" si="47"/>
        <v>0.28188663027432903</v>
      </c>
      <c r="AD53" s="34">
        <f t="shared" si="48"/>
        <v>0.28222695790765762</v>
      </c>
      <c r="AE53" s="33"/>
      <c r="AF53" s="34">
        <f t="shared" si="49"/>
        <v>0.2822306055783026</v>
      </c>
      <c r="AG53" s="35">
        <f t="shared" si="50"/>
        <v>10.308439821054005</v>
      </c>
      <c r="AH53" s="35">
        <f t="shared" si="51"/>
        <v>1.8673660822036933</v>
      </c>
      <c r="AI53" s="35">
        <f t="shared" si="52"/>
        <v>1.4064116544248131</v>
      </c>
      <c r="AJ53" s="35">
        <f t="shared" si="53"/>
        <v>1.4599005873779181</v>
      </c>
      <c r="AK53" s="34">
        <f t="shared" si="54"/>
        <v>0.28193996945747235</v>
      </c>
      <c r="AL53" s="34">
        <f t="shared" si="55"/>
        <v>0.28228865142069087</v>
      </c>
    </row>
    <row r="54" spans="1:38">
      <c r="A54" s="40" t="s">
        <v>140</v>
      </c>
      <c r="B54" s="43">
        <v>1329.1</v>
      </c>
      <c r="C54" s="45">
        <v>0.28221028276966775</v>
      </c>
      <c r="D54" s="45">
        <v>4.1076346904899186E-5</v>
      </c>
      <c r="E54" s="47">
        <v>1.7077075146158566E-3</v>
      </c>
      <c r="H54" s="34">
        <f t="shared" si="28"/>
        <v>0.28216591061234286</v>
      </c>
      <c r="I54" s="35">
        <f t="shared" si="29"/>
        <v>9.1008556353888714</v>
      </c>
      <c r="J54" s="35">
        <f t="shared" si="30"/>
        <v>1.4376721416714713</v>
      </c>
      <c r="K54" s="35">
        <f t="shared" si="31"/>
        <v>1.4477761294332081</v>
      </c>
      <c r="L54" s="35">
        <f t="shared" si="32"/>
        <v>1.5220981443007564</v>
      </c>
      <c r="M54" s="34">
        <f t="shared" si="33"/>
        <v>0.28190934898360626</v>
      </c>
      <c r="N54" s="34">
        <f t="shared" si="34"/>
        <v>0.2822532349689903</v>
      </c>
      <c r="O54" s="33"/>
      <c r="P54" s="34">
        <f t="shared" si="35"/>
        <v>0.28216742360660929</v>
      </c>
      <c r="Q54" s="35">
        <f t="shared" si="36"/>
        <v>8.1102751767025971</v>
      </c>
      <c r="R54" s="35">
        <f t="shared" si="37"/>
        <v>1.4376721416714713</v>
      </c>
      <c r="S54" s="35">
        <f t="shared" si="38"/>
        <v>1.4982348149094327</v>
      </c>
      <c r="T54" s="35">
        <f t="shared" si="39"/>
        <v>1.6029873803969916</v>
      </c>
      <c r="U54" s="34">
        <f t="shared" si="40"/>
        <v>0.28193876351110386</v>
      </c>
      <c r="V54" s="34">
        <f t="shared" si="41"/>
        <v>0.28228725659115622</v>
      </c>
      <c r="W54" s="33"/>
      <c r="X54" s="34">
        <f t="shared" si="42"/>
        <v>0.28216467597232076</v>
      </c>
      <c r="Y54" s="35">
        <f t="shared" si="43"/>
        <v>9.9093464987975999</v>
      </c>
      <c r="Z54" s="35">
        <f t="shared" si="44"/>
        <v>1.4376721416714713</v>
      </c>
      <c r="AA54" s="35">
        <f t="shared" si="45"/>
        <v>1.4090811547181503</v>
      </c>
      <c r="AB54" s="35">
        <f t="shared" si="46"/>
        <v>1.4599508761243059</v>
      </c>
      <c r="AC54" s="34">
        <f t="shared" si="47"/>
        <v>0.28188534601566051</v>
      </c>
      <c r="AD54" s="34">
        <f t="shared" si="48"/>
        <v>0.28222547250004104</v>
      </c>
      <c r="AE54" s="33"/>
      <c r="AF54" s="34">
        <f t="shared" si="49"/>
        <v>0.28216737707242739</v>
      </c>
      <c r="AG54" s="35">
        <f t="shared" si="50"/>
        <v>8.1086246700001752</v>
      </c>
      <c r="AH54" s="35">
        <f t="shared" si="51"/>
        <v>1.4376721416714713</v>
      </c>
      <c r="AI54" s="35">
        <f t="shared" si="52"/>
        <v>1.4966298499229203</v>
      </c>
      <c r="AJ54" s="35">
        <f t="shared" si="53"/>
        <v>1.6027999545058553</v>
      </c>
      <c r="AK54" s="34">
        <f t="shared" si="54"/>
        <v>0.28193876351110386</v>
      </c>
      <c r="AL54" s="34">
        <f t="shared" si="55"/>
        <v>0.28228725659115622</v>
      </c>
    </row>
    <row r="55" spans="1:38">
      <c r="A55" s="40" t="s">
        <v>141</v>
      </c>
      <c r="B55" s="43">
        <v>1341.9</v>
      </c>
      <c r="C55" s="45">
        <v>0.28223071945092204</v>
      </c>
      <c r="D55" s="45">
        <v>3.8732876447759516E-5</v>
      </c>
      <c r="E55" s="47">
        <v>1.4346648431090327E-3</v>
      </c>
      <c r="H55" s="34">
        <f t="shared" si="28"/>
        <v>0.28219307821454698</v>
      </c>
      <c r="I55" s="35">
        <f t="shared" si="29"/>
        <v>10.363396265291591</v>
      </c>
      <c r="J55" s="35">
        <f t="shared" si="30"/>
        <v>1.3556506756715829</v>
      </c>
      <c r="K55" s="35">
        <f t="shared" si="31"/>
        <v>1.4093596927751137</v>
      </c>
      <c r="L55" s="35">
        <f t="shared" si="32"/>
        <v>1.4534284537908237</v>
      </c>
      <c r="M55" s="34">
        <f t="shared" si="33"/>
        <v>0.28190093310681286</v>
      </c>
      <c r="N55" s="34">
        <f t="shared" si="34"/>
        <v>0.28224350094281964</v>
      </c>
      <c r="O55" s="33"/>
      <c r="P55" s="34">
        <f t="shared" si="35"/>
        <v>0.28219436185154229</v>
      </c>
      <c r="Q55" s="35">
        <f t="shared" si="36"/>
        <v>9.354205921439096</v>
      </c>
      <c r="R55" s="35">
        <f t="shared" si="37"/>
        <v>1.3556506756715829</v>
      </c>
      <c r="S55" s="35">
        <f t="shared" si="38"/>
        <v>1.4584794675903321</v>
      </c>
      <c r="T55" s="35">
        <f t="shared" si="39"/>
        <v>1.5328857486350724</v>
      </c>
      <c r="U55" s="34">
        <f t="shared" si="40"/>
        <v>0.28193063812708197</v>
      </c>
      <c r="V55" s="34">
        <f t="shared" si="41"/>
        <v>0.28227785855662491</v>
      </c>
      <c r="W55" s="33"/>
      <c r="X55" s="34">
        <f t="shared" si="42"/>
        <v>0.28219203072771126</v>
      </c>
      <c r="Y55" s="35">
        <f t="shared" si="43"/>
        <v>11.187083891073257</v>
      </c>
      <c r="Z55" s="35">
        <f t="shared" si="44"/>
        <v>1.3556506756715829</v>
      </c>
      <c r="AA55" s="35">
        <f t="shared" si="45"/>
        <v>1.3716914811174834</v>
      </c>
      <c r="AB55" s="35">
        <f t="shared" si="46"/>
        <v>1.3923752609790252</v>
      </c>
      <c r="AC55" s="34">
        <f t="shared" si="47"/>
        <v>0.28187669290666273</v>
      </c>
      <c r="AD55" s="34">
        <f t="shared" si="48"/>
        <v>0.28221546408481463</v>
      </c>
      <c r="AE55" s="33"/>
      <c r="AF55" s="34">
        <f t="shared" si="49"/>
        <v>0.28219432237171221</v>
      </c>
      <c r="AG55" s="35">
        <f t="shared" si="50"/>
        <v>9.3528055830316426</v>
      </c>
      <c r="AH55" s="35">
        <f t="shared" si="51"/>
        <v>1.3556506756715829</v>
      </c>
      <c r="AI55" s="35">
        <f t="shared" si="52"/>
        <v>1.4569170900139099</v>
      </c>
      <c r="AJ55" s="35">
        <f t="shared" si="53"/>
        <v>1.5327712042867692</v>
      </c>
      <c r="AK55" s="34">
        <f t="shared" si="54"/>
        <v>0.28193063812708197</v>
      </c>
      <c r="AL55" s="34">
        <f t="shared" si="55"/>
        <v>0.28227785855662491</v>
      </c>
    </row>
    <row r="56" spans="1:38">
      <c r="A56" s="40" t="s">
        <v>142</v>
      </c>
      <c r="B56" s="43">
        <v>1361.1</v>
      </c>
      <c r="C56" s="45">
        <v>0.28229319473726738</v>
      </c>
      <c r="D56" s="45">
        <v>5.9776283137337501E-5</v>
      </c>
      <c r="E56" s="47">
        <v>1.4625242254457374E-3</v>
      </c>
      <c r="H56" s="34">
        <f t="shared" si="28"/>
        <v>0.28225426628030942</v>
      </c>
      <c r="I56" s="35">
        <f t="shared" si="29"/>
        <v>12.982478540675135</v>
      </c>
      <c r="J56" s="35">
        <f t="shared" si="30"/>
        <v>2.0921699098068123</v>
      </c>
      <c r="K56" s="35">
        <f t="shared" si="31"/>
        <v>1.325055195447822</v>
      </c>
      <c r="L56" s="35">
        <f t="shared" si="32"/>
        <v>1.3048920151341454</v>
      </c>
      <c r="M56" s="34">
        <f t="shared" si="33"/>
        <v>0.28188830539274656</v>
      </c>
      <c r="N56" s="34">
        <f t="shared" si="34"/>
        <v>0.28222889539402007</v>
      </c>
      <c r="O56" s="33"/>
      <c r="P56" s="34">
        <f t="shared" si="35"/>
        <v>0.28225559405058359</v>
      </c>
      <c r="Q56" s="35">
        <f t="shared" si="36"/>
        <v>11.959048488108248</v>
      </c>
      <c r="R56" s="35">
        <f t="shared" si="37"/>
        <v>2.0921699098068123</v>
      </c>
      <c r="S56" s="35">
        <f t="shared" si="38"/>
        <v>1.3712367438146362</v>
      </c>
      <c r="T56" s="35">
        <f t="shared" si="39"/>
        <v>1.37980219161763</v>
      </c>
      <c r="U56" s="34">
        <f t="shared" si="40"/>
        <v>0.28191844641354841</v>
      </c>
      <c r="V56" s="34">
        <f t="shared" si="41"/>
        <v>0.28226375729759812</v>
      </c>
      <c r="W56" s="33"/>
      <c r="X56" s="34">
        <f t="shared" si="42"/>
        <v>0.28225318276710204</v>
      </c>
      <c r="Y56" s="35">
        <f t="shared" si="43"/>
        <v>13.817800242206246</v>
      </c>
      <c r="Z56" s="35">
        <f t="shared" si="44"/>
        <v>2.0921699098068123</v>
      </c>
      <c r="AA56" s="35">
        <f t="shared" si="45"/>
        <v>1.2896402053526459</v>
      </c>
      <c r="AB56" s="35">
        <f t="shared" si="46"/>
        <v>1.2473218092322582</v>
      </c>
      <c r="AC56" s="34">
        <f t="shared" si="47"/>
        <v>0.28186370912428138</v>
      </c>
      <c r="AD56" s="34">
        <f t="shared" si="48"/>
        <v>0.28220044669796396</v>
      </c>
      <c r="AE56" s="33"/>
      <c r="AF56" s="34">
        <f t="shared" si="49"/>
        <v>0.28225555321362739</v>
      </c>
      <c r="AG56" s="35">
        <f t="shared" si="50"/>
        <v>11.957599950180864</v>
      </c>
      <c r="AH56" s="35">
        <f t="shared" si="51"/>
        <v>2.0921699098068123</v>
      </c>
      <c r="AI56" s="35">
        <f t="shared" si="52"/>
        <v>1.369767823896249</v>
      </c>
      <c r="AJ56" s="35">
        <f t="shared" si="53"/>
        <v>1.3798755989616507</v>
      </c>
      <c r="AK56" s="34">
        <f t="shared" si="54"/>
        <v>0.28191844641354841</v>
      </c>
      <c r="AL56" s="34">
        <f t="shared" si="55"/>
        <v>0.28226375729759812</v>
      </c>
    </row>
    <row r="57" spans="1:38">
      <c r="A57" s="40" t="s">
        <v>143</v>
      </c>
      <c r="B57" s="43">
        <v>1369.6</v>
      </c>
      <c r="C57" s="45">
        <v>0.28211402668280916</v>
      </c>
      <c r="D57" s="45">
        <v>4.7940147463233117E-5</v>
      </c>
      <c r="E57" s="47">
        <v>1.6148271228262246E-3</v>
      </c>
      <c r="H57" s="34">
        <f t="shared" si="28"/>
        <v>0.28207077234685346</v>
      </c>
      <c r="I57" s="35">
        <f t="shared" si="29"/>
        <v>6.6715280455365011</v>
      </c>
      <c r="J57" s="35">
        <f t="shared" si="30"/>
        <v>1.677905161213159</v>
      </c>
      <c r="K57" s="35">
        <f t="shared" si="31"/>
        <v>1.5758575407536628</v>
      </c>
      <c r="L57" s="35">
        <f t="shared" si="32"/>
        <v>1.7043194426104737</v>
      </c>
      <c r="M57" s="34">
        <f t="shared" si="33"/>
        <v>0.28188271350398408</v>
      </c>
      <c r="N57" s="34">
        <f t="shared" si="34"/>
        <v>0.28222242766725869</v>
      </c>
      <c r="O57" s="33"/>
      <c r="P57" s="34">
        <f t="shared" si="35"/>
        <v>0.28207224778044887</v>
      </c>
      <c r="Q57" s="35">
        <f t="shared" si="36"/>
        <v>5.6471360839993601</v>
      </c>
      <c r="R57" s="35">
        <f t="shared" si="37"/>
        <v>1.677905161213159</v>
      </c>
      <c r="S57" s="35">
        <f t="shared" si="38"/>
        <v>1.6307801896271148</v>
      </c>
      <c r="T57" s="35">
        <f t="shared" si="39"/>
        <v>1.7924491705172561</v>
      </c>
      <c r="U57" s="34">
        <f t="shared" si="40"/>
        <v>0.28191304764605762</v>
      </c>
      <c r="V57" s="34">
        <f t="shared" si="41"/>
        <v>0.28225751294001838</v>
      </c>
      <c r="W57" s="33"/>
      <c r="X57" s="34">
        <f t="shared" si="42"/>
        <v>0.28206956832848112</v>
      </c>
      <c r="Y57" s="35">
        <f t="shared" si="43"/>
        <v>7.5076400921947339</v>
      </c>
      <c r="Z57" s="35">
        <f t="shared" si="44"/>
        <v>1.677905161213159</v>
      </c>
      <c r="AA57" s="35">
        <f t="shared" si="45"/>
        <v>1.5337393109705342</v>
      </c>
      <c r="AB57" s="35">
        <f t="shared" si="46"/>
        <v>1.6366123959704395</v>
      </c>
      <c r="AC57" s="34">
        <f t="shared" si="47"/>
        <v>0.2818579595167639</v>
      </c>
      <c r="AD57" s="34">
        <f t="shared" si="48"/>
        <v>0.28219379654950999</v>
      </c>
      <c r="AE57" s="33"/>
      <c r="AF57" s="34">
        <f t="shared" si="49"/>
        <v>0.28207220240207515</v>
      </c>
      <c r="AG57" s="35">
        <f t="shared" si="50"/>
        <v>5.6455264254862136</v>
      </c>
      <c r="AH57" s="35">
        <f t="shared" si="51"/>
        <v>1.677905161213159</v>
      </c>
      <c r="AI57" s="35">
        <f t="shared" si="52"/>
        <v>1.6290332370940384</v>
      </c>
      <c r="AJ57" s="35">
        <f t="shared" si="53"/>
        <v>1.7920992523842905</v>
      </c>
      <c r="AK57" s="34">
        <f t="shared" si="54"/>
        <v>0.28191304764605762</v>
      </c>
      <c r="AL57" s="34">
        <f t="shared" si="55"/>
        <v>0.28225751294001838</v>
      </c>
    </row>
    <row r="58" spans="1:38">
      <c r="A58" s="40" t="s">
        <v>144</v>
      </c>
      <c r="B58" s="43">
        <v>1373.7</v>
      </c>
      <c r="C58" s="45">
        <v>0.28222009751646399</v>
      </c>
      <c r="D58" s="45">
        <v>3.6760726261195342E-5</v>
      </c>
      <c r="E58" s="47">
        <v>1.3790792979507509E-3</v>
      </c>
      <c r="H58" s="34">
        <f t="shared" si="28"/>
        <v>0.28218304580592657</v>
      </c>
      <c r="I58" s="35">
        <f t="shared" si="29"/>
        <v>10.750314914353964</v>
      </c>
      <c r="J58" s="35">
        <f t="shared" si="30"/>
        <v>1.2866254191418367</v>
      </c>
      <c r="K58" s="35">
        <f t="shared" si="31"/>
        <v>1.4217378836391517</v>
      </c>
      <c r="L58" s="35">
        <f t="shared" si="32"/>
        <v>1.4539304757962725</v>
      </c>
      <c r="M58" s="34">
        <f t="shared" si="33"/>
        <v>0.28188001591201484</v>
      </c>
      <c r="N58" s="34">
        <f t="shared" si="34"/>
        <v>0.28221930756088459</v>
      </c>
      <c r="O58" s="33"/>
      <c r="P58" s="34">
        <f t="shared" si="35"/>
        <v>0.28218430971202668</v>
      </c>
      <c r="Q58" s="35">
        <f t="shared" si="36"/>
        <v>9.7146625785260454</v>
      </c>
      <c r="R58" s="35">
        <f t="shared" si="37"/>
        <v>1.2866254191418367</v>
      </c>
      <c r="S58" s="35">
        <f t="shared" si="38"/>
        <v>1.4712890699322052</v>
      </c>
      <c r="T58" s="35">
        <f t="shared" si="39"/>
        <v>1.5342962906674149</v>
      </c>
      <c r="U58" s="34">
        <f t="shared" si="40"/>
        <v>0.28191044322869374</v>
      </c>
      <c r="V58" s="34">
        <f t="shared" si="41"/>
        <v>0.28225450060186258</v>
      </c>
      <c r="W58" s="33"/>
      <c r="X58" s="34">
        <f t="shared" si="42"/>
        <v>0.28218201440075102</v>
      </c>
      <c r="Y58" s="35">
        <f t="shared" si="43"/>
        <v>11.595620269000406</v>
      </c>
      <c r="Z58" s="35">
        <f t="shared" si="44"/>
        <v>1.2866254191418367</v>
      </c>
      <c r="AA58" s="35">
        <f t="shared" si="45"/>
        <v>1.383738837833365</v>
      </c>
      <c r="AB58" s="35">
        <f t="shared" si="46"/>
        <v>1.3921742510178936</v>
      </c>
      <c r="AC58" s="34">
        <f t="shared" si="47"/>
        <v>0.28185518583017749</v>
      </c>
      <c r="AD58" s="34">
        <f t="shared" si="48"/>
        <v>0.28219058843008477</v>
      </c>
      <c r="AE58" s="33"/>
      <c r="AF58" s="34">
        <f t="shared" si="49"/>
        <v>0.28218427083943393</v>
      </c>
      <c r="AG58" s="35">
        <f t="shared" si="50"/>
        <v>9.71328367988189</v>
      </c>
      <c r="AH58" s="35">
        <f t="shared" si="51"/>
        <v>1.2866254191418367</v>
      </c>
      <c r="AI58" s="35">
        <f t="shared" si="52"/>
        <v>1.4697129702322242</v>
      </c>
      <c r="AJ58" s="35">
        <f t="shared" si="53"/>
        <v>1.5342129659009964</v>
      </c>
      <c r="AK58" s="34">
        <f t="shared" si="54"/>
        <v>0.28191044322869374</v>
      </c>
      <c r="AL58" s="34">
        <f t="shared" si="55"/>
        <v>0.28225450060186258</v>
      </c>
    </row>
    <row r="59" spans="1:38">
      <c r="A59" s="40" t="s">
        <v>145</v>
      </c>
      <c r="B59" s="43">
        <v>1376.3</v>
      </c>
      <c r="C59" s="45">
        <v>0.28202059737034491</v>
      </c>
      <c r="D59" s="45">
        <v>5.7701361633139181E-5</v>
      </c>
      <c r="E59" s="47">
        <v>2.6703318328794531E-3</v>
      </c>
      <c r="H59" s="34">
        <f t="shared" si="28"/>
        <v>0.28194871598928017</v>
      </c>
      <c r="I59" s="35">
        <f t="shared" si="29"/>
        <v>2.4979168196948009</v>
      </c>
      <c r="J59" s="35">
        <f t="shared" si="30"/>
        <v>2.0195476571598712</v>
      </c>
      <c r="K59" s="35">
        <f t="shared" si="31"/>
        <v>1.7528352808092653</v>
      </c>
      <c r="L59" s="35">
        <f t="shared" si="32"/>
        <v>1.9676883569498194</v>
      </c>
      <c r="M59" s="34">
        <f t="shared" si="33"/>
        <v>0.28187830513333023</v>
      </c>
      <c r="N59" s="34">
        <f t="shared" si="34"/>
        <v>0.28221732882891204</v>
      </c>
      <c r="O59" s="33"/>
      <c r="P59" s="34">
        <f t="shared" si="35"/>
        <v>0.2819511680625405</v>
      </c>
      <c r="Q59" s="35">
        <f t="shared" si="36"/>
        <v>1.5031996181202878</v>
      </c>
      <c r="R59" s="35">
        <f t="shared" si="37"/>
        <v>2.0195476571598712</v>
      </c>
      <c r="S59" s="35">
        <f t="shared" si="38"/>
        <v>1.8139260546712503</v>
      </c>
      <c r="T59" s="35">
        <f t="shared" si="39"/>
        <v>2.0625750987134235</v>
      </c>
      <c r="U59" s="34">
        <f t="shared" si="40"/>
        <v>0.28190879154376114</v>
      </c>
      <c r="V59" s="34">
        <f t="shared" si="41"/>
        <v>0.28225259021928994</v>
      </c>
      <c r="W59" s="33"/>
      <c r="X59" s="34">
        <f t="shared" si="42"/>
        <v>0.28194671498229806</v>
      </c>
      <c r="Y59" s="35">
        <f t="shared" si="43"/>
        <v>3.3098122394270568</v>
      </c>
      <c r="Z59" s="35">
        <f t="shared" si="44"/>
        <v>2.0195476571598712</v>
      </c>
      <c r="AA59" s="35">
        <f t="shared" si="45"/>
        <v>1.7059869349278276</v>
      </c>
      <c r="AB59" s="35">
        <f t="shared" si="46"/>
        <v>1.8948050228975641</v>
      </c>
      <c r="AC59" s="34">
        <f t="shared" si="47"/>
        <v>0.28185342679012659</v>
      </c>
      <c r="AD59" s="34">
        <f t="shared" si="48"/>
        <v>0.28218855387773673</v>
      </c>
      <c r="AE59" s="33"/>
      <c r="AF59" s="34">
        <f t="shared" si="49"/>
        <v>0.28195109264683743</v>
      </c>
      <c r="AG59" s="35">
        <f t="shared" si="50"/>
        <v>1.5005244371635307</v>
      </c>
      <c r="AH59" s="35">
        <f t="shared" si="51"/>
        <v>2.0195476571598712</v>
      </c>
      <c r="AI59" s="35">
        <f t="shared" si="52"/>
        <v>1.8119829094600333</v>
      </c>
      <c r="AJ59" s="35">
        <f t="shared" si="53"/>
        <v>2.0620103638020262</v>
      </c>
      <c r="AK59" s="34">
        <f t="shared" si="54"/>
        <v>0.28190879154376114</v>
      </c>
      <c r="AL59" s="34">
        <f t="shared" si="55"/>
        <v>0.28225259021928994</v>
      </c>
    </row>
    <row r="60" spans="1:38">
      <c r="A60" s="40" t="s">
        <v>146</v>
      </c>
      <c r="B60" s="43">
        <v>1384.9</v>
      </c>
      <c r="C60" s="45">
        <v>0.28223228822359187</v>
      </c>
      <c r="D60" s="45">
        <v>4.9901972732382295E-5</v>
      </c>
      <c r="E60" s="47">
        <v>1.1241518547964609E-3</v>
      </c>
      <c r="H60" s="34">
        <f t="shared" si="28"/>
        <v>0.2822018360940492</v>
      </c>
      <c r="I60" s="35">
        <f t="shared" si="29"/>
        <v>11.678689179770441</v>
      </c>
      <c r="J60" s="35">
        <f t="shared" si="30"/>
        <v>1.7465690456333802</v>
      </c>
      <c r="K60" s="35">
        <f t="shared" si="31"/>
        <v>1.395653868786024</v>
      </c>
      <c r="L60" s="35">
        <f t="shared" si="32"/>
        <v>1.4047070964534238</v>
      </c>
      <c r="M60" s="34">
        <f t="shared" si="33"/>
        <v>0.28187264579220056</v>
      </c>
      <c r="N60" s="34">
        <f t="shared" si="34"/>
        <v>0.28221078308495479</v>
      </c>
      <c r="O60" s="33"/>
      <c r="P60" s="34">
        <f t="shared" si="35"/>
        <v>0.28220287498357027</v>
      </c>
      <c r="Q60" s="35">
        <f t="shared" si="36"/>
        <v>10.625886484205704</v>
      </c>
      <c r="R60" s="35">
        <f t="shared" si="37"/>
        <v>1.7465690456333802</v>
      </c>
      <c r="S60" s="35">
        <f t="shared" si="38"/>
        <v>1.4442959607276282</v>
      </c>
      <c r="T60" s="35">
        <f t="shared" si="39"/>
        <v>1.484245635491922</v>
      </c>
      <c r="U60" s="34">
        <f t="shared" si="40"/>
        <v>0.28190332770759619</v>
      </c>
      <c r="V60" s="34">
        <f t="shared" si="41"/>
        <v>0.28224627060155699</v>
      </c>
      <c r="W60" s="33"/>
      <c r="X60" s="34">
        <f t="shared" si="42"/>
        <v>0.28220098830709001</v>
      </c>
      <c r="Y60" s="35">
        <f t="shared" si="43"/>
        <v>12.537999848605264</v>
      </c>
      <c r="Z60" s="35">
        <f t="shared" si="44"/>
        <v>1.7465690456333802</v>
      </c>
      <c r="AA60" s="35">
        <f t="shared" si="45"/>
        <v>1.3583519751674364</v>
      </c>
      <c r="AB60" s="35">
        <f t="shared" si="46"/>
        <v>1.3435814800460535</v>
      </c>
      <c r="AC60" s="34">
        <f t="shared" si="47"/>
        <v>0.28184760778072154</v>
      </c>
      <c r="AD60" s="34">
        <f t="shared" si="48"/>
        <v>0.28218182345722004</v>
      </c>
      <c r="AE60" s="33"/>
      <c r="AF60" s="34">
        <f t="shared" si="49"/>
        <v>0.2822028430316818</v>
      </c>
      <c r="AG60" s="35">
        <f t="shared" si="50"/>
        <v>10.624753049963687</v>
      </c>
      <c r="AH60" s="35">
        <f t="shared" si="51"/>
        <v>1.7465690456333802</v>
      </c>
      <c r="AI60" s="35">
        <f t="shared" si="52"/>
        <v>1.4427487770525049</v>
      </c>
      <c r="AJ60" s="35">
        <f t="shared" si="53"/>
        <v>1.484212214179327</v>
      </c>
      <c r="AK60" s="34">
        <f t="shared" si="54"/>
        <v>0.28190332770759619</v>
      </c>
      <c r="AL60" s="34">
        <f t="shared" si="55"/>
        <v>0.28224627060155699</v>
      </c>
    </row>
    <row r="61" spans="1:38">
      <c r="A61" s="40" t="s">
        <v>147</v>
      </c>
      <c r="B61" s="43">
        <v>1448.7</v>
      </c>
      <c r="C61" s="45">
        <v>0.28220092925422152</v>
      </c>
      <c r="D61" s="45">
        <v>4.8337164919421965E-5</v>
      </c>
      <c r="E61" s="47">
        <v>1.5417376054049138E-3</v>
      </c>
      <c r="H61" s="34">
        <f t="shared" si="28"/>
        <v>0.28215721412179218</v>
      </c>
      <c r="I61" s="35">
        <f t="shared" si="29"/>
        <v>11.587884799828529</v>
      </c>
      <c r="J61" s="35">
        <f t="shared" si="30"/>
        <v>1.6918007721797688</v>
      </c>
      <c r="K61" s="35">
        <f t="shared" si="31"/>
        <v>1.4541331333429348</v>
      </c>
      <c r="L61" s="35">
        <f t="shared" si="32"/>
        <v>1.459714139917295</v>
      </c>
      <c r="M61" s="34">
        <f t="shared" si="33"/>
        <v>0.28183063203208708</v>
      </c>
      <c r="N61" s="34">
        <f t="shared" si="34"/>
        <v>0.28216218885638977</v>
      </c>
      <c r="O61" s="33"/>
      <c r="P61" s="34">
        <f t="shared" si="35"/>
        <v>0.28215870636858892</v>
      </c>
      <c r="Q61" s="35">
        <f t="shared" si="36"/>
        <v>10.499438525004567</v>
      </c>
      <c r="R61" s="35">
        <f t="shared" si="37"/>
        <v>1.6918007721797688</v>
      </c>
      <c r="S61" s="35">
        <f t="shared" si="38"/>
        <v>1.5048133765961738</v>
      </c>
      <c r="T61" s="35">
        <f t="shared" si="39"/>
        <v>1.5417651338927463</v>
      </c>
      <c r="U61" s="34">
        <f t="shared" si="40"/>
        <v>0.28186276628987411</v>
      </c>
      <c r="V61" s="34">
        <f t="shared" si="41"/>
        <v>0.28219935619069775</v>
      </c>
      <c r="W61" s="33"/>
      <c r="X61" s="34">
        <f t="shared" si="42"/>
        <v>0.28215599632628152</v>
      </c>
      <c r="Y61" s="35">
        <f t="shared" si="43"/>
        <v>12.476329986481627</v>
      </c>
      <c r="Z61" s="35">
        <f t="shared" si="44"/>
        <v>1.6918007721797688</v>
      </c>
      <c r="AA61" s="35">
        <f t="shared" si="45"/>
        <v>1.4152682538335171</v>
      </c>
      <c r="AB61" s="35">
        <f t="shared" si="46"/>
        <v>1.3966517873414499</v>
      </c>
      <c r="AC61" s="34">
        <f t="shared" si="47"/>
        <v>0.28180440784788602</v>
      </c>
      <c r="AD61" s="34">
        <f t="shared" si="48"/>
        <v>0.28213185726984402</v>
      </c>
      <c r="AE61" s="33"/>
      <c r="AF61" s="34">
        <f t="shared" si="49"/>
        <v>0.28215866047425275</v>
      </c>
      <c r="AG61" s="35">
        <f t="shared" si="50"/>
        <v>10.49781027389507</v>
      </c>
      <c r="AH61" s="35">
        <f t="shared" si="51"/>
        <v>1.6918007721797688</v>
      </c>
      <c r="AI61" s="35">
        <f t="shared" si="52"/>
        <v>1.50320136440914</v>
      </c>
      <c r="AJ61" s="35">
        <f t="shared" si="53"/>
        <v>1.541770307466513</v>
      </c>
      <c r="AK61" s="34">
        <f t="shared" si="54"/>
        <v>0.28186276628987411</v>
      </c>
      <c r="AL61" s="34">
        <f t="shared" si="55"/>
        <v>0.28219935619069775</v>
      </c>
    </row>
    <row r="62" spans="1:38">
      <c r="A62" s="40" t="s">
        <v>148</v>
      </c>
      <c r="B62" s="43">
        <v>1453.7</v>
      </c>
      <c r="C62" s="45">
        <v>0.28220770818960783</v>
      </c>
      <c r="D62" s="45">
        <v>3.830132973183065E-5</v>
      </c>
      <c r="E62" s="47">
        <v>2.4219751434806044E-3</v>
      </c>
      <c r="H62" s="34">
        <f t="shared" si="28"/>
        <v>0.28213879404065506</v>
      </c>
      <c r="I62" s="35">
        <f t="shared" si="29"/>
        <v>11.051334217913045</v>
      </c>
      <c r="J62" s="35">
        <f t="shared" si="30"/>
        <v>1.3405465406140724</v>
      </c>
      <c r="K62" s="35">
        <f t="shared" si="31"/>
        <v>1.4797165610807852</v>
      </c>
      <c r="L62" s="35">
        <f t="shared" si="32"/>
        <v>1.4970456690128604</v>
      </c>
      <c r="M62" s="34">
        <f t="shared" si="33"/>
        <v>0.28182733723110653</v>
      </c>
      <c r="N62" s="34">
        <f t="shared" si="34"/>
        <v>0.28215837800224369</v>
      </c>
      <c r="O62" s="33"/>
      <c r="P62" s="34">
        <f t="shared" si="35"/>
        <v>0.28214114658276251</v>
      </c>
      <c r="Q62" s="35">
        <f t="shared" si="36"/>
        <v>9.9894111027265531</v>
      </c>
      <c r="R62" s="35">
        <f t="shared" si="37"/>
        <v>1.3405465406140724</v>
      </c>
      <c r="S62" s="35">
        <f t="shared" si="38"/>
        <v>1.5312884519495527</v>
      </c>
      <c r="T62" s="35">
        <f t="shared" si="39"/>
        <v>1.5785072478989992</v>
      </c>
      <c r="U62" s="34">
        <f t="shared" si="40"/>
        <v>0.28185958545552658</v>
      </c>
      <c r="V62" s="34">
        <f t="shared" si="41"/>
        <v>0.28219567715338006</v>
      </c>
      <c r="W62" s="33"/>
      <c r="X62" s="34">
        <f t="shared" si="42"/>
        <v>0.28213687416810146</v>
      </c>
      <c r="Y62" s="35">
        <f t="shared" si="43"/>
        <v>11.918133049086954</v>
      </c>
      <c r="Z62" s="35">
        <f t="shared" si="44"/>
        <v>1.3405465406140724</v>
      </c>
      <c r="AA62" s="35">
        <f t="shared" si="45"/>
        <v>1.4401679086666241</v>
      </c>
      <c r="AB62" s="35">
        <f t="shared" si="46"/>
        <v>1.434439874469345</v>
      </c>
      <c r="AC62" s="34">
        <f t="shared" si="47"/>
        <v>0.28180101996317253</v>
      </c>
      <c r="AD62" s="34">
        <f t="shared" si="48"/>
        <v>0.28212793875258507</v>
      </c>
      <c r="AE62" s="33"/>
      <c r="AF62" s="34">
        <f t="shared" si="49"/>
        <v>0.28214107422999324</v>
      </c>
      <c r="AG62" s="35">
        <f t="shared" si="50"/>
        <v>9.98684412352846</v>
      </c>
      <c r="AH62" s="35">
        <f t="shared" si="51"/>
        <v>1.3405465406140724</v>
      </c>
      <c r="AI62" s="35">
        <f t="shared" si="52"/>
        <v>1.5296480786748343</v>
      </c>
      <c r="AJ62" s="35">
        <f t="shared" si="53"/>
        <v>1.5785387776383697</v>
      </c>
      <c r="AK62" s="34">
        <f t="shared" si="54"/>
        <v>0.28185958545552658</v>
      </c>
      <c r="AL62" s="34">
        <f t="shared" si="55"/>
        <v>0.28219567715338006</v>
      </c>
    </row>
    <row r="63" spans="1:38">
      <c r="A63" s="53"/>
      <c r="B63" s="42"/>
      <c r="C63" s="44"/>
      <c r="D63" s="44"/>
      <c r="E63" s="46"/>
      <c r="H63" s="34"/>
      <c r="I63" s="35"/>
      <c r="J63" s="35"/>
      <c r="K63" s="35"/>
      <c r="L63" s="35"/>
      <c r="M63" s="34"/>
      <c r="N63" s="34"/>
      <c r="O63" s="33"/>
      <c r="P63" s="34"/>
      <c r="Q63" s="35"/>
      <c r="R63" s="35"/>
      <c r="S63" s="35"/>
      <c r="T63" s="35"/>
      <c r="U63" s="34"/>
      <c r="V63" s="34"/>
      <c r="W63" s="33"/>
      <c r="X63" s="34"/>
      <c r="Y63" s="35"/>
      <c r="Z63" s="35"/>
      <c r="AA63" s="35"/>
      <c r="AB63" s="35"/>
      <c r="AC63" s="34"/>
      <c r="AD63" s="34"/>
      <c r="AE63" s="33"/>
      <c r="AF63" s="34"/>
      <c r="AG63" s="35"/>
      <c r="AH63" s="35"/>
      <c r="AI63" s="35"/>
      <c r="AJ63" s="35"/>
      <c r="AK63" s="34"/>
      <c r="AL63" s="34"/>
    </row>
    <row r="64" spans="1:38">
      <c r="A64" s="92" t="s">
        <v>743</v>
      </c>
      <c r="B64" s="52"/>
      <c r="C64" s="52"/>
      <c r="D64" s="52"/>
      <c r="E64" s="52"/>
      <c r="H64" s="34"/>
      <c r="I64" s="35"/>
      <c r="J64" s="35"/>
      <c r="K64" s="35"/>
      <c r="L64" s="35"/>
      <c r="M64" s="34"/>
      <c r="N64" s="34"/>
      <c r="O64" s="33"/>
      <c r="P64" s="34"/>
      <c r="Q64" s="35"/>
      <c r="R64" s="35"/>
      <c r="S64" s="35"/>
      <c r="T64" s="35"/>
      <c r="U64" s="34"/>
      <c r="V64" s="34"/>
      <c r="W64" s="33"/>
      <c r="X64" s="34"/>
      <c r="Y64" s="35"/>
      <c r="Z64" s="35"/>
      <c r="AA64" s="35"/>
      <c r="AB64" s="35"/>
      <c r="AC64" s="34"/>
      <c r="AD64" s="34"/>
      <c r="AE64" s="33"/>
      <c r="AF64" s="34"/>
      <c r="AG64" s="35"/>
      <c r="AH64" s="35"/>
      <c r="AI64" s="35"/>
      <c r="AJ64" s="35"/>
      <c r="AK64" s="34"/>
      <c r="AL64" s="34"/>
    </row>
    <row r="65" spans="1:38">
      <c r="A65" s="40" t="s">
        <v>149</v>
      </c>
      <c r="B65" s="43">
        <v>1740.7</v>
      </c>
      <c r="C65" s="45">
        <v>0.28195762445167866</v>
      </c>
      <c r="D65" s="45">
        <v>4.4093885652071279E-5</v>
      </c>
      <c r="E65" s="47">
        <v>3.7800859042402688E-4</v>
      </c>
      <c r="H65" s="34">
        <f t="shared" si="28"/>
        <v>0.28194470932995558</v>
      </c>
      <c r="I65" s="35">
        <f t="shared" si="29"/>
        <v>10.9015091267195</v>
      </c>
      <c r="J65" s="35">
        <f t="shared" si="30"/>
        <v>1.5432859978224946</v>
      </c>
      <c r="K65" s="35">
        <f t="shared" si="31"/>
        <v>1.731881341015602</v>
      </c>
      <c r="L65" s="35">
        <f t="shared" si="32"/>
        <v>1.7280952177924589</v>
      </c>
      <c r="M65" s="34">
        <f t="shared" si="33"/>
        <v>0.28163768175414849</v>
      </c>
      <c r="N65" s="34">
        <f t="shared" si="34"/>
        <v>0.28193901745058136</v>
      </c>
      <c r="O65" s="33"/>
      <c r="P65" s="34">
        <f t="shared" si="35"/>
        <v>0.28194515139241022</v>
      </c>
      <c r="Q65" s="35">
        <f t="shared" si="36"/>
        <v>9.5373190160974453</v>
      </c>
      <c r="R65" s="35">
        <f t="shared" si="37"/>
        <v>1.5432859978224946</v>
      </c>
      <c r="S65" s="35">
        <f t="shared" si="38"/>
        <v>1.7922418167078349</v>
      </c>
      <c r="T65" s="35">
        <f t="shared" si="39"/>
        <v>1.8294717564766574</v>
      </c>
      <c r="U65" s="34">
        <f t="shared" si="40"/>
        <v>0.28167650752125317</v>
      </c>
      <c r="V65" s="34">
        <f t="shared" si="41"/>
        <v>0.28198392436193132</v>
      </c>
      <c r="W65" s="33"/>
      <c r="X65" s="34">
        <f t="shared" si="42"/>
        <v>0.28194434850865951</v>
      </c>
      <c r="Y65" s="35">
        <f t="shared" si="43"/>
        <v>12.015270533856093</v>
      </c>
      <c r="Z65" s="35">
        <f t="shared" si="44"/>
        <v>1.5432859978224946</v>
      </c>
      <c r="AA65" s="35">
        <f t="shared" si="45"/>
        <v>1.6855930348765062</v>
      </c>
      <c r="AB65" s="35">
        <f t="shared" si="46"/>
        <v>1.6501379198336503</v>
      </c>
      <c r="AC65" s="34">
        <f t="shared" si="47"/>
        <v>0.28160599129172703</v>
      </c>
      <c r="AD65" s="34">
        <f t="shared" si="48"/>
        <v>0.28190236342175651</v>
      </c>
      <c r="AE65" s="33"/>
      <c r="AF65" s="34">
        <f t="shared" si="49"/>
        <v>0.28194513779794544</v>
      </c>
      <c r="AG65" s="35">
        <f t="shared" si="50"/>
        <v>9.5368363892389674</v>
      </c>
      <c r="AH65" s="35">
        <f t="shared" si="51"/>
        <v>1.5432859978224946</v>
      </c>
      <c r="AI65" s="35">
        <f t="shared" si="52"/>
        <v>1.7903219004606921</v>
      </c>
      <c r="AJ65" s="35">
        <f t="shared" si="53"/>
        <v>1.8294077266800697</v>
      </c>
      <c r="AK65" s="34">
        <f t="shared" si="54"/>
        <v>0.28167650752125317</v>
      </c>
      <c r="AL65" s="34">
        <f t="shared" si="55"/>
        <v>0.28198392436193132</v>
      </c>
    </row>
    <row r="66" spans="1:38">
      <c r="A66" s="40" t="s">
        <v>150</v>
      </c>
      <c r="B66" s="43">
        <v>1749.7</v>
      </c>
      <c r="C66" s="45">
        <v>0.2819613740379342</v>
      </c>
      <c r="D66" s="45">
        <v>3.9133475333574137E-5</v>
      </c>
      <c r="E66" s="47">
        <v>6.4069957504763061E-4</v>
      </c>
      <c r="H66" s="34">
        <f t="shared" si="28"/>
        <v>0.28193936865842728</v>
      </c>
      <c r="I66" s="35">
        <f t="shared" si="29"/>
        <v>10.923886564646601</v>
      </c>
      <c r="J66" s="35">
        <f t="shared" si="30"/>
        <v>1.3696716366750945</v>
      </c>
      <c r="K66" s="35">
        <f t="shared" si="31"/>
        <v>1.7387543609758593</v>
      </c>
      <c r="L66" s="35">
        <f t="shared" si="32"/>
        <v>1.7336446843984918</v>
      </c>
      <c r="M66" s="34">
        <f t="shared" si="33"/>
        <v>0.28163171736507703</v>
      </c>
      <c r="N66" s="34">
        <f t="shared" si="34"/>
        <v>0.28193211888008901</v>
      </c>
      <c r="O66" s="33"/>
      <c r="P66" s="34">
        <f t="shared" si="35"/>
        <v>0.281940121927656</v>
      </c>
      <c r="Q66" s="35">
        <f t="shared" si="36"/>
        <v>9.5633425707286612</v>
      </c>
      <c r="R66" s="35">
        <f t="shared" si="37"/>
        <v>1.3696716366750945</v>
      </c>
      <c r="S66" s="35">
        <f t="shared" si="38"/>
        <v>1.7993543789187179</v>
      </c>
      <c r="T66" s="35">
        <f t="shared" si="39"/>
        <v>1.8347445867162009</v>
      </c>
      <c r="U66" s="34">
        <f t="shared" si="40"/>
        <v>0.28167075053969948</v>
      </c>
      <c r="V66" s="34">
        <f t="shared" si="41"/>
        <v>0.28197726568447162</v>
      </c>
      <c r="W66" s="33"/>
      <c r="X66" s="34">
        <f t="shared" si="42"/>
        <v>0.28193875381991362</v>
      </c>
      <c r="Y66" s="35">
        <f t="shared" si="43"/>
        <v>12.034678574623925</v>
      </c>
      <c r="Z66" s="35">
        <f t="shared" si="44"/>
        <v>1.3696716366750945</v>
      </c>
      <c r="AA66" s="35">
        <f t="shared" si="45"/>
        <v>1.6922823583880025</v>
      </c>
      <c r="AB66" s="35">
        <f t="shared" si="46"/>
        <v>1.655899651575035</v>
      </c>
      <c r="AC66" s="34">
        <f t="shared" si="47"/>
        <v>0.28159985744281518</v>
      </c>
      <c r="AD66" s="34">
        <f t="shared" si="48"/>
        <v>0.2818952688495211</v>
      </c>
      <c r="AE66" s="33"/>
      <c r="AF66" s="34">
        <f t="shared" si="49"/>
        <v>0.28194009876291343</v>
      </c>
      <c r="AG66" s="35">
        <f t="shared" si="50"/>
        <v>9.5625201657556502</v>
      </c>
      <c r="AH66" s="35">
        <f t="shared" si="51"/>
        <v>1.3696716366750945</v>
      </c>
      <c r="AI66" s="35">
        <f t="shared" si="52"/>
        <v>1.7974268434297853</v>
      </c>
      <c r="AJ66" s="35">
        <f t="shared" si="53"/>
        <v>1.8347064230927348</v>
      </c>
      <c r="AK66" s="34">
        <f t="shared" si="54"/>
        <v>0.28167075053969948</v>
      </c>
      <c r="AL66" s="34">
        <f t="shared" si="55"/>
        <v>0.28197726568447162</v>
      </c>
    </row>
    <row r="67" spans="1:38">
      <c r="A67" s="40" t="s">
        <v>151</v>
      </c>
      <c r="B67" s="43">
        <v>1751.1</v>
      </c>
      <c r="C67" s="45">
        <v>0.28168106705143814</v>
      </c>
      <c r="D67" s="45">
        <v>3.7662752989061714E-5</v>
      </c>
      <c r="E67" s="47">
        <v>5.8450986556285423E-4</v>
      </c>
      <c r="H67" s="34">
        <f t="shared" si="28"/>
        <v>0.28166097521984984</v>
      </c>
      <c r="I67" s="35">
        <f t="shared" si="29"/>
        <v>1.0718196615244757</v>
      </c>
      <c r="J67" s="35">
        <f t="shared" si="30"/>
        <v>1.3181963546171598</v>
      </c>
      <c r="K67" s="35">
        <f t="shared" si="31"/>
        <v>2.1062991869289958</v>
      </c>
      <c r="L67" s="35">
        <f t="shared" si="32"/>
        <v>2.3456791265862211</v>
      </c>
      <c r="M67" s="34">
        <f t="shared" si="33"/>
        <v>0.28163078947810449</v>
      </c>
      <c r="N67" s="34">
        <f t="shared" si="34"/>
        <v>0.28193104566142202</v>
      </c>
      <c r="O67" s="33"/>
      <c r="P67" s="34">
        <f t="shared" si="35"/>
        <v>0.28166166299507828</v>
      </c>
      <c r="Q67" s="35">
        <f t="shared" si="36"/>
        <v>-0.29083436379084837</v>
      </c>
      <c r="R67" s="35">
        <f t="shared" si="37"/>
        <v>1.3181963546171598</v>
      </c>
      <c r="S67" s="35">
        <f t="shared" si="38"/>
        <v>2.1797090781624462</v>
      </c>
      <c r="T67" s="35">
        <f t="shared" si="39"/>
        <v>2.4671037348248999</v>
      </c>
      <c r="U67" s="34">
        <f t="shared" si="40"/>
        <v>0.28166985492238383</v>
      </c>
      <c r="V67" s="34">
        <f t="shared" si="41"/>
        <v>0.28197622978974507</v>
      </c>
      <c r="W67" s="33"/>
      <c r="X67" s="34">
        <f t="shared" si="42"/>
        <v>0.28166041383882912</v>
      </c>
      <c r="Y67" s="35">
        <f t="shared" si="43"/>
        <v>2.1843355206541126</v>
      </c>
      <c r="Z67" s="35">
        <f t="shared" si="44"/>
        <v>1.3181963546171598</v>
      </c>
      <c r="AA67" s="35">
        <f t="shared" si="45"/>
        <v>2.0500037472380042</v>
      </c>
      <c r="AB67" s="35">
        <f t="shared" si="46"/>
        <v>2.2523510179258115</v>
      </c>
      <c r="AC67" s="34">
        <f t="shared" si="47"/>
        <v>0.28159890319014758</v>
      </c>
      <c r="AD67" s="34">
        <f t="shared" si="48"/>
        <v>0.28189416513559229</v>
      </c>
      <c r="AE67" s="33"/>
      <c r="AF67" s="34">
        <f t="shared" si="49"/>
        <v>0.28166164184443448</v>
      </c>
      <c r="AG67" s="35">
        <f t="shared" si="50"/>
        <v>-0.29158526572259369</v>
      </c>
      <c r="AH67" s="35">
        <f t="shared" si="51"/>
        <v>1.3181963546171598</v>
      </c>
      <c r="AI67" s="35">
        <f t="shared" si="52"/>
        <v>2.1773740925404192</v>
      </c>
      <c r="AJ67" s="35">
        <f t="shared" si="53"/>
        <v>2.4663844958828665</v>
      </c>
      <c r="AK67" s="34">
        <f t="shared" si="54"/>
        <v>0.28166985492238383</v>
      </c>
      <c r="AL67" s="34">
        <f t="shared" si="55"/>
        <v>0.28197622978974507</v>
      </c>
    </row>
    <row r="68" spans="1:38">
      <c r="A68" s="40" t="s">
        <v>152</v>
      </c>
      <c r="B68" s="43">
        <v>1765.5</v>
      </c>
      <c r="C68" s="45">
        <v>0.2820076759249795</v>
      </c>
      <c r="D68" s="45">
        <v>4.0954355515675622E-5</v>
      </c>
      <c r="E68" s="47">
        <v>6.0335884733998672E-4</v>
      </c>
      <c r="H68" s="34">
        <f t="shared" si="28"/>
        <v>0.28198676270847095</v>
      </c>
      <c r="I68" s="35">
        <f t="shared" si="29"/>
        <v>12.979087114315391</v>
      </c>
      <c r="J68" s="35">
        <f t="shared" si="30"/>
        <v>1.4334024430486465</v>
      </c>
      <c r="K68" s="35">
        <f t="shared" si="31"/>
        <v>1.6756484701006233</v>
      </c>
      <c r="L68" s="35">
        <f t="shared" si="32"/>
        <v>1.6174707757752984</v>
      </c>
      <c r="M68" s="34">
        <f t="shared" si="33"/>
        <v>0.28162124404250399</v>
      </c>
      <c r="N68" s="34">
        <f t="shared" si="34"/>
        <v>0.28192000515759491</v>
      </c>
      <c r="O68" s="33"/>
      <c r="P68" s="34">
        <f t="shared" si="35"/>
        <v>0.28198747869658097</v>
      </c>
      <c r="Q68" s="35">
        <f t="shared" si="36"/>
        <v>11.603935631903095</v>
      </c>
      <c r="R68" s="35">
        <f t="shared" si="37"/>
        <v>1.4334024430486465</v>
      </c>
      <c r="S68" s="35">
        <f t="shared" si="38"/>
        <v>1.7340490870210206</v>
      </c>
      <c r="T68" s="35">
        <f t="shared" si="39"/>
        <v>1.7152819629667135</v>
      </c>
      <c r="U68" s="34">
        <f t="shared" si="40"/>
        <v>0.28166064150117892</v>
      </c>
      <c r="V68" s="34">
        <f t="shared" si="41"/>
        <v>0.28196557330256838</v>
      </c>
      <c r="W68" s="33"/>
      <c r="X68" s="34">
        <f t="shared" si="42"/>
        <v>0.28198617829435679</v>
      </c>
      <c r="Y68" s="35">
        <f t="shared" si="43"/>
        <v>14.101818264122823</v>
      </c>
      <c r="Z68" s="35">
        <f t="shared" si="44"/>
        <v>1.4334024430486465</v>
      </c>
      <c r="AA68" s="35">
        <f t="shared" si="45"/>
        <v>1.6308631100828055</v>
      </c>
      <c r="AB68" s="35">
        <f t="shared" si="46"/>
        <v>1.5422424684325715</v>
      </c>
      <c r="AC68" s="34">
        <f t="shared" si="47"/>
        <v>0.28158908648208369</v>
      </c>
      <c r="AD68" s="34">
        <f t="shared" si="48"/>
        <v>0.28188281087084377</v>
      </c>
      <c r="AE68" s="33"/>
      <c r="AF68" s="34">
        <f t="shared" si="49"/>
        <v>0.28198745667842723</v>
      </c>
      <c r="AG68" s="35">
        <f t="shared" si="50"/>
        <v>11.603153905581642</v>
      </c>
      <c r="AH68" s="35">
        <f t="shared" si="51"/>
        <v>1.4334024430486465</v>
      </c>
      <c r="AI68" s="35">
        <f t="shared" si="52"/>
        <v>1.7321915089952884</v>
      </c>
      <c r="AJ68" s="35">
        <f t="shared" si="53"/>
        <v>1.7153862044616379</v>
      </c>
      <c r="AK68" s="34">
        <f t="shared" si="54"/>
        <v>0.28166064150117892</v>
      </c>
      <c r="AL68" s="34">
        <f t="shared" si="55"/>
        <v>0.28196557330256838</v>
      </c>
    </row>
    <row r="69" spans="1:38">
      <c r="A69" s="40" t="s">
        <v>153</v>
      </c>
      <c r="B69" s="43">
        <v>1770.6</v>
      </c>
      <c r="C69" s="45">
        <v>0.28177978904159767</v>
      </c>
      <c r="D69" s="45">
        <v>4.8260518404477266E-5</v>
      </c>
      <c r="E69" s="47">
        <v>8.5135739917977069E-4</v>
      </c>
      <c r="H69" s="34">
        <f t="shared" si="28"/>
        <v>0.28175019315896294</v>
      </c>
      <c r="I69" s="35">
        <f t="shared" si="29"/>
        <v>4.6989358733506847</v>
      </c>
      <c r="J69" s="35">
        <f t="shared" si="30"/>
        <v>1.6891181441567038</v>
      </c>
      <c r="K69" s="35">
        <f t="shared" si="31"/>
        <v>1.9900375890656312</v>
      </c>
      <c r="L69" s="35">
        <f t="shared" si="32"/>
        <v>2.1366505455934468</v>
      </c>
      <c r="M69" s="34">
        <f t="shared" si="33"/>
        <v>0.28161786273118655</v>
      </c>
      <c r="N69" s="34">
        <f t="shared" si="34"/>
        <v>0.28191609424330011</v>
      </c>
      <c r="O69" s="33"/>
      <c r="P69" s="34">
        <f t="shared" si="35"/>
        <v>0.28175120645607682</v>
      </c>
      <c r="Q69" s="35">
        <f t="shared" si="36"/>
        <v>3.3313040012417083</v>
      </c>
      <c r="R69" s="35">
        <f t="shared" si="37"/>
        <v>1.6891181441567038</v>
      </c>
      <c r="S69" s="35">
        <f t="shared" si="38"/>
        <v>2.059395467504916</v>
      </c>
      <c r="T69" s="35">
        <f t="shared" si="39"/>
        <v>2.2509968909295739</v>
      </c>
      <c r="U69" s="34">
        <f t="shared" si="40"/>
        <v>0.28165737782110534</v>
      </c>
      <c r="V69" s="34">
        <f t="shared" si="41"/>
        <v>0.28196179844368802</v>
      </c>
      <c r="W69" s="33"/>
      <c r="X69" s="34">
        <f t="shared" si="42"/>
        <v>0.28174936606852852</v>
      </c>
      <c r="Y69" s="35">
        <f t="shared" si="43"/>
        <v>5.8155319095654079</v>
      </c>
      <c r="Z69" s="35">
        <f t="shared" si="44"/>
        <v>1.6891181441567038</v>
      </c>
      <c r="AA69" s="35">
        <f t="shared" si="45"/>
        <v>1.9368494941485972</v>
      </c>
      <c r="AB69" s="35">
        <f t="shared" si="46"/>
        <v>2.0487465658730795</v>
      </c>
      <c r="AC69" s="34">
        <f t="shared" si="47"/>
        <v>0.28158560905905278</v>
      </c>
      <c r="AD69" s="34">
        <f t="shared" si="48"/>
        <v>0.28187878879119349</v>
      </c>
      <c r="AE69" s="33"/>
      <c r="AF69" s="34">
        <f t="shared" si="49"/>
        <v>0.28175117529509036</v>
      </c>
      <c r="AG69" s="35">
        <f t="shared" si="50"/>
        <v>3.3301976575450531</v>
      </c>
      <c r="AH69" s="35">
        <f t="shared" si="51"/>
        <v>1.6891181441567038</v>
      </c>
      <c r="AI69" s="35">
        <f t="shared" si="52"/>
        <v>2.0571893663078034</v>
      </c>
      <c r="AJ69" s="35">
        <f t="shared" si="53"/>
        <v>2.2505529621537019</v>
      </c>
      <c r="AK69" s="34">
        <f t="shared" si="54"/>
        <v>0.28165737782110534</v>
      </c>
      <c r="AL69" s="34">
        <f t="shared" si="55"/>
        <v>0.28196179844368802</v>
      </c>
    </row>
    <row r="70" spans="1:38">
      <c r="A70" s="40" t="s">
        <v>154</v>
      </c>
      <c r="B70" s="43">
        <v>1771.6</v>
      </c>
      <c r="C70" s="45">
        <v>0.28193150161459118</v>
      </c>
      <c r="D70" s="45">
        <v>4.6621252400681023E-5</v>
      </c>
      <c r="E70" s="47">
        <v>5.6349991836382571E-4</v>
      </c>
      <c r="H70" s="34">
        <f t="shared" si="28"/>
        <v>0.2819119013169874</v>
      </c>
      <c r="I70" s="35">
        <f t="shared" si="29"/>
        <v>10.464617479788441</v>
      </c>
      <c r="J70" s="35">
        <f t="shared" si="30"/>
        <v>1.6317438340238355</v>
      </c>
      <c r="K70" s="35">
        <f t="shared" si="31"/>
        <v>1.7748104509413405</v>
      </c>
      <c r="L70" s="35">
        <f t="shared" si="32"/>
        <v>1.7791855463656909</v>
      </c>
      <c r="M70" s="34">
        <f t="shared" si="33"/>
        <v>0.28161719968993898</v>
      </c>
      <c r="N70" s="34">
        <f t="shared" si="34"/>
        <v>0.28191532735221853</v>
      </c>
      <c r="O70" s="33"/>
      <c r="P70" s="34">
        <f t="shared" si="35"/>
        <v>0.28191257239375006</v>
      </c>
      <c r="Q70" s="35">
        <f t="shared" si="36"/>
        <v>9.0832034863197464</v>
      </c>
      <c r="R70" s="35">
        <f t="shared" si="37"/>
        <v>1.6317438340238355</v>
      </c>
      <c r="S70" s="35">
        <f t="shared" si="38"/>
        <v>1.8366671154513603</v>
      </c>
      <c r="T70" s="35">
        <f t="shared" si="39"/>
        <v>1.8825866325279643</v>
      </c>
      <c r="U70" s="34">
        <f t="shared" si="40"/>
        <v>0.28165673784743395</v>
      </c>
      <c r="V70" s="34">
        <f t="shared" si="41"/>
        <v>0.28196105823317658</v>
      </c>
      <c r="W70" s="33"/>
      <c r="X70" s="34">
        <f t="shared" si="42"/>
        <v>0.28191135355908797</v>
      </c>
      <c r="Y70" s="35">
        <f t="shared" si="43"/>
        <v>11.592466692338377</v>
      </c>
      <c r="Z70" s="35">
        <f t="shared" si="44"/>
        <v>1.6317438340238355</v>
      </c>
      <c r="AA70" s="35">
        <f t="shared" si="45"/>
        <v>1.7273747707094238</v>
      </c>
      <c r="AB70" s="35">
        <f t="shared" si="46"/>
        <v>1.6996696785024403</v>
      </c>
      <c r="AC70" s="34">
        <f t="shared" si="47"/>
        <v>0.28158492717015948</v>
      </c>
      <c r="AD70" s="34">
        <f t="shared" si="48"/>
        <v>0.28187800010042541</v>
      </c>
      <c r="AE70" s="33"/>
      <c r="AF70" s="34">
        <f t="shared" si="49"/>
        <v>0.28191255175675523</v>
      </c>
      <c r="AG70" s="35">
        <f t="shared" si="50"/>
        <v>9.0824707861192344</v>
      </c>
      <c r="AH70" s="35">
        <f t="shared" si="51"/>
        <v>1.6317438340238355</v>
      </c>
      <c r="AI70" s="35">
        <f t="shared" si="52"/>
        <v>1.8346996091680705</v>
      </c>
      <c r="AJ70" s="35">
        <f t="shared" si="53"/>
        <v>1.8825148792453563</v>
      </c>
      <c r="AK70" s="34">
        <f t="shared" si="54"/>
        <v>0.28165673784743395</v>
      </c>
      <c r="AL70" s="34">
        <f t="shared" si="55"/>
        <v>0.28196105823317658</v>
      </c>
    </row>
    <row r="71" spans="1:38">
      <c r="A71" s="40"/>
      <c r="B71" s="49"/>
      <c r="C71" s="54"/>
      <c r="D71" s="54"/>
      <c r="E71" s="54"/>
      <c r="H71" s="34"/>
      <c r="I71" s="35"/>
      <c r="J71" s="35"/>
      <c r="K71" s="35"/>
      <c r="L71" s="35"/>
      <c r="M71" s="34"/>
      <c r="N71" s="34"/>
      <c r="O71" s="33"/>
      <c r="P71" s="34"/>
      <c r="Q71" s="35"/>
      <c r="R71" s="35"/>
      <c r="S71" s="35"/>
      <c r="T71" s="35"/>
      <c r="U71" s="34"/>
      <c r="V71" s="34"/>
      <c r="W71" s="33"/>
      <c r="X71" s="34"/>
      <c r="Y71" s="35"/>
      <c r="Z71" s="35"/>
      <c r="AA71" s="35"/>
      <c r="AB71" s="35"/>
      <c r="AC71" s="34"/>
      <c r="AD71" s="34"/>
      <c r="AE71" s="33"/>
      <c r="AF71" s="34"/>
      <c r="AG71" s="35"/>
      <c r="AH71" s="35"/>
      <c r="AI71" s="35"/>
      <c r="AJ71" s="35"/>
      <c r="AK71" s="34"/>
      <c r="AL71" s="34"/>
    </row>
    <row r="72" spans="1:38">
      <c r="A72" s="92" t="s">
        <v>744</v>
      </c>
      <c r="H72" s="34"/>
      <c r="I72" s="35"/>
      <c r="J72" s="35"/>
      <c r="K72" s="35"/>
      <c r="L72" s="35"/>
      <c r="M72" s="34"/>
      <c r="N72" s="34"/>
      <c r="O72" s="33"/>
      <c r="P72" s="34"/>
      <c r="Q72" s="35"/>
      <c r="R72" s="35"/>
      <c r="S72" s="35"/>
      <c r="T72" s="35"/>
      <c r="U72" s="34"/>
      <c r="V72" s="34"/>
      <c r="W72" s="33"/>
      <c r="X72" s="34"/>
      <c r="Y72" s="35"/>
      <c r="Z72" s="35"/>
      <c r="AA72" s="35"/>
      <c r="AB72" s="35"/>
      <c r="AC72" s="34"/>
      <c r="AD72" s="34"/>
      <c r="AE72" s="33"/>
      <c r="AF72" s="34"/>
      <c r="AG72" s="35"/>
      <c r="AH72" s="35"/>
      <c r="AI72" s="35"/>
      <c r="AJ72" s="35"/>
      <c r="AK72" s="34"/>
      <c r="AL72" s="34"/>
    </row>
    <row r="73" spans="1:38">
      <c r="A73" s="40" t="s">
        <v>155</v>
      </c>
      <c r="B73" s="49">
        <v>1321.9</v>
      </c>
      <c r="C73" s="51">
        <v>0.28233444807978475</v>
      </c>
      <c r="D73" s="51">
        <v>1.5724992627703786E-4</v>
      </c>
      <c r="E73" s="54">
        <v>1.4033179731229556E-2</v>
      </c>
      <c r="H73" s="34">
        <f t="shared" si="28"/>
        <v>0.28197181803525584</v>
      </c>
      <c r="I73" s="35">
        <f t="shared" si="29"/>
        <v>2.0480010828904938</v>
      </c>
      <c r="J73" s="35">
        <f t="shared" si="30"/>
        <v>5.5037474196963245</v>
      </c>
      <c r="K73" s="35">
        <f t="shared" si="31"/>
        <v>1.9111409128621837</v>
      </c>
      <c r="L73" s="35">
        <f t="shared" si="32"/>
        <v>1.9532866139622822</v>
      </c>
      <c r="M73" s="34">
        <f t="shared" si="33"/>
        <v>0.28191408200073387</v>
      </c>
      <c r="N73" s="34">
        <f t="shared" si="34"/>
        <v>0.28225870930205355</v>
      </c>
      <c r="O73" s="33"/>
      <c r="P73" s="34">
        <f t="shared" si="35"/>
        <v>0.28198418210628656</v>
      </c>
      <c r="Q73" s="35">
        <f t="shared" si="36"/>
        <v>1.4488343646967827</v>
      </c>
      <c r="R73" s="35">
        <f t="shared" si="37"/>
        <v>5.5037474196963245</v>
      </c>
      <c r="S73" s="35">
        <f t="shared" si="38"/>
        <v>1.9777490411925012</v>
      </c>
      <c r="T73" s="35">
        <f t="shared" si="39"/>
        <v>2.0238679196151694</v>
      </c>
      <c r="U73" s="34">
        <f t="shared" si="40"/>
        <v>0.28194333318728465</v>
      </c>
      <c r="V73" s="34">
        <f t="shared" si="41"/>
        <v>0.2822925419997509</v>
      </c>
      <c r="W73" s="33"/>
      <c r="X73" s="34">
        <f t="shared" si="42"/>
        <v>0.2819617286962382</v>
      </c>
      <c r="Y73" s="35">
        <f t="shared" si="43"/>
        <v>2.5370257187984357</v>
      </c>
      <c r="Z73" s="35">
        <f t="shared" si="44"/>
        <v>5.5037474196963245</v>
      </c>
      <c r="AA73" s="35">
        <f t="shared" si="45"/>
        <v>1.8600615036934012</v>
      </c>
      <c r="AB73" s="35">
        <f t="shared" si="46"/>
        <v>1.8991005610898337</v>
      </c>
      <c r="AC73" s="34">
        <f t="shared" si="47"/>
        <v>0.28189021242435836</v>
      </c>
      <c r="AD73" s="34">
        <f t="shared" si="48"/>
        <v>0.28223110111733007</v>
      </c>
      <c r="AE73" s="33"/>
      <c r="AF73" s="34">
        <f t="shared" si="49"/>
        <v>0.28198380183172217</v>
      </c>
      <c r="AG73" s="35">
        <f t="shared" si="50"/>
        <v>1.4353467407812737</v>
      </c>
      <c r="AH73" s="35">
        <f t="shared" si="51"/>
        <v>5.5037474196963245</v>
      </c>
      <c r="AI73" s="35">
        <f t="shared" si="52"/>
        <v>1.9756304026909559</v>
      </c>
      <c r="AJ73" s="35">
        <f t="shared" si="53"/>
        <v>2.0239750538109709</v>
      </c>
      <c r="AK73" s="34">
        <f t="shared" si="54"/>
        <v>0.28194333318728465</v>
      </c>
      <c r="AL73" s="34">
        <f t="shared" si="55"/>
        <v>0.2822925419997509</v>
      </c>
    </row>
    <row r="74" spans="1:38">
      <c r="A74" s="40" t="s">
        <v>156</v>
      </c>
      <c r="B74" s="49">
        <v>1236.7</v>
      </c>
      <c r="C74" s="51">
        <v>0.28220331880989669</v>
      </c>
      <c r="D74" s="51">
        <v>3.4996071882287904E-5</v>
      </c>
      <c r="E74" s="54">
        <v>8.5795835161009252E-4</v>
      </c>
      <c r="H74" s="34">
        <f t="shared" si="28"/>
        <v>0.28218259445014493</v>
      </c>
      <c r="I74" s="35">
        <f t="shared" si="29"/>
        <v>7.5382119139089099</v>
      </c>
      <c r="J74" s="35">
        <f t="shared" si="30"/>
        <v>1.2248625158800766</v>
      </c>
      <c r="K74" s="35">
        <f t="shared" si="31"/>
        <v>1.4248012288751846</v>
      </c>
      <c r="L74" s="35">
        <f t="shared" si="32"/>
        <v>1.5476131568351064</v>
      </c>
      <c r="M74" s="34">
        <f t="shared" si="33"/>
        <v>0.28197003945906335</v>
      </c>
      <c r="N74" s="34">
        <f t="shared" si="34"/>
        <v>0.28232343118156716</v>
      </c>
      <c r="O74" s="33"/>
      <c r="P74" s="34">
        <f t="shared" si="35"/>
        <v>0.28218330049981705</v>
      </c>
      <c r="Q74" s="35">
        <f t="shared" si="36"/>
        <v>6.5936566506197281</v>
      </c>
      <c r="R74" s="35">
        <f t="shared" si="37"/>
        <v>1.2248625158800766</v>
      </c>
      <c r="S74" s="35">
        <f t="shared" si="38"/>
        <v>1.4744591805517997</v>
      </c>
      <c r="T74" s="35">
        <f t="shared" si="39"/>
        <v>1.6287729180049473</v>
      </c>
      <c r="U74" s="34">
        <f t="shared" si="40"/>
        <v>0.28199736112225493</v>
      </c>
      <c r="V74" s="34">
        <f t="shared" si="41"/>
        <v>0.28235503214140323</v>
      </c>
      <c r="W74" s="33"/>
      <c r="X74" s="34">
        <f t="shared" si="42"/>
        <v>0.28218201832789375</v>
      </c>
      <c r="Y74" s="35">
        <f t="shared" si="43"/>
        <v>8.3090855333578517</v>
      </c>
      <c r="Z74" s="35">
        <f t="shared" si="44"/>
        <v>1.2248625158800766</v>
      </c>
      <c r="AA74" s="35">
        <f t="shared" si="45"/>
        <v>1.3867203084866901</v>
      </c>
      <c r="AB74" s="35">
        <f t="shared" si="46"/>
        <v>1.485270911344357</v>
      </c>
      <c r="AC74" s="34">
        <f t="shared" si="47"/>
        <v>0.28194774553453539</v>
      </c>
      <c r="AD74" s="34">
        <f t="shared" si="48"/>
        <v>0.28229764543753488</v>
      </c>
      <c r="AE74" s="33"/>
      <c r="AF74" s="34">
        <f t="shared" si="49"/>
        <v>0.28218327878367377</v>
      </c>
      <c r="AG74" s="35">
        <f t="shared" si="50"/>
        <v>6.5928865674114157</v>
      </c>
      <c r="AH74" s="35">
        <f t="shared" si="51"/>
        <v>1.2248625158800766</v>
      </c>
      <c r="AI74" s="35">
        <f t="shared" si="52"/>
        <v>1.4728796849111443</v>
      </c>
      <c r="AJ74" s="35">
        <f t="shared" si="53"/>
        <v>1.6284022602811605</v>
      </c>
      <c r="AK74" s="34">
        <f t="shared" si="54"/>
        <v>0.28199736112225493</v>
      </c>
      <c r="AL74" s="34">
        <f t="shared" si="55"/>
        <v>0.28235503214140323</v>
      </c>
    </row>
    <row r="75" spans="1:38">
      <c r="A75" s="40" t="s">
        <v>157</v>
      </c>
      <c r="B75" s="49">
        <v>1451.2</v>
      </c>
      <c r="C75" s="51">
        <v>0.28202644011228273</v>
      </c>
      <c r="D75" s="51">
        <v>3.3383426449017499E-5</v>
      </c>
      <c r="E75" s="54">
        <v>1.3253699707097572E-3</v>
      </c>
      <c r="H75" s="34">
        <f t="shared" si="28"/>
        <v>0.28198879420268863</v>
      </c>
      <c r="I75" s="35">
        <f t="shared" si="29"/>
        <v>5.6704434263443737</v>
      </c>
      <c r="J75" s="35">
        <f t="shared" si="30"/>
        <v>1.1684199257156123</v>
      </c>
      <c r="K75" s="35">
        <f t="shared" si="31"/>
        <v>1.682369192939795</v>
      </c>
      <c r="L75" s="35">
        <f t="shared" si="32"/>
        <v>1.829535631054942</v>
      </c>
      <c r="M75" s="34">
        <f t="shared" si="33"/>
        <v>0.28182898467134032</v>
      </c>
      <c r="N75" s="34">
        <f t="shared" si="34"/>
        <v>0.28216028347528516</v>
      </c>
      <c r="O75" s="33"/>
      <c r="P75" s="34">
        <f t="shared" si="35"/>
        <v>0.28199007930210862</v>
      </c>
      <c r="Q75" s="35">
        <f t="shared" si="36"/>
        <v>4.5732936405884494</v>
      </c>
      <c r="R75" s="35">
        <f t="shared" si="37"/>
        <v>1.1684199257156123</v>
      </c>
      <c r="S75" s="35">
        <f t="shared" si="38"/>
        <v>1.7410040441682597</v>
      </c>
      <c r="T75" s="35">
        <f t="shared" si="39"/>
        <v>1.924432419894945</v>
      </c>
      <c r="U75" s="34">
        <f t="shared" si="40"/>
        <v>0.28186117590977694</v>
      </c>
      <c r="V75" s="34">
        <f t="shared" si="41"/>
        <v>0.28219751671492266</v>
      </c>
      <c r="W75" s="33"/>
      <c r="X75" s="34">
        <f t="shared" si="42"/>
        <v>0.28198774545484334</v>
      </c>
      <c r="Y75" s="35">
        <f t="shared" si="43"/>
        <v>6.5659945120311036</v>
      </c>
      <c r="Z75" s="35">
        <f t="shared" si="44"/>
        <v>1.1684199257156123</v>
      </c>
      <c r="AA75" s="35">
        <f t="shared" si="45"/>
        <v>1.6374042069459427</v>
      </c>
      <c r="AB75" s="35">
        <f t="shared" si="46"/>
        <v>1.7566220800513423</v>
      </c>
      <c r="AC75" s="34">
        <f t="shared" si="47"/>
        <v>0.28180271394751788</v>
      </c>
      <c r="AD75" s="34">
        <f t="shared" si="48"/>
        <v>0.28212989805977967</v>
      </c>
      <c r="AE75" s="33"/>
      <c r="AF75" s="34">
        <f t="shared" si="49"/>
        <v>0.28199003977866088</v>
      </c>
      <c r="AG75" s="35">
        <f t="shared" si="50"/>
        <v>4.5718914095926877</v>
      </c>
      <c r="AH75" s="35">
        <f t="shared" si="51"/>
        <v>1.1684199257156123</v>
      </c>
      <c r="AI75" s="35">
        <f t="shared" si="52"/>
        <v>1.7391390157331572</v>
      </c>
      <c r="AJ75" s="35">
        <f t="shared" si="53"/>
        <v>1.9240151486013639</v>
      </c>
      <c r="AK75" s="34">
        <f t="shared" si="54"/>
        <v>0.28186117590977694</v>
      </c>
      <c r="AL75" s="34">
        <f t="shared" si="55"/>
        <v>0.28219751671492266</v>
      </c>
    </row>
    <row r="76" spans="1:38">
      <c r="A76" s="40" t="s">
        <v>158</v>
      </c>
      <c r="B76" s="49">
        <v>1185.2</v>
      </c>
      <c r="C76" s="51">
        <v>0.28209448639017787</v>
      </c>
      <c r="D76" s="51">
        <v>3.7218563009642991E-5</v>
      </c>
      <c r="E76" s="54">
        <v>4.6958653613972726E-4</v>
      </c>
      <c r="H76" s="34">
        <f t="shared" si="28"/>
        <v>0.28208362110422308</v>
      </c>
      <c r="I76" s="35">
        <f t="shared" si="29"/>
        <v>2.8298264581594346</v>
      </c>
      <c r="J76" s="35">
        <f t="shared" si="30"/>
        <v>1.3026497053375046</v>
      </c>
      <c r="K76" s="35">
        <f t="shared" si="31"/>
        <v>1.5548820966489632</v>
      </c>
      <c r="L76" s="35">
        <f t="shared" si="32"/>
        <v>1.7990601897560068</v>
      </c>
      <c r="M76" s="34">
        <f t="shared" si="33"/>
        <v>0.28200381891741566</v>
      </c>
      <c r="N76" s="34">
        <f t="shared" si="34"/>
        <v>0.28236250139845664</v>
      </c>
      <c r="O76" s="33"/>
      <c r="P76" s="34">
        <f t="shared" si="35"/>
        <v>0.28208399109216381</v>
      </c>
      <c r="Q76" s="35">
        <f t="shared" si="36"/>
        <v>1.9151809730910685</v>
      </c>
      <c r="R76" s="35">
        <f t="shared" si="37"/>
        <v>1.3026497053375046</v>
      </c>
      <c r="S76" s="35">
        <f t="shared" si="38"/>
        <v>1.6090736978726536</v>
      </c>
      <c r="T76" s="35">
        <f t="shared" si="39"/>
        <v>1.8880857468494066</v>
      </c>
      <c r="U76" s="34">
        <f t="shared" si="40"/>
        <v>0.2820299772475372</v>
      </c>
      <c r="V76" s="34">
        <f t="shared" si="41"/>
        <v>0.2823927568164285</v>
      </c>
      <c r="W76" s="33"/>
      <c r="X76" s="34">
        <f t="shared" si="42"/>
        <v>0.28208331921072016</v>
      </c>
      <c r="Y76" s="35">
        <f t="shared" si="43"/>
        <v>3.5762617191870127</v>
      </c>
      <c r="Z76" s="35">
        <f t="shared" si="44"/>
        <v>1.3026497053375046</v>
      </c>
      <c r="AA76" s="35">
        <f t="shared" si="45"/>
        <v>1.5133244813577909</v>
      </c>
      <c r="AB76" s="35">
        <f t="shared" si="46"/>
        <v>1.7306938670081546</v>
      </c>
      <c r="AC76" s="34">
        <f t="shared" si="47"/>
        <v>0.28198247489767436</v>
      </c>
      <c r="AD76" s="34">
        <f t="shared" si="48"/>
        <v>0.28233781433947874</v>
      </c>
      <c r="AE76" s="33"/>
      <c r="AF76" s="34">
        <f t="shared" si="49"/>
        <v>0.28208397971216914</v>
      </c>
      <c r="AG76" s="35">
        <f t="shared" si="50"/>
        <v>1.9147774700756237</v>
      </c>
      <c r="AH76" s="35">
        <f t="shared" si="51"/>
        <v>1.3026497053375046</v>
      </c>
      <c r="AI76" s="35">
        <f t="shared" si="52"/>
        <v>1.6073499981427422</v>
      </c>
      <c r="AJ76" s="35">
        <f t="shared" si="53"/>
        <v>1.8873584986420706</v>
      </c>
      <c r="AK76" s="34">
        <f t="shared" si="54"/>
        <v>0.2820299772475372</v>
      </c>
      <c r="AL76" s="34">
        <f t="shared" si="55"/>
        <v>0.2823927568164285</v>
      </c>
    </row>
    <row r="77" spans="1:38">
      <c r="A77" s="40" t="s">
        <v>159</v>
      </c>
      <c r="B77" s="49">
        <v>1452.8</v>
      </c>
      <c r="C77" s="51">
        <v>0.28199256760714519</v>
      </c>
      <c r="D77" s="51">
        <v>2.7139034097795106E-5</v>
      </c>
      <c r="E77" s="54">
        <v>7.4419549865595465E-4</v>
      </c>
      <c r="H77" s="34">
        <f t="shared" si="28"/>
        <v>0.28197140578765106</v>
      </c>
      <c r="I77" s="35">
        <f t="shared" si="29"/>
        <v>5.0908889243483912</v>
      </c>
      <c r="J77" s="35">
        <f t="shared" si="30"/>
        <v>0.94986619342282863</v>
      </c>
      <c r="K77" s="35">
        <f t="shared" si="31"/>
        <v>1.7019357727178264</v>
      </c>
      <c r="L77" s="35">
        <f t="shared" si="32"/>
        <v>1.8666650289682667</v>
      </c>
      <c r="M77" s="34">
        <f t="shared" si="33"/>
        <v>0.28182793031874787</v>
      </c>
      <c r="N77" s="34">
        <f t="shared" si="34"/>
        <v>0.28215906398313001</v>
      </c>
      <c r="O77" s="33"/>
      <c r="P77" s="34">
        <f t="shared" si="35"/>
        <v>0.28197212818873113</v>
      </c>
      <c r="Q77" s="35">
        <f t="shared" si="36"/>
        <v>3.972543048129662</v>
      </c>
      <c r="R77" s="35">
        <f t="shared" si="37"/>
        <v>0.94986619342282863</v>
      </c>
      <c r="S77" s="35">
        <f t="shared" si="38"/>
        <v>1.7612525690860079</v>
      </c>
      <c r="T77" s="35">
        <f t="shared" si="39"/>
        <v>1.9641170404946204</v>
      </c>
      <c r="U77" s="34">
        <f t="shared" si="40"/>
        <v>0.28186015802759939</v>
      </c>
      <c r="V77" s="34">
        <f t="shared" si="41"/>
        <v>0.28219633940541611</v>
      </c>
      <c r="W77" s="33"/>
      <c r="X77" s="34">
        <f t="shared" si="42"/>
        <v>0.28197081624782283</v>
      </c>
      <c r="Y77" s="35">
        <f t="shared" si="43"/>
        <v>6.0037424456083066</v>
      </c>
      <c r="Z77" s="35">
        <f t="shared" si="44"/>
        <v>0.94986619342282863</v>
      </c>
      <c r="AA77" s="35">
        <f t="shared" si="45"/>
        <v>1.656447827203936</v>
      </c>
      <c r="AB77" s="35">
        <f t="shared" si="46"/>
        <v>1.7917882174499415</v>
      </c>
      <c r="AC77" s="34">
        <f t="shared" si="47"/>
        <v>0.2818016298072113</v>
      </c>
      <c r="AD77" s="34">
        <f t="shared" si="48"/>
        <v>0.28212864411436483</v>
      </c>
      <c r="AE77" s="33"/>
      <c r="AF77" s="34">
        <f t="shared" si="49"/>
        <v>0.28197210597117622</v>
      </c>
      <c r="AG77" s="35">
        <f t="shared" si="50"/>
        <v>3.9717548006867887</v>
      </c>
      <c r="AH77" s="35">
        <f t="shared" si="51"/>
        <v>0.94986619342282863</v>
      </c>
      <c r="AI77" s="35">
        <f t="shared" si="52"/>
        <v>1.7593658496761677</v>
      </c>
      <c r="AJ77" s="35">
        <f t="shared" si="53"/>
        <v>1.9636196712258449</v>
      </c>
      <c r="AK77" s="34">
        <f t="shared" si="54"/>
        <v>0.28186015802759939</v>
      </c>
      <c r="AL77" s="34">
        <f t="shared" si="55"/>
        <v>0.28219633940541611</v>
      </c>
    </row>
    <row r="78" spans="1:38">
      <c r="A78" s="40" t="s">
        <v>160</v>
      </c>
      <c r="B78" s="49">
        <v>1184.5</v>
      </c>
      <c r="C78" s="51">
        <v>0.28209450891838284</v>
      </c>
      <c r="D78" s="51">
        <v>4.1684554713650654E-5</v>
      </c>
      <c r="E78" s="54">
        <v>7.3190010619647518E-4</v>
      </c>
      <c r="H78" s="34">
        <f t="shared" si="28"/>
        <v>0.28207758434182201</v>
      </c>
      <c r="I78" s="35">
        <f t="shared" si="29"/>
        <v>2.5994824598196686</v>
      </c>
      <c r="J78" s="35">
        <f t="shared" si="30"/>
        <v>1.4589594149777727</v>
      </c>
      <c r="K78" s="35">
        <f t="shared" si="31"/>
        <v>1.5655179842084823</v>
      </c>
      <c r="L78" s="35">
        <f t="shared" si="32"/>
        <v>1.8127291207832577</v>
      </c>
      <c r="M78" s="34">
        <f t="shared" si="33"/>
        <v>0.28200427782444215</v>
      </c>
      <c r="N78" s="34">
        <f t="shared" si="34"/>
        <v>0.28236303218248726</v>
      </c>
      <c r="O78" s="33"/>
      <c r="P78" s="34">
        <f t="shared" si="35"/>
        <v>0.282078160658777</v>
      </c>
      <c r="Q78" s="35">
        <f t="shared" si="36"/>
        <v>1.692735874541107</v>
      </c>
      <c r="R78" s="35">
        <f t="shared" si="37"/>
        <v>1.4589594149777727</v>
      </c>
      <c r="S78" s="35">
        <f t="shared" si="38"/>
        <v>1.6200802732023438</v>
      </c>
      <c r="T78" s="35">
        <f t="shared" si="39"/>
        <v>1.901728917722991</v>
      </c>
      <c r="U78" s="34">
        <f t="shared" si="40"/>
        <v>0.28203042035775183</v>
      </c>
      <c r="V78" s="34">
        <f t="shared" si="41"/>
        <v>0.2823932693294478</v>
      </c>
      <c r="W78" s="33"/>
      <c r="X78" s="34">
        <f t="shared" si="42"/>
        <v>0.28207711409332648</v>
      </c>
      <c r="Y78" s="35">
        <f t="shared" si="43"/>
        <v>3.3394711073753136</v>
      </c>
      <c r="Z78" s="35">
        <f t="shared" si="44"/>
        <v>1.4589594149777727</v>
      </c>
      <c r="AA78" s="35">
        <f t="shared" si="45"/>
        <v>1.523676101624998</v>
      </c>
      <c r="AB78" s="35">
        <f t="shared" si="46"/>
        <v>1.7443837798047985</v>
      </c>
      <c r="AC78" s="34">
        <f t="shared" si="47"/>
        <v>0.28198294670299773</v>
      </c>
      <c r="AD78" s="34">
        <f t="shared" si="48"/>
        <v>0.2823383600420214</v>
      </c>
      <c r="AE78" s="33"/>
      <c r="AF78" s="34">
        <f t="shared" si="49"/>
        <v>0.28207814293256323</v>
      </c>
      <c r="AG78" s="35">
        <f t="shared" si="50"/>
        <v>1.6921073532016884</v>
      </c>
      <c r="AH78" s="35">
        <f t="shared" si="51"/>
        <v>1.4589594149777727</v>
      </c>
      <c r="AI78" s="35">
        <f t="shared" si="52"/>
        <v>1.6183447828186242</v>
      </c>
      <c r="AJ78" s="35">
        <f t="shared" si="53"/>
        <v>1.9010006309725496</v>
      </c>
      <c r="AK78" s="34">
        <f t="shared" si="54"/>
        <v>0.28203042035775183</v>
      </c>
      <c r="AL78" s="34">
        <f t="shared" si="55"/>
        <v>0.2823932693294478</v>
      </c>
    </row>
    <row r="79" spans="1:38">
      <c r="A79" s="40" t="s">
        <v>161</v>
      </c>
      <c r="B79" s="49">
        <v>1444.2</v>
      </c>
      <c r="C79" s="51">
        <v>0.28204759117711375</v>
      </c>
      <c r="D79" s="51">
        <v>5.0011264669562741E-5</v>
      </c>
      <c r="E79" s="54">
        <v>2.7366708487107567E-3</v>
      </c>
      <c r="H79" s="34">
        <f t="shared" si="28"/>
        <v>0.28197023877011373</v>
      </c>
      <c r="I79" s="35">
        <f t="shared" si="29"/>
        <v>4.8483108611940828</v>
      </c>
      <c r="J79" s="35">
        <f t="shared" si="30"/>
        <v>1.7503942634346956</v>
      </c>
      <c r="K79" s="35">
        <f t="shared" si="31"/>
        <v>1.7181162337341205</v>
      </c>
      <c r="L79" s="35">
        <f t="shared" si="32"/>
        <v>1.8750232291197655</v>
      </c>
      <c r="M79" s="34">
        <f t="shared" si="33"/>
        <v>0.28183359708113592</v>
      </c>
      <c r="N79" s="34">
        <f t="shared" si="34"/>
        <v>0.28216561831071141</v>
      </c>
      <c r="O79" s="33"/>
      <c r="P79" s="34">
        <f t="shared" si="35"/>
        <v>0.28197287913867408</v>
      </c>
      <c r="Q79" s="35">
        <f t="shared" si="36"/>
        <v>3.8050170196890498</v>
      </c>
      <c r="R79" s="35">
        <f t="shared" si="37"/>
        <v>1.7503942634346956</v>
      </c>
      <c r="S79" s="35">
        <f t="shared" si="38"/>
        <v>1.7779969603790096</v>
      </c>
      <c r="T79" s="35">
        <f t="shared" si="39"/>
        <v>1.9681727930713602</v>
      </c>
      <c r="U79" s="34">
        <f t="shared" si="40"/>
        <v>0.28186562878719401</v>
      </c>
      <c r="V79" s="34">
        <f t="shared" si="41"/>
        <v>0.28220266703097135</v>
      </c>
      <c r="W79" s="33"/>
      <c r="X79" s="34">
        <f t="shared" si="42"/>
        <v>0.28196808401900314</v>
      </c>
      <c r="Y79" s="35">
        <f t="shared" si="43"/>
        <v>5.6998975104916028</v>
      </c>
      <c r="Z79" s="35">
        <f t="shared" si="44"/>
        <v>1.7503942634346956</v>
      </c>
      <c r="AA79" s="35">
        <f t="shared" si="45"/>
        <v>1.672195830109356</v>
      </c>
      <c r="AB79" s="35">
        <f t="shared" si="46"/>
        <v>1.8034596057850636</v>
      </c>
      <c r="AC79" s="34">
        <f t="shared" si="47"/>
        <v>0.28180745665693946</v>
      </c>
      <c r="AD79" s="34">
        <f t="shared" si="48"/>
        <v>0.28213538360320706</v>
      </c>
      <c r="AE79" s="33"/>
      <c r="AF79" s="34">
        <f t="shared" si="49"/>
        <v>0.28197279793351804</v>
      </c>
      <c r="AG79" s="35">
        <f t="shared" si="50"/>
        <v>3.8021360314544062</v>
      </c>
      <c r="AH79" s="35">
        <f t="shared" si="51"/>
        <v>1.7503942634346956</v>
      </c>
      <c r="AI79" s="35">
        <f t="shared" si="52"/>
        <v>1.7760923037530012</v>
      </c>
      <c r="AJ79" s="35">
        <f t="shared" si="53"/>
        <v>1.9677955620620324</v>
      </c>
      <c r="AK79" s="34">
        <f t="shared" si="54"/>
        <v>0.28186562878719401</v>
      </c>
      <c r="AL79" s="34">
        <f t="shared" si="55"/>
        <v>0.28220266703097135</v>
      </c>
    </row>
    <row r="80" spans="1:38">
      <c r="A80" s="40" t="s">
        <v>162</v>
      </c>
      <c r="B80" s="49">
        <v>1193.2</v>
      </c>
      <c r="C80" s="51">
        <v>0.28203389244563531</v>
      </c>
      <c r="D80" s="51">
        <v>4.4863960814424083E-5</v>
      </c>
      <c r="E80" s="54">
        <v>8.8817675229782859E-4</v>
      </c>
      <c r="H80" s="34">
        <f t="shared" si="28"/>
        <v>0.28201320150744413</v>
      </c>
      <c r="I80" s="35">
        <f t="shared" si="29"/>
        <v>0.51871475447162751</v>
      </c>
      <c r="J80" s="35">
        <f t="shared" si="30"/>
        <v>1.5702386285048429</v>
      </c>
      <c r="K80" s="35">
        <f t="shared" si="31"/>
        <v>1.6531034185948963</v>
      </c>
      <c r="L80" s="35">
        <f t="shared" si="32"/>
        <v>1.9476846078530463</v>
      </c>
      <c r="M80" s="34">
        <f t="shared" si="33"/>
        <v>0.28199857382534582</v>
      </c>
      <c r="N80" s="34">
        <f t="shared" si="34"/>
        <v>0.28235643478594213</v>
      </c>
      <c r="O80" s="33"/>
      <c r="P80" s="34">
        <f t="shared" si="35"/>
        <v>0.2820139061337652</v>
      </c>
      <c r="Q80" s="35">
        <f t="shared" si="36"/>
        <v>-0.39026999660296546</v>
      </c>
      <c r="R80" s="35">
        <f t="shared" si="37"/>
        <v>1.5702386285048429</v>
      </c>
      <c r="S80" s="35">
        <f t="shared" si="38"/>
        <v>1.7107182830499463</v>
      </c>
      <c r="T80" s="35">
        <f t="shared" si="39"/>
        <v>2.041144373136107</v>
      </c>
      <c r="U80" s="34">
        <f t="shared" si="40"/>
        <v>0.28202491271993813</v>
      </c>
      <c r="V80" s="34">
        <f t="shared" si="41"/>
        <v>0.28238689904956699</v>
      </c>
      <c r="W80" s="33"/>
      <c r="X80" s="34">
        <f t="shared" si="42"/>
        <v>0.28201262656137455</v>
      </c>
      <c r="Y80" s="35">
        <f t="shared" si="43"/>
        <v>1.2605346997451861</v>
      </c>
      <c r="Z80" s="35">
        <f t="shared" si="44"/>
        <v>1.5702386285048429</v>
      </c>
      <c r="AA80" s="35">
        <f t="shared" si="45"/>
        <v>1.6089206242502017</v>
      </c>
      <c r="AB80" s="35">
        <f t="shared" si="46"/>
        <v>1.8759186742632501</v>
      </c>
      <c r="AC80" s="34">
        <f t="shared" si="47"/>
        <v>0.28197708237168828</v>
      </c>
      <c r="AD80" s="34">
        <f t="shared" si="48"/>
        <v>0.28233157720098878</v>
      </c>
      <c r="AE80" s="33"/>
      <c r="AF80" s="34">
        <f t="shared" si="49"/>
        <v>0.2820138844611032</v>
      </c>
      <c r="AG80" s="35">
        <f t="shared" si="50"/>
        <v>-0.39103846282806387</v>
      </c>
      <c r="AH80" s="35">
        <f t="shared" si="51"/>
        <v>1.5702386285048429</v>
      </c>
      <c r="AI80" s="35">
        <f t="shared" si="52"/>
        <v>1.7088856978511784</v>
      </c>
      <c r="AJ80" s="35">
        <f t="shared" si="53"/>
        <v>2.0402848531933602</v>
      </c>
      <c r="AK80" s="34">
        <f t="shared" si="54"/>
        <v>0.28202491271993813</v>
      </c>
      <c r="AL80" s="34">
        <f t="shared" si="55"/>
        <v>0.28238689904956699</v>
      </c>
    </row>
    <row r="81" spans="1:38">
      <c r="A81" s="40" t="s">
        <v>163</v>
      </c>
      <c r="B81" s="49">
        <v>1308</v>
      </c>
      <c r="C81" s="51">
        <v>0.28202135371870762</v>
      </c>
      <c r="D81" s="51">
        <v>5.2860700820275082E-5</v>
      </c>
      <c r="E81" s="54">
        <v>1.3879240847721351E-3</v>
      </c>
      <c r="H81" s="34">
        <f t="shared" si="28"/>
        <v>0.28198587041496465</v>
      </c>
      <c r="I81" s="35">
        <f t="shared" si="29"/>
        <v>2.2223399183052273</v>
      </c>
      <c r="J81" s="35">
        <f t="shared" si="30"/>
        <v>1.8501245287096275</v>
      </c>
      <c r="K81" s="35">
        <f t="shared" si="31"/>
        <v>1.6920589852204899</v>
      </c>
      <c r="L81" s="35">
        <f t="shared" si="32"/>
        <v>1.9317606040799973</v>
      </c>
      <c r="M81" s="34">
        <f t="shared" si="33"/>
        <v>0.28192321749295146</v>
      </c>
      <c r="N81" s="34">
        <f t="shared" si="34"/>
        <v>0.28226927565449805</v>
      </c>
      <c r="O81" s="33"/>
      <c r="P81" s="34">
        <f t="shared" si="35"/>
        <v>0.28198708008162421</v>
      </c>
      <c r="Q81" s="35">
        <f t="shared" si="36"/>
        <v>1.2387426654081324</v>
      </c>
      <c r="R81" s="35">
        <f t="shared" si="37"/>
        <v>1.8501245287096275</v>
      </c>
      <c r="S81" s="35">
        <f t="shared" si="38"/>
        <v>1.7510315503890326</v>
      </c>
      <c r="T81" s="35">
        <f t="shared" si="39"/>
        <v>2.0264837787442809</v>
      </c>
      <c r="U81" s="34">
        <f t="shared" si="40"/>
        <v>0.28195215346541408</v>
      </c>
      <c r="V81" s="34">
        <f t="shared" si="41"/>
        <v>0.28230274376722586</v>
      </c>
      <c r="W81" s="33"/>
      <c r="X81" s="34">
        <f t="shared" si="42"/>
        <v>0.28198488330991583</v>
      </c>
      <c r="Y81" s="35">
        <f t="shared" si="43"/>
        <v>3.0251187599583673</v>
      </c>
      <c r="Z81" s="35">
        <f t="shared" si="44"/>
        <v>1.8501245287096275</v>
      </c>
      <c r="AA81" s="35">
        <f t="shared" si="45"/>
        <v>1.6468350183941229</v>
      </c>
      <c r="AB81" s="35">
        <f t="shared" si="46"/>
        <v>1.8590082466587807</v>
      </c>
      <c r="AC81" s="34">
        <f t="shared" si="47"/>
        <v>0.28189960533146452</v>
      </c>
      <c r="AD81" s="34">
        <f t="shared" si="48"/>
        <v>0.28224196520265771</v>
      </c>
      <c r="AE81" s="33"/>
      <c r="AF81" s="34">
        <f t="shared" si="49"/>
        <v>0.28198704287644516</v>
      </c>
      <c r="AG81" s="35">
        <f t="shared" si="50"/>
        <v>1.2374231089307131</v>
      </c>
      <c r="AH81" s="35">
        <f t="shared" si="51"/>
        <v>1.8501245287096275</v>
      </c>
      <c r="AI81" s="35">
        <f t="shared" si="52"/>
        <v>1.7491557801154505</v>
      </c>
      <c r="AJ81" s="35">
        <f t="shared" si="53"/>
        <v>2.025798140025922</v>
      </c>
      <c r="AK81" s="34">
        <f t="shared" si="54"/>
        <v>0.28195215346541408</v>
      </c>
      <c r="AL81" s="34">
        <f t="shared" si="55"/>
        <v>0.28230274376722586</v>
      </c>
    </row>
    <row r="82" spans="1:38">
      <c r="A82" s="40" t="s">
        <v>164</v>
      </c>
      <c r="B82" s="49">
        <v>1213.4000000000001</v>
      </c>
      <c r="C82" s="51">
        <v>0.2822135580689753</v>
      </c>
      <c r="D82" s="51">
        <v>4.1092607137251524E-5</v>
      </c>
      <c r="E82" s="54">
        <v>7.6886179657579764E-4</v>
      </c>
      <c r="H82" s="34">
        <f t="shared" si="28"/>
        <v>0.28219533989711792</v>
      </c>
      <c r="I82" s="35">
        <f t="shared" si="29"/>
        <v>7.4476759684283245</v>
      </c>
      <c r="J82" s="35">
        <f t="shared" si="30"/>
        <v>1.4382412498038031</v>
      </c>
      <c r="K82" s="35">
        <f t="shared" si="31"/>
        <v>1.4077551784378159</v>
      </c>
      <c r="L82" s="35">
        <f t="shared" si="32"/>
        <v>1.5351757142825413</v>
      </c>
      <c r="M82" s="34">
        <f t="shared" si="33"/>
        <v>0.2819853263632574</v>
      </c>
      <c r="N82" s="34">
        <f t="shared" si="34"/>
        <v>0.28234111242015308</v>
      </c>
      <c r="O82" s="33"/>
      <c r="P82" s="34">
        <f t="shared" si="35"/>
        <v>0.28219596043021733</v>
      </c>
      <c r="Q82" s="35">
        <f t="shared" si="36"/>
        <v>6.5188334750554411</v>
      </c>
      <c r="R82" s="35">
        <f t="shared" si="37"/>
        <v>1.4382412498038031</v>
      </c>
      <c r="S82" s="35">
        <f t="shared" si="38"/>
        <v>1.4568190318418148</v>
      </c>
      <c r="T82" s="35">
        <f t="shared" si="39"/>
        <v>1.615508598330452</v>
      </c>
      <c r="U82" s="34">
        <f t="shared" si="40"/>
        <v>0.28201212142446602</v>
      </c>
      <c r="V82" s="34">
        <f t="shared" si="41"/>
        <v>0.28237210429817755</v>
      </c>
      <c r="W82" s="33"/>
      <c r="X82" s="34">
        <f t="shared" si="42"/>
        <v>0.28219483356162084</v>
      </c>
      <c r="Y82" s="35">
        <f t="shared" si="43"/>
        <v>8.2057130299073577</v>
      </c>
      <c r="Z82" s="35">
        <f t="shared" si="44"/>
        <v>1.4382412498038031</v>
      </c>
      <c r="AA82" s="35">
        <f t="shared" si="45"/>
        <v>1.3701298509253579</v>
      </c>
      <c r="AB82" s="35">
        <f t="shared" si="46"/>
        <v>1.4734711648501349</v>
      </c>
      <c r="AC82" s="34">
        <f t="shared" si="47"/>
        <v>0.28196346243585407</v>
      </c>
      <c r="AD82" s="34">
        <f t="shared" si="48"/>
        <v>0.28231582402219263</v>
      </c>
      <c r="AE82" s="33"/>
      <c r="AF82" s="34">
        <f t="shared" si="49"/>
        <v>0.28219594134418818</v>
      </c>
      <c r="AG82" s="35">
        <f t="shared" si="50"/>
        <v>6.5181566946015401</v>
      </c>
      <c r="AH82" s="35">
        <f t="shared" si="51"/>
        <v>1.4382412498038031</v>
      </c>
      <c r="AI82" s="35">
        <f t="shared" si="52"/>
        <v>1.4552584329860658</v>
      </c>
      <c r="AJ82" s="35">
        <f t="shared" si="53"/>
        <v>1.6151212055124866</v>
      </c>
      <c r="AK82" s="34">
        <f t="shared" si="54"/>
        <v>0.28201212142446602</v>
      </c>
      <c r="AL82" s="34">
        <f t="shared" si="55"/>
        <v>0.28237210429817755</v>
      </c>
    </row>
    <row r="83" spans="1:38">
      <c r="A83" s="40" t="s">
        <v>165</v>
      </c>
      <c r="B83" s="49">
        <v>1214</v>
      </c>
      <c r="C83" s="51">
        <v>0.28219525332447765</v>
      </c>
      <c r="D83" s="51">
        <v>3.218407220769037E-5</v>
      </c>
      <c r="E83" s="54">
        <v>1.4576632543568638E-3</v>
      </c>
      <c r="H83" s="34">
        <f t="shared" si="28"/>
        <v>0.28216069672980887</v>
      </c>
      <c r="I83" s="35">
        <f t="shared" si="29"/>
        <v>6.2330966682733191</v>
      </c>
      <c r="J83" s="35">
        <f t="shared" si="30"/>
        <v>1.1264425272691627</v>
      </c>
      <c r="K83" s="35">
        <f t="shared" si="31"/>
        <v>1.4586100553276788</v>
      </c>
      <c r="L83" s="35">
        <f t="shared" si="32"/>
        <v>1.6109531976202185</v>
      </c>
      <c r="M83" s="34">
        <f t="shared" si="33"/>
        <v>0.2819849327952979</v>
      </c>
      <c r="N83" s="34">
        <f t="shared" si="34"/>
        <v>0.28234065720901924</v>
      </c>
      <c r="O83" s="33"/>
      <c r="P83" s="34">
        <f t="shared" si="35"/>
        <v>0.28216187377602708</v>
      </c>
      <c r="Q83" s="35">
        <f t="shared" si="36"/>
        <v>5.3236210654628024</v>
      </c>
      <c r="R83" s="35">
        <f t="shared" si="37"/>
        <v>1.1264425272691627</v>
      </c>
      <c r="S83" s="35">
        <f t="shared" si="38"/>
        <v>1.5094463307144343</v>
      </c>
      <c r="T83" s="35">
        <f t="shared" si="39"/>
        <v>1.69257780380566</v>
      </c>
      <c r="U83" s="34">
        <f t="shared" si="40"/>
        <v>0.28201174141129859</v>
      </c>
      <c r="V83" s="34">
        <f t="shared" si="41"/>
        <v>0.28237166476487546</v>
      </c>
      <c r="W83" s="33"/>
      <c r="X83" s="34">
        <f t="shared" si="42"/>
        <v>0.28215973629676583</v>
      </c>
      <c r="Y83" s="35">
        <f t="shared" si="43"/>
        <v>6.9753285566398482</v>
      </c>
      <c r="Z83" s="35">
        <f t="shared" si="44"/>
        <v>1.1264425272691627</v>
      </c>
      <c r="AA83" s="35">
        <f t="shared" si="45"/>
        <v>1.4196255203138781</v>
      </c>
      <c r="AB83" s="35">
        <f t="shared" si="46"/>
        <v>1.5482611508614958</v>
      </c>
      <c r="AC83" s="34">
        <f t="shared" si="47"/>
        <v>0.28196305779986697</v>
      </c>
      <c r="AD83" s="34">
        <f t="shared" si="48"/>
        <v>0.2823153560094846</v>
      </c>
      <c r="AE83" s="33"/>
      <c r="AF83" s="34">
        <f t="shared" si="49"/>
        <v>0.28216183757306829</v>
      </c>
      <c r="AG83" s="35">
        <f t="shared" si="50"/>
        <v>5.3223373260480322</v>
      </c>
      <c r="AH83" s="35">
        <f t="shared" si="51"/>
        <v>1.1264425272691627</v>
      </c>
      <c r="AI83" s="35">
        <f t="shared" si="52"/>
        <v>1.507829355534237</v>
      </c>
      <c r="AJ83" s="35">
        <f t="shared" si="53"/>
        <v>1.6921472644519397</v>
      </c>
      <c r="AK83" s="34">
        <f t="shared" si="54"/>
        <v>0.28201174141129859</v>
      </c>
      <c r="AL83" s="34">
        <f t="shared" si="55"/>
        <v>0.28237166476487546</v>
      </c>
    </row>
    <row r="84" spans="1:38">
      <c r="A84" s="40" t="s">
        <v>166</v>
      </c>
      <c r="B84" s="49">
        <v>1211.0999999999999</v>
      </c>
      <c r="C84" s="51">
        <v>0.28229349194504783</v>
      </c>
      <c r="D84" s="51">
        <v>2.6502159224653883E-5</v>
      </c>
      <c r="E84" s="54">
        <v>2.4498368584508546E-3</v>
      </c>
      <c r="H84" s="34">
        <f t="shared" si="28"/>
        <v>0.28223555441006781</v>
      </c>
      <c r="I84" s="35">
        <f t="shared" si="29"/>
        <v>8.8202490677868894</v>
      </c>
      <c r="J84" s="35">
        <f t="shared" si="30"/>
        <v>0.92757557286288572</v>
      </c>
      <c r="K84" s="35">
        <f t="shared" si="31"/>
        <v>1.3605545994591486</v>
      </c>
      <c r="L84" s="35">
        <f t="shared" si="32"/>
        <v>1.448152528365898</v>
      </c>
      <c r="M84" s="34">
        <f t="shared" si="33"/>
        <v>0.2819868349982157</v>
      </c>
      <c r="N84" s="34">
        <f t="shared" si="34"/>
        <v>0.28234285734733378</v>
      </c>
      <c r="O84" s="33"/>
      <c r="P84" s="34">
        <f t="shared" si="35"/>
        <v>0.28223752779084754</v>
      </c>
      <c r="Q84" s="35">
        <f t="shared" si="36"/>
        <v>7.9410959620940247</v>
      </c>
      <c r="R84" s="35">
        <f t="shared" si="37"/>
        <v>0.92757557286288572</v>
      </c>
      <c r="S84" s="35">
        <f t="shared" si="38"/>
        <v>1.4079733924697893</v>
      </c>
      <c r="T84" s="35">
        <f t="shared" si="39"/>
        <v>1.5224268230719784</v>
      </c>
      <c r="U84" s="34">
        <f t="shared" si="40"/>
        <v>0.28201357810221522</v>
      </c>
      <c r="V84" s="34">
        <f t="shared" si="41"/>
        <v>0.282373789130273</v>
      </c>
      <c r="W84" s="33"/>
      <c r="X84" s="34">
        <f t="shared" si="42"/>
        <v>0.28223394419558745</v>
      </c>
      <c r="Y84" s="35">
        <f t="shared" si="43"/>
        <v>9.5377329400103683</v>
      </c>
      <c r="Z84" s="35">
        <f t="shared" si="44"/>
        <v>0.92757557286288572</v>
      </c>
      <c r="AA84" s="35">
        <f t="shared" si="45"/>
        <v>1.324190810366191</v>
      </c>
      <c r="AB84" s="35">
        <f t="shared" si="46"/>
        <v>1.391101333545719</v>
      </c>
      <c r="AC84" s="34">
        <f t="shared" si="47"/>
        <v>0.28196501349587244</v>
      </c>
      <c r="AD84" s="34">
        <f t="shared" si="48"/>
        <v>0.28231761801932226</v>
      </c>
      <c r="AE84" s="33"/>
      <c r="AF84" s="34">
        <f t="shared" si="49"/>
        <v>0.28223746709460035</v>
      </c>
      <c r="AG84" s="35">
        <f t="shared" si="50"/>
        <v>7.9389437165322541</v>
      </c>
      <c r="AH84" s="35">
        <f t="shared" si="51"/>
        <v>0.92757557286288572</v>
      </c>
      <c r="AI84" s="35">
        <f t="shared" si="52"/>
        <v>1.4064651188838548</v>
      </c>
      <c r="AJ84" s="35">
        <f t="shared" si="53"/>
        <v>1.5222314454608872</v>
      </c>
      <c r="AK84" s="34">
        <f t="shared" si="54"/>
        <v>0.28201357810221522</v>
      </c>
      <c r="AL84" s="34">
        <f t="shared" si="55"/>
        <v>0.282373789130273</v>
      </c>
    </row>
    <row r="85" spans="1:38">
      <c r="A85" s="40" t="s">
        <v>167</v>
      </c>
      <c r="B85" s="49">
        <v>1184.3</v>
      </c>
      <c r="C85" s="51">
        <v>0.28218996472947494</v>
      </c>
      <c r="D85" s="51">
        <v>3.8178995881190812E-5</v>
      </c>
      <c r="E85" s="54">
        <v>4.6779071276055104E-4</v>
      </c>
      <c r="H85" s="34">
        <f t="shared" si="28"/>
        <v>0.28217914930871424</v>
      </c>
      <c r="I85" s="35">
        <f t="shared" si="29"/>
        <v>6.1963701126011017</v>
      </c>
      <c r="J85" s="35">
        <f t="shared" si="30"/>
        <v>1.3362648558416783</v>
      </c>
      <c r="K85" s="35">
        <f t="shared" si="31"/>
        <v>1.4280916281431715</v>
      </c>
      <c r="L85" s="35">
        <f t="shared" si="32"/>
        <v>1.5902045367847111</v>
      </c>
      <c r="M85" s="34">
        <f t="shared" si="33"/>
        <v>0.28200440893959672</v>
      </c>
      <c r="N85" s="34">
        <f t="shared" si="34"/>
        <v>0.28236318383375036</v>
      </c>
      <c r="O85" s="33"/>
      <c r="P85" s="34">
        <f t="shared" si="35"/>
        <v>0.28217951759555193</v>
      </c>
      <c r="Q85" s="35">
        <f t="shared" si="36"/>
        <v>5.2820744968973266</v>
      </c>
      <c r="R85" s="35">
        <f t="shared" si="37"/>
        <v>1.3362648558416783</v>
      </c>
      <c r="S85" s="35">
        <f t="shared" si="38"/>
        <v>1.4778642586146493</v>
      </c>
      <c r="T85" s="35">
        <f t="shared" si="39"/>
        <v>1.6722046448296968</v>
      </c>
      <c r="U85" s="34">
        <f t="shared" si="40"/>
        <v>0.28203054695960778</v>
      </c>
      <c r="V85" s="34">
        <f t="shared" si="41"/>
        <v>0.28239341576051014</v>
      </c>
      <c r="W85" s="33"/>
      <c r="X85" s="34">
        <f t="shared" si="42"/>
        <v>0.28217884880339439</v>
      </c>
      <c r="Y85" s="35">
        <f t="shared" si="43"/>
        <v>6.942519353816401</v>
      </c>
      <c r="Z85" s="35">
        <f t="shared" si="44"/>
        <v>1.3362648558416783</v>
      </c>
      <c r="AA85" s="35">
        <f t="shared" si="45"/>
        <v>1.3899227646577514</v>
      </c>
      <c r="AB85" s="35">
        <f t="shared" si="46"/>
        <v>1.5272252978533842</v>
      </c>
      <c r="AC85" s="34">
        <f t="shared" si="47"/>
        <v>0.2819830815033158</v>
      </c>
      <c r="AD85" s="34">
        <f t="shared" si="48"/>
        <v>0.2823385159556423</v>
      </c>
      <c r="AE85" s="33"/>
      <c r="AF85" s="34">
        <f t="shared" si="49"/>
        <v>0.28217950626787613</v>
      </c>
      <c r="AG85" s="35">
        <f t="shared" si="50"/>
        <v>5.2816728497750987</v>
      </c>
      <c r="AH85" s="35">
        <f t="shared" si="51"/>
        <v>1.3362648558416783</v>
      </c>
      <c r="AI85" s="35">
        <f t="shared" si="52"/>
        <v>1.4762811153274351</v>
      </c>
      <c r="AJ85" s="35">
        <f t="shared" si="53"/>
        <v>1.6717076770070354</v>
      </c>
      <c r="AK85" s="34">
        <f t="shared" si="54"/>
        <v>0.28203054695960778</v>
      </c>
      <c r="AL85" s="34">
        <f t="shared" si="55"/>
        <v>0.28239341576051014</v>
      </c>
    </row>
    <row r="86" spans="1:38">
      <c r="A86" s="40" t="s">
        <v>168</v>
      </c>
      <c r="B86" s="49">
        <v>1227.8</v>
      </c>
      <c r="C86" s="51">
        <v>0.28220172041506503</v>
      </c>
      <c r="D86" s="51">
        <v>4.9009352161412476E-5</v>
      </c>
      <c r="E86" s="54">
        <v>1.8778009025127692E-3</v>
      </c>
      <c r="H86" s="34">
        <f t="shared" si="28"/>
        <v>0.28215669162465001</v>
      </c>
      <c r="I86" s="35">
        <f t="shared" si="29"/>
        <v>6.412326853835193</v>
      </c>
      <c r="J86" s="35">
        <f t="shared" si="30"/>
        <v>1.7153273256494366</v>
      </c>
      <c r="K86" s="35">
        <f t="shared" si="31"/>
        <v>1.466234736844017</v>
      </c>
      <c r="L86" s="35">
        <f t="shared" si="32"/>
        <v>1.6105427190370276</v>
      </c>
      <c r="M86" s="34">
        <f t="shared" si="33"/>
        <v>0.28197587947424135</v>
      </c>
      <c r="N86" s="34">
        <f t="shared" si="34"/>
        <v>0.2823301858979177</v>
      </c>
      <c r="O86" s="33"/>
      <c r="P86" s="34">
        <f t="shared" si="35"/>
        <v>0.28215822556516568</v>
      </c>
      <c r="Q86" s="35">
        <f t="shared" si="36"/>
        <v>5.5043964250267585</v>
      </c>
      <c r="R86" s="35">
        <f t="shared" si="37"/>
        <v>1.7153273256494366</v>
      </c>
      <c r="S86" s="35">
        <f t="shared" si="38"/>
        <v>1.517336751801047</v>
      </c>
      <c r="T86" s="35">
        <f t="shared" si="39"/>
        <v>1.6916992539233244</v>
      </c>
      <c r="U86" s="34">
        <f t="shared" si="40"/>
        <v>0.28200299993469696</v>
      </c>
      <c r="V86" s="34">
        <f t="shared" si="41"/>
        <v>0.28236155414133624</v>
      </c>
      <c r="W86" s="33"/>
      <c r="X86" s="34">
        <f t="shared" si="42"/>
        <v>0.2821554399667886</v>
      </c>
      <c r="Y86" s="35">
        <f t="shared" si="43"/>
        <v>7.1533052362049432</v>
      </c>
      <c r="Z86" s="35">
        <f t="shared" si="44"/>
        <v>1.7153273256494366</v>
      </c>
      <c r="AA86" s="35">
        <f t="shared" si="45"/>
        <v>1.4270464155869658</v>
      </c>
      <c r="AB86" s="35">
        <f t="shared" si="46"/>
        <v>1.5482091321459723</v>
      </c>
      <c r="AC86" s="34">
        <f t="shared" si="47"/>
        <v>0.28195374984327642</v>
      </c>
      <c r="AD86" s="34">
        <f t="shared" si="48"/>
        <v>0.28230459018017512</v>
      </c>
      <c r="AE86" s="33"/>
      <c r="AF86" s="34">
        <f t="shared" si="49"/>
        <v>0.28215817838524793</v>
      </c>
      <c r="AG86" s="35">
        <f t="shared" si="50"/>
        <v>5.50272339609581</v>
      </c>
      <c r="AH86" s="35">
        <f t="shared" si="51"/>
        <v>1.7153273256494366</v>
      </c>
      <c r="AI86" s="35">
        <f t="shared" si="52"/>
        <v>1.5157113241076341</v>
      </c>
      <c r="AJ86" s="35">
        <f t="shared" si="53"/>
        <v>1.6913093706912934</v>
      </c>
      <c r="AK86" s="34">
        <f t="shared" si="54"/>
        <v>0.28200299993469696</v>
      </c>
      <c r="AL86" s="34">
        <f t="shared" si="55"/>
        <v>0.28236155414133624</v>
      </c>
    </row>
    <row r="87" spans="1:38">
      <c r="A87" s="40" t="s">
        <v>169</v>
      </c>
      <c r="B87" s="49">
        <v>1220</v>
      </c>
      <c r="C87" s="51">
        <v>0.28223530518629669</v>
      </c>
      <c r="D87" s="51">
        <v>2.9557726764110364E-5</v>
      </c>
      <c r="E87" s="54">
        <v>6.5602897916906171E-4</v>
      </c>
      <c r="H87" s="34">
        <f t="shared" si="28"/>
        <v>0.28221967503632217</v>
      </c>
      <c r="I87" s="35">
        <f t="shared" si="29"/>
        <v>8.4643353256441678</v>
      </c>
      <c r="J87" s="35">
        <f t="shared" si="30"/>
        <v>1.0345204367438625</v>
      </c>
      <c r="K87" s="35">
        <f t="shared" si="31"/>
        <v>1.3745393965601318</v>
      </c>
      <c r="L87" s="35">
        <f t="shared" si="32"/>
        <v>1.4771654773045468</v>
      </c>
      <c r="M87" s="34">
        <f t="shared" si="33"/>
        <v>0.28198099686502964</v>
      </c>
      <c r="N87" s="34">
        <f t="shared" si="34"/>
        <v>0.28233610480774507</v>
      </c>
      <c r="O87" s="33"/>
      <c r="P87" s="34">
        <f t="shared" si="35"/>
        <v>0.28222020745088133</v>
      </c>
      <c r="Q87" s="35">
        <f t="shared" si="36"/>
        <v>7.5269655300536087</v>
      </c>
      <c r="R87" s="35">
        <f t="shared" si="37"/>
        <v>1.0345204367438625</v>
      </c>
      <c r="S87" s="35">
        <f t="shared" si="38"/>
        <v>1.4224455953678576</v>
      </c>
      <c r="T87" s="35">
        <f t="shared" si="39"/>
        <v>1.5559261223003318</v>
      </c>
      <c r="U87" s="34">
        <f t="shared" si="40"/>
        <v>0.28200794104573607</v>
      </c>
      <c r="V87" s="34">
        <f t="shared" si="41"/>
        <v>0.2823672691613332</v>
      </c>
      <c r="W87" s="33"/>
      <c r="X87" s="34">
        <f t="shared" si="42"/>
        <v>0.28221924060109149</v>
      </c>
      <c r="Y87" s="35">
        <f t="shared" si="43"/>
        <v>9.2293353140870948</v>
      </c>
      <c r="Z87" s="35">
        <f t="shared" si="44"/>
        <v>1.0345204367438625</v>
      </c>
      <c r="AA87" s="35">
        <f t="shared" si="45"/>
        <v>1.3378018332632651</v>
      </c>
      <c r="AB87" s="35">
        <f t="shared" si="46"/>
        <v>1.4166648110994264</v>
      </c>
      <c r="AC87" s="34">
        <f t="shared" si="47"/>
        <v>0.28195901117519506</v>
      </c>
      <c r="AD87" s="34">
        <f t="shared" si="48"/>
        <v>0.28231067557612916</v>
      </c>
      <c r="AE87" s="33"/>
      <c r="AF87" s="34">
        <f t="shared" si="49"/>
        <v>0.2822201910751897</v>
      </c>
      <c r="AG87" s="35">
        <f t="shared" si="50"/>
        <v>7.5263848481199602</v>
      </c>
      <c r="AH87" s="35">
        <f t="shared" si="51"/>
        <v>1.0345204367438625</v>
      </c>
      <c r="AI87" s="35">
        <f t="shared" si="52"/>
        <v>1.4209218186186687</v>
      </c>
      <c r="AJ87" s="35">
        <f t="shared" si="53"/>
        <v>1.555603515044707</v>
      </c>
      <c r="AK87" s="34">
        <f t="shared" si="54"/>
        <v>0.28200794104573607</v>
      </c>
      <c r="AL87" s="34">
        <f t="shared" si="55"/>
        <v>0.2823672691613332</v>
      </c>
    </row>
    <row r="88" spans="1:38">
      <c r="A88" s="40" t="s">
        <v>170</v>
      </c>
      <c r="B88" s="49">
        <v>1214.2</v>
      </c>
      <c r="C88" s="51">
        <v>0.28220882872995767</v>
      </c>
      <c r="D88" s="51">
        <v>3.6095902439681474E-5</v>
      </c>
      <c r="E88" s="54">
        <v>7.323437680626405E-4</v>
      </c>
      <c r="H88" s="34">
        <f t="shared" si="28"/>
        <v>0.28219146427698077</v>
      </c>
      <c r="I88" s="35">
        <f t="shared" si="29"/>
        <v>7.3288585356090508</v>
      </c>
      <c r="J88" s="35">
        <f t="shared" si="30"/>
        <v>1.2633565853888513</v>
      </c>
      <c r="K88" s="35">
        <f t="shared" si="31"/>
        <v>1.412739559976923</v>
      </c>
      <c r="L88" s="35">
        <f t="shared" si="32"/>
        <v>1.5431680638256244</v>
      </c>
      <c r="M88" s="34">
        <f t="shared" si="33"/>
        <v>0.28198480160496531</v>
      </c>
      <c r="N88" s="34">
        <f t="shared" si="34"/>
        <v>0.28234050547080319</v>
      </c>
      <c r="O88" s="33"/>
      <c r="P88" s="34">
        <f t="shared" si="35"/>
        <v>0.28219205573577089</v>
      </c>
      <c r="Q88" s="35">
        <f t="shared" si="36"/>
        <v>6.3983533671074788</v>
      </c>
      <c r="R88" s="35">
        <f t="shared" si="37"/>
        <v>1.2633565853888513</v>
      </c>
      <c r="S88" s="35">
        <f t="shared" si="38"/>
        <v>1.4619771317723655</v>
      </c>
      <c r="T88" s="35">
        <f t="shared" si="39"/>
        <v>1.6238556815895571</v>
      </c>
      <c r="U88" s="34">
        <f t="shared" si="40"/>
        <v>0.28201161473929781</v>
      </c>
      <c r="V88" s="34">
        <f t="shared" si="41"/>
        <v>0.28237151825268175</v>
      </c>
      <c r="W88" s="33"/>
      <c r="X88" s="34">
        <f t="shared" si="42"/>
        <v>0.28219098166497808</v>
      </c>
      <c r="Y88" s="35">
        <f t="shared" si="43"/>
        <v>8.088252968916354</v>
      </c>
      <c r="Z88" s="35">
        <f t="shared" si="44"/>
        <v>1.2633565853888513</v>
      </c>
      <c r="AA88" s="35">
        <f t="shared" si="45"/>
        <v>1.3749810139967029</v>
      </c>
      <c r="AB88" s="35">
        <f t="shared" si="46"/>
        <v>1.4811912120345023</v>
      </c>
      <c r="AC88" s="34">
        <f t="shared" si="47"/>
        <v>0.28196292292013475</v>
      </c>
      <c r="AD88" s="34">
        <f t="shared" si="48"/>
        <v>0.28231520000401122</v>
      </c>
      <c r="AE88" s="33"/>
      <c r="AF88" s="34">
        <f t="shared" si="49"/>
        <v>0.28219203754399852</v>
      </c>
      <c r="AG88" s="35">
        <f t="shared" si="50"/>
        <v>6.3977082953647901</v>
      </c>
      <c r="AH88" s="35">
        <f t="shared" si="51"/>
        <v>1.2633565853888513</v>
      </c>
      <c r="AI88" s="35">
        <f t="shared" si="52"/>
        <v>1.4604110073676817</v>
      </c>
      <c r="AJ88" s="35">
        <f t="shared" si="53"/>
        <v>1.6234581666069605</v>
      </c>
      <c r="AK88" s="34">
        <f t="shared" si="54"/>
        <v>0.28201161473929781</v>
      </c>
      <c r="AL88" s="34">
        <f t="shared" si="55"/>
        <v>0.28237151825268175</v>
      </c>
    </row>
    <row r="89" spans="1:38">
      <c r="A89" s="40" t="s">
        <v>171</v>
      </c>
      <c r="B89" s="49">
        <v>1193.4000000000001</v>
      </c>
      <c r="C89" s="51">
        <v>0.2822628853525897</v>
      </c>
      <c r="D89" s="51">
        <v>4.1419841939310212E-5</v>
      </c>
      <c r="E89" s="54">
        <v>6.690855100834254E-4</v>
      </c>
      <c r="H89" s="34">
        <f t="shared" si="28"/>
        <v>0.28224729571436979</v>
      </c>
      <c r="I89" s="35">
        <f t="shared" si="29"/>
        <v>8.8246241479317256</v>
      </c>
      <c r="J89" s="35">
        <f t="shared" si="30"/>
        <v>1.4496944678758572</v>
      </c>
      <c r="K89" s="35">
        <f t="shared" si="31"/>
        <v>1.338113435845836</v>
      </c>
      <c r="L89" s="35">
        <f t="shared" si="32"/>
        <v>1.4341651804602542</v>
      </c>
      <c r="M89" s="34">
        <f t="shared" si="33"/>
        <v>0.28199844268766772</v>
      </c>
      <c r="N89" s="34">
        <f t="shared" si="34"/>
        <v>0.28235628310862765</v>
      </c>
      <c r="O89" s="33"/>
      <c r="P89" s="34">
        <f t="shared" si="35"/>
        <v>0.28224782661778891</v>
      </c>
      <c r="Q89" s="35">
        <f t="shared" si="36"/>
        <v>7.9085432103020992</v>
      </c>
      <c r="R89" s="35">
        <f t="shared" si="37"/>
        <v>1.4496944678758572</v>
      </c>
      <c r="S89" s="35">
        <f t="shared" si="38"/>
        <v>1.3847500971487741</v>
      </c>
      <c r="T89" s="35">
        <f t="shared" si="39"/>
        <v>1.510796941362923</v>
      </c>
      <c r="U89" s="34">
        <f t="shared" si="40"/>
        <v>0.28202478609706644</v>
      </c>
      <c r="V89" s="34">
        <f t="shared" si="41"/>
        <v>0.28238675259419727</v>
      </c>
      <c r="W89" s="33"/>
      <c r="X89" s="34">
        <f t="shared" si="42"/>
        <v>0.28224686251898512</v>
      </c>
      <c r="Y89" s="35">
        <f t="shared" si="43"/>
        <v>9.5722353814742256</v>
      </c>
      <c r="Z89" s="35">
        <f t="shared" si="44"/>
        <v>1.4496944678758572</v>
      </c>
      <c r="AA89" s="35">
        <f t="shared" si="45"/>
        <v>1.3023494357954934</v>
      </c>
      <c r="AB89" s="35">
        <f t="shared" si="46"/>
        <v>1.3753015613361481</v>
      </c>
      <c r="AC89" s="34">
        <f t="shared" si="47"/>
        <v>0.28197694754757763</v>
      </c>
      <c r="AD89" s="34">
        <f t="shared" si="48"/>
        <v>0.28233142125984872</v>
      </c>
      <c r="AE89" s="33"/>
      <c r="AF89" s="34">
        <f t="shared" si="49"/>
        <v>0.2822478102884392</v>
      </c>
      <c r="AG89" s="35">
        <f t="shared" si="50"/>
        <v>7.9079642062374056</v>
      </c>
      <c r="AH89" s="35">
        <f t="shared" si="51"/>
        <v>1.4496944678758572</v>
      </c>
      <c r="AI89" s="35">
        <f t="shared" si="52"/>
        <v>1.3832667012225301</v>
      </c>
      <c r="AJ89" s="35">
        <f t="shared" si="53"/>
        <v>1.510494090682021</v>
      </c>
      <c r="AK89" s="34">
        <f t="shared" si="54"/>
        <v>0.28202478609706644</v>
      </c>
      <c r="AL89" s="34">
        <f t="shared" si="55"/>
        <v>0.28238675259419727</v>
      </c>
    </row>
    <row r="90" spans="1:38">
      <c r="A90" s="40" t="s">
        <v>172</v>
      </c>
      <c r="B90" s="49">
        <v>1219</v>
      </c>
      <c r="C90" s="51">
        <v>0.28221784106900322</v>
      </c>
      <c r="D90" s="51">
        <v>3.2210765455627924E-5</v>
      </c>
      <c r="E90" s="54">
        <v>8.1767433057977645E-4</v>
      </c>
      <c r="H90" s="34">
        <f t="shared" si="28"/>
        <v>0.28219837581152929</v>
      </c>
      <c r="I90" s="35">
        <f t="shared" si="29"/>
        <v>7.6857101961191887</v>
      </c>
      <c r="J90" s="35">
        <f t="shared" si="30"/>
        <v>1.1273767909469772</v>
      </c>
      <c r="K90" s="35">
        <f t="shared" si="31"/>
        <v>1.4038122745846784</v>
      </c>
      <c r="L90" s="35">
        <f t="shared" si="32"/>
        <v>1.524742817831801</v>
      </c>
      <c r="M90" s="34">
        <f t="shared" si="33"/>
        <v>0.28198165288505955</v>
      </c>
      <c r="N90" s="34">
        <f t="shared" si="34"/>
        <v>0.28233686357790017</v>
      </c>
      <c r="O90" s="33"/>
      <c r="P90" s="34">
        <f t="shared" si="35"/>
        <v>0.28219903885636538</v>
      </c>
      <c r="Q90" s="35">
        <f t="shared" si="36"/>
        <v>6.7538509137454739</v>
      </c>
      <c r="R90" s="35">
        <f t="shared" si="37"/>
        <v>1.1273767909469772</v>
      </c>
      <c r="S90" s="35">
        <f t="shared" si="38"/>
        <v>1.4527387077471472</v>
      </c>
      <c r="T90" s="35">
        <f t="shared" si="39"/>
        <v>1.604774501495178</v>
      </c>
      <c r="U90" s="34">
        <f t="shared" si="40"/>
        <v>0.28200857446952887</v>
      </c>
      <c r="V90" s="34">
        <f t="shared" si="41"/>
        <v>0.28236800179608151</v>
      </c>
      <c r="W90" s="33"/>
      <c r="X90" s="34">
        <f t="shared" si="42"/>
        <v>0.28219783478600424</v>
      </c>
      <c r="Y90" s="35">
        <f t="shared" si="43"/>
        <v>8.4462124215556322</v>
      </c>
      <c r="Z90" s="35">
        <f t="shared" si="44"/>
        <v>1.1273767909469772</v>
      </c>
      <c r="AA90" s="35">
        <f t="shared" si="45"/>
        <v>1.366292329777322</v>
      </c>
      <c r="AB90" s="35">
        <f t="shared" si="46"/>
        <v>1.463268466229884</v>
      </c>
      <c r="AC90" s="34">
        <f t="shared" si="47"/>
        <v>0.28195968564607604</v>
      </c>
      <c r="AD90" s="34">
        <f t="shared" si="48"/>
        <v>0.28231145568702765</v>
      </c>
      <c r="AE90" s="33"/>
      <c r="AF90" s="34">
        <f t="shared" si="49"/>
        <v>0.2821990184628187</v>
      </c>
      <c r="AG90" s="35">
        <f t="shared" si="50"/>
        <v>6.753127760319444</v>
      </c>
      <c r="AH90" s="35">
        <f t="shared" si="51"/>
        <v>1.1273767909469772</v>
      </c>
      <c r="AI90" s="35">
        <f t="shared" si="52"/>
        <v>1.451182479886679</v>
      </c>
      <c r="AJ90" s="35">
        <f t="shared" si="53"/>
        <v>1.6044075909902937</v>
      </c>
      <c r="AK90" s="34">
        <f t="shared" si="54"/>
        <v>0.28200857446952887</v>
      </c>
      <c r="AL90" s="34">
        <f t="shared" si="55"/>
        <v>0.28236800179608151</v>
      </c>
    </row>
    <row r="91" spans="1:38">
      <c r="A91" s="40" t="s">
        <v>173</v>
      </c>
      <c r="B91" s="49">
        <v>1455.6</v>
      </c>
      <c r="C91" s="51">
        <v>0.28214373462293996</v>
      </c>
      <c r="D91" s="51">
        <v>3.0095719608905571E-5</v>
      </c>
      <c r="E91" s="54">
        <v>8.2706302212619243E-4</v>
      </c>
      <c r="H91" s="34">
        <f t="shared" si="28"/>
        <v>0.28212017042967058</v>
      </c>
      <c r="I91" s="35">
        <f t="shared" si="29"/>
        <v>10.434992423653533</v>
      </c>
      <c r="J91" s="35">
        <f t="shared" si="30"/>
        <v>1.0533501863116947</v>
      </c>
      <c r="K91" s="35">
        <f t="shared" si="31"/>
        <v>1.5035242857537472</v>
      </c>
      <c r="L91" s="35">
        <f t="shared" si="32"/>
        <v>1.5369305631106349</v>
      </c>
      <c r="M91" s="34">
        <f t="shared" si="33"/>
        <v>0.28182608512336554</v>
      </c>
      <c r="N91" s="34">
        <f t="shared" si="34"/>
        <v>0.28215692978124207</v>
      </c>
      <c r="O91" s="33"/>
      <c r="P91" s="34">
        <f t="shared" si="35"/>
        <v>0.28212097486149157</v>
      </c>
      <c r="Q91" s="35">
        <f t="shared" si="36"/>
        <v>9.3166718655735004</v>
      </c>
      <c r="R91" s="35">
        <f t="shared" si="37"/>
        <v>1.0533501863116947</v>
      </c>
      <c r="S91" s="35">
        <f t="shared" si="38"/>
        <v>1.5559259364636633</v>
      </c>
      <c r="T91" s="35">
        <f t="shared" si="39"/>
        <v>1.623308321495313</v>
      </c>
      <c r="U91" s="34">
        <f t="shared" si="40"/>
        <v>0.28185837666070046</v>
      </c>
      <c r="V91" s="34">
        <f t="shared" si="41"/>
        <v>0.28219427902924388</v>
      </c>
      <c r="W91" s="33"/>
      <c r="X91" s="34">
        <f t="shared" si="42"/>
        <v>0.28211951394479801</v>
      </c>
      <c r="Y91" s="35">
        <f t="shared" si="43"/>
        <v>11.347827163690205</v>
      </c>
      <c r="Z91" s="35">
        <f t="shared" si="44"/>
        <v>1.0533501863116947</v>
      </c>
      <c r="AA91" s="35">
        <f t="shared" si="45"/>
        <v>1.4633393199721292</v>
      </c>
      <c r="AB91" s="35">
        <f t="shared" si="46"/>
        <v>1.4705446399216806</v>
      </c>
      <c r="AC91" s="34">
        <f t="shared" si="47"/>
        <v>0.28179973247890355</v>
      </c>
      <c r="AD91" s="34">
        <f t="shared" si="48"/>
        <v>0.28212644961415345</v>
      </c>
      <c r="AE91" s="33"/>
      <c r="AF91" s="34">
        <f t="shared" si="49"/>
        <v>0.28212095012109056</v>
      </c>
      <c r="AG91" s="35">
        <f t="shared" si="50"/>
        <v>9.3157941055688198</v>
      </c>
      <c r="AH91" s="35">
        <f t="shared" si="51"/>
        <v>1.0533501863116947</v>
      </c>
      <c r="AI91" s="35">
        <f t="shared" si="52"/>
        <v>1.5542591705970714</v>
      </c>
      <c r="AJ91" s="35">
        <f t="shared" si="53"/>
        <v>1.6231851192109075</v>
      </c>
      <c r="AK91" s="34">
        <f t="shared" si="54"/>
        <v>0.28185837666070046</v>
      </c>
      <c r="AL91" s="34">
        <f t="shared" si="55"/>
        <v>0.28219427902924388</v>
      </c>
    </row>
    <row r="92" spans="1:38">
      <c r="A92" s="40" t="s">
        <v>174</v>
      </c>
      <c r="B92" s="49">
        <v>1329.8</v>
      </c>
      <c r="C92" s="51">
        <v>0.28215819794135921</v>
      </c>
      <c r="D92" s="51">
        <v>2.881974105045284E-5</v>
      </c>
      <c r="E92" s="54">
        <v>7.5621100307676759E-4</v>
      </c>
      <c r="H92" s="34">
        <f t="shared" si="28"/>
        <v>0.28213853847778109</v>
      </c>
      <c r="I92" s="35">
        <f t="shared" si="29"/>
        <v>8.1462377678476194</v>
      </c>
      <c r="J92" s="35">
        <f t="shared" si="30"/>
        <v>1.0086909367658494</v>
      </c>
      <c r="K92" s="35">
        <f t="shared" si="31"/>
        <v>1.4813921847032852</v>
      </c>
      <c r="L92" s="35">
        <f t="shared" si="32"/>
        <v>1.5819735825871013</v>
      </c>
      <c r="M92" s="34">
        <f t="shared" si="33"/>
        <v>0.28190888879408244</v>
      </c>
      <c r="N92" s="34">
        <f t="shared" si="34"/>
        <v>0.28225270270158931</v>
      </c>
      <c r="O92" s="33"/>
      <c r="P92" s="34">
        <f t="shared" si="35"/>
        <v>0.28213920882717963</v>
      </c>
      <c r="Q92" s="35">
        <f t="shared" si="36"/>
        <v>7.1253039829888287</v>
      </c>
      <c r="R92" s="35">
        <f t="shared" si="37"/>
        <v>1.0086909367658494</v>
      </c>
      <c r="S92" s="35">
        <f t="shared" si="38"/>
        <v>1.5330224753229709</v>
      </c>
      <c r="T92" s="35">
        <f t="shared" si="39"/>
        <v>1.6668012648769688</v>
      </c>
      <c r="U92" s="34">
        <f t="shared" si="40"/>
        <v>0.28193831920430129</v>
      </c>
      <c r="V92" s="34">
        <f t="shared" si="41"/>
        <v>0.28228674269413156</v>
      </c>
      <c r="W92" s="33"/>
      <c r="X92" s="34">
        <f t="shared" si="42"/>
        <v>0.28213799145618529</v>
      </c>
      <c r="Y92" s="35">
        <f t="shared" si="43"/>
        <v>8.9795028051198322</v>
      </c>
      <c r="Z92" s="35">
        <f t="shared" si="44"/>
        <v>1.0086909367658494</v>
      </c>
      <c r="AA92" s="35">
        <f t="shared" si="45"/>
        <v>1.4417987475932126</v>
      </c>
      <c r="AB92" s="35">
        <f t="shared" si="46"/>
        <v>1.5168012381229485</v>
      </c>
      <c r="AC92" s="34">
        <f t="shared" si="47"/>
        <v>0.2818848728555326</v>
      </c>
      <c r="AD92" s="34">
        <f t="shared" si="48"/>
        <v>0.28222492523049553</v>
      </c>
      <c r="AE92" s="33"/>
      <c r="AF92" s="34">
        <f t="shared" si="49"/>
        <v>0.28213918820968314</v>
      </c>
      <c r="AG92" s="35">
        <f t="shared" si="50"/>
        <v>7.1245727061430841</v>
      </c>
      <c r="AH92" s="35">
        <f t="shared" si="51"/>
        <v>1.0086909367658494</v>
      </c>
      <c r="AI92" s="35">
        <f t="shared" si="52"/>
        <v>1.5313802444977722</v>
      </c>
      <c r="AJ92" s="35">
        <f t="shared" si="53"/>
        <v>1.666487153659282</v>
      </c>
      <c r="AK92" s="34">
        <f t="shared" si="54"/>
        <v>0.28193831920430129</v>
      </c>
      <c r="AL92" s="34">
        <f t="shared" si="55"/>
        <v>0.28228674269413156</v>
      </c>
    </row>
    <row r="93" spans="1:38">
      <c r="A93" s="40" t="s">
        <v>175</v>
      </c>
      <c r="B93" s="49">
        <v>1233.9000000000001</v>
      </c>
      <c r="C93" s="51">
        <v>0.28217174889559066</v>
      </c>
      <c r="D93" s="51">
        <v>3.3209156006271622E-5</v>
      </c>
      <c r="E93" s="54">
        <v>8.1312817108246968E-4</v>
      </c>
      <c r="H93" s="34">
        <f t="shared" si="28"/>
        <v>0.28215215243013958</v>
      </c>
      <c r="I93" s="35">
        <f t="shared" si="29"/>
        <v>6.3933877652533333</v>
      </c>
      <c r="J93" s="35">
        <f t="shared" si="30"/>
        <v>1.1623204602195065</v>
      </c>
      <c r="K93" s="35">
        <f t="shared" si="31"/>
        <v>1.4654477493173448</v>
      </c>
      <c r="L93" s="35">
        <f t="shared" si="32"/>
        <v>1.6164442050086514</v>
      </c>
      <c r="M93" s="34">
        <f t="shared" si="33"/>
        <v>0.28197187687536351</v>
      </c>
      <c r="N93" s="34">
        <f t="shared" si="34"/>
        <v>0.28232555638596257</v>
      </c>
      <c r="O93" s="33"/>
      <c r="P93" s="34">
        <f t="shared" si="35"/>
        <v>0.28215282003668574</v>
      </c>
      <c r="Q93" s="35">
        <f t="shared" si="36"/>
        <v>5.4498324962892752</v>
      </c>
      <c r="R93" s="35">
        <f t="shared" si="37"/>
        <v>1.1623204602195065</v>
      </c>
      <c r="S93" s="35">
        <f t="shared" si="38"/>
        <v>1.5165223357546784</v>
      </c>
      <c r="T93" s="35">
        <f t="shared" si="39"/>
        <v>1.6999243958043726</v>
      </c>
      <c r="U93" s="34">
        <f t="shared" si="40"/>
        <v>0.28199913523157472</v>
      </c>
      <c r="V93" s="34">
        <f t="shared" si="41"/>
        <v>0.2823570841232671</v>
      </c>
      <c r="W93" s="33"/>
      <c r="X93" s="34">
        <f t="shared" si="42"/>
        <v>0.2821516076776015</v>
      </c>
      <c r="Y93" s="35">
        <f t="shared" si="43"/>
        <v>7.1634436789236311</v>
      </c>
      <c r="Z93" s="35">
        <f t="shared" si="44"/>
        <v>1.1623204602195065</v>
      </c>
      <c r="AA93" s="35">
        <f t="shared" si="45"/>
        <v>1.4262804620183942</v>
      </c>
      <c r="AB93" s="35">
        <f t="shared" si="46"/>
        <v>1.5523230140757258</v>
      </c>
      <c r="AC93" s="34">
        <f t="shared" si="47"/>
        <v>0.28194963464479439</v>
      </c>
      <c r="AD93" s="34">
        <f t="shared" si="48"/>
        <v>0.28229983043253321</v>
      </c>
      <c r="AE93" s="33"/>
      <c r="AF93" s="34">
        <f t="shared" si="49"/>
        <v>0.28215279950292899</v>
      </c>
      <c r="AG93" s="35">
        <f t="shared" si="50"/>
        <v>5.449104346653133</v>
      </c>
      <c r="AH93" s="35">
        <f t="shared" si="51"/>
        <v>1.1623204602195065</v>
      </c>
      <c r="AI93" s="35">
        <f t="shared" si="52"/>
        <v>1.5148977804940953</v>
      </c>
      <c r="AJ93" s="35">
        <f t="shared" si="53"/>
        <v>1.6994717674683204</v>
      </c>
      <c r="AK93" s="34">
        <f t="shared" si="54"/>
        <v>0.28199913523157472</v>
      </c>
      <c r="AL93" s="34">
        <f t="shared" si="55"/>
        <v>0.2823570841232671</v>
      </c>
    </row>
    <row r="94" spans="1:38">
      <c r="A94" s="40" t="s">
        <v>176</v>
      </c>
      <c r="B94" s="49">
        <v>1207.8</v>
      </c>
      <c r="C94" s="51">
        <v>0.28214017652083984</v>
      </c>
      <c r="D94" s="51">
        <v>3.1986473566038958E-5</v>
      </c>
      <c r="E94" s="54">
        <v>8.8275999457914603E-4</v>
      </c>
      <c r="H94" s="34">
        <f t="shared" si="28"/>
        <v>0.28211935719655745</v>
      </c>
      <c r="I94" s="35">
        <f t="shared" si="29"/>
        <v>4.6227956539834913</v>
      </c>
      <c r="J94" s="35">
        <f t="shared" si="30"/>
        <v>1.1195265748113634</v>
      </c>
      <c r="K94" s="35">
        <f t="shared" si="31"/>
        <v>1.5104972295724719</v>
      </c>
      <c r="L94" s="35">
        <f t="shared" si="32"/>
        <v>1.7058275035747048</v>
      </c>
      <c r="M94" s="34">
        <f t="shared" si="33"/>
        <v>0.28198899944444716</v>
      </c>
      <c r="N94" s="34">
        <f t="shared" si="34"/>
        <v>0.28234536080321593</v>
      </c>
      <c r="O94" s="33"/>
      <c r="P94" s="34">
        <f t="shared" si="35"/>
        <v>0.28212006629119241</v>
      </c>
      <c r="Q94" s="35">
        <f t="shared" si="36"/>
        <v>3.7018610686012643</v>
      </c>
      <c r="R94" s="35">
        <f t="shared" si="37"/>
        <v>1.1195265748113634</v>
      </c>
      <c r="S94" s="35">
        <f t="shared" si="38"/>
        <v>1.563141905133979</v>
      </c>
      <c r="T94" s="35">
        <f t="shared" si="39"/>
        <v>1.7915362862236586</v>
      </c>
      <c r="U94" s="34">
        <f t="shared" si="40"/>
        <v>0.28201566800897859</v>
      </c>
      <c r="V94" s="34">
        <f t="shared" si="41"/>
        <v>0.28237620637183064</v>
      </c>
      <c r="W94" s="33"/>
      <c r="X94" s="34">
        <f t="shared" si="42"/>
        <v>0.28211877859954371</v>
      </c>
      <c r="Y94" s="35">
        <f t="shared" si="43"/>
        <v>5.3743759003666014</v>
      </c>
      <c r="Z94" s="35">
        <f t="shared" si="44"/>
        <v>1.1195265748113634</v>
      </c>
      <c r="AA94" s="35">
        <f t="shared" si="45"/>
        <v>1.4701258966590374</v>
      </c>
      <c r="AB94" s="35">
        <f t="shared" si="46"/>
        <v>1.6400023355164615</v>
      </c>
      <c r="AC94" s="34">
        <f t="shared" si="47"/>
        <v>0.28196723880625041</v>
      </c>
      <c r="AD94" s="34">
        <f t="shared" si="48"/>
        <v>0.28232019187228957</v>
      </c>
      <c r="AE94" s="33"/>
      <c r="AF94" s="34">
        <f t="shared" si="49"/>
        <v>0.28212004448119588</v>
      </c>
      <c r="AG94" s="35">
        <f t="shared" si="50"/>
        <v>3.7010877074372672</v>
      </c>
      <c r="AH94" s="35">
        <f t="shared" si="51"/>
        <v>1.1195265748113634</v>
      </c>
      <c r="AI94" s="35">
        <f t="shared" si="52"/>
        <v>1.561467409252743</v>
      </c>
      <c r="AJ94" s="35">
        <f t="shared" si="53"/>
        <v>1.7909603479844343</v>
      </c>
      <c r="AK94" s="34">
        <f t="shared" si="54"/>
        <v>0.28201566800897859</v>
      </c>
      <c r="AL94" s="34">
        <f t="shared" si="55"/>
        <v>0.28237620637183064</v>
      </c>
    </row>
    <row r="95" spans="1:38">
      <c r="A95" s="40" t="s">
        <v>177</v>
      </c>
      <c r="B95" s="49">
        <v>1444.8</v>
      </c>
      <c r="C95" s="51">
        <v>0.28226984363779556</v>
      </c>
      <c r="D95" s="51">
        <v>4.9207741248871336E-5</v>
      </c>
      <c r="E95" s="54">
        <v>1.4060114966751814E-3</v>
      </c>
      <c r="H95" s="34">
        <f t="shared" ref="H95:H118" si="84">C95-(E95*(EXP(0.0193*B95/1000)-1))</f>
        <v>0.2822300857726171</v>
      </c>
      <c r="I95" s="35">
        <f t="shared" ref="I95:I118" si="85">IF(ISBLANK(B95),0,((H95/M95)-1)*10000)</f>
        <v>14.08223069542025</v>
      </c>
      <c r="J95" s="35">
        <f t="shared" ref="J95:J118" si="86">0.7*D95/0.00002</f>
        <v>1.7222709437104966</v>
      </c>
      <c r="K95" s="35">
        <f t="shared" ref="K95:K118" si="87">IF(ISBLANK(B95),0,(1/0.0193)*LN(1+((C95-0.28325)/(E95-0.0384))))</f>
        <v>1.3549276328456956</v>
      </c>
      <c r="L95" s="35">
        <f t="shared" ref="L95:L118" si="88">IF(ISBLANK(B95),0,(B95/1000)+((1/0.0193)*LN(1+((H95-N95)/(0.015-0.0384)))))</f>
        <v>1.3008406072180114</v>
      </c>
      <c r="M95" s="34">
        <f t="shared" ref="M95:M118" si="89">IF(ISBLANK(B95),0,0.282772-(0.0332*(EXP(0.0193*B95/1000)-1)))</f>
        <v>0.28183320175614124</v>
      </c>
      <c r="N95" s="34">
        <f t="shared" ref="N95:N118" si="90">IF(ISBLANK(B95),0,0.283251-(0.0384*(EXP(0.0193*B95/1000)-1)))</f>
        <v>0.28216516106734402</v>
      </c>
      <c r="O95" s="33"/>
      <c r="P95" s="34">
        <f t="shared" ref="P95:P118" si="91">C95-(E95*(EXP(0.01865*B95/1000)-1))</f>
        <v>0.28223144288619423</v>
      </c>
      <c r="Q95" s="35">
        <f t="shared" ref="Q95:Q118" si="92">IF(ISBLANK(B95),0,((P95/U95)-1)*10000)</f>
        <v>12.991873072396576</v>
      </c>
      <c r="R95" s="35">
        <f t="shared" ref="R95:R118" si="93">0.7*D95/0.00002</f>
        <v>1.7222709437104966</v>
      </c>
      <c r="S95" s="35">
        <f t="shared" ref="S95:S118" si="94">IF(ISBLANK(B95),0,(1/0.01865)*LN(1+((C95-0.28325)/(E95-0.0384))))</f>
        <v>1.4021503117384411</v>
      </c>
      <c r="T95" s="35">
        <f t="shared" ref="T95:T118" si="95">IF(ISBLANK(B95),0,(B95/1000)+((1/0.01865)*LN(1+((P95-V95)/(0.015-0.0384)))))</f>
        <v>1.377809005030421</v>
      </c>
      <c r="U95" s="34">
        <f t="shared" ref="U95:U118" si="96">IF(ISBLANK(B95),0,0.282772-(0.0332*(EXP(0.01865*B95/1000)-1)))</f>
        <v>0.2818652471347648</v>
      </c>
      <c r="V95" s="34">
        <f t="shared" ref="V95:V118" si="97">IF(ISBLANK(B95),0,0.283251-(0.0384*(EXP(0.01865*B95/1000)-1)))</f>
        <v>0.28220222560165564</v>
      </c>
      <c r="W95" s="33"/>
      <c r="X95" s="34">
        <f t="shared" ref="X95:X118" si="98">C95-(E95*(EXP(0.01983*B95/1000)-1))</f>
        <v>0.28222897825942123</v>
      </c>
      <c r="Y95" s="35">
        <f t="shared" ref="Y95:Y118" si="99">IF(ISBLANK(B95),0,((X95/AC95)-1)*10000)</f>
        <v>14.97223346221821</v>
      </c>
      <c r="Z95" s="35">
        <f t="shared" ref="Z95:Z118" si="100">0.7*D95/0.00002</f>
        <v>1.7222709437104966</v>
      </c>
      <c r="AA95" s="35">
        <f t="shared" ref="AA95:AA118" si="101">IF(ISBLANK(B95),0,(1/0.01983)*LN(1+((C95-0.28325)/(E95-0.0384))))</f>
        <v>1.3187142367081155</v>
      </c>
      <c r="AB95" s="35">
        <f t="shared" ref="AB95:AB118" si="102">IF(ISBLANK(B95),0,(B95/1000)+((1/0.01983)*LN(1+((X95-AD95)/(0.015-0.0384)))))</f>
        <v>1.2416751742344725</v>
      </c>
      <c r="AC95" s="34">
        <f t="shared" ref="AC95:AC118" si="103">IF(ISBLANK(B95),0,0.282772-(0.0332*(EXP(0.01983*B95/1000)-1)))</f>
        <v>0.28180705016478458</v>
      </c>
      <c r="AD95" s="34">
        <f t="shared" ref="AD95:AD118" si="104">IF(ISBLANK(B95),0,0.283251-(0.0384*(EXP(0.01983*B95/1000)-1)))</f>
        <v>0.28213491344360619</v>
      </c>
      <c r="AE95" s="33"/>
      <c r="AF95" s="34">
        <f t="shared" ref="AF95:AF118" si="105">C95-(E95*(EXP(0.01867*B95/1000)-1))</f>
        <v>0.28223140114785489</v>
      </c>
      <c r="AG95" s="35">
        <f t="shared" ref="AG95:AG118" si="106">IF(ISBLANK(B95),0,((AF95/AK95)-1)*10000)</f>
        <v>12.990392281848617</v>
      </c>
      <c r="AH95" s="35">
        <f t="shared" ref="AH95:AH118" si="107">0.7*D95/0.00002</f>
        <v>1.7222709437104966</v>
      </c>
      <c r="AI95" s="35">
        <f t="shared" ref="AI95:AI118" si="108">IF(ISBLANK(B95),0,(1/0.01867)*LN(1+((C95-0.28325)/(E95-0.0384))))</f>
        <v>1.4006482760536652</v>
      </c>
      <c r="AJ95" s="35">
        <f t="shared" ref="AJ95:AJ118" si="109">IF(ISBLANK(B95),0,(B95/1000)+((1/0.01867)*LN(1+((AF95-AL95)/(0.015-0.0384)))))</f>
        <v>1.3779764253797862</v>
      </c>
      <c r="AK95" s="34">
        <f t="shared" ref="AK95:AK118" si="110">IF(ISBLANK(B95),0,0.282772-(0.0332*(EXP(0.01865*B95/1000)-1)))</f>
        <v>0.2818652471347648</v>
      </c>
      <c r="AL95" s="34">
        <f t="shared" ref="AL95:AL118" si="111">IF(ISBLANK(B95),0,0.283251-(0.0384*(EXP(0.01865*B95/1000)-1)))</f>
        <v>0.28220222560165564</v>
      </c>
    </row>
    <row r="96" spans="1:38">
      <c r="A96" s="40" t="s">
        <v>178</v>
      </c>
      <c r="B96" s="49">
        <v>1240.5</v>
      </c>
      <c r="C96" s="51">
        <v>0.28226577675646347</v>
      </c>
      <c r="D96" s="51">
        <v>3.3928106191140894E-5</v>
      </c>
      <c r="E96" s="54">
        <v>7.5071753751223083E-4</v>
      </c>
      <c r="H96" s="34">
        <f t="shared" si="84"/>
        <v>0.28224758645591258</v>
      </c>
      <c r="I96" s="35">
        <f t="shared" si="85"/>
        <v>9.9316675407568056</v>
      </c>
      <c r="J96" s="35">
        <f t="shared" si="86"/>
        <v>1.1874837166899312</v>
      </c>
      <c r="K96" s="35">
        <f t="shared" si="87"/>
        <v>1.3370998686720008</v>
      </c>
      <c r="L96" s="35">
        <f t="shared" si="88"/>
        <v>1.4018011559552921</v>
      </c>
      <c r="M96" s="34">
        <f t="shared" si="89"/>
        <v>0.28196754566383092</v>
      </c>
      <c r="N96" s="34">
        <f t="shared" si="90"/>
        <v>0.28232054679190077</v>
      </c>
      <c r="O96" s="33"/>
      <c r="P96" s="34">
        <f t="shared" si="91"/>
        <v>0.28224820619563568</v>
      </c>
      <c r="Q96" s="35">
        <f t="shared" si="92"/>
        <v>8.9807614794956692</v>
      </c>
      <c r="R96" s="35">
        <f t="shared" si="93"/>
        <v>1.1874837166899312</v>
      </c>
      <c r="S96" s="35">
        <f t="shared" si="94"/>
        <v>1.3837012045774593</v>
      </c>
      <c r="T96" s="35">
        <f t="shared" si="95"/>
        <v>1.4783734035286515</v>
      </c>
      <c r="U96" s="34">
        <f t="shared" si="96"/>
        <v>0.28199495325427587</v>
      </c>
      <c r="V96" s="34">
        <f t="shared" si="97"/>
        <v>0.28235224713747564</v>
      </c>
      <c r="W96" s="33"/>
      <c r="X96" s="34">
        <f t="shared" si="98"/>
        <v>0.28224708075970023</v>
      </c>
      <c r="Y96" s="35">
        <f t="shared" si="99"/>
        <v>10.707726365504211</v>
      </c>
      <c r="Z96" s="35">
        <f t="shared" si="100"/>
        <v>1.1874837166899312</v>
      </c>
      <c r="AA96" s="35">
        <f t="shared" si="101"/>
        <v>1.3013629584150084</v>
      </c>
      <c r="AB96" s="35">
        <f t="shared" si="102"/>
        <v>1.342975285789219</v>
      </c>
      <c r="AC96" s="34">
        <f t="shared" si="103"/>
        <v>0.28194518157426329</v>
      </c>
      <c r="AD96" s="34">
        <f t="shared" si="104"/>
        <v>0.28229467989312373</v>
      </c>
      <c r="AE96" s="33"/>
      <c r="AF96" s="34">
        <f t="shared" si="105"/>
        <v>0.28224818713417155</v>
      </c>
      <c r="AG96" s="35">
        <f t="shared" si="106"/>
        <v>8.9800855289534631</v>
      </c>
      <c r="AH96" s="35">
        <f t="shared" si="107"/>
        <v>1.1874837166899312</v>
      </c>
      <c r="AI96" s="35">
        <f t="shared" si="108"/>
        <v>1.3822189322640397</v>
      </c>
      <c r="AJ96" s="35">
        <f t="shared" si="109"/>
        <v>1.4781620226117005</v>
      </c>
      <c r="AK96" s="34">
        <f t="shared" si="110"/>
        <v>0.28199495325427587</v>
      </c>
      <c r="AL96" s="34">
        <f t="shared" si="111"/>
        <v>0.28235224713747564</v>
      </c>
    </row>
    <row r="97" spans="1:38">
      <c r="A97" s="40" t="s">
        <v>179</v>
      </c>
      <c r="B97" s="49">
        <v>1265.3</v>
      </c>
      <c r="C97" s="51">
        <v>0.2821863433999563</v>
      </c>
      <c r="D97" s="51">
        <v>4.2622777610512385E-5</v>
      </c>
      <c r="E97" s="54">
        <v>1.4204739942025721E-3</v>
      </c>
      <c r="H97" s="34">
        <f t="shared" si="84"/>
        <v>0.28215122799395509</v>
      </c>
      <c r="I97" s="35">
        <f t="shared" si="85"/>
        <v>7.0920808705854377</v>
      </c>
      <c r="J97" s="35">
        <f t="shared" si="86"/>
        <v>1.4917972163679334</v>
      </c>
      <c r="K97" s="35">
        <f t="shared" si="87"/>
        <v>1.4693000311075508</v>
      </c>
      <c r="L97" s="35">
        <f t="shared" si="88"/>
        <v>1.5974538431503009</v>
      </c>
      <c r="M97" s="34">
        <f t="shared" si="89"/>
        <v>0.28195126587603941</v>
      </c>
      <c r="N97" s="34">
        <f t="shared" si="90"/>
        <v>0.2823017171578287</v>
      </c>
      <c r="O97" s="33"/>
      <c r="P97" s="34">
        <f t="shared" si="91"/>
        <v>0.28215242464402246</v>
      </c>
      <c r="Q97" s="35">
        <f t="shared" si="92"/>
        <v>6.1419447608002109</v>
      </c>
      <c r="R97" s="35">
        <f t="shared" si="93"/>
        <v>1.4917972163679334</v>
      </c>
      <c r="S97" s="35">
        <f t="shared" si="94"/>
        <v>1.5205088793767148</v>
      </c>
      <c r="T97" s="35">
        <f t="shared" si="95"/>
        <v>1.6799111743890862</v>
      </c>
      <c r="U97" s="34">
        <f t="shared" si="96"/>
        <v>0.28197923455578905</v>
      </c>
      <c r="V97" s="34">
        <f t="shared" si="97"/>
        <v>0.28233406647416559</v>
      </c>
      <c r="W97" s="33"/>
      <c r="X97" s="34">
        <f t="shared" si="98"/>
        <v>0.2821502515352286</v>
      </c>
      <c r="Y97" s="35">
        <f t="shared" si="99"/>
        <v>7.8675254751825463</v>
      </c>
      <c r="Z97" s="35">
        <f t="shared" si="100"/>
        <v>1.4917972163679334</v>
      </c>
      <c r="AA97" s="35">
        <f t="shared" si="101"/>
        <v>1.4300297831757807</v>
      </c>
      <c r="AB97" s="35">
        <f t="shared" si="102"/>
        <v>1.5341142814454629</v>
      </c>
      <c r="AC97" s="34">
        <f t="shared" si="103"/>
        <v>0.28192844361399744</v>
      </c>
      <c r="AD97" s="34">
        <f t="shared" si="104"/>
        <v>0.28227532032462349</v>
      </c>
      <c r="AE97" s="33"/>
      <c r="AF97" s="34">
        <f t="shared" si="105"/>
        <v>0.28215238783869379</v>
      </c>
      <c r="AG97" s="35">
        <f t="shared" si="106"/>
        <v>6.1406395111873735</v>
      </c>
      <c r="AH97" s="35">
        <f t="shared" si="107"/>
        <v>1.4917972163679334</v>
      </c>
      <c r="AI97" s="35">
        <f t="shared" si="108"/>
        <v>1.5188800535819889</v>
      </c>
      <c r="AJ97" s="35">
        <f t="shared" si="109"/>
        <v>1.6795506246953646</v>
      </c>
      <c r="AK97" s="34">
        <f t="shared" si="110"/>
        <v>0.28197923455578905</v>
      </c>
      <c r="AL97" s="34">
        <f t="shared" si="111"/>
        <v>0.28233406647416559</v>
      </c>
    </row>
    <row r="98" spans="1:38">
      <c r="A98" s="40" t="s">
        <v>180</v>
      </c>
      <c r="B98" s="49">
        <v>1229.7</v>
      </c>
      <c r="C98" s="51">
        <v>0.28222672047268044</v>
      </c>
      <c r="D98" s="51">
        <v>4.8751517696162565E-5</v>
      </c>
      <c r="E98" s="54">
        <v>1.2087024536137031E-3</v>
      </c>
      <c r="H98" s="34">
        <f t="shared" si="84"/>
        <v>0.28219769096441</v>
      </c>
      <c r="I98" s="35">
        <f t="shared" si="85"/>
        <v>7.9105750946428799</v>
      </c>
      <c r="J98" s="35">
        <f t="shared" si="86"/>
        <v>1.7063031193656895</v>
      </c>
      <c r="K98" s="35">
        <f t="shared" si="87"/>
        <v>1.4063339183342078</v>
      </c>
      <c r="L98" s="35">
        <f t="shared" si="88"/>
        <v>1.5190746787672362</v>
      </c>
      <c r="M98" s="34">
        <f t="shared" si="89"/>
        <v>0.28197463281364432</v>
      </c>
      <c r="N98" s="34">
        <f t="shared" si="90"/>
        <v>0.28232874397722713</v>
      </c>
      <c r="O98" s="33"/>
      <c r="P98" s="34">
        <f t="shared" si="91"/>
        <v>0.28219867989447472</v>
      </c>
      <c r="Q98" s="35">
        <f t="shared" si="92"/>
        <v>6.9816460483407283</v>
      </c>
      <c r="R98" s="35">
        <f t="shared" si="93"/>
        <v>1.7063031193656895</v>
      </c>
      <c r="S98" s="35">
        <f t="shared" si="94"/>
        <v>1.4553482372037647</v>
      </c>
      <c r="T98" s="35">
        <f t="shared" si="95"/>
        <v>1.5984526914795578</v>
      </c>
      <c r="U98" s="34">
        <f t="shared" si="96"/>
        <v>0.28200179622185301</v>
      </c>
      <c r="V98" s="34">
        <f t="shared" si="97"/>
        <v>0.28236016189515523</v>
      </c>
      <c r="W98" s="33"/>
      <c r="X98" s="34">
        <f t="shared" si="98"/>
        <v>0.28219688402081283</v>
      </c>
      <c r="Y98" s="35">
        <f t="shared" si="99"/>
        <v>8.6686918872747043</v>
      </c>
      <c r="Z98" s="35">
        <f t="shared" si="100"/>
        <v>1.7063031193656895</v>
      </c>
      <c r="AA98" s="35">
        <f t="shared" si="101"/>
        <v>1.3687465770978422</v>
      </c>
      <c r="AB98" s="35">
        <f t="shared" si="102"/>
        <v>1.4581014640362746</v>
      </c>
      <c r="AC98" s="34">
        <f t="shared" si="103"/>
        <v>0.28195246811351954</v>
      </c>
      <c r="AD98" s="34">
        <f t="shared" si="104"/>
        <v>0.28230310769756473</v>
      </c>
      <c r="AE98" s="33"/>
      <c r="AF98" s="34">
        <f t="shared" si="105"/>
        <v>0.28219864947764262</v>
      </c>
      <c r="AG98" s="35">
        <f t="shared" si="106"/>
        <v>6.9805674441436594</v>
      </c>
      <c r="AH98" s="35">
        <f t="shared" si="107"/>
        <v>1.7063031193656895</v>
      </c>
      <c r="AI98" s="35">
        <f t="shared" si="108"/>
        <v>1.4537892139180617</v>
      </c>
      <c r="AJ98" s="35">
        <f t="shared" si="109"/>
        <v>1.5981268158045827</v>
      </c>
      <c r="AK98" s="34">
        <f t="shared" si="110"/>
        <v>0.28200179622185301</v>
      </c>
      <c r="AL98" s="34">
        <f t="shared" si="111"/>
        <v>0.28236016189515523</v>
      </c>
    </row>
    <row r="99" spans="1:38">
      <c r="A99" s="40" t="s">
        <v>181</v>
      </c>
      <c r="B99" s="49">
        <v>1262.9000000000001</v>
      </c>
      <c r="C99" s="51">
        <v>0.28218190084708317</v>
      </c>
      <c r="D99" s="51">
        <v>3.4533064434803619E-5</v>
      </c>
      <c r="E99" s="54">
        <v>1.3261317328769407E-3</v>
      </c>
      <c r="H99" s="34">
        <f t="shared" si="84"/>
        <v>0.28214918061086414</v>
      </c>
      <c r="I99" s="35">
        <f t="shared" si="85"/>
        <v>6.9635379358534699</v>
      </c>
      <c r="J99" s="35">
        <f t="shared" si="86"/>
        <v>1.2086572552181265</v>
      </c>
      <c r="K99" s="35">
        <f t="shared" si="87"/>
        <v>1.47164875375477</v>
      </c>
      <c r="L99" s="35">
        <f t="shared" si="88"/>
        <v>1.6035675365246802</v>
      </c>
      <c r="M99" s="34">
        <f t="shared" si="89"/>
        <v>0.28195284167994816</v>
      </c>
      <c r="N99" s="34">
        <f t="shared" si="90"/>
        <v>0.28230353977439782</v>
      </c>
      <c r="O99" s="33"/>
      <c r="P99" s="34">
        <f t="shared" si="91"/>
        <v>0.2821502956143554</v>
      </c>
      <c r="Q99" s="35">
        <f t="shared" si="92"/>
        <v>6.0124520133308934</v>
      </c>
      <c r="R99" s="35">
        <f t="shared" si="93"/>
        <v>1.2086572552181265</v>
      </c>
      <c r="S99" s="35">
        <f t="shared" si="94"/>
        <v>1.522939460990191</v>
      </c>
      <c r="T99" s="35">
        <f t="shared" si="95"/>
        <v>1.6863527311300539</v>
      </c>
      <c r="U99" s="34">
        <f t="shared" si="96"/>
        <v>0.28198075603791933</v>
      </c>
      <c r="V99" s="34">
        <f t="shared" si="97"/>
        <v>0.2823358262607259</v>
      </c>
      <c r="W99" s="33"/>
      <c r="X99" s="34">
        <f t="shared" si="98"/>
        <v>0.28214827077650478</v>
      </c>
      <c r="Y99" s="35">
        <f t="shared" si="99"/>
        <v>7.7397563495962274</v>
      </c>
      <c r="Z99" s="35">
        <f t="shared" si="100"/>
        <v>1.2086572552181265</v>
      </c>
      <c r="AA99" s="35">
        <f t="shared" si="101"/>
        <v>1.4323157310875978</v>
      </c>
      <c r="AB99" s="35">
        <f t="shared" si="102"/>
        <v>1.5399765499193583</v>
      </c>
      <c r="AC99" s="34">
        <f t="shared" si="103"/>
        <v>0.28193006377637925</v>
      </c>
      <c r="AD99" s="34">
        <f t="shared" si="104"/>
        <v>0.28227719424737835</v>
      </c>
      <c r="AE99" s="33"/>
      <c r="AF99" s="34">
        <f t="shared" si="105"/>
        <v>0.28215026132020199</v>
      </c>
      <c r="AG99" s="35">
        <f t="shared" si="106"/>
        <v>6.0112358256048104</v>
      </c>
      <c r="AH99" s="35">
        <f t="shared" si="107"/>
        <v>1.2086572552181265</v>
      </c>
      <c r="AI99" s="35">
        <f t="shared" si="108"/>
        <v>1.5213080314658309</v>
      </c>
      <c r="AJ99" s="35">
        <f t="shared" si="109"/>
        <v>1.6859769934703615</v>
      </c>
      <c r="AK99" s="34">
        <f t="shared" si="110"/>
        <v>0.28198075603791933</v>
      </c>
      <c r="AL99" s="34">
        <f t="shared" si="111"/>
        <v>0.2823358262607259</v>
      </c>
    </row>
    <row r="100" spans="1:38">
      <c r="A100" s="40" t="s">
        <v>182</v>
      </c>
      <c r="B100" s="49">
        <v>1456.2</v>
      </c>
      <c r="C100" s="51">
        <v>0.28221943282443401</v>
      </c>
      <c r="D100" s="51">
        <v>4.5254307632237756E-5</v>
      </c>
      <c r="E100" s="54">
        <v>1.3539781715833604E-3</v>
      </c>
      <c r="H100" s="34">
        <f t="shared" si="84"/>
        <v>0.28218083994870108</v>
      </c>
      <c r="I100" s="35">
        <f t="shared" si="85"/>
        <v>12.601769472573299</v>
      </c>
      <c r="J100" s="35">
        <f t="shared" si="86"/>
        <v>1.5839007671283212</v>
      </c>
      <c r="K100" s="35">
        <f t="shared" si="87"/>
        <v>1.4216921508223324</v>
      </c>
      <c r="L100" s="35">
        <f t="shared" si="88"/>
        <v>1.4022161025458169</v>
      </c>
      <c r="M100" s="34">
        <f t="shared" si="89"/>
        <v>0.28182568971138189</v>
      </c>
      <c r="N100" s="34">
        <f t="shared" si="90"/>
        <v>0.28215647243726089</v>
      </c>
      <c r="O100" s="33"/>
      <c r="P100" s="34">
        <f t="shared" si="91"/>
        <v>0.2821821574353558</v>
      </c>
      <c r="Q100" s="35">
        <f t="shared" si="92"/>
        <v>11.500915853748239</v>
      </c>
      <c r="R100" s="35">
        <f t="shared" si="93"/>
        <v>1.5839007671283212</v>
      </c>
      <c r="S100" s="35">
        <f t="shared" si="94"/>
        <v>1.471241743210242</v>
      </c>
      <c r="T100" s="35">
        <f t="shared" si="95"/>
        <v>1.4829573076600953</v>
      </c>
      <c r="U100" s="34">
        <f t="shared" si="96"/>
        <v>0.28185799492711949</v>
      </c>
      <c r="V100" s="34">
        <f t="shared" si="97"/>
        <v>0.28219383750606591</v>
      </c>
      <c r="W100" s="33"/>
      <c r="X100" s="34">
        <f t="shared" si="98"/>
        <v>0.28217976476701101</v>
      </c>
      <c r="Y100" s="35">
        <f t="shared" si="99"/>
        <v>13.500347133801327</v>
      </c>
      <c r="Z100" s="35">
        <f t="shared" si="100"/>
        <v>1.5839007671283212</v>
      </c>
      <c r="AA100" s="35">
        <f t="shared" si="101"/>
        <v>1.3836943273258202</v>
      </c>
      <c r="AB100" s="35">
        <f t="shared" si="102"/>
        <v>1.3401552281407447</v>
      </c>
      <c r="AC100" s="34">
        <f t="shared" si="103"/>
        <v>0.28179932589484585</v>
      </c>
      <c r="AD100" s="34">
        <f t="shared" si="104"/>
        <v>0.2821259793482554</v>
      </c>
      <c r="AE100" s="33"/>
      <c r="AF100" s="34">
        <f t="shared" si="105"/>
        <v>0.28218211691589706</v>
      </c>
      <c r="AG100" s="35">
        <f t="shared" si="106"/>
        <v>11.499478269594299</v>
      </c>
      <c r="AH100" s="35">
        <f t="shared" si="107"/>
        <v>1.5839007671283212</v>
      </c>
      <c r="AI100" s="35">
        <f t="shared" si="108"/>
        <v>1.4696656942084101</v>
      </c>
      <c r="AJ100" s="35">
        <f t="shared" si="109"/>
        <v>1.4830213456491246</v>
      </c>
      <c r="AK100" s="34">
        <f t="shared" si="110"/>
        <v>0.28185799492711949</v>
      </c>
      <c r="AL100" s="34">
        <f t="shared" si="111"/>
        <v>0.28219383750606591</v>
      </c>
    </row>
    <row r="101" spans="1:38">
      <c r="A101" s="40"/>
      <c r="B101" s="49"/>
      <c r="C101" s="54"/>
      <c r="D101" s="54"/>
      <c r="E101" s="54"/>
      <c r="H101" s="34"/>
      <c r="I101" s="35"/>
      <c r="J101" s="35"/>
      <c r="K101" s="35"/>
      <c r="L101" s="35"/>
      <c r="M101" s="34"/>
      <c r="N101" s="34"/>
      <c r="O101" s="33"/>
      <c r="P101" s="34"/>
      <c r="Q101" s="35"/>
      <c r="R101" s="35"/>
      <c r="S101" s="35"/>
      <c r="T101" s="35"/>
      <c r="U101" s="34"/>
      <c r="V101" s="34"/>
      <c r="W101" s="33"/>
      <c r="X101" s="34"/>
      <c r="Y101" s="35"/>
      <c r="Z101" s="35"/>
      <c r="AA101" s="35"/>
      <c r="AB101" s="35"/>
      <c r="AC101" s="34"/>
      <c r="AD101" s="34"/>
      <c r="AE101" s="33"/>
      <c r="AF101" s="34"/>
      <c r="AG101" s="35"/>
      <c r="AH101" s="35"/>
      <c r="AI101" s="35"/>
      <c r="AJ101" s="35"/>
      <c r="AK101" s="34"/>
      <c r="AL101" s="34"/>
    </row>
    <row r="102" spans="1:38">
      <c r="A102" s="92" t="s">
        <v>745</v>
      </c>
      <c r="B102" s="48"/>
      <c r="C102" s="50"/>
      <c r="D102" s="50"/>
      <c r="E102" s="52"/>
      <c r="H102" s="34"/>
      <c r="I102" s="35"/>
      <c r="J102" s="35"/>
      <c r="K102" s="35"/>
      <c r="L102" s="35"/>
      <c r="M102" s="34"/>
      <c r="N102" s="34"/>
      <c r="O102" s="33"/>
      <c r="P102" s="34"/>
      <c r="Q102" s="35"/>
      <c r="R102" s="35"/>
      <c r="S102" s="35"/>
      <c r="T102" s="35"/>
      <c r="U102" s="34"/>
      <c r="V102" s="34"/>
      <c r="W102" s="33"/>
      <c r="X102" s="34"/>
      <c r="Y102" s="35"/>
      <c r="Z102" s="35"/>
      <c r="AA102" s="35"/>
      <c r="AB102" s="35"/>
      <c r="AC102" s="34"/>
      <c r="AD102" s="34"/>
      <c r="AE102" s="33"/>
      <c r="AF102" s="34"/>
      <c r="AG102" s="35"/>
      <c r="AH102" s="35"/>
      <c r="AI102" s="35"/>
      <c r="AJ102" s="35"/>
      <c r="AK102" s="34"/>
      <c r="AL102" s="34"/>
    </row>
    <row r="103" spans="1:38">
      <c r="A103" s="40" t="s">
        <v>183</v>
      </c>
      <c r="B103" s="49">
        <v>1406</v>
      </c>
      <c r="C103" s="51">
        <v>0.28210579035326117</v>
      </c>
      <c r="D103" s="51">
        <v>9.1383935684909384E-5</v>
      </c>
      <c r="E103" s="54">
        <v>2.0054357048211431E-3</v>
      </c>
      <c r="H103" s="34">
        <f t="shared" si="84"/>
        <v>0.28205062617397209</v>
      </c>
      <c r="I103" s="35">
        <f t="shared" si="85"/>
        <v>6.8072921303352629</v>
      </c>
      <c r="J103" s="35">
        <f t="shared" si="86"/>
        <v>3.1984377489718279</v>
      </c>
      <c r="K103" s="35">
        <f t="shared" si="87"/>
        <v>1.6038828828367899</v>
      </c>
      <c r="L103" s="35">
        <f t="shared" si="88"/>
        <v>1.7240784018708806</v>
      </c>
      <c r="M103" s="34">
        <f t="shared" si="89"/>
        <v>0.28185875668434773</v>
      </c>
      <c r="N103" s="34">
        <f t="shared" si="90"/>
        <v>0.28219471857466721</v>
      </c>
      <c r="O103" s="33"/>
      <c r="P103" s="34">
        <f t="shared" si="91"/>
        <v>0.2820525084959481</v>
      </c>
      <c r="Q103" s="35">
        <f t="shared" si="92"/>
        <v>5.7678529603188977</v>
      </c>
      <c r="R103" s="35">
        <f t="shared" si="93"/>
        <v>3.1984377489718279</v>
      </c>
      <c r="S103" s="35">
        <f t="shared" si="94"/>
        <v>1.6597822862600562</v>
      </c>
      <c r="T103" s="35">
        <f t="shared" si="95"/>
        <v>1.8129045124521443</v>
      </c>
      <c r="U103" s="34">
        <f t="shared" si="96"/>
        <v>0.281889918535837</v>
      </c>
      <c r="V103" s="34">
        <f t="shared" si="97"/>
        <v>0.28223076119807644</v>
      </c>
      <c r="W103" s="33"/>
      <c r="X103" s="34">
        <f t="shared" si="98"/>
        <v>0.28204909008388968</v>
      </c>
      <c r="Y103" s="35">
        <f t="shared" si="99"/>
        <v>7.6557085174733253</v>
      </c>
      <c r="Z103" s="35">
        <f t="shared" si="100"/>
        <v>3.1984377489718279</v>
      </c>
      <c r="AA103" s="35">
        <f t="shared" si="101"/>
        <v>1.5610156146621306</v>
      </c>
      <c r="AB103" s="35">
        <f t="shared" si="102"/>
        <v>1.6558326861158281</v>
      </c>
      <c r="AC103" s="34">
        <f t="shared" si="103"/>
        <v>0.28183332670391414</v>
      </c>
      <c r="AD103" s="34">
        <f t="shared" si="104"/>
        <v>0.28216530558525005</v>
      </c>
      <c r="AE103" s="33"/>
      <c r="AF103" s="34">
        <f t="shared" si="105"/>
        <v>0.28205245060399631</v>
      </c>
      <c r="AG103" s="35">
        <f t="shared" si="106"/>
        <v>5.7657992525417257</v>
      </c>
      <c r="AH103" s="35">
        <f t="shared" si="107"/>
        <v>3.1984377489718279</v>
      </c>
      <c r="AI103" s="35">
        <f t="shared" si="108"/>
        <v>1.6580042655998954</v>
      </c>
      <c r="AJ103" s="35">
        <f t="shared" si="109"/>
        <v>1.8126001320611487</v>
      </c>
      <c r="AK103" s="34">
        <f t="shared" si="110"/>
        <v>0.281889918535837</v>
      </c>
      <c r="AL103" s="34">
        <f t="shared" si="111"/>
        <v>0.28223076119807644</v>
      </c>
    </row>
    <row r="104" spans="1:38">
      <c r="A104" s="40" t="s">
        <v>184</v>
      </c>
      <c r="B104" s="49">
        <v>1325.4</v>
      </c>
      <c r="C104" s="51">
        <v>0.2816361864511287</v>
      </c>
      <c r="D104" s="51">
        <v>1.3723463845093423E-4</v>
      </c>
      <c r="E104" s="54">
        <v>2.5296363057041057E-3</v>
      </c>
      <c r="H104" s="34">
        <f t="shared" si="84"/>
        <v>0.28157064306476187</v>
      </c>
      <c r="I104" s="35">
        <f t="shared" si="85"/>
        <v>-12.100886465977734</v>
      </c>
      <c r="J104" s="35">
        <f t="shared" si="86"/>
        <v>4.8032123457826978</v>
      </c>
      <c r="K104" s="35">
        <f t="shared" si="87"/>
        <v>2.2801799495509236</v>
      </c>
      <c r="L104" s="35">
        <f t="shared" si="88"/>
        <v>2.8212570596189002</v>
      </c>
      <c r="M104" s="34">
        <f t="shared" si="89"/>
        <v>0.28191178131066807</v>
      </c>
      <c r="N104" s="34">
        <f t="shared" si="90"/>
        <v>0.28225604826294132</v>
      </c>
      <c r="O104" s="33"/>
      <c r="P104" s="34">
        <f t="shared" si="91"/>
        <v>0.28157287787522439</v>
      </c>
      <c r="Q104" s="35">
        <f t="shared" si="92"/>
        <v>-13.060671282180136</v>
      </c>
      <c r="R104" s="35">
        <f t="shared" si="93"/>
        <v>4.8032123457826978</v>
      </c>
      <c r="S104" s="35">
        <f t="shared" si="94"/>
        <v>2.3596500282215995</v>
      </c>
      <c r="T104" s="35">
        <f t="shared" si="95"/>
        <v>2.9438932624499623</v>
      </c>
      <c r="U104" s="34">
        <f t="shared" si="96"/>
        <v>0.2819411118935618</v>
      </c>
      <c r="V104" s="34">
        <f t="shared" si="97"/>
        <v>0.28228997279255336</v>
      </c>
      <c r="W104" s="33"/>
      <c r="X104" s="34">
        <f t="shared" si="98"/>
        <v>0.28156881940919565</v>
      </c>
      <c r="Y104" s="35">
        <f t="shared" si="99"/>
        <v>-11.317532491038618</v>
      </c>
      <c r="Z104" s="35">
        <f t="shared" si="100"/>
        <v>4.8032123457826978</v>
      </c>
      <c r="AA104" s="35">
        <f t="shared" si="101"/>
        <v>2.2192371672381661</v>
      </c>
      <c r="AB104" s="35">
        <f t="shared" si="102"/>
        <v>2.7271047407050903</v>
      </c>
      <c r="AC104" s="34">
        <f t="shared" si="103"/>
        <v>0.28188784689580287</v>
      </c>
      <c r="AD104" s="34">
        <f t="shared" si="104"/>
        <v>0.28222836508430205</v>
      </c>
      <c r="AE104" s="33"/>
      <c r="AF104" s="34">
        <f t="shared" si="105"/>
        <v>0.28157280914053046</v>
      </c>
      <c r="AG104" s="35">
        <f t="shared" si="106"/>
        <v>-13.063109191765454</v>
      </c>
      <c r="AH104" s="35">
        <f t="shared" si="107"/>
        <v>4.8032123457826978</v>
      </c>
      <c r="AI104" s="35">
        <f t="shared" si="108"/>
        <v>2.35712228314584</v>
      </c>
      <c r="AJ104" s="35">
        <f t="shared" si="109"/>
        <v>2.9423121253879345</v>
      </c>
      <c r="AK104" s="34">
        <f t="shared" si="110"/>
        <v>0.2819411118935618</v>
      </c>
      <c r="AL104" s="34">
        <f t="shared" si="111"/>
        <v>0.28228997279255336</v>
      </c>
    </row>
    <row r="105" spans="1:38">
      <c r="A105" s="40" t="s">
        <v>185</v>
      </c>
      <c r="B105" s="49">
        <v>1363.1</v>
      </c>
      <c r="C105" s="51">
        <v>0.28213861213168823</v>
      </c>
      <c r="D105" s="51">
        <v>3.2593783262975879E-5</v>
      </c>
      <c r="E105" s="54">
        <v>2.6456753756874708E-3</v>
      </c>
      <c r="H105" s="34">
        <f t="shared" si="84"/>
        <v>0.28206808653347343</v>
      </c>
      <c r="I105" s="35">
        <f t="shared" si="85"/>
        <v>6.4244467933716187</v>
      </c>
      <c r="J105" s="35">
        <f t="shared" si="86"/>
        <v>1.1407824142041556</v>
      </c>
      <c r="K105" s="35">
        <f t="shared" si="87"/>
        <v>1.5860460100421694</v>
      </c>
      <c r="L105" s="35">
        <f t="shared" si="88"/>
        <v>1.7146066662644239</v>
      </c>
      <c r="M105" s="34">
        <f t="shared" si="89"/>
        <v>0.2818869897367427</v>
      </c>
      <c r="N105" s="34">
        <f t="shared" si="90"/>
        <v>0.28222737367141321</v>
      </c>
      <c r="O105" s="33"/>
      <c r="P105" s="34">
        <f t="shared" si="91"/>
        <v>0.2820704920624546</v>
      </c>
      <c r="Q105" s="35">
        <f t="shared" si="92"/>
        <v>5.4383302292970725</v>
      </c>
      <c r="R105" s="35">
        <f t="shared" si="93"/>
        <v>1.1407824142041556</v>
      </c>
      <c r="S105" s="35">
        <f t="shared" si="94"/>
        <v>1.6413237530195104</v>
      </c>
      <c r="T105" s="35">
        <f t="shared" si="95"/>
        <v>1.8007946277970213</v>
      </c>
      <c r="U105" s="34">
        <f t="shared" si="96"/>
        <v>0.28191717619231016</v>
      </c>
      <c r="V105" s="34">
        <f t="shared" si="97"/>
        <v>0.28226228812604542</v>
      </c>
      <c r="W105" s="33"/>
      <c r="X105" s="34">
        <f t="shared" si="98"/>
        <v>0.28206612352409743</v>
      </c>
      <c r="Y105" s="35">
        <f t="shared" si="99"/>
        <v>7.2293144812540788</v>
      </c>
      <c r="Z105" s="35">
        <f t="shared" si="100"/>
        <v>1.1407824142041556</v>
      </c>
      <c r="AA105" s="35">
        <f t="shared" si="101"/>
        <v>1.5436554711958583</v>
      </c>
      <c r="AB105" s="35">
        <f t="shared" si="102"/>
        <v>1.6483954242998684</v>
      </c>
      <c r="AC105" s="34">
        <f t="shared" si="103"/>
        <v>0.28186235636264018</v>
      </c>
      <c r="AD105" s="34">
        <f t="shared" si="104"/>
        <v>0.28219888205799337</v>
      </c>
      <c r="AE105" s="33"/>
      <c r="AF105" s="34">
        <f t="shared" si="105"/>
        <v>0.28207041807795469</v>
      </c>
      <c r="AG105" s="35">
        <f t="shared" si="106"/>
        <v>5.4357058946985504</v>
      </c>
      <c r="AH105" s="35">
        <f t="shared" si="107"/>
        <v>1.1407824142041556</v>
      </c>
      <c r="AI105" s="35">
        <f t="shared" si="108"/>
        <v>1.6395655058282739</v>
      </c>
      <c r="AJ105" s="35">
        <f t="shared" si="109"/>
        <v>1.8004937241614187</v>
      </c>
      <c r="AK105" s="34">
        <f t="shared" si="110"/>
        <v>0.28191717619231016</v>
      </c>
      <c r="AL105" s="34">
        <f t="shared" si="111"/>
        <v>0.28226228812604542</v>
      </c>
    </row>
    <row r="106" spans="1:38">
      <c r="A106" s="40" t="s">
        <v>186</v>
      </c>
      <c r="B106" s="49">
        <v>1380.1</v>
      </c>
      <c r="C106" s="51">
        <v>0.28212722644936233</v>
      </c>
      <c r="D106" s="51">
        <v>3.745290976011931E-5</v>
      </c>
      <c r="E106" s="54">
        <v>1.1998375584603273E-3</v>
      </c>
      <c r="H106" s="34">
        <f t="shared" si="84"/>
        <v>0.28209483822982695</v>
      </c>
      <c r="I106" s="35">
        <f t="shared" si="85"/>
        <v>7.7705718684994984</v>
      </c>
      <c r="J106" s="35">
        <f t="shared" si="86"/>
        <v>1.3108518416041757</v>
      </c>
      <c r="K106" s="35">
        <f t="shared" si="87"/>
        <v>1.5406963699470451</v>
      </c>
      <c r="L106" s="35">
        <f t="shared" si="88"/>
        <v>1.6442464696366692</v>
      </c>
      <c r="M106" s="34">
        <f t="shared" si="89"/>
        <v>0.28187580461005562</v>
      </c>
      <c r="N106" s="34">
        <f t="shared" si="90"/>
        <v>0.28221443665741369</v>
      </c>
      <c r="O106" s="33"/>
      <c r="P106" s="34">
        <f t="shared" si="91"/>
        <v>0.28209594312079089</v>
      </c>
      <c r="Q106" s="35">
        <f t="shared" si="92"/>
        <v>6.7244212034700546</v>
      </c>
      <c r="R106" s="35">
        <f t="shared" si="93"/>
        <v>1.3108518416041757</v>
      </c>
      <c r="S106" s="35">
        <f t="shared" si="94"/>
        <v>1.5943935624653067</v>
      </c>
      <c r="T106" s="35">
        <f t="shared" si="95"/>
        <v>1.7314925969435475</v>
      </c>
      <c r="U106" s="34">
        <f t="shared" si="96"/>
        <v>0.28190637739863361</v>
      </c>
      <c r="V106" s="34">
        <f t="shared" si="97"/>
        <v>0.28224979795504607</v>
      </c>
      <c r="W106" s="33"/>
      <c r="X106" s="34">
        <f t="shared" si="98"/>
        <v>0.2820939365848697</v>
      </c>
      <c r="Y106" s="35">
        <f t="shared" si="99"/>
        <v>8.624450046630372</v>
      </c>
      <c r="Z106" s="35">
        <f t="shared" si="100"/>
        <v>1.3108518416041757</v>
      </c>
      <c r="AA106" s="35">
        <f t="shared" si="101"/>
        <v>1.4995178991416021</v>
      </c>
      <c r="AB106" s="35">
        <f t="shared" si="102"/>
        <v>1.5772125052995927</v>
      </c>
      <c r="AC106" s="34">
        <f t="shared" si="103"/>
        <v>0.28185085572229202</v>
      </c>
      <c r="AD106" s="34">
        <f t="shared" si="104"/>
        <v>0.28218558011253048</v>
      </c>
      <c r="AE106" s="33"/>
      <c r="AF106" s="34">
        <f t="shared" si="105"/>
        <v>0.28209590913892318</v>
      </c>
      <c r="AG106" s="35">
        <f t="shared" si="106"/>
        <v>6.7232157725038988</v>
      </c>
      <c r="AH106" s="35">
        <f t="shared" si="107"/>
        <v>1.3108518416041757</v>
      </c>
      <c r="AI106" s="35">
        <f t="shared" si="108"/>
        <v>1.592685588643705</v>
      </c>
      <c r="AJ106" s="35">
        <f t="shared" si="109"/>
        <v>1.7311934473798374</v>
      </c>
      <c r="AK106" s="34">
        <f t="shared" si="110"/>
        <v>0.28190637739863361</v>
      </c>
      <c r="AL106" s="34">
        <f t="shared" si="111"/>
        <v>0.28224979795504607</v>
      </c>
    </row>
    <row r="107" spans="1:38">
      <c r="A107" s="40" t="s">
        <v>187</v>
      </c>
      <c r="B107" s="49">
        <v>1263</v>
      </c>
      <c r="C107" s="51">
        <v>0.28214507959787855</v>
      </c>
      <c r="D107" s="51">
        <v>3.8476918206131993E-5</v>
      </c>
      <c r="E107" s="54">
        <v>9.4252388713813261E-4</v>
      </c>
      <c r="H107" s="34">
        <f t="shared" si="84"/>
        <v>0.28212182242416395</v>
      </c>
      <c r="I107" s="35">
        <f t="shared" si="85"/>
        <v>5.9955572574676985</v>
      </c>
      <c r="J107" s="35">
        <f t="shared" si="86"/>
        <v>1.3466921372146194</v>
      </c>
      <c r="K107" s="35">
        <f t="shared" si="87"/>
        <v>1.5062849157547156</v>
      </c>
      <c r="L107" s="35">
        <f t="shared" si="88"/>
        <v>1.6636466615161911</v>
      </c>
      <c r="M107" s="34">
        <f t="shared" si="89"/>
        <v>0.28195277602290925</v>
      </c>
      <c r="N107" s="34">
        <f t="shared" si="90"/>
        <v>0.28230346383372629</v>
      </c>
      <c r="O107" s="33"/>
      <c r="P107" s="34">
        <f t="shared" si="91"/>
        <v>0.28212261495676655</v>
      </c>
      <c r="Q107" s="35">
        <f t="shared" si="92"/>
        <v>5.0330507115736722</v>
      </c>
      <c r="R107" s="35">
        <f t="shared" si="93"/>
        <v>1.3466921372146194</v>
      </c>
      <c r="S107" s="35">
        <f t="shared" si="94"/>
        <v>1.5587827814512605</v>
      </c>
      <c r="T107" s="35">
        <f t="shared" si="95"/>
        <v>1.749178492508876</v>
      </c>
      <c r="U107" s="34">
        <f t="shared" si="96"/>
        <v>0.28198069264419023</v>
      </c>
      <c r="V107" s="34">
        <f t="shared" si="97"/>
        <v>0.28233575293785851</v>
      </c>
      <c r="W107" s="33"/>
      <c r="X107" s="34">
        <f t="shared" si="98"/>
        <v>0.28212117572355633</v>
      </c>
      <c r="Y107" s="35">
        <f t="shared" si="99"/>
        <v>6.7810965463799278</v>
      </c>
      <c r="Z107" s="35">
        <f t="shared" si="100"/>
        <v>1.3466921372146194</v>
      </c>
      <c r="AA107" s="35">
        <f t="shared" si="101"/>
        <v>1.4660261661152805</v>
      </c>
      <c r="AB107" s="35">
        <f t="shared" si="102"/>
        <v>1.5979477814210978</v>
      </c>
      <c r="AC107" s="34">
        <f t="shared" si="103"/>
        <v>0.28192999627115278</v>
      </c>
      <c r="AD107" s="34">
        <f t="shared" si="104"/>
        <v>0.28227711616904411</v>
      </c>
      <c r="AE107" s="33"/>
      <c r="AF107" s="34">
        <f t="shared" si="105"/>
        <v>0.28212259058084843</v>
      </c>
      <c r="AG107" s="35">
        <f t="shared" si="106"/>
        <v>5.0321862581292898</v>
      </c>
      <c r="AH107" s="35">
        <f t="shared" si="107"/>
        <v>1.3466921372146194</v>
      </c>
      <c r="AI107" s="35">
        <f t="shared" si="108"/>
        <v>1.5571129552258174</v>
      </c>
      <c r="AJ107" s="35">
        <f t="shared" si="109"/>
        <v>1.7487129720389338</v>
      </c>
      <c r="AK107" s="34">
        <f t="shared" si="110"/>
        <v>0.28198069264419023</v>
      </c>
      <c r="AL107" s="34">
        <f t="shared" si="111"/>
        <v>0.28233575293785851</v>
      </c>
    </row>
    <row r="108" spans="1:38">
      <c r="A108" s="40" t="s">
        <v>188</v>
      </c>
      <c r="B108" s="49">
        <v>1252.2</v>
      </c>
      <c r="C108" s="51">
        <v>0.28229001429616596</v>
      </c>
      <c r="D108" s="51">
        <v>3.7968015753238699E-5</v>
      </c>
      <c r="E108" s="54">
        <v>2.0960227248778629E-3</v>
      </c>
      <c r="H108" s="34">
        <f t="shared" si="84"/>
        <v>0.28223874168190166</v>
      </c>
      <c r="I108" s="35">
        <f t="shared" si="85"/>
        <v>9.890607291878073</v>
      </c>
      <c r="J108" s="35">
        <f t="shared" si="86"/>
        <v>1.3288805513633544</v>
      </c>
      <c r="K108" s="35">
        <f t="shared" si="87"/>
        <v>1.3523014292632975</v>
      </c>
      <c r="L108" s="35">
        <f t="shared" si="88"/>
        <v>1.4134185154668342</v>
      </c>
      <c r="M108" s="34">
        <f t="shared" si="89"/>
        <v>0.28195986625098579</v>
      </c>
      <c r="N108" s="34">
        <f t="shared" si="90"/>
        <v>0.28231166457945339</v>
      </c>
      <c r="O108" s="33"/>
      <c r="P108" s="34">
        <f t="shared" si="91"/>
        <v>0.28224048871891771</v>
      </c>
      <c r="Q108" s="35">
        <f t="shared" si="92"/>
        <v>8.9702628856436206</v>
      </c>
      <c r="R108" s="35">
        <f t="shared" si="93"/>
        <v>1.3288805513633544</v>
      </c>
      <c r="S108" s="35">
        <f t="shared" si="94"/>
        <v>1.3994325782724741</v>
      </c>
      <c r="T108" s="35">
        <f t="shared" si="95"/>
        <v>1.4881145618164537</v>
      </c>
      <c r="U108" s="34">
        <f t="shared" si="96"/>
        <v>0.28198753848385016</v>
      </c>
      <c r="V108" s="34">
        <f t="shared" si="97"/>
        <v>0.28234367101746521</v>
      </c>
      <c r="W108" s="33"/>
      <c r="X108" s="34">
        <f t="shared" si="98"/>
        <v>0.28223731612199765</v>
      </c>
      <c r="Y108" s="35">
        <f t="shared" si="99"/>
        <v>10.641730435234642</v>
      </c>
      <c r="Z108" s="35">
        <f t="shared" si="100"/>
        <v>1.3288805513633544</v>
      </c>
      <c r="AA108" s="35">
        <f t="shared" si="101"/>
        <v>1.3161582241443088</v>
      </c>
      <c r="AB108" s="35">
        <f t="shared" si="102"/>
        <v>1.356035537500129</v>
      </c>
      <c r="AC108" s="34">
        <f t="shared" si="103"/>
        <v>0.28193728606220608</v>
      </c>
      <c r="AD108" s="34">
        <f t="shared" si="104"/>
        <v>0.2822855477345998</v>
      </c>
      <c r="AE108" s="33"/>
      <c r="AF108" s="34">
        <f t="shared" si="105"/>
        <v>0.28224043498513318</v>
      </c>
      <c r="AG108" s="35">
        <f t="shared" si="106"/>
        <v>8.9683573480847656</v>
      </c>
      <c r="AH108" s="35">
        <f t="shared" si="107"/>
        <v>1.3288805513633544</v>
      </c>
      <c r="AI108" s="35">
        <f t="shared" si="108"/>
        <v>1.3979334539251016</v>
      </c>
      <c r="AJ108" s="35">
        <f t="shared" si="109"/>
        <v>1.4879842961805687</v>
      </c>
      <c r="AK108" s="34">
        <f t="shared" si="110"/>
        <v>0.28198753848385016</v>
      </c>
      <c r="AL108" s="34">
        <f t="shared" si="111"/>
        <v>0.28234367101746521</v>
      </c>
    </row>
    <row r="109" spans="1:38">
      <c r="A109" s="40" t="s">
        <v>189</v>
      </c>
      <c r="B109" s="49">
        <v>1159.5999999999999</v>
      </c>
      <c r="C109" s="51">
        <v>0.28214687437665886</v>
      </c>
      <c r="D109" s="51">
        <v>4.0260999476625111E-5</v>
      </c>
      <c r="E109" s="54">
        <v>2.233317906660117E-4</v>
      </c>
      <c r="H109" s="34">
        <f t="shared" si="84"/>
        <v>0.28214181979818515</v>
      </c>
      <c r="I109" s="35">
        <f t="shared" si="85"/>
        <v>4.2983394903650662</v>
      </c>
      <c r="J109" s="35">
        <f t="shared" si="86"/>
        <v>1.4091349816818788</v>
      </c>
      <c r="K109" s="35">
        <f t="shared" si="87"/>
        <v>1.4759422623497056</v>
      </c>
      <c r="L109" s="35">
        <f t="shared" si="88"/>
        <v>1.6885073795773029</v>
      </c>
      <c r="M109" s="34">
        <f t="shared" si="89"/>
        <v>0.28202059777093563</v>
      </c>
      <c r="N109" s="34">
        <f t="shared" si="90"/>
        <v>0.28238190826517851</v>
      </c>
      <c r="O109" s="33"/>
      <c r="P109" s="34">
        <f t="shared" si="91"/>
        <v>0.28214199187726741</v>
      </c>
      <c r="Q109" s="35">
        <f t="shared" si="92"/>
        <v>3.3970755693824017</v>
      </c>
      <c r="R109" s="35">
        <f t="shared" si="93"/>
        <v>1.4091349816818788</v>
      </c>
      <c r="S109" s="35">
        <f t="shared" si="94"/>
        <v>1.5273826092948697</v>
      </c>
      <c r="T109" s="35">
        <f t="shared" si="95"/>
        <v>1.7736183813688999</v>
      </c>
      <c r="U109" s="34">
        <f t="shared" si="96"/>
        <v>0.28204617865897141</v>
      </c>
      <c r="V109" s="34">
        <f t="shared" si="97"/>
        <v>0.28241149579832836</v>
      </c>
      <c r="W109" s="33"/>
      <c r="X109" s="34">
        <f t="shared" si="98"/>
        <v>0.28214167939152163</v>
      </c>
      <c r="Y109" s="35">
        <f t="shared" si="99"/>
        <v>5.0338403064165149</v>
      </c>
      <c r="Z109" s="35">
        <f t="shared" si="100"/>
        <v>1.4091349816818788</v>
      </c>
      <c r="AA109" s="35">
        <f t="shared" si="101"/>
        <v>1.4364944863010247</v>
      </c>
      <c r="AB109" s="35">
        <f t="shared" si="102"/>
        <v>1.6231459433573925</v>
      </c>
      <c r="AC109" s="34">
        <f t="shared" si="103"/>
        <v>0.28199972523319389</v>
      </c>
      <c r="AD109" s="34">
        <f t="shared" si="104"/>
        <v>0.2823577665347784</v>
      </c>
      <c r="AE109" s="33"/>
      <c r="AF109" s="34">
        <f t="shared" si="105"/>
        <v>0.28214198658446021</v>
      </c>
      <c r="AG109" s="35">
        <f t="shared" si="106"/>
        <v>3.3968879119128381</v>
      </c>
      <c r="AH109" s="35">
        <f t="shared" si="107"/>
        <v>1.4091349816818788</v>
      </c>
      <c r="AI109" s="35">
        <f t="shared" si="108"/>
        <v>1.5257464201044093</v>
      </c>
      <c r="AJ109" s="35">
        <f t="shared" si="109"/>
        <v>1.7729725991129059</v>
      </c>
      <c r="AK109" s="34">
        <f t="shared" si="110"/>
        <v>0.28204617865897141</v>
      </c>
      <c r="AL109" s="34">
        <f t="shared" si="111"/>
        <v>0.28241149579832836</v>
      </c>
    </row>
    <row r="110" spans="1:38">
      <c r="A110" s="40"/>
      <c r="B110" s="49"/>
      <c r="C110" s="54"/>
      <c r="D110" s="54"/>
      <c r="E110" s="54"/>
      <c r="H110" s="34"/>
      <c r="I110" s="35"/>
      <c r="J110" s="35"/>
      <c r="K110" s="35"/>
      <c r="L110" s="35"/>
      <c r="M110" s="34"/>
      <c r="N110" s="34"/>
      <c r="O110" s="33"/>
      <c r="P110" s="34"/>
      <c r="Q110" s="35"/>
      <c r="R110" s="35"/>
      <c r="S110" s="35"/>
      <c r="T110" s="35"/>
      <c r="U110" s="34"/>
      <c r="V110" s="34"/>
      <c r="W110" s="33"/>
      <c r="X110" s="34"/>
      <c r="Y110" s="35"/>
      <c r="Z110" s="35"/>
      <c r="AA110" s="35"/>
      <c r="AB110" s="35"/>
      <c r="AC110" s="34"/>
      <c r="AD110" s="34"/>
      <c r="AE110" s="33"/>
      <c r="AF110" s="34"/>
      <c r="AG110" s="35"/>
      <c r="AH110" s="35"/>
      <c r="AI110" s="35"/>
      <c r="AJ110" s="35"/>
      <c r="AK110" s="34"/>
      <c r="AL110" s="34"/>
    </row>
    <row r="111" spans="1:38">
      <c r="A111" s="92" t="s">
        <v>745</v>
      </c>
      <c r="B111" s="48"/>
      <c r="C111" s="50"/>
      <c r="D111" s="50"/>
      <c r="E111" s="52"/>
      <c r="H111" s="34"/>
      <c r="I111" s="35"/>
      <c r="J111" s="35"/>
      <c r="K111" s="35"/>
      <c r="L111" s="35"/>
      <c r="M111" s="34"/>
      <c r="N111" s="34"/>
      <c r="O111" s="33"/>
      <c r="P111" s="34"/>
      <c r="Q111" s="35"/>
      <c r="R111" s="35"/>
      <c r="S111" s="35"/>
      <c r="T111" s="35"/>
      <c r="U111" s="34"/>
      <c r="V111" s="34"/>
      <c r="W111" s="33"/>
      <c r="X111" s="34"/>
      <c r="Y111" s="35"/>
      <c r="Z111" s="35"/>
      <c r="AA111" s="35"/>
      <c r="AB111" s="35"/>
      <c r="AC111" s="34"/>
      <c r="AD111" s="34"/>
      <c r="AE111" s="33"/>
      <c r="AF111" s="34"/>
      <c r="AG111" s="35"/>
      <c r="AH111" s="35"/>
      <c r="AI111" s="35"/>
      <c r="AJ111" s="35"/>
      <c r="AK111" s="34"/>
      <c r="AL111" s="34"/>
    </row>
    <row r="112" spans="1:38">
      <c r="A112" s="40" t="s">
        <v>190</v>
      </c>
      <c r="B112" s="49">
        <v>1234.9000000000001</v>
      </c>
      <c r="C112" s="51">
        <v>0.28232872042027574</v>
      </c>
      <c r="D112" s="51">
        <v>9.8003289549440824E-5</v>
      </c>
      <c r="E112" s="54">
        <v>3.0689178407747176E-3</v>
      </c>
      <c r="H112" s="34">
        <f t="shared" si="84"/>
        <v>0.28225469855332913</v>
      </c>
      <c r="I112" s="35">
        <f t="shared" si="85"/>
        <v>10.053433325716288</v>
      </c>
      <c r="J112" s="35">
        <f t="shared" si="86"/>
        <v>3.4301151342304284</v>
      </c>
      <c r="K112" s="35">
        <f t="shared" si="87"/>
        <v>1.3337533501681262</v>
      </c>
      <c r="L112" s="35">
        <f t="shared" si="88"/>
        <v>1.3898844044041339</v>
      </c>
      <c r="M112" s="34">
        <f t="shared" si="89"/>
        <v>0.28197122066665481</v>
      </c>
      <c r="N112" s="34">
        <f t="shared" si="90"/>
        <v>0.2823247973975766</v>
      </c>
      <c r="O112" s="33"/>
      <c r="P112" s="34">
        <f t="shared" si="91"/>
        <v>0.28225722033165623</v>
      </c>
      <c r="Q112" s="35">
        <f t="shared" si="92"/>
        <v>9.174470730188844</v>
      </c>
      <c r="R112" s="35">
        <f t="shared" si="93"/>
        <v>3.4301151342304284</v>
      </c>
      <c r="S112" s="35">
        <f t="shared" si="94"/>
        <v>1.3802380513804202</v>
      </c>
      <c r="T112" s="35">
        <f t="shared" si="95"/>
        <v>1.4615711737116404</v>
      </c>
      <c r="U112" s="34">
        <f t="shared" si="96"/>
        <v>0.28199850163173851</v>
      </c>
      <c r="V112" s="34">
        <f t="shared" si="97"/>
        <v>0.28235635128490233</v>
      </c>
      <c r="W112" s="33"/>
      <c r="X112" s="34">
        <f t="shared" si="98"/>
        <v>0.28225264083540763</v>
      </c>
      <c r="Y112" s="35">
        <f t="shared" si="99"/>
        <v>10.770774286059659</v>
      </c>
      <c r="Z112" s="35">
        <f t="shared" si="100"/>
        <v>3.4301151342304284</v>
      </c>
      <c r="AA112" s="35">
        <f t="shared" si="101"/>
        <v>1.2981058829170369</v>
      </c>
      <c r="AB112" s="35">
        <f t="shared" si="102"/>
        <v>1.3348161563069103</v>
      </c>
      <c r="AC112" s="34">
        <f t="shared" si="103"/>
        <v>0.28194895997460007</v>
      </c>
      <c r="AD112" s="34">
        <f t="shared" si="104"/>
        <v>0.28229905009110362</v>
      </c>
      <c r="AE112" s="33"/>
      <c r="AF112" s="34">
        <f t="shared" si="105"/>
        <v>0.28225714276865638</v>
      </c>
      <c r="AG112" s="35">
        <f t="shared" si="106"/>
        <v>9.1717202545860133</v>
      </c>
      <c r="AH112" s="35">
        <f t="shared" si="107"/>
        <v>3.4301151342304284</v>
      </c>
      <c r="AI112" s="35">
        <f t="shared" si="108"/>
        <v>1.3787594889258084</v>
      </c>
      <c r="AJ112" s="35">
        <f t="shared" si="109"/>
        <v>1.4615051451270273</v>
      </c>
      <c r="AK112" s="34">
        <f t="shared" si="110"/>
        <v>0.28199850163173851</v>
      </c>
      <c r="AL112" s="34">
        <f t="shared" si="111"/>
        <v>0.28235635128490233</v>
      </c>
    </row>
    <row r="113" spans="1:39">
      <c r="A113" s="40" t="s">
        <v>191</v>
      </c>
      <c r="B113" s="49">
        <v>1271.9000000000001</v>
      </c>
      <c r="C113" s="51">
        <v>0.28223341479700215</v>
      </c>
      <c r="D113" s="51">
        <v>3.6416449585943945E-5</v>
      </c>
      <c r="E113" s="54">
        <v>1.7549389600444297E-3</v>
      </c>
      <c r="H113" s="34">
        <f t="shared" si="84"/>
        <v>0.28218980202864069</v>
      </c>
      <c r="I113" s="35">
        <f t="shared" si="85"/>
        <v>8.614032008573691</v>
      </c>
      <c r="J113" s="35">
        <f t="shared" si="86"/>
        <v>1.274575735508038</v>
      </c>
      <c r="K113" s="35">
        <f t="shared" si="87"/>
        <v>1.4178018906134728</v>
      </c>
      <c r="L113" s="35">
        <f t="shared" si="88"/>
        <v>1.5080698958431988</v>
      </c>
      <c r="M113" s="34">
        <f t="shared" si="89"/>
        <v>0.28194693203891047</v>
      </c>
      <c r="N113" s="34">
        <f t="shared" si="90"/>
        <v>0.28229670452693256</v>
      </c>
      <c r="O113" s="33"/>
      <c r="P113" s="34">
        <f t="shared" si="91"/>
        <v>0.28219128833982648</v>
      </c>
      <c r="Q113" s="35">
        <f t="shared" si="92"/>
        <v>7.6687001549435863</v>
      </c>
      <c r="R113" s="35">
        <f t="shared" si="93"/>
        <v>1.274575735508038</v>
      </c>
      <c r="S113" s="35">
        <f t="shared" si="94"/>
        <v>1.4672158975249345</v>
      </c>
      <c r="T113" s="35">
        <f t="shared" si="95"/>
        <v>1.5870471012321787</v>
      </c>
      <c r="U113" s="34">
        <f t="shared" si="96"/>
        <v>0.28197505012876523</v>
      </c>
      <c r="V113" s="34">
        <f t="shared" si="97"/>
        <v>0.28232922665495735</v>
      </c>
      <c r="W113" s="33"/>
      <c r="X113" s="34">
        <f t="shared" si="98"/>
        <v>0.28218858920358969</v>
      </c>
      <c r="Y113" s="35">
        <f t="shared" si="99"/>
        <v>9.3855594139991005</v>
      </c>
      <c r="Z113" s="35">
        <f t="shared" si="100"/>
        <v>1.274575735508038</v>
      </c>
      <c r="AA113" s="35">
        <f t="shared" si="101"/>
        <v>1.3799080428058512</v>
      </c>
      <c r="AB113" s="35">
        <f t="shared" si="102"/>
        <v>1.4473992331732821</v>
      </c>
      <c r="AC113" s="34">
        <f t="shared" si="103"/>
        <v>0.28192398776984512</v>
      </c>
      <c r="AD113" s="34">
        <f t="shared" si="104"/>
        <v>0.28227016657717019</v>
      </c>
      <c r="AE113" s="33"/>
      <c r="AF113" s="34">
        <f t="shared" si="105"/>
        <v>0.28219124262549494</v>
      </c>
      <c r="AG113" s="35">
        <f t="shared" si="106"/>
        <v>7.667078935920113</v>
      </c>
      <c r="AH113" s="35">
        <f t="shared" si="107"/>
        <v>1.274575735508038</v>
      </c>
      <c r="AI113" s="35">
        <f t="shared" si="108"/>
        <v>1.4656441611590805</v>
      </c>
      <c r="AJ113" s="35">
        <f t="shared" si="109"/>
        <v>1.5868135292656518</v>
      </c>
      <c r="AK113" s="34">
        <f t="shared" si="110"/>
        <v>0.28197505012876523</v>
      </c>
      <c r="AL113" s="34">
        <f t="shared" si="111"/>
        <v>0.28232922665495735</v>
      </c>
    </row>
    <row r="114" spans="1:39">
      <c r="A114" s="40" t="s">
        <v>192</v>
      </c>
      <c r="B114" s="49">
        <v>1344.8</v>
      </c>
      <c r="C114" s="51">
        <v>0.28224893942445206</v>
      </c>
      <c r="D114" s="51">
        <v>3.7445031474395117E-5</v>
      </c>
      <c r="E114" s="54">
        <v>4.3573070589396687E-4</v>
      </c>
      <c r="H114" s="34">
        <f t="shared" si="84"/>
        <v>0.28223748214928668</v>
      </c>
      <c r="I114" s="35">
        <f t="shared" si="85"/>
        <v>12.006286724095538</v>
      </c>
      <c r="J114" s="35">
        <f t="shared" si="86"/>
        <v>1.3105761016038289</v>
      </c>
      <c r="K114" s="35">
        <f t="shared" si="87"/>
        <v>1.3485407980981439</v>
      </c>
      <c r="L114" s="35">
        <f t="shared" si="88"/>
        <v>1.3532424592389596</v>
      </c>
      <c r="M114" s="34">
        <f t="shared" si="89"/>
        <v>0.28189902609583167</v>
      </c>
      <c r="N114" s="34">
        <f t="shared" si="90"/>
        <v>0.28224129524337149</v>
      </c>
      <c r="O114" s="33"/>
      <c r="P114" s="34">
        <f t="shared" si="91"/>
        <v>0.28223787287444946</v>
      </c>
      <c r="Q114" s="35">
        <f t="shared" si="92"/>
        <v>10.962907214779882</v>
      </c>
      <c r="R114" s="35">
        <f t="shared" si="93"/>
        <v>1.3105761016038289</v>
      </c>
      <c r="S114" s="35">
        <f t="shared" si="94"/>
        <v>1.3955408795331998</v>
      </c>
      <c r="T114" s="35">
        <f t="shared" si="95"/>
        <v>1.4314743193631259</v>
      </c>
      <c r="U114" s="34">
        <f t="shared" si="96"/>
        <v>0.28192879695023548</v>
      </c>
      <c r="V114" s="34">
        <f t="shared" si="97"/>
        <v>0.282275729002682</v>
      </c>
      <c r="W114" s="33"/>
      <c r="X114" s="34">
        <f t="shared" si="98"/>
        <v>0.28223716330512266</v>
      </c>
      <c r="Y114" s="35">
        <f t="shared" si="99"/>
        <v>12.85788090769957</v>
      </c>
      <c r="Z114" s="35">
        <f t="shared" si="100"/>
        <v>1.3105761016038289</v>
      </c>
      <c r="AA114" s="35">
        <f t="shared" si="101"/>
        <v>1.3124981040491264</v>
      </c>
      <c r="AB114" s="35">
        <f t="shared" si="102"/>
        <v>1.2931227363246902</v>
      </c>
      <c r="AC114" s="34">
        <f t="shared" si="103"/>
        <v>0.28187473213145908</v>
      </c>
      <c r="AD114" s="34">
        <f t="shared" si="104"/>
        <v>0.28221319620024177</v>
      </c>
      <c r="AE114" s="33"/>
      <c r="AF114" s="34">
        <f t="shared" si="105"/>
        <v>0.28223786085722885</v>
      </c>
      <c r="AG114" s="35">
        <f t="shared" si="106"/>
        <v>10.962480964580301</v>
      </c>
      <c r="AH114" s="35">
        <f t="shared" si="107"/>
        <v>1.3105761016038289</v>
      </c>
      <c r="AI114" s="35">
        <f t="shared" si="108"/>
        <v>1.3940459241185956</v>
      </c>
      <c r="AJ114" s="35">
        <f t="shared" si="109"/>
        <v>1.4314089332054651</v>
      </c>
      <c r="AK114" s="34">
        <f t="shared" si="110"/>
        <v>0.28192879695023548</v>
      </c>
      <c r="AL114" s="34">
        <f t="shared" si="111"/>
        <v>0.282275729002682</v>
      </c>
    </row>
    <row r="115" spans="1:39">
      <c r="A115" s="40" t="s">
        <v>193</v>
      </c>
      <c r="B115" s="49">
        <v>1240.2</v>
      </c>
      <c r="C115" s="51">
        <v>0.28213340829327538</v>
      </c>
      <c r="D115" s="51">
        <v>3.3428126592310825E-5</v>
      </c>
      <c r="E115" s="54">
        <v>2.7101049399410092E-3</v>
      </c>
      <c r="H115" s="34">
        <f t="shared" si="84"/>
        <v>0.2820677570254802</v>
      </c>
      <c r="I115" s="35">
        <f t="shared" si="85"/>
        <v>3.5470183760932805</v>
      </c>
      <c r="J115" s="35">
        <f t="shared" si="86"/>
        <v>1.1699844307308787</v>
      </c>
      <c r="K115" s="35">
        <f t="shared" si="87"/>
        <v>1.5961918807013493</v>
      </c>
      <c r="L115" s="35">
        <f t="shared" si="88"/>
        <v>1.797436985800688</v>
      </c>
      <c r="M115" s="34">
        <f t="shared" si="89"/>
        <v>0.28196774254905149</v>
      </c>
      <c r="N115" s="34">
        <f t="shared" si="90"/>
        <v>0.28232077451456555</v>
      </c>
      <c r="O115" s="33"/>
      <c r="P115" s="34">
        <f t="shared" si="91"/>
        <v>0.2820699937441678</v>
      </c>
      <c r="Q115" s="35">
        <f t="shared" si="92"/>
        <v>2.654314821048942</v>
      </c>
      <c r="R115" s="35">
        <f t="shared" si="93"/>
        <v>1.1699844307308787</v>
      </c>
      <c r="S115" s="35">
        <f t="shared" si="94"/>
        <v>1.6518232331118523</v>
      </c>
      <c r="T115" s="35">
        <f t="shared" si="95"/>
        <v>1.8835902245897529</v>
      </c>
      <c r="U115" s="34">
        <f t="shared" si="96"/>
        <v>0.28199514335532061</v>
      </c>
      <c r="V115" s="34">
        <f t="shared" si="97"/>
        <v>0.28235246701338285</v>
      </c>
      <c r="W115" s="33"/>
      <c r="X115" s="34">
        <f t="shared" si="98"/>
        <v>0.28206593190450457</v>
      </c>
      <c r="Y115" s="35">
        <f t="shared" si="99"/>
        <v>4.2755764818958042</v>
      </c>
      <c r="Z115" s="35">
        <f t="shared" si="100"/>
        <v>1.1699844307308787</v>
      </c>
      <c r="AA115" s="35">
        <f t="shared" si="101"/>
        <v>1.553530171333134</v>
      </c>
      <c r="AB115" s="35">
        <f t="shared" si="102"/>
        <v>1.7312737317180107</v>
      </c>
      <c r="AC115" s="34">
        <f t="shared" si="103"/>
        <v>0.28194538399920399</v>
      </c>
      <c r="AD115" s="34">
        <f t="shared" si="104"/>
        <v>0.28229491402317564</v>
      </c>
      <c r="AE115" s="33"/>
      <c r="AF115" s="34">
        <f t="shared" si="105"/>
        <v>0.28206992494893718</v>
      </c>
      <c r="AG115" s="35">
        <f t="shared" si="106"/>
        <v>2.6518752318493988</v>
      </c>
      <c r="AH115" s="35">
        <f t="shared" si="107"/>
        <v>1.1699844307308787</v>
      </c>
      <c r="AI115" s="35">
        <f t="shared" si="108"/>
        <v>1.65005373848613</v>
      </c>
      <c r="AJ115" s="35">
        <f t="shared" si="109"/>
        <v>1.8830565926605147</v>
      </c>
      <c r="AK115" s="34">
        <f t="shared" si="110"/>
        <v>0.28199514335532061</v>
      </c>
      <c r="AL115" s="34">
        <f t="shared" si="111"/>
        <v>0.28235246701338285</v>
      </c>
    </row>
    <row r="116" spans="1:39">
      <c r="A116" s="40" t="s">
        <v>194</v>
      </c>
      <c r="B116" s="49">
        <v>1388.1</v>
      </c>
      <c r="C116" s="51">
        <v>0.2822161378987364</v>
      </c>
      <c r="D116" s="51">
        <v>3.8190957340362229E-5</v>
      </c>
      <c r="E116" s="54">
        <v>6.8333803341818946E-4</v>
      </c>
      <c r="H116" s="34">
        <f t="shared" si="84"/>
        <v>0.28219758361940744</v>
      </c>
      <c r="I116" s="35">
        <f t="shared" si="85"/>
        <v>11.602626817455164</v>
      </c>
      <c r="J116" s="35">
        <f t="shared" si="86"/>
        <v>1.3366835069126777</v>
      </c>
      <c r="K116" s="35">
        <f t="shared" si="87"/>
        <v>1.4011565411172942</v>
      </c>
      <c r="L116" s="35">
        <f t="shared" si="88"/>
        <v>1.4119277484851562</v>
      </c>
      <c r="M116" s="34">
        <f t="shared" si="89"/>
        <v>0.28187053975105081</v>
      </c>
      <c r="N116" s="34">
        <f t="shared" si="90"/>
        <v>0.28220834718193821</v>
      </c>
      <c r="O116" s="33"/>
      <c r="P116" s="34">
        <f t="shared" si="91"/>
        <v>0.28219821662666189</v>
      </c>
      <c r="Q116" s="35">
        <f t="shared" si="92"/>
        <v>10.532842664041642</v>
      </c>
      <c r="R116" s="35">
        <f t="shared" si="93"/>
        <v>1.3366835069126777</v>
      </c>
      <c r="S116" s="35">
        <f t="shared" si="94"/>
        <v>1.449990415204492</v>
      </c>
      <c r="T116" s="35">
        <f t="shared" si="95"/>
        <v>1.4927210175854528</v>
      </c>
      <c r="U116" s="34">
        <f t="shared" si="96"/>
        <v>0.28190129442856132</v>
      </c>
      <c r="V116" s="34">
        <f t="shared" si="97"/>
        <v>0.28224391885713113</v>
      </c>
      <c r="W116" s="33"/>
      <c r="X116" s="34">
        <f t="shared" si="98"/>
        <v>0.28219706705215203</v>
      </c>
      <c r="Y116" s="35">
        <f t="shared" si="99"/>
        <v>12.475800022901939</v>
      </c>
      <c r="Z116" s="35">
        <f t="shared" si="100"/>
        <v>1.3366835069126777</v>
      </c>
      <c r="AA116" s="35">
        <f t="shared" si="101"/>
        <v>1.3637075765791113</v>
      </c>
      <c r="AB116" s="35">
        <f t="shared" si="102"/>
        <v>1.3498368042189115</v>
      </c>
      <c r="AC116" s="34">
        <f t="shared" si="103"/>
        <v>0.28184544231458369</v>
      </c>
      <c r="AD116" s="34">
        <f t="shared" si="104"/>
        <v>0.28217931882168712</v>
      </c>
      <c r="AE116" s="33"/>
      <c r="AF116" s="34">
        <f t="shared" si="105"/>
        <v>0.28219819715803079</v>
      </c>
      <c r="AG116" s="35">
        <f t="shared" si="106"/>
        <v>10.532152045321652</v>
      </c>
      <c r="AH116" s="35">
        <f t="shared" si="107"/>
        <v>1.3366835069126777</v>
      </c>
      <c r="AI116" s="35">
        <f t="shared" si="108"/>
        <v>1.4484371314174493</v>
      </c>
      <c r="AJ116" s="35">
        <f t="shared" si="109"/>
        <v>1.4926534198510624</v>
      </c>
      <c r="AK116" s="34">
        <f t="shared" si="110"/>
        <v>0.28190129442856132</v>
      </c>
      <c r="AL116" s="34">
        <f t="shared" si="111"/>
        <v>0.28224391885713113</v>
      </c>
    </row>
    <row r="117" spans="1:39">
      <c r="A117" s="40" t="s">
        <v>195</v>
      </c>
      <c r="B117" s="49">
        <v>1122.0999999999999</v>
      </c>
      <c r="C117" s="51">
        <v>0.28241196653758954</v>
      </c>
      <c r="D117" s="51">
        <v>6.5370661370264604E-5</v>
      </c>
      <c r="E117" s="54">
        <v>3.048434155222234E-3</v>
      </c>
      <c r="H117" s="34">
        <f t="shared" si="84"/>
        <v>0.28234522797741307</v>
      </c>
      <c r="I117" s="35">
        <f t="shared" si="85"/>
        <v>10.638961781679335</v>
      </c>
      <c r="J117" s="35">
        <f t="shared" si="86"/>
        <v>2.2879731479592609</v>
      </c>
      <c r="K117" s="35">
        <f t="shared" si="87"/>
        <v>1.2139419048963056</v>
      </c>
      <c r="L117" s="35">
        <f t="shared" si="88"/>
        <v>1.2660277430386095</v>
      </c>
      <c r="M117" s="34">
        <f t="shared" si="89"/>
        <v>0.28204516120833278</v>
      </c>
      <c r="N117" s="34">
        <f t="shared" si="90"/>
        <v>0.28241031898795116</v>
      </c>
      <c r="O117" s="33"/>
      <c r="P117" s="34">
        <f t="shared" si="91"/>
        <v>0.28234749924696767</v>
      </c>
      <c r="Q117" s="35">
        <f t="shared" si="92"/>
        <v>9.8416036051074407</v>
      </c>
      <c r="R117" s="35">
        <f t="shared" si="93"/>
        <v>2.2879731479592609</v>
      </c>
      <c r="S117" s="35">
        <f t="shared" si="94"/>
        <v>1.256250872091083</v>
      </c>
      <c r="T117" s="35">
        <f t="shared" si="95"/>
        <v>1.3311967858193956</v>
      </c>
      <c r="U117" s="34">
        <f t="shared" si="96"/>
        <v>0.28206989723521542</v>
      </c>
      <c r="V117" s="34">
        <f t="shared" si="97"/>
        <v>0.28243892933229725</v>
      </c>
      <c r="W117" s="33"/>
      <c r="X117" s="34">
        <f t="shared" si="98"/>
        <v>0.28234337479270005</v>
      </c>
      <c r="Y117" s="35">
        <f t="shared" si="99"/>
        <v>11.289649556529557</v>
      </c>
      <c r="Z117" s="35">
        <f t="shared" si="100"/>
        <v>2.2879731479592609</v>
      </c>
      <c r="AA117" s="35">
        <f t="shared" si="101"/>
        <v>1.1814966598335199</v>
      </c>
      <c r="AB117" s="35">
        <f t="shared" si="102"/>
        <v>1.2159743041476319</v>
      </c>
      <c r="AC117" s="34">
        <f t="shared" si="103"/>
        <v>0.28202497847538255</v>
      </c>
      <c r="AD117" s="34">
        <f t="shared" si="104"/>
        <v>0.28238697510405686</v>
      </c>
      <c r="AE117" s="33"/>
      <c r="AF117" s="34">
        <f t="shared" si="105"/>
        <v>0.28234742938644952</v>
      </c>
      <c r="AG117" s="35">
        <f t="shared" si="106"/>
        <v>9.8391268956521394</v>
      </c>
      <c r="AH117" s="35">
        <f t="shared" si="107"/>
        <v>2.2879731479592609</v>
      </c>
      <c r="AI117" s="35">
        <f t="shared" si="108"/>
        <v>1.254905129325051</v>
      </c>
      <c r="AJ117" s="35">
        <f t="shared" si="109"/>
        <v>1.3311320794654331</v>
      </c>
      <c r="AK117" s="34">
        <f t="shared" si="110"/>
        <v>0.28206989723521542</v>
      </c>
      <c r="AL117" s="34">
        <f t="shared" si="111"/>
        <v>0.28243892933229725</v>
      </c>
    </row>
    <row r="118" spans="1:39">
      <c r="A118" s="40" t="s">
        <v>196</v>
      </c>
      <c r="B118" s="49">
        <v>1234.8</v>
      </c>
      <c r="C118" s="51">
        <v>0.28237705763316701</v>
      </c>
      <c r="D118" s="51">
        <v>6.3334440924706767E-5</v>
      </c>
      <c r="E118" s="54">
        <v>6.9713981168097476E-4</v>
      </c>
      <c r="H118" s="34">
        <f t="shared" si="84"/>
        <v>0.28236024409683186</v>
      </c>
      <c r="I118" s="35">
        <f t="shared" si="85"/>
        <v>13.794234649087134</v>
      </c>
      <c r="J118" s="35">
        <f t="shared" si="86"/>
        <v>2.2167054323647366</v>
      </c>
      <c r="K118" s="35">
        <f t="shared" si="87"/>
        <v>1.1859712151015878</v>
      </c>
      <c r="L118" s="35">
        <f t="shared" si="88"/>
        <v>1.1564209213639314</v>
      </c>
      <c r="M118" s="34">
        <f t="shared" si="89"/>
        <v>0.28197128628809559</v>
      </c>
      <c r="N118" s="34">
        <f t="shared" si="90"/>
        <v>0.2823248732970744</v>
      </c>
      <c r="O118" s="33"/>
      <c r="P118" s="34">
        <f t="shared" si="91"/>
        <v>0.28236081690016557</v>
      </c>
      <c r="Q118" s="35">
        <f t="shared" si="92"/>
        <v>12.84587770585377</v>
      </c>
      <c r="R118" s="35">
        <f t="shared" si="93"/>
        <v>2.2167054323647366</v>
      </c>
      <c r="S118" s="35">
        <f t="shared" si="94"/>
        <v>1.227305332517997</v>
      </c>
      <c r="T118" s="35">
        <f t="shared" si="95"/>
        <v>1.2247343665412658</v>
      </c>
      <c r="U118" s="34">
        <f t="shared" si="96"/>
        <v>0.2819985649922539</v>
      </c>
      <c r="V118" s="34">
        <f t="shared" si="97"/>
        <v>0.28235642456935384</v>
      </c>
      <c r="W118" s="33"/>
      <c r="X118" s="34">
        <f t="shared" si="98"/>
        <v>0.28235977670142159</v>
      </c>
      <c r="Y118" s="35">
        <f t="shared" si="99"/>
        <v>14.568209825951417</v>
      </c>
      <c r="Z118" s="35">
        <f t="shared" si="100"/>
        <v>2.2167054323647366</v>
      </c>
      <c r="AA118" s="35">
        <f t="shared" si="101"/>
        <v>1.1542735477287263</v>
      </c>
      <c r="AB118" s="35">
        <f t="shared" si="102"/>
        <v>1.1039283891167837</v>
      </c>
      <c r="AC118" s="34">
        <f t="shared" si="103"/>
        <v>0.2819490274422215</v>
      </c>
      <c r="AD118" s="34">
        <f t="shared" si="104"/>
        <v>0.28229912812594293</v>
      </c>
      <c r="AE118" s="33"/>
      <c r="AF118" s="34">
        <f t="shared" si="105"/>
        <v>0.28236079928230212</v>
      </c>
      <c r="AG118" s="35">
        <f t="shared" si="106"/>
        <v>12.845252955744346</v>
      </c>
      <c r="AH118" s="35">
        <f t="shared" si="107"/>
        <v>2.2167054323647366</v>
      </c>
      <c r="AI118" s="35">
        <f t="shared" si="108"/>
        <v>1.2259905972930178</v>
      </c>
      <c r="AJ118" s="35">
        <f t="shared" si="109"/>
        <v>1.2247854835141485</v>
      </c>
      <c r="AK118" s="34">
        <f t="shared" si="110"/>
        <v>0.2819985649922539</v>
      </c>
      <c r="AL118" s="34">
        <f t="shared" si="111"/>
        <v>0.28235642456935384</v>
      </c>
    </row>
    <row r="119" spans="1:39">
      <c r="A119" s="53"/>
      <c r="B119" s="48"/>
      <c r="C119" s="50"/>
      <c r="D119" s="50"/>
      <c r="E119" s="52"/>
      <c r="H119" s="34"/>
      <c r="I119" s="35"/>
      <c r="J119" s="35"/>
      <c r="K119" s="35"/>
      <c r="L119" s="35"/>
      <c r="M119" s="34"/>
      <c r="N119" s="34"/>
      <c r="O119" s="33"/>
      <c r="P119" s="34"/>
      <c r="Q119" s="35"/>
      <c r="R119" s="35"/>
      <c r="S119" s="35"/>
      <c r="T119" s="35"/>
      <c r="U119" s="34"/>
      <c r="V119" s="34"/>
      <c r="W119" s="33"/>
      <c r="X119" s="34"/>
      <c r="Y119" s="35"/>
      <c r="Z119" s="35"/>
      <c r="AA119" s="35"/>
      <c r="AB119" s="35"/>
      <c r="AC119" s="34"/>
      <c r="AD119" s="34"/>
      <c r="AE119" s="33"/>
      <c r="AF119" s="34"/>
      <c r="AG119" s="35"/>
      <c r="AH119" s="35"/>
      <c r="AI119" s="35"/>
      <c r="AJ119" s="35"/>
      <c r="AK119" s="34"/>
      <c r="AL119" s="34"/>
    </row>
    <row r="120" spans="1:39" s="57" customFormat="1" ht="21">
      <c r="A120" s="58" t="s">
        <v>212</v>
      </c>
    </row>
    <row r="121" spans="1:39">
      <c r="A121" s="56" t="s">
        <v>610</v>
      </c>
    </row>
    <row r="122" spans="1:39" ht="18.75">
      <c r="A122"/>
      <c r="B122" s="59"/>
      <c r="C122" s="59"/>
      <c r="D122" s="59"/>
      <c r="E122" s="59"/>
      <c r="F122" s="59"/>
      <c r="G122" s="59"/>
      <c r="H122" s="59"/>
      <c r="I122" s="59"/>
      <c r="J122" s="59" t="s">
        <v>213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  <c r="W122" s="60"/>
      <c r="X122" s="60"/>
      <c r="Y122" s="60"/>
      <c r="Z122" s="61" t="s">
        <v>214</v>
      </c>
      <c r="AA122" s="60"/>
      <c r="AB122" s="60"/>
      <c r="AC122" s="60"/>
      <c r="AD122" s="60"/>
      <c r="AE122" s="60"/>
      <c r="AF122" s="60"/>
      <c r="AG122" s="60"/>
      <c r="AH122" s="60"/>
      <c r="AJ122" s="77"/>
      <c r="AK122" s="77"/>
      <c r="AL122" s="77"/>
      <c r="AM122" s="77"/>
    </row>
    <row r="123" spans="1:39" ht="15.75">
      <c r="A123" s="62" t="s">
        <v>215</v>
      </c>
      <c r="B123" s="63" t="s">
        <v>216</v>
      </c>
      <c r="C123" s="63" t="s">
        <v>217</v>
      </c>
      <c r="D123" s="63" t="s">
        <v>218</v>
      </c>
      <c r="E123" s="63" t="s">
        <v>219</v>
      </c>
      <c r="F123" s="63" t="s">
        <v>220</v>
      </c>
      <c r="G123" s="63" t="s">
        <v>221</v>
      </c>
      <c r="H123" s="63" t="s">
        <v>222</v>
      </c>
      <c r="I123" s="63" t="s">
        <v>223</v>
      </c>
      <c r="J123" s="63" t="s">
        <v>224</v>
      </c>
      <c r="K123" s="63" t="s">
        <v>225</v>
      </c>
      <c r="L123" s="63" t="s">
        <v>226</v>
      </c>
      <c r="M123" s="63" t="s">
        <v>227</v>
      </c>
      <c r="N123" s="63" t="s">
        <v>228</v>
      </c>
      <c r="O123" s="63" t="s">
        <v>229</v>
      </c>
      <c r="P123" s="63" t="s">
        <v>230</v>
      </c>
      <c r="Q123" s="63" t="s">
        <v>231</v>
      </c>
      <c r="R123" s="63" t="s">
        <v>232</v>
      </c>
      <c r="S123" s="63" t="s">
        <v>233</v>
      </c>
      <c r="T123" s="63" t="s">
        <v>234</v>
      </c>
      <c r="U123" s="64" t="s">
        <v>235</v>
      </c>
      <c r="V123" s="64" t="s">
        <v>236</v>
      </c>
      <c r="W123" s="64" t="s">
        <v>237</v>
      </c>
      <c r="X123" s="64" t="s">
        <v>236</v>
      </c>
      <c r="Y123" s="64" t="s">
        <v>238</v>
      </c>
      <c r="Z123" s="64" t="s">
        <v>236</v>
      </c>
      <c r="AA123" s="64" t="s">
        <v>239</v>
      </c>
      <c r="AB123" s="64" t="s">
        <v>236</v>
      </c>
      <c r="AC123" s="64" t="s">
        <v>240</v>
      </c>
      <c r="AD123" s="64" t="s">
        <v>236</v>
      </c>
      <c r="AE123" s="64" t="s">
        <v>241</v>
      </c>
      <c r="AF123" s="64" t="s">
        <v>236</v>
      </c>
      <c r="AG123" s="64" t="s">
        <v>242</v>
      </c>
      <c r="AH123" s="64" t="s">
        <v>236</v>
      </c>
      <c r="AJ123" s="78" t="s">
        <v>233</v>
      </c>
      <c r="AK123" s="78" t="s">
        <v>234</v>
      </c>
      <c r="AL123" s="78" t="s">
        <v>243</v>
      </c>
      <c r="AM123" s="78" t="s">
        <v>236</v>
      </c>
    </row>
    <row r="124" spans="1:39" s="71" customFormat="1" ht="15.75">
      <c r="A124" s="89" t="s">
        <v>741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J124" s="89"/>
      <c r="AK124" s="89"/>
      <c r="AL124" s="89"/>
      <c r="AM124" s="89"/>
    </row>
    <row r="125" spans="1:39">
      <c r="A125" t="s">
        <v>244</v>
      </c>
      <c r="B125">
        <v>3.3</v>
      </c>
      <c r="C125">
        <v>0.24</v>
      </c>
      <c r="D125">
        <v>0.2631</v>
      </c>
      <c r="E125">
        <v>8.0000000000000002E-3</v>
      </c>
      <c r="F125">
        <v>-2.8559000000000001E-2</v>
      </c>
      <c r="G125">
        <v>3.8008359999999999</v>
      </c>
      <c r="H125">
        <v>0.1155708</v>
      </c>
      <c r="I125">
        <v>9.2600000000000002E-2</v>
      </c>
      <c r="J125">
        <v>7.6E-3</v>
      </c>
      <c r="K125">
        <v>0.42653999999999997</v>
      </c>
      <c r="L125">
        <v>1463</v>
      </c>
      <c r="M125">
        <v>57</v>
      </c>
      <c r="N125">
        <v>1504</v>
      </c>
      <c r="O125">
        <v>41</v>
      </c>
      <c r="P125">
        <v>1410</v>
      </c>
      <c r="Q125">
        <v>170</v>
      </c>
      <c r="R125" t="s">
        <v>245</v>
      </c>
      <c r="S125">
        <v>1504</v>
      </c>
      <c r="T125">
        <v>41</v>
      </c>
    </row>
    <row r="126" spans="1:39">
      <c r="A126" t="s">
        <v>246</v>
      </c>
      <c r="B126">
        <v>2.0699999999999998</v>
      </c>
      <c r="C126">
        <v>0.27</v>
      </c>
      <c r="D126">
        <v>0.19</v>
      </c>
      <c r="E126">
        <v>1.2E-2</v>
      </c>
      <c r="F126">
        <v>8.3210999999999993E-2</v>
      </c>
      <c r="G126">
        <v>5.2631579999999998</v>
      </c>
      <c r="H126">
        <v>0.33240999999999998</v>
      </c>
      <c r="I126">
        <v>8.7999999999999995E-2</v>
      </c>
      <c r="J126">
        <v>1.2E-2</v>
      </c>
      <c r="K126">
        <v>0.20746000000000001</v>
      </c>
      <c r="L126">
        <v>1149</v>
      </c>
      <c r="M126">
        <v>98</v>
      </c>
      <c r="N126">
        <v>1119</v>
      </c>
      <c r="O126">
        <v>64</v>
      </c>
      <c r="P126">
        <v>1230</v>
      </c>
      <c r="Q126">
        <v>300</v>
      </c>
      <c r="R126" t="s">
        <v>245</v>
      </c>
      <c r="S126">
        <v>1119</v>
      </c>
      <c r="T126">
        <v>64</v>
      </c>
      <c r="U126">
        <v>1.4670099999999999</v>
      </c>
      <c r="V126">
        <v>1.4999999999999999E-4</v>
      </c>
      <c r="W126">
        <v>1.88683</v>
      </c>
      <c r="X126">
        <v>2.4000000000000001E-4</v>
      </c>
      <c r="Y126">
        <v>0.27998600000000001</v>
      </c>
      <c r="Z126">
        <v>4.3000000000000002E-5</v>
      </c>
      <c r="AA126">
        <v>3.805E-2</v>
      </c>
      <c r="AB126">
        <v>2.9999999999999997E-4</v>
      </c>
      <c r="AC126">
        <v>1.0667000000000001E-3</v>
      </c>
      <c r="AD126">
        <v>5.1000000000000003E-6</v>
      </c>
      <c r="AE126">
        <v>4.22</v>
      </c>
      <c r="AF126">
        <v>0.17</v>
      </c>
      <c r="AG126">
        <v>0.28204600000000002</v>
      </c>
      <c r="AH126">
        <v>5.3999999999999998E-5</v>
      </c>
      <c r="AJ126">
        <v>1119</v>
      </c>
      <c r="AK126">
        <v>64</v>
      </c>
      <c r="AL126">
        <v>-1.7</v>
      </c>
      <c r="AM126">
        <v>0.5</v>
      </c>
    </row>
    <row r="127" spans="1:39">
      <c r="A127" t="s">
        <v>247</v>
      </c>
      <c r="B127">
        <v>3.35</v>
      </c>
      <c r="C127">
        <v>0.27</v>
      </c>
      <c r="D127">
        <v>0.25209999999999999</v>
      </c>
      <c r="E127">
        <v>7.4000000000000003E-3</v>
      </c>
      <c r="F127">
        <v>-4.6476999999999997E-2</v>
      </c>
      <c r="G127">
        <v>3.9666800000000002</v>
      </c>
      <c r="H127">
        <v>0.1164357</v>
      </c>
      <c r="I127">
        <v>9.6799999999999997E-2</v>
      </c>
      <c r="J127">
        <v>8.6E-3</v>
      </c>
      <c r="K127">
        <v>0.38270999999999999</v>
      </c>
      <c r="L127">
        <v>1490</v>
      </c>
      <c r="M127">
        <v>64</v>
      </c>
      <c r="N127">
        <v>1448</v>
      </c>
      <c r="O127">
        <v>38</v>
      </c>
      <c r="P127">
        <v>1480</v>
      </c>
      <c r="Q127">
        <v>180</v>
      </c>
      <c r="R127" t="s">
        <v>245</v>
      </c>
      <c r="S127">
        <v>1448</v>
      </c>
      <c r="T127">
        <v>38</v>
      </c>
      <c r="U127">
        <v>1.46705</v>
      </c>
      <c r="V127">
        <v>1.6000000000000001E-4</v>
      </c>
      <c r="W127">
        <v>1.8867799999999999</v>
      </c>
      <c r="X127">
        <v>2.5999999999999998E-4</v>
      </c>
      <c r="Y127">
        <v>0.28013900000000003</v>
      </c>
      <c r="Z127">
        <v>4.8999999999999998E-5</v>
      </c>
      <c r="AA127">
        <v>2.487E-2</v>
      </c>
      <c r="AB127">
        <v>5.5999999999999995E-4</v>
      </c>
      <c r="AC127">
        <v>6.8999999999999997E-4</v>
      </c>
      <c r="AD127">
        <v>1.2E-5</v>
      </c>
      <c r="AE127">
        <v>3.61</v>
      </c>
      <c r="AF127">
        <v>0.21</v>
      </c>
      <c r="AG127">
        <v>0.28220000000000001</v>
      </c>
      <c r="AH127">
        <v>5.5000000000000002E-5</v>
      </c>
      <c r="AJ127">
        <v>1448</v>
      </c>
      <c r="AK127">
        <v>38</v>
      </c>
      <c r="AL127">
        <v>11.3</v>
      </c>
      <c r="AM127">
        <v>0.6</v>
      </c>
    </row>
    <row r="128" spans="1:39">
      <c r="A128" t="s">
        <v>248</v>
      </c>
      <c r="B128">
        <v>3.65</v>
      </c>
      <c r="C128">
        <v>0.25</v>
      </c>
      <c r="D128">
        <v>0.25969999999999999</v>
      </c>
      <c r="E128">
        <v>7.7999999999999996E-3</v>
      </c>
      <c r="F128">
        <v>-0.13408999999999999</v>
      </c>
      <c r="G128">
        <v>3.850597</v>
      </c>
      <c r="H128">
        <v>0.1156513</v>
      </c>
      <c r="I128">
        <v>0.1032</v>
      </c>
      <c r="J128">
        <v>8.3999999999999995E-3</v>
      </c>
      <c r="K128">
        <v>0.51820999999999995</v>
      </c>
      <c r="L128">
        <v>1544</v>
      </c>
      <c r="M128">
        <v>55</v>
      </c>
      <c r="N128">
        <v>1487</v>
      </c>
      <c r="O128">
        <v>40</v>
      </c>
      <c r="P128">
        <v>1620</v>
      </c>
      <c r="Q128">
        <v>160</v>
      </c>
      <c r="R128" t="s">
        <v>249</v>
      </c>
      <c r="S128" t="s">
        <v>250</v>
      </c>
      <c r="T128" t="s">
        <v>250</v>
      </c>
      <c r="U128">
        <v>1.4673799999999999</v>
      </c>
      <c r="V128">
        <v>1.3999999999999999E-4</v>
      </c>
      <c r="W128">
        <v>1.8869100000000001</v>
      </c>
      <c r="X128">
        <v>2.1000000000000001E-4</v>
      </c>
      <c r="Y128">
        <v>0.28001100000000001</v>
      </c>
      <c r="Z128">
        <v>3.3000000000000003E-5</v>
      </c>
      <c r="AA128">
        <v>4.6730000000000001E-2</v>
      </c>
      <c r="AB128">
        <v>5.2999999999999998E-4</v>
      </c>
      <c r="AC128">
        <v>1.3110000000000001E-3</v>
      </c>
      <c r="AD128">
        <v>1.9000000000000001E-5</v>
      </c>
      <c r="AE128">
        <v>4.46</v>
      </c>
      <c r="AF128">
        <v>0.11</v>
      </c>
      <c r="AG128">
        <v>0.28207100000000002</v>
      </c>
      <c r="AH128">
        <v>4.5000000000000003E-5</v>
      </c>
    </row>
    <row r="129" spans="1:39">
      <c r="A129" t="s">
        <v>251</v>
      </c>
      <c r="B129">
        <v>2.76</v>
      </c>
      <c r="C129">
        <v>0.39</v>
      </c>
      <c r="D129">
        <v>0.2039</v>
      </c>
      <c r="E129">
        <v>7.3000000000000001E-3</v>
      </c>
      <c r="F129">
        <v>0.18784999999999999</v>
      </c>
      <c r="G129">
        <v>4.9043650000000003</v>
      </c>
      <c r="H129">
        <v>0.1755854</v>
      </c>
      <c r="I129">
        <v>9.6000000000000002E-2</v>
      </c>
      <c r="J129">
        <v>1.2999999999999999E-2</v>
      </c>
      <c r="K129">
        <v>4.7548E-3</v>
      </c>
      <c r="L129">
        <v>1330</v>
      </c>
      <c r="M129">
        <v>100</v>
      </c>
      <c r="N129">
        <v>1195</v>
      </c>
      <c r="O129">
        <v>39</v>
      </c>
      <c r="P129">
        <v>1440</v>
      </c>
      <c r="Q129">
        <v>280</v>
      </c>
      <c r="R129" t="s">
        <v>249</v>
      </c>
      <c r="S129" t="s">
        <v>250</v>
      </c>
      <c r="T129" t="s">
        <v>250</v>
      </c>
      <c r="U129">
        <v>1.4671000000000001</v>
      </c>
      <c r="V129">
        <v>1.6000000000000001E-4</v>
      </c>
      <c r="W129">
        <v>1.8867799999999999</v>
      </c>
      <c r="X129">
        <v>2.4000000000000001E-4</v>
      </c>
      <c r="Y129">
        <v>0.27999600000000002</v>
      </c>
      <c r="Z129">
        <v>5.1E-5</v>
      </c>
      <c r="AA129">
        <v>3.8550000000000001E-2</v>
      </c>
      <c r="AB129">
        <v>3.8000000000000002E-4</v>
      </c>
      <c r="AC129">
        <v>1.1155E-3</v>
      </c>
      <c r="AD129">
        <v>6.7000000000000002E-6</v>
      </c>
      <c r="AE129">
        <v>4.2300000000000004</v>
      </c>
      <c r="AF129">
        <v>0.14000000000000001</v>
      </c>
      <c r="AG129">
        <v>0.28206500000000001</v>
      </c>
      <c r="AH129">
        <v>5.3000000000000001E-5</v>
      </c>
    </row>
    <row r="130" spans="1:39">
      <c r="A130" t="s">
        <v>252</v>
      </c>
      <c r="B130">
        <v>2.82</v>
      </c>
      <c r="C130">
        <v>0.31</v>
      </c>
      <c r="D130">
        <v>0.186</v>
      </c>
      <c r="E130">
        <v>1.2E-2</v>
      </c>
      <c r="F130">
        <v>0.12762000000000001</v>
      </c>
      <c r="G130">
        <v>5.3763439999999996</v>
      </c>
      <c r="H130">
        <v>0.34686090000000003</v>
      </c>
      <c r="I130">
        <v>0.112</v>
      </c>
      <c r="J130">
        <v>1.2999999999999999E-2</v>
      </c>
      <c r="K130">
        <v>0.42124</v>
      </c>
      <c r="L130">
        <v>1360</v>
      </c>
      <c r="M130">
        <v>75</v>
      </c>
      <c r="N130">
        <v>1095</v>
      </c>
      <c r="O130">
        <v>65</v>
      </c>
      <c r="P130">
        <v>1820</v>
      </c>
      <c r="Q130">
        <v>220</v>
      </c>
      <c r="R130" t="s">
        <v>249</v>
      </c>
      <c r="S130" t="s">
        <v>250</v>
      </c>
      <c r="T130" t="s">
        <v>250</v>
      </c>
      <c r="U130">
        <v>1.46702</v>
      </c>
      <c r="V130">
        <v>2.0000000000000001E-4</v>
      </c>
      <c r="W130">
        <v>1.8867400000000001</v>
      </c>
      <c r="X130">
        <v>2.2000000000000001E-4</v>
      </c>
      <c r="Y130">
        <v>0.28015400000000001</v>
      </c>
      <c r="Z130">
        <v>4.0000000000000003E-5</v>
      </c>
      <c r="AA130">
        <v>4.3999999999999997E-2</v>
      </c>
      <c r="AB130">
        <v>1.2999999999999999E-3</v>
      </c>
      <c r="AC130">
        <v>1.1839999999999999E-3</v>
      </c>
      <c r="AD130">
        <v>3.4999999999999997E-5</v>
      </c>
      <c r="AE130">
        <v>3.86</v>
      </c>
      <c r="AF130">
        <v>0.22</v>
      </c>
      <c r="AG130">
        <v>0.28223100000000001</v>
      </c>
      <c r="AH130">
        <v>4.1999999999999998E-5</v>
      </c>
    </row>
    <row r="131" spans="1:39">
      <c r="A131" t="s">
        <v>253</v>
      </c>
      <c r="B131">
        <v>2.73</v>
      </c>
      <c r="C131">
        <v>0.52</v>
      </c>
      <c r="D131">
        <v>0.22900000000000001</v>
      </c>
      <c r="E131">
        <v>1.2999999999999999E-2</v>
      </c>
      <c r="F131">
        <v>-0.10755000000000001</v>
      </c>
      <c r="G131">
        <v>4.3668120000000004</v>
      </c>
      <c r="H131">
        <v>0.2478976</v>
      </c>
      <c r="I131">
        <v>8.8999999999999996E-2</v>
      </c>
      <c r="J131">
        <v>1.7999999999999999E-2</v>
      </c>
      <c r="K131">
        <v>0.19863</v>
      </c>
      <c r="L131">
        <v>1250</v>
      </c>
      <c r="M131">
        <v>150</v>
      </c>
      <c r="N131">
        <v>1324</v>
      </c>
      <c r="O131">
        <v>67</v>
      </c>
      <c r="P131">
        <v>990</v>
      </c>
      <c r="Q131">
        <v>410</v>
      </c>
      <c r="R131" t="s">
        <v>245</v>
      </c>
      <c r="S131">
        <v>1324</v>
      </c>
      <c r="T131">
        <v>67</v>
      </c>
      <c r="U131">
        <v>1.4670799999999999</v>
      </c>
      <c r="V131">
        <v>2.0000000000000001E-4</v>
      </c>
      <c r="W131">
        <v>1.8868</v>
      </c>
      <c r="X131">
        <v>1.7000000000000001E-4</v>
      </c>
      <c r="Y131">
        <v>0.28015899999999999</v>
      </c>
      <c r="Z131">
        <v>4.3000000000000002E-5</v>
      </c>
      <c r="AA131">
        <v>3.8600000000000002E-2</v>
      </c>
      <c r="AB131">
        <v>2.0999999999999999E-3</v>
      </c>
      <c r="AC131">
        <v>1.036E-3</v>
      </c>
      <c r="AD131">
        <v>5.1E-5</v>
      </c>
      <c r="AE131">
        <v>3.89</v>
      </c>
      <c r="AF131">
        <v>0.19</v>
      </c>
      <c r="AG131">
        <v>0.282246</v>
      </c>
      <c r="AH131">
        <v>5.1999999999999997E-5</v>
      </c>
      <c r="AJ131">
        <v>1324</v>
      </c>
      <c r="AK131">
        <v>67</v>
      </c>
      <c r="AL131">
        <v>9.9</v>
      </c>
      <c r="AM131">
        <v>0.5</v>
      </c>
    </row>
    <row r="132" spans="1:39">
      <c r="A132" t="s">
        <v>254</v>
      </c>
      <c r="B132">
        <v>2.41</v>
      </c>
      <c r="C132">
        <v>0.32</v>
      </c>
      <c r="D132">
        <v>0.21560000000000001</v>
      </c>
      <c r="E132">
        <v>8.3000000000000001E-3</v>
      </c>
      <c r="F132">
        <v>0.12222</v>
      </c>
      <c r="G132">
        <v>4.6382190000000003</v>
      </c>
      <c r="H132">
        <v>0.17855850000000001</v>
      </c>
      <c r="I132">
        <v>7.8E-2</v>
      </c>
      <c r="J132">
        <v>0.01</v>
      </c>
      <c r="K132">
        <v>0.20455999999999999</v>
      </c>
      <c r="L132">
        <v>1237</v>
      </c>
      <c r="M132">
        <v>89</v>
      </c>
      <c r="N132">
        <v>1265</v>
      </c>
      <c r="O132">
        <v>42</v>
      </c>
      <c r="P132">
        <v>1200</v>
      </c>
      <c r="Q132">
        <v>260</v>
      </c>
      <c r="R132" t="s">
        <v>245</v>
      </c>
      <c r="S132">
        <v>1265</v>
      </c>
      <c r="T132">
        <v>42</v>
      </c>
      <c r="U132">
        <v>1.4671799999999999</v>
      </c>
      <c r="V132">
        <v>1.8000000000000001E-4</v>
      </c>
      <c r="W132">
        <v>1.88689</v>
      </c>
      <c r="X132">
        <v>2.5000000000000001E-4</v>
      </c>
      <c r="Y132">
        <v>0.280109</v>
      </c>
      <c r="Z132">
        <v>3.8000000000000002E-5</v>
      </c>
      <c r="AA132">
        <v>3.3799999999999997E-2</v>
      </c>
      <c r="AB132">
        <v>1.2999999999999999E-3</v>
      </c>
      <c r="AC132">
        <v>9.3300000000000002E-4</v>
      </c>
      <c r="AD132">
        <v>3.6999999999999998E-5</v>
      </c>
      <c r="AE132">
        <v>3.63</v>
      </c>
      <c r="AF132">
        <v>0.11</v>
      </c>
      <c r="AG132">
        <v>0.28217199999999998</v>
      </c>
      <c r="AH132">
        <v>4.3999999999999999E-5</v>
      </c>
      <c r="AJ132">
        <v>1265</v>
      </c>
      <c r="AK132">
        <v>42</v>
      </c>
      <c r="AL132">
        <v>6</v>
      </c>
      <c r="AM132">
        <v>0.4</v>
      </c>
    </row>
    <row r="133" spans="1:39">
      <c r="A133" t="s">
        <v>255</v>
      </c>
      <c r="B133">
        <v>2.31</v>
      </c>
      <c r="C133">
        <v>0.22</v>
      </c>
      <c r="D133">
        <v>0.22289999999999999</v>
      </c>
      <c r="E133">
        <v>6.8999999999999999E-3</v>
      </c>
      <c r="F133">
        <v>-7.8922999999999993E-2</v>
      </c>
      <c r="G133">
        <v>4.4863169999999997</v>
      </c>
      <c r="H133">
        <v>0.13887659999999999</v>
      </c>
      <c r="I133">
        <v>7.4899999999999994E-2</v>
      </c>
      <c r="J133">
        <v>7.4999999999999997E-3</v>
      </c>
      <c r="K133">
        <v>0.38723999999999997</v>
      </c>
      <c r="L133">
        <v>1239</v>
      </c>
      <c r="M133">
        <v>54</v>
      </c>
      <c r="N133">
        <v>1296</v>
      </c>
      <c r="O133">
        <v>36</v>
      </c>
      <c r="P133">
        <v>1120</v>
      </c>
      <c r="Q133">
        <v>170</v>
      </c>
      <c r="R133" t="s">
        <v>249</v>
      </c>
      <c r="S133" t="s">
        <v>250</v>
      </c>
      <c r="T133" t="s">
        <v>250</v>
      </c>
      <c r="U133">
        <v>1.4670799999999999</v>
      </c>
      <c r="V133">
        <v>2.2000000000000001E-4</v>
      </c>
      <c r="W133">
        <v>1.8868799999999999</v>
      </c>
      <c r="X133">
        <v>2.7E-4</v>
      </c>
      <c r="Y133">
        <v>0.28017700000000001</v>
      </c>
      <c r="Z133">
        <v>6.6000000000000005E-5</v>
      </c>
      <c r="AA133">
        <v>2.9231E-2</v>
      </c>
      <c r="AB133">
        <v>6.7999999999999999E-5</v>
      </c>
      <c r="AC133">
        <v>8.1859999999999995E-4</v>
      </c>
      <c r="AD133">
        <v>4.8999999999999997E-6</v>
      </c>
      <c r="AE133">
        <v>3.39</v>
      </c>
      <c r="AF133">
        <v>0.17</v>
      </c>
      <c r="AG133">
        <v>0.282217</v>
      </c>
      <c r="AH133">
        <v>6.7999999999999999E-5</v>
      </c>
    </row>
    <row r="134" spans="1:39">
      <c r="A134" t="s">
        <v>256</v>
      </c>
      <c r="B134">
        <v>3.1</v>
      </c>
      <c r="C134">
        <v>0.28999999999999998</v>
      </c>
      <c r="D134">
        <v>0.25530000000000003</v>
      </c>
      <c r="E134">
        <v>8.6E-3</v>
      </c>
      <c r="F134">
        <v>0.22012999999999999</v>
      </c>
      <c r="G134">
        <v>3.91696</v>
      </c>
      <c r="H134">
        <v>0.13194620000000001</v>
      </c>
      <c r="I134">
        <v>8.8200000000000001E-2</v>
      </c>
      <c r="J134">
        <v>7.9000000000000008E-3</v>
      </c>
      <c r="K134">
        <v>8.4067000000000003E-2</v>
      </c>
      <c r="L134">
        <v>1406</v>
      </c>
      <c r="M134">
        <v>70</v>
      </c>
      <c r="N134">
        <v>1464</v>
      </c>
      <c r="O134">
        <v>44</v>
      </c>
      <c r="P134">
        <v>1300</v>
      </c>
      <c r="Q134">
        <v>170</v>
      </c>
      <c r="R134" t="s">
        <v>245</v>
      </c>
      <c r="S134">
        <v>1464</v>
      </c>
      <c r="T134">
        <v>44</v>
      </c>
      <c r="U134">
        <v>1.46702</v>
      </c>
      <c r="V134">
        <v>2.0000000000000001E-4</v>
      </c>
      <c r="W134">
        <v>1.88656</v>
      </c>
      <c r="X134">
        <v>2.3000000000000001E-4</v>
      </c>
      <c r="Y134">
        <v>0.28010200000000002</v>
      </c>
      <c r="Z134">
        <v>5.5999999999999999E-5</v>
      </c>
      <c r="AA134">
        <v>3.6949999999999997E-2</v>
      </c>
      <c r="AB134">
        <v>4.0000000000000002E-4</v>
      </c>
      <c r="AC134">
        <v>1.0009000000000001E-3</v>
      </c>
      <c r="AD134">
        <v>7.5000000000000002E-6</v>
      </c>
      <c r="AE134">
        <v>3.73</v>
      </c>
      <c r="AF134">
        <v>0.18</v>
      </c>
      <c r="AG134">
        <v>0.28220299999999998</v>
      </c>
      <c r="AH134">
        <v>6.2000000000000003E-5</v>
      </c>
      <c r="AJ134">
        <v>1464</v>
      </c>
      <c r="AK134">
        <v>44</v>
      </c>
      <c r="AL134">
        <v>11.4</v>
      </c>
      <c r="AM134">
        <v>0.6</v>
      </c>
    </row>
    <row r="135" spans="1:39">
      <c r="A135" t="s">
        <v>257</v>
      </c>
      <c r="B135">
        <v>2.4</v>
      </c>
      <c r="C135">
        <v>0.46</v>
      </c>
      <c r="D135">
        <v>0.19500000000000001</v>
      </c>
      <c r="E135">
        <v>1.0999999999999999E-2</v>
      </c>
      <c r="F135">
        <v>0.23179</v>
      </c>
      <c r="G135">
        <v>5.1282050000000003</v>
      </c>
      <c r="H135">
        <v>0.28928340000000002</v>
      </c>
      <c r="I135">
        <v>8.8999999999999996E-2</v>
      </c>
      <c r="J135">
        <v>1.7000000000000001E-2</v>
      </c>
      <c r="K135">
        <v>1.1604E-2</v>
      </c>
      <c r="L135">
        <v>1180</v>
      </c>
      <c r="M135">
        <v>150</v>
      </c>
      <c r="N135">
        <v>1155</v>
      </c>
      <c r="O135">
        <v>56</v>
      </c>
      <c r="P135">
        <v>1100</v>
      </c>
      <c r="Q135">
        <v>410</v>
      </c>
      <c r="R135" t="s">
        <v>245</v>
      </c>
      <c r="S135">
        <v>1155</v>
      </c>
      <c r="T135">
        <v>56</v>
      </c>
      <c r="U135">
        <v>1.4669399999999999</v>
      </c>
      <c r="V135">
        <v>1.7000000000000001E-4</v>
      </c>
      <c r="W135">
        <v>1.88683</v>
      </c>
      <c r="X135">
        <v>1.9000000000000001E-4</v>
      </c>
      <c r="Y135">
        <v>0.28002500000000002</v>
      </c>
      <c r="Z135">
        <v>6.3E-5</v>
      </c>
      <c r="AA135">
        <v>3.7400000000000003E-2</v>
      </c>
      <c r="AB135">
        <v>2.5999999999999999E-3</v>
      </c>
      <c r="AC135">
        <v>1.07E-3</v>
      </c>
      <c r="AD135">
        <v>7.1000000000000005E-5</v>
      </c>
      <c r="AE135">
        <v>4.18</v>
      </c>
      <c r="AF135">
        <v>0.28000000000000003</v>
      </c>
      <c r="AG135">
        <v>0.28208</v>
      </c>
      <c r="AH135">
        <v>6.4999999999999994E-5</v>
      </c>
      <c r="AJ135">
        <v>1155</v>
      </c>
      <c r="AK135">
        <v>56</v>
      </c>
      <c r="AL135">
        <v>0.3</v>
      </c>
      <c r="AM135">
        <v>0.7</v>
      </c>
    </row>
    <row r="136" spans="1:39">
      <c r="A136" t="s">
        <v>258</v>
      </c>
      <c r="B136">
        <v>2.78</v>
      </c>
      <c r="C136">
        <v>0.3</v>
      </c>
      <c r="D136">
        <v>0.21199999999999999</v>
      </c>
      <c r="E136">
        <v>0.01</v>
      </c>
      <c r="F136">
        <v>-0.13971</v>
      </c>
      <c r="G136">
        <v>4.7169809999999996</v>
      </c>
      <c r="H136">
        <v>0.22249910000000001</v>
      </c>
      <c r="I136">
        <v>9.2999999999999999E-2</v>
      </c>
      <c r="J136">
        <v>1.2E-2</v>
      </c>
      <c r="K136">
        <v>0.54708999999999997</v>
      </c>
      <c r="L136">
        <v>1359</v>
      </c>
      <c r="M136">
        <v>88</v>
      </c>
      <c r="N136">
        <v>1238</v>
      </c>
      <c r="O136">
        <v>53</v>
      </c>
      <c r="P136">
        <v>1470</v>
      </c>
      <c r="Q136">
        <v>260</v>
      </c>
      <c r="R136" t="s">
        <v>249</v>
      </c>
      <c r="S136" t="s">
        <v>250</v>
      </c>
      <c r="T136" t="s">
        <v>250</v>
      </c>
      <c r="U136">
        <v>1.4671400000000001</v>
      </c>
      <c r="V136">
        <v>1.6000000000000001E-4</v>
      </c>
      <c r="W136">
        <v>1.8870100000000001</v>
      </c>
      <c r="X136">
        <v>2.3000000000000001E-4</v>
      </c>
      <c r="Y136">
        <v>0.28012900000000002</v>
      </c>
      <c r="Z136">
        <v>5.5000000000000002E-5</v>
      </c>
      <c r="AA136">
        <v>3.2099999999999997E-2</v>
      </c>
      <c r="AB136">
        <v>1.6999999999999999E-3</v>
      </c>
      <c r="AC136">
        <v>8.7900000000000001E-4</v>
      </c>
      <c r="AD136">
        <v>4.1E-5</v>
      </c>
      <c r="AE136">
        <v>3.35</v>
      </c>
      <c r="AF136">
        <v>0.14000000000000001</v>
      </c>
      <c r="AG136">
        <v>0.28220299999999998</v>
      </c>
      <c r="AH136">
        <v>5.5999999999999999E-5</v>
      </c>
    </row>
    <row r="137" spans="1:39">
      <c r="A137" t="s">
        <v>259</v>
      </c>
      <c r="B137">
        <v>3.27</v>
      </c>
      <c r="C137">
        <v>0.22</v>
      </c>
      <c r="D137">
        <v>0.24709999999999999</v>
      </c>
      <c r="E137">
        <v>6.1000000000000004E-3</v>
      </c>
      <c r="F137">
        <v>0.14835999999999999</v>
      </c>
      <c r="G137">
        <v>4.046945</v>
      </c>
      <c r="H137">
        <v>9.9904339999999994E-2</v>
      </c>
      <c r="I137">
        <v>9.3100000000000002E-2</v>
      </c>
      <c r="J137">
        <v>6.0000000000000001E-3</v>
      </c>
      <c r="K137">
        <v>0.30103999999999997</v>
      </c>
      <c r="L137">
        <v>1477</v>
      </c>
      <c r="M137">
        <v>53</v>
      </c>
      <c r="N137">
        <v>1423</v>
      </c>
      <c r="O137">
        <v>32</v>
      </c>
      <c r="P137">
        <v>1480</v>
      </c>
      <c r="Q137">
        <v>120</v>
      </c>
      <c r="R137" t="s">
        <v>249</v>
      </c>
      <c r="S137" t="s">
        <v>250</v>
      </c>
      <c r="T137" t="s">
        <v>250</v>
      </c>
      <c r="U137">
        <v>1.4671000000000001</v>
      </c>
      <c r="V137">
        <v>1.3999999999999999E-4</v>
      </c>
      <c r="W137">
        <v>1.8867400000000001</v>
      </c>
      <c r="X137">
        <v>2.2000000000000001E-4</v>
      </c>
      <c r="Y137">
        <v>0.280169</v>
      </c>
      <c r="Z137">
        <v>6.0999999999999999E-5</v>
      </c>
      <c r="AA137">
        <v>3.7199999999999997E-2</v>
      </c>
      <c r="AB137">
        <v>1.2999999999999999E-3</v>
      </c>
      <c r="AC137">
        <v>1.029E-3</v>
      </c>
      <c r="AD137">
        <v>3.6999999999999998E-5</v>
      </c>
      <c r="AE137">
        <v>3.52</v>
      </c>
      <c r="AF137">
        <v>0.13</v>
      </c>
      <c r="AG137">
        <v>0.28223199999999998</v>
      </c>
      <c r="AH137">
        <v>6.7999999999999999E-5</v>
      </c>
    </row>
    <row r="138" spans="1:39">
      <c r="A138" t="s">
        <v>260</v>
      </c>
      <c r="B138">
        <v>3.67</v>
      </c>
      <c r="C138">
        <v>0.24</v>
      </c>
      <c r="D138">
        <v>0.2581</v>
      </c>
      <c r="E138">
        <v>6.8999999999999999E-3</v>
      </c>
      <c r="F138">
        <v>0.45743</v>
      </c>
      <c r="G138">
        <v>3.8744670000000001</v>
      </c>
      <c r="H138">
        <v>0.1035793</v>
      </c>
      <c r="I138">
        <v>0.1016</v>
      </c>
      <c r="J138">
        <v>5.8999999999999999E-3</v>
      </c>
      <c r="K138">
        <v>-7.7669000000000002E-2</v>
      </c>
      <c r="L138">
        <v>1560</v>
      </c>
      <c r="M138">
        <v>53</v>
      </c>
      <c r="N138">
        <v>1485</v>
      </c>
      <c r="O138">
        <v>34</v>
      </c>
      <c r="P138">
        <v>1640</v>
      </c>
      <c r="Q138">
        <v>110</v>
      </c>
      <c r="R138" t="s">
        <v>249</v>
      </c>
      <c r="S138" t="s">
        <v>250</v>
      </c>
      <c r="T138" t="s">
        <v>250</v>
      </c>
    </row>
    <row r="139" spans="1:39">
      <c r="A139" t="s">
        <v>261</v>
      </c>
      <c r="B139">
        <v>2.2999999999999998</v>
      </c>
      <c r="C139">
        <v>0.18</v>
      </c>
      <c r="D139">
        <v>0.18890000000000001</v>
      </c>
      <c r="E139">
        <v>6.4999999999999997E-3</v>
      </c>
      <c r="F139">
        <v>0.29283999999999999</v>
      </c>
      <c r="G139">
        <v>5.293806</v>
      </c>
      <c r="H139">
        <v>0.1821585</v>
      </c>
      <c r="I139">
        <v>8.9399999999999993E-2</v>
      </c>
      <c r="J139">
        <v>6.7999999999999996E-3</v>
      </c>
      <c r="K139">
        <v>0.21229999999999999</v>
      </c>
      <c r="L139">
        <v>1204</v>
      </c>
      <c r="M139">
        <v>57</v>
      </c>
      <c r="N139">
        <v>1114</v>
      </c>
      <c r="O139">
        <v>35</v>
      </c>
      <c r="P139">
        <v>1390</v>
      </c>
      <c r="Q139">
        <v>150</v>
      </c>
      <c r="R139" t="s">
        <v>249</v>
      </c>
      <c r="S139" t="s">
        <v>250</v>
      </c>
      <c r="T139" t="s">
        <v>250</v>
      </c>
      <c r="U139">
        <v>1.4669099999999999</v>
      </c>
      <c r="V139">
        <v>2.0000000000000001E-4</v>
      </c>
      <c r="W139">
        <v>1.88656</v>
      </c>
      <c r="X139">
        <v>2.0000000000000001E-4</v>
      </c>
      <c r="Y139">
        <v>0.28001399999999999</v>
      </c>
      <c r="Z139">
        <v>3.4E-5</v>
      </c>
      <c r="AA139">
        <v>7.7090000000000006E-2</v>
      </c>
      <c r="AB139">
        <v>6.8999999999999997E-4</v>
      </c>
      <c r="AC139">
        <v>2.163E-3</v>
      </c>
      <c r="AD139">
        <v>2.3E-5</v>
      </c>
      <c r="AE139">
        <v>4.43</v>
      </c>
      <c r="AF139">
        <v>0.27</v>
      </c>
      <c r="AG139">
        <v>0.28210099999999999</v>
      </c>
      <c r="AH139">
        <v>4.1999999999999998E-5</v>
      </c>
    </row>
    <row r="140" spans="1:39">
      <c r="A140" t="s">
        <v>262</v>
      </c>
      <c r="B140">
        <v>3.77</v>
      </c>
      <c r="C140">
        <v>0.28000000000000003</v>
      </c>
      <c r="D140">
        <v>0.25779999999999997</v>
      </c>
      <c r="E140">
        <v>8.3999999999999995E-3</v>
      </c>
      <c r="F140">
        <v>0.41541</v>
      </c>
      <c r="G140">
        <v>3.8789760000000002</v>
      </c>
      <c r="H140">
        <v>0.12639020000000001</v>
      </c>
      <c r="I140">
        <v>0.1016</v>
      </c>
      <c r="J140">
        <v>7.1000000000000004E-3</v>
      </c>
      <c r="K140">
        <v>2.4239E-2</v>
      </c>
      <c r="L140">
        <v>1600</v>
      </c>
      <c r="M140">
        <v>54</v>
      </c>
      <c r="N140">
        <v>1477</v>
      </c>
      <c r="O140">
        <v>43</v>
      </c>
      <c r="P140">
        <v>1700</v>
      </c>
      <c r="Q140">
        <v>130</v>
      </c>
      <c r="R140" t="s">
        <v>249</v>
      </c>
      <c r="S140" t="s">
        <v>250</v>
      </c>
      <c r="T140" t="s">
        <v>250</v>
      </c>
      <c r="U140">
        <v>1.4668000000000001</v>
      </c>
      <c r="V140">
        <v>2.0000000000000001E-4</v>
      </c>
      <c r="W140">
        <v>1.88663</v>
      </c>
      <c r="X140">
        <v>1.7000000000000001E-4</v>
      </c>
      <c r="Y140">
        <v>0.28007100000000001</v>
      </c>
      <c r="Z140">
        <v>4.6E-5</v>
      </c>
      <c r="AA140">
        <v>5.2600000000000001E-2</v>
      </c>
      <c r="AB140">
        <v>4.4000000000000003E-3</v>
      </c>
      <c r="AC140">
        <v>1.3500000000000001E-3</v>
      </c>
      <c r="AD140">
        <v>1E-4</v>
      </c>
      <c r="AE140">
        <v>3.88</v>
      </c>
      <c r="AF140">
        <v>0.24</v>
      </c>
      <c r="AG140">
        <v>0.28216799999999997</v>
      </c>
      <c r="AH140">
        <v>5.3999999999999998E-5</v>
      </c>
    </row>
    <row r="141" spans="1:39">
      <c r="A141" t="s">
        <v>263</v>
      </c>
      <c r="B141">
        <v>4.33</v>
      </c>
      <c r="C141">
        <v>0.32</v>
      </c>
      <c r="D141">
        <v>0.28949999999999998</v>
      </c>
      <c r="E141">
        <v>8.3999999999999995E-3</v>
      </c>
      <c r="F141">
        <v>0.27289999999999998</v>
      </c>
      <c r="G141">
        <v>3.4542310000000001</v>
      </c>
      <c r="H141">
        <v>0.10022639999999999</v>
      </c>
      <c r="I141">
        <v>0.10929999999999999</v>
      </c>
      <c r="J141">
        <v>8.0999999999999996E-3</v>
      </c>
      <c r="K141">
        <v>9.9071999999999993E-2</v>
      </c>
      <c r="L141">
        <v>1689</v>
      </c>
      <c r="M141">
        <v>63</v>
      </c>
      <c r="N141">
        <v>1637</v>
      </c>
      <c r="O141">
        <v>42</v>
      </c>
      <c r="P141">
        <v>1720</v>
      </c>
      <c r="Q141">
        <v>150</v>
      </c>
      <c r="R141" t="s">
        <v>245</v>
      </c>
      <c r="S141">
        <v>1637</v>
      </c>
      <c r="T141">
        <v>42</v>
      </c>
      <c r="U141">
        <v>1.4672400000000001</v>
      </c>
      <c r="V141">
        <v>1.8000000000000001E-4</v>
      </c>
      <c r="W141">
        <v>1.88687</v>
      </c>
      <c r="X141">
        <v>2.5000000000000001E-4</v>
      </c>
      <c r="Y141">
        <v>0.27999400000000002</v>
      </c>
      <c r="Z141">
        <v>3.6000000000000001E-5</v>
      </c>
      <c r="AA141">
        <v>3.6159999999999998E-2</v>
      </c>
      <c r="AB141">
        <v>1.9000000000000001E-4</v>
      </c>
      <c r="AC141">
        <v>1.0357999999999999E-3</v>
      </c>
      <c r="AD141">
        <v>2.2000000000000001E-6</v>
      </c>
      <c r="AE141">
        <v>4.0999999999999996</v>
      </c>
      <c r="AF141">
        <v>0.16</v>
      </c>
      <c r="AG141">
        <v>0.282078</v>
      </c>
      <c r="AH141">
        <v>4.6E-5</v>
      </c>
      <c r="AJ141">
        <v>1637</v>
      </c>
      <c r="AK141">
        <v>42</v>
      </c>
      <c r="AL141">
        <v>10.8</v>
      </c>
      <c r="AM141">
        <v>0.5</v>
      </c>
    </row>
    <row r="142" spans="1:39">
      <c r="A142" t="s">
        <v>264</v>
      </c>
      <c r="B142">
        <v>2.29</v>
      </c>
      <c r="C142">
        <v>0.14000000000000001</v>
      </c>
      <c r="D142">
        <v>0.14799999999999999</v>
      </c>
      <c r="E142">
        <v>4.0000000000000001E-3</v>
      </c>
      <c r="F142">
        <v>0.13794000000000001</v>
      </c>
      <c r="G142">
        <v>6.7567570000000003</v>
      </c>
      <c r="H142">
        <v>0.182615</v>
      </c>
      <c r="I142">
        <v>0.11260000000000001</v>
      </c>
      <c r="J142">
        <v>7.7000000000000002E-3</v>
      </c>
      <c r="K142">
        <v>0.24007999999999999</v>
      </c>
      <c r="L142">
        <v>1216</v>
      </c>
      <c r="M142">
        <v>47</v>
      </c>
      <c r="N142">
        <v>889</v>
      </c>
      <c r="O142">
        <v>22</v>
      </c>
      <c r="P142">
        <v>1850</v>
      </c>
      <c r="Q142">
        <v>120</v>
      </c>
      <c r="R142" t="s">
        <v>249</v>
      </c>
      <c r="S142" t="s">
        <v>250</v>
      </c>
      <c r="T142" t="s">
        <v>250</v>
      </c>
      <c r="U142">
        <v>1.4670000000000001</v>
      </c>
      <c r="V142">
        <v>1.1E-4</v>
      </c>
      <c r="W142">
        <v>1.88686</v>
      </c>
      <c r="X142">
        <v>1.9000000000000001E-4</v>
      </c>
      <c r="Y142">
        <v>0.27992699999999998</v>
      </c>
      <c r="Z142">
        <v>4.6999999999999997E-5</v>
      </c>
      <c r="AA142">
        <v>3.4099999999999998E-2</v>
      </c>
      <c r="AB142">
        <v>2.8E-3</v>
      </c>
      <c r="AC142">
        <v>9.0899999999999998E-4</v>
      </c>
      <c r="AD142">
        <v>5.0000000000000002E-5</v>
      </c>
      <c r="AE142">
        <v>4</v>
      </c>
      <c r="AF142">
        <v>0.22</v>
      </c>
      <c r="AG142">
        <v>0.281995</v>
      </c>
      <c r="AH142">
        <v>5.1999999999999997E-5</v>
      </c>
    </row>
    <row r="143" spans="1:39">
      <c r="A143" t="s">
        <v>265</v>
      </c>
      <c r="B143">
        <v>2.6</v>
      </c>
      <c r="C143">
        <v>0.55000000000000004</v>
      </c>
      <c r="D143">
        <v>0.214</v>
      </c>
      <c r="E143">
        <v>1.2999999999999999E-2</v>
      </c>
      <c r="F143">
        <v>-8.8885000000000006E-2</v>
      </c>
      <c r="G143">
        <v>4.6728969999999999</v>
      </c>
      <c r="H143">
        <v>0.2838676</v>
      </c>
      <c r="I143">
        <v>8.8999999999999996E-2</v>
      </c>
      <c r="J143">
        <v>0.02</v>
      </c>
      <c r="K143">
        <v>0.31337999999999999</v>
      </c>
      <c r="L143">
        <v>1340</v>
      </c>
      <c r="M143">
        <v>150</v>
      </c>
      <c r="N143">
        <v>1246</v>
      </c>
      <c r="O143">
        <v>70</v>
      </c>
      <c r="P143">
        <v>1360</v>
      </c>
      <c r="Q143">
        <v>410</v>
      </c>
      <c r="R143" t="s">
        <v>245</v>
      </c>
      <c r="S143">
        <v>1246</v>
      </c>
      <c r="T143">
        <v>70</v>
      </c>
      <c r="U143">
        <v>1.46654</v>
      </c>
      <c r="V143">
        <v>2.7999999999999998E-4</v>
      </c>
      <c r="W143">
        <v>1.88659</v>
      </c>
      <c r="X143">
        <v>3.2000000000000003E-4</v>
      </c>
      <c r="Y143">
        <v>0.28005099999999999</v>
      </c>
      <c r="Z143">
        <v>5.3999999999999998E-5</v>
      </c>
      <c r="AA143">
        <v>7.9100000000000004E-2</v>
      </c>
      <c r="AB143">
        <v>3.5999999999999999E-3</v>
      </c>
      <c r="AC143">
        <v>2.0569999999999998E-3</v>
      </c>
      <c r="AD143">
        <v>4.3999999999999999E-5</v>
      </c>
      <c r="AE143">
        <v>2.6</v>
      </c>
      <c r="AF143">
        <v>0.35</v>
      </c>
      <c r="AG143">
        <v>0.28212700000000002</v>
      </c>
      <c r="AH143">
        <v>5.5000000000000002E-5</v>
      </c>
      <c r="AJ143">
        <v>1246</v>
      </c>
      <c r="AK143">
        <v>70</v>
      </c>
      <c r="AL143">
        <v>3.1</v>
      </c>
      <c r="AM143">
        <v>0.6</v>
      </c>
    </row>
    <row r="144" spans="1:39">
      <c r="A144" t="s">
        <v>266</v>
      </c>
      <c r="B144">
        <v>2.56</v>
      </c>
      <c r="C144">
        <v>0.26</v>
      </c>
      <c r="D144">
        <v>0.21579999999999999</v>
      </c>
      <c r="E144">
        <v>8.2000000000000007E-3</v>
      </c>
      <c r="F144">
        <v>9.0959999999999999E-2</v>
      </c>
      <c r="G144">
        <v>4.6339199999999998</v>
      </c>
      <c r="H144">
        <v>0.1760804</v>
      </c>
      <c r="I144">
        <v>8.6300000000000002E-2</v>
      </c>
      <c r="J144">
        <v>9.5999999999999992E-3</v>
      </c>
      <c r="K144">
        <v>0.25761000000000001</v>
      </c>
      <c r="L144">
        <v>1269</v>
      </c>
      <c r="M144">
        <v>80</v>
      </c>
      <c r="N144">
        <v>1258</v>
      </c>
      <c r="O144">
        <v>43</v>
      </c>
      <c r="P144">
        <v>1220</v>
      </c>
      <c r="Q144">
        <v>220</v>
      </c>
      <c r="R144" t="s">
        <v>245</v>
      </c>
      <c r="S144">
        <v>1258</v>
      </c>
      <c r="T144">
        <v>43</v>
      </c>
      <c r="U144">
        <v>1.4670399999999999</v>
      </c>
      <c r="V144">
        <v>1.7000000000000001E-4</v>
      </c>
      <c r="W144">
        <v>1.8867100000000001</v>
      </c>
      <c r="X144">
        <v>2.7E-4</v>
      </c>
      <c r="Y144">
        <v>0.28010200000000002</v>
      </c>
      <c r="Z144">
        <v>3.4E-5</v>
      </c>
      <c r="AA144">
        <v>1.968E-2</v>
      </c>
      <c r="AB144">
        <v>5.5000000000000003E-4</v>
      </c>
      <c r="AC144">
        <v>5.6099999999999998E-4</v>
      </c>
      <c r="AD144">
        <v>1.2999999999999999E-5</v>
      </c>
      <c r="AE144">
        <v>3.44</v>
      </c>
      <c r="AF144">
        <v>0.12</v>
      </c>
      <c r="AG144">
        <v>0.28218100000000002</v>
      </c>
      <c r="AH144">
        <v>4.8000000000000001E-5</v>
      </c>
      <c r="AJ144">
        <v>1258</v>
      </c>
      <c r="AK144">
        <v>43</v>
      </c>
      <c r="AL144">
        <v>6.5</v>
      </c>
      <c r="AM144">
        <v>0.5</v>
      </c>
    </row>
    <row r="145" spans="1:39">
      <c r="A145" t="s">
        <v>267</v>
      </c>
      <c r="B145">
        <v>4.17</v>
      </c>
      <c r="C145">
        <v>0.74</v>
      </c>
      <c r="D145">
        <v>0.26800000000000002</v>
      </c>
      <c r="E145">
        <v>1.7000000000000001E-2</v>
      </c>
      <c r="F145">
        <v>0.47913</v>
      </c>
      <c r="G145">
        <v>3.7313429999999999</v>
      </c>
      <c r="H145">
        <v>0.2366897</v>
      </c>
      <c r="I145">
        <v>0.112</v>
      </c>
      <c r="J145">
        <v>1.7999999999999999E-2</v>
      </c>
      <c r="K145">
        <v>-7.6197000000000001E-2</v>
      </c>
      <c r="L145">
        <v>1690</v>
      </c>
      <c r="M145">
        <v>160</v>
      </c>
      <c r="N145">
        <v>1543</v>
      </c>
      <c r="O145">
        <v>93</v>
      </c>
      <c r="P145">
        <v>1610</v>
      </c>
      <c r="Q145">
        <v>370</v>
      </c>
      <c r="R145" t="s">
        <v>245</v>
      </c>
      <c r="S145">
        <v>1543</v>
      </c>
      <c r="T145">
        <v>93</v>
      </c>
      <c r="U145">
        <v>1.4671099999999999</v>
      </c>
      <c r="V145">
        <v>2.0000000000000001E-4</v>
      </c>
      <c r="W145">
        <v>1.88672</v>
      </c>
      <c r="X145">
        <v>2.5000000000000001E-4</v>
      </c>
      <c r="Y145">
        <v>0.28010200000000002</v>
      </c>
      <c r="Z145">
        <v>4.1999999999999998E-5</v>
      </c>
      <c r="AA145">
        <v>2.741E-2</v>
      </c>
      <c r="AB145">
        <v>3.6999999999999999E-4</v>
      </c>
      <c r="AC145">
        <v>7.6409999999999998E-4</v>
      </c>
      <c r="AD145">
        <v>6.9999999999999999E-6</v>
      </c>
      <c r="AE145">
        <v>3.91</v>
      </c>
      <c r="AF145">
        <v>0.14000000000000001</v>
      </c>
      <c r="AG145">
        <v>0.28217300000000001</v>
      </c>
      <c r="AH145">
        <v>5.5000000000000002E-5</v>
      </c>
      <c r="AJ145">
        <v>1543</v>
      </c>
      <c r="AK145">
        <v>93</v>
      </c>
      <c r="AL145">
        <v>12.3</v>
      </c>
      <c r="AM145">
        <v>0.6</v>
      </c>
    </row>
    <row r="146" spans="1:39">
      <c r="A146" t="s">
        <v>268</v>
      </c>
      <c r="B146">
        <v>2.4700000000000002</v>
      </c>
      <c r="C146">
        <v>0.2</v>
      </c>
      <c r="D146">
        <v>0.18149999999999999</v>
      </c>
      <c r="E146">
        <v>5.8999999999999999E-3</v>
      </c>
      <c r="F146">
        <v>0.56503000000000003</v>
      </c>
      <c r="G146">
        <v>5.5096420000000004</v>
      </c>
      <c r="H146">
        <v>0.17910129999999999</v>
      </c>
      <c r="I146">
        <v>0.1027</v>
      </c>
      <c r="J146">
        <v>8.6E-3</v>
      </c>
      <c r="K146">
        <v>-0.20043</v>
      </c>
      <c r="L146">
        <v>1247</v>
      </c>
      <c r="M146">
        <v>58</v>
      </c>
      <c r="N146">
        <v>1074</v>
      </c>
      <c r="O146">
        <v>32</v>
      </c>
      <c r="P146">
        <v>1620</v>
      </c>
      <c r="Q146">
        <v>140</v>
      </c>
      <c r="R146" t="s">
        <v>249</v>
      </c>
      <c r="S146" t="s">
        <v>250</v>
      </c>
      <c r="T146" t="s">
        <v>250</v>
      </c>
      <c r="U146">
        <v>1.46698</v>
      </c>
      <c r="V146">
        <v>1.7000000000000001E-4</v>
      </c>
      <c r="W146">
        <v>1.8868100000000001</v>
      </c>
      <c r="X146">
        <v>1.6000000000000001E-4</v>
      </c>
      <c r="Y146">
        <v>0.27998800000000001</v>
      </c>
      <c r="Z146">
        <v>4.0000000000000003E-5</v>
      </c>
      <c r="AA146">
        <v>3.0200000000000001E-2</v>
      </c>
      <c r="AB146">
        <v>1.1999999999999999E-3</v>
      </c>
      <c r="AC146">
        <v>8.4800000000000001E-4</v>
      </c>
      <c r="AD146">
        <v>3.3000000000000003E-5</v>
      </c>
      <c r="AE146">
        <v>3.76</v>
      </c>
      <c r="AF146">
        <v>0.19</v>
      </c>
      <c r="AG146">
        <v>0.28208499999999997</v>
      </c>
      <c r="AH146">
        <v>4.6E-5</v>
      </c>
    </row>
    <row r="147" spans="1:39">
      <c r="A147" t="s">
        <v>269</v>
      </c>
      <c r="B147">
        <v>1.93</v>
      </c>
      <c r="C147">
        <v>0.49</v>
      </c>
      <c r="D147">
        <v>0.20399999999999999</v>
      </c>
      <c r="E147">
        <v>1.0999999999999999E-2</v>
      </c>
      <c r="F147">
        <v>4.4304999999999997E-2</v>
      </c>
      <c r="G147">
        <v>4.901961</v>
      </c>
      <c r="H147">
        <v>0.26432139999999998</v>
      </c>
      <c r="I147">
        <v>6.8000000000000005E-2</v>
      </c>
      <c r="J147">
        <v>1.7000000000000001E-2</v>
      </c>
      <c r="K147">
        <v>0.14851</v>
      </c>
      <c r="L147">
        <v>1170</v>
      </c>
      <c r="M147">
        <v>150</v>
      </c>
      <c r="N147">
        <v>1195</v>
      </c>
      <c r="O147">
        <v>57</v>
      </c>
      <c r="P147">
        <v>910</v>
      </c>
      <c r="Q147">
        <v>440</v>
      </c>
      <c r="R147" t="s">
        <v>245</v>
      </c>
      <c r="S147">
        <v>1195</v>
      </c>
      <c r="T147">
        <v>57</v>
      </c>
      <c r="U147">
        <v>1.4670300000000001</v>
      </c>
      <c r="V147">
        <v>2.2000000000000001E-4</v>
      </c>
      <c r="W147">
        <v>1.88663</v>
      </c>
      <c r="X147">
        <v>2.7999999999999998E-4</v>
      </c>
      <c r="Y147">
        <v>0.28015600000000002</v>
      </c>
      <c r="Z147">
        <v>6.6000000000000005E-5</v>
      </c>
      <c r="AA147">
        <v>2.102E-2</v>
      </c>
      <c r="AB147">
        <v>7.1000000000000002E-4</v>
      </c>
      <c r="AC147">
        <v>5.8200000000000005E-4</v>
      </c>
      <c r="AD147">
        <v>2.1999999999999999E-5</v>
      </c>
      <c r="AE147">
        <v>3.25</v>
      </c>
      <c r="AF147">
        <v>0.13</v>
      </c>
      <c r="AG147">
        <v>0.28219</v>
      </c>
      <c r="AH147">
        <v>5.8E-5</v>
      </c>
      <c r="AJ147">
        <v>1195</v>
      </c>
      <c r="AK147">
        <v>57</v>
      </c>
      <c r="AL147">
        <v>5.4</v>
      </c>
      <c r="AM147">
        <v>0.6</v>
      </c>
    </row>
    <row r="148" spans="1:39">
      <c r="A148" t="s">
        <v>270</v>
      </c>
      <c r="B148">
        <v>2.74</v>
      </c>
      <c r="C148">
        <v>0.38</v>
      </c>
      <c r="D148">
        <v>0.20330000000000001</v>
      </c>
      <c r="E148">
        <v>8.5000000000000006E-3</v>
      </c>
      <c r="F148">
        <v>-0.12335</v>
      </c>
      <c r="G148">
        <v>4.9188390000000002</v>
      </c>
      <c r="H148">
        <v>0.20565729999999999</v>
      </c>
      <c r="I148">
        <v>9.1999999999999998E-2</v>
      </c>
      <c r="J148">
        <v>1.4E-2</v>
      </c>
      <c r="K148">
        <v>0.41548000000000002</v>
      </c>
      <c r="L148">
        <v>1290</v>
      </c>
      <c r="M148">
        <v>120</v>
      </c>
      <c r="N148">
        <v>1200</v>
      </c>
      <c r="O148">
        <v>43</v>
      </c>
      <c r="P148">
        <v>1310</v>
      </c>
      <c r="Q148">
        <v>350</v>
      </c>
      <c r="R148" t="s">
        <v>245</v>
      </c>
      <c r="S148">
        <v>1200</v>
      </c>
      <c r="T148">
        <v>43</v>
      </c>
      <c r="U148">
        <v>1.4670700000000001</v>
      </c>
      <c r="V148">
        <v>1.6000000000000001E-4</v>
      </c>
      <c r="W148">
        <v>1.8865700000000001</v>
      </c>
      <c r="X148">
        <v>2.5999999999999998E-4</v>
      </c>
      <c r="Y148">
        <v>0.28016600000000003</v>
      </c>
      <c r="Z148">
        <v>5.5000000000000002E-5</v>
      </c>
      <c r="AA148">
        <v>4.82E-2</v>
      </c>
      <c r="AB148">
        <v>3.3E-3</v>
      </c>
      <c r="AC148">
        <v>1.3209999999999999E-3</v>
      </c>
      <c r="AD148">
        <v>8.0000000000000007E-5</v>
      </c>
      <c r="AE148">
        <v>3.19</v>
      </c>
      <c r="AF148">
        <v>0.17</v>
      </c>
      <c r="AG148">
        <v>0.28223500000000001</v>
      </c>
      <c r="AH148">
        <v>5.7000000000000003E-5</v>
      </c>
      <c r="AJ148">
        <v>1200</v>
      </c>
      <c r="AK148">
        <v>43</v>
      </c>
      <c r="AL148">
        <v>6.5</v>
      </c>
      <c r="AM148">
        <v>0.6</v>
      </c>
    </row>
    <row r="149" spans="1:39">
      <c r="A149" t="s">
        <v>271</v>
      </c>
      <c r="B149">
        <v>2.67</v>
      </c>
      <c r="C149">
        <v>0.4</v>
      </c>
      <c r="D149">
        <v>0.216</v>
      </c>
      <c r="E149">
        <v>1.2999999999999999E-2</v>
      </c>
      <c r="F149">
        <v>-5.6011999999999999E-2</v>
      </c>
      <c r="G149">
        <v>4.6296299999999997</v>
      </c>
      <c r="H149">
        <v>0.27863510000000002</v>
      </c>
      <c r="I149">
        <v>9.4E-2</v>
      </c>
      <c r="J149">
        <v>1.6E-2</v>
      </c>
      <c r="K149">
        <v>0.48465999999999998</v>
      </c>
      <c r="L149">
        <v>1310</v>
      </c>
      <c r="M149">
        <v>120</v>
      </c>
      <c r="N149">
        <v>1276</v>
      </c>
      <c r="O149">
        <v>70</v>
      </c>
      <c r="P149">
        <v>1300</v>
      </c>
      <c r="Q149">
        <v>360</v>
      </c>
      <c r="R149" t="s">
        <v>245</v>
      </c>
      <c r="S149">
        <v>1276</v>
      </c>
      <c r="T149">
        <v>70</v>
      </c>
      <c r="U149">
        <v>1.4670799999999999</v>
      </c>
      <c r="V149">
        <v>1.2999999999999999E-4</v>
      </c>
      <c r="W149">
        <v>1.8869100000000001</v>
      </c>
      <c r="X149">
        <v>2.7999999999999998E-4</v>
      </c>
      <c r="Y149">
        <v>0.28015800000000002</v>
      </c>
      <c r="Z149">
        <v>6.6000000000000005E-5</v>
      </c>
      <c r="AA149">
        <v>4.8669999999999998E-2</v>
      </c>
      <c r="AB149">
        <v>1.1E-4</v>
      </c>
      <c r="AC149">
        <v>1.2997E-3</v>
      </c>
      <c r="AD149">
        <v>5.4999999999999999E-6</v>
      </c>
      <c r="AE149">
        <v>3.52</v>
      </c>
      <c r="AF149">
        <v>0.12</v>
      </c>
      <c r="AG149">
        <v>0.28222199999999997</v>
      </c>
      <c r="AH149">
        <v>7.6000000000000004E-5</v>
      </c>
      <c r="AJ149">
        <v>1276</v>
      </c>
      <c r="AK149">
        <v>70</v>
      </c>
      <c r="AL149">
        <v>7.7</v>
      </c>
      <c r="AM149">
        <v>0.8</v>
      </c>
    </row>
    <row r="150" spans="1:39">
      <c r="A150" t="s">
        <v>272</v>
      </c>
      <c r="B150">
        <v>3.49</v>
      </c>
      <c r="C150">
        <v>0.22</v>
      </c>
      <c r="D150">
        <v>0.25790000000000002</v>
      </c>
      <c r="E150">
        <v>5.5999999999999999E-3</v>
      </c>
      <c r="F150">
        <v>0.1893</v>
      </c>
      <c r="G150">
        <v>3.877472</v>
      </c>
      <c r="H150">
        <v>8.4194809999999995E-2</v>
      </c>
      <c r="I150">
        <v>9.7500000000000003E-2</v>
      </c>
      <c r="J150">
        <v>5.7000000000000002E-3</v>
      </c>
      <c r="K150">
        <v>0.15395</v>
      </c>
      <c r="L150">
        <v>1513</v>
      </c>
      <c r="M150">
        <v>50</v>
      </c>
      <c r="N150">
        <v>1479</v>
      </c>
      <c r="O150">
        <v>29</v>
      </c>
      <c r="P150">
        <v>1560</v>
      </c>
      <c r="Q150">
        <v>100</v>
      </c>
      <c r="R150" t="s">
        <v>245</v>
      </c>
      <c r="S150">
        <v>1479</v>
      </c>
      <c r="T150">
        <v>29</v>
      </c>
      <c r="U150">
        <v>1.4668600000000001</v>
      </c>
      <c r="V150">
        <v>2.2000000000000001E-4</v>
      </c>
      <c r="W150">
        <v>1.88696</v>
      </c>
      <c r="X150">
        <v>2.2000000000000001E-4</v>
      </c>
      <c r="Y150">
        <v>0.280113</v>
      </c>
      <c r="Z150">
        <v>4.8999999999999998E-5</v>
      </c>
      <c r="AA150">
        <v>2.0760000000000001E-2</v>
      </c>
      <c r="AB150">
        <v>8.5999999999999998E-4</v>
      </c>
      <c r="AC150">
        <v>5.9299999999999999E-4</v>
      </c>
      <c r="AD150">
        <v>2.5999999999999998E-5</v>
      </c>
      <c r="AE150">
        <v>3.11</v>
      </c>
      <c r="AF150">
        <v>0.18</v>
      </c>
      <c r="AG150">
        <v>0.282161</v>
      </c>
      <c r="AH150">
        <v>5.3999999999999998E-5</v>
      </c>
      <c r="AJ150">
        <v>1479</v>
      </c>
      <c r="AK150">
        <v>29</v>
      </c>
      <c r="AL150">
        <v>10.7</v>
      </c>
      <c r="AM150">
        <v>0.5</v>
      </c>
    </row>
    <row r="151" spans="1:39">
      <c r="A151" t="s">
        <v>273</v>
      </c>
      <c r="B151">
        <v>3.13</v>
      </c>
      <c r="C151">
        <v>0.55000000000000004</v>
      </c>
      <c r="D151">
        <v>0.23100000000000001</v>
      </c>
      <c r="E151">
        <v>1.2999999999999999E-2</v>
      </c>
      <c r="F151">
        <v>0.33329999999999999</v>
      </c>
      <c r="G151">
        <v>4.3290040000000003</v>
      </c>
      <c r="H151">
        <v>0.2436236</v>
      </c>
      <c r="I151">
        <v>0.109</v>
      </c>
      <c r="J151">
        <v>1.7999999999999999E-2</v>
      </c>
      <c r="K151">
        <v>3.1620000000000002E-2</v>
      </c>
      <c r="L151">
        <v>1450</v>
      </c>
      <c r="M151">
        <v>150</v>
      </c>
      <c r="N151">
        <v>1333</v>
      </c>
      <c r="O151">
        <v>70</v>
      </c>
      <c r="P151">
        <v>1570</v>
      </c>
      <c r="Q151">
        <v>340</v>
      </c>
      <c r="R151" t="s">
        <v>245</v>
      </c>
      <c r="S151">
        <v>1333</v>
      </c>
      <c r="T151">
        <v>70</v>
      </c>
      <c r="U151">
        <v>1.4669000000000001</v>
      </c>
      <c r="V151">
        <v>2.0000000000000001E-4</v>
      </c>
      <c r="W151">
        <v>1.88663</v>
      </c>
      <c r="X151">
        <v>2.5999999999999998E-4</v>
      </c>
      <c r="Y151">
        <v>0.27998299999999998</v>
      </c>
      <c r="Z151">
        <v>6.3999999999999997E-5</v>
      </c>
      <c r="AA151">
        <v>5.3269999999999998E-2</v>
      </c>
      <c r="AB151">
        <v>3.6000000000000002E-4</v>
      </c>
      <c r="AC151">
        <v>1.5202E-3</v>
      </c>
      <c r="AD151">
        <v>3.3000000000000002E-6</v>
      </c>
      <c r="AE151">
        <v>4.29</v>
      </c>
      <c r="AF151">
        <v>0.23</v>
      </c>
      <c r="AG151">
        <v>0.28206900000000001</v>
      </c>
      <c r="AH151">
        <v>6.8999999999999997E-5</v>
      </c>
      <c r="AJ151">
        <v>1333</v>
      </c>
      <c r="AK151">
        <v>70</v>
      </c>
      <c r="AL151">
        <v>3.3</v>
      </c>
      <c r="AM151">
        <v>0.7</v>
      </c>
    </row>
    <row r="152" spans="1:39">
      <c r="A152" t="s">
        <v>274</v>
      </c>
      <c r="B152">
        <v>2.12</v>
      </c>
      <c r="C152">
        <v>0.23</v>
      </c>
      <c r="D152">
        <v>0.1038</v>
      </c>
      <c r="E152">
        <v>5.3E-3</v>
      </c>
      <c r="F152">
        <v>0.62172000000000005</v>
      </c>
      <c r="G152">
        <v>9.6339109999999994</v>
      </c>
      <c r="H152">
        <v>0.49190489999999998</v>
      </c>
      <c r="I152">
        <v>0.14799999999999999</v>
      </c>
      <c r="J152">
        <v>1.2999999999999999E-2</v>
      </c>
      <c r="K152">
        <v>-0.15265000000000001</v>
      </c>
      <c r="L152">
        <v>1165</v>
      </c>
      <c r="M152">
        <v>75</v>
      </c>
      <c r="N152">
        <v>636</v>
      </c>
      <c r="O152">
        <v>31</v>
      </c>
      <c r="P152">
        <v>2310</v>
      </c>
      <c r="Q152">
        <v>150</v>
      </c>
      <c r="R152" t="s">
        <v>249</v>
      </c>
      <c r="S152" t="s">
        <v>250</v>
      </c>
      <c r="T152" t="s">
        <v>250</v>
      </c>
      <c r="U152">
        <v>1.46658</v>
      </c>
      <c r="V152">
        <v>1.7000000000000001E-4</v>
      </c>
      <c r="W152">
        <v>1.8868499999999999</v>
      </c>
      <c r="X152">
        <v>2.9999999999999997E-4</v>
      </c>
      <c r="Y152">
        <v>0.28011900000000001</v>
      </c>
      <c r="Z152">
        <v>8.0000000000000007E-5</v>
      </c>
      <c r="AA152">
        <v>3.9600000000000003E-2</v>
      </c>
      <c r="AB152">
        <v>1.6999999999999999E-3</v>
      </c>
      <c r="AC152">
        <v>1.139E-3</v>
      </c>
      <c r="AD152">
        <v>3.3000000000000003E-5</v>
      </c>
      <c r="AE152">
        <v>2.0099999999999998</v>
      </c>
      <c r="AF152">
        <v>0.27</v>
      </c>
      <c r="AG152">
        <v>0.28220400000000001</v>
      </c>
      <c r="AH152">
        <v>8.8999999999999995E-5</v>
      </c>
    </row>
    <row r="153" spans="1:39">
      <c r="A153" t="s">
        <v>275</v>
      </c>
      <c r="B153">
        <v>2.33</v>
      </c>
      <c r="C153">
        <v>0.3</v>
      </c>
      <c r="D153">
        <v>0.21049999999999999</v>
      </c>
      <c r="E153">
        <v>6.1000000000000004E-3</v>
      </c>
      <c r="F153">
        <v>0.21021000000000001</v>
      </c>
      <c r="G153">
        <v>4.7505940000000004</v>
      </c>
      <c r="H153">
        <v>0.1376657</v>
      </c>
      <c r="I153">
        <v>7.9299999999999995E-2</v>
      </c>
      <c r="J153">
        <v>9.7000000000000003E-3</v>
      </c>
      <c r="K153">
        <v>1.5799000000000001E-2</v>
      </c>
      <c r="L153">
        <v>1172</v>
      </c>
      <c r="M153">
        <v>97</v>
      </c>
      <c r="N153">
        <v>1231</v>
      </c>
      <c r="O153">
        <v>32</v>
      </c>
      <c r="P153">
        <v>1010</v>
      </c>
      <c r="Q153">
        <v>290</v>
      </c>
      <c r="R153" t="s">
        <v>245</v>
      </c>
      <c r="S153">
        <v>1231</v>
      </c>
      <c r="T153">
        <v>32</v>
      </c>
      <c r="U153">
        <v>1.4668000000000001</v>
      </c>
      <c r="V153">
        <v>1.8000000000000001E-4</v>
      </c>
      <c r="W153">
        <v>1.8867100000000001</v>
      </c>
      <c r="X153">
        <v>2.2000000000000001E-4</v>
      </c>
      <c r="Y153">
        <v>0.28015899999999999</v>
      </c>
      <c r="Z153">
        <v>7.2000000000000002E-5</v>
      </c>
      <c r="AA153">
        <v>0.13950000000000001</v>
      </c>
      <c r="AB153">
        <v>4.1999999999999997E-3</v>
      </c>
      <c r="AC153">
        <v>3.1640000000000001E-3</v>
      </c>
      <c r="AD153">
        <v>9.3999999999999994E-5</v>
      </c>
      <c r="AE153">
        <v>2.67</v>
      </c>
      <c r="AF153">
        <v>0.17</v>
      </c>
      <c r="AG153">
        <v>0.28225299999999998</v>
      </c>
      <c r="AH153">
        <v>7.4999999999999993E-5</v>
      </c>
      <c r="AJ153">
        <v>1231</v>
      </c>
      <c r="AK153">
        <v>32</v>
      </c>
      <c r="AL153">
        <v>6.3</v>
      </c>
      <c r="AM153">
        <v>0.8</v>
      </c>
    </row>
    <row r="154" spans="1:39">
      <c r="A154" t="s">
        <v>276</v>
      </c>
      <c r="B154">
        <v>3.45</v>
      </c>
      <c r="C154">
        <v>0.25</v>
      </c>
      <c r="D154">
        <v>0.24629999999999999</v>
      </c>
      <c r="E154">
        <v>6.7999999999999996E-3</v>
      </c>
      <c r="F154">
        <v>0.26683000000000001</v>
      </c>
      <c r="G154">
        <v>4.0600889999999996</v>
      </c>
      <c r="H154">
        <v>0.1120934</v>
      </c>
      <c r="I154">
        <v>0.1018</v>
      </c>
      <c r="J154">
        <v>7.3000000000000001E-3</v>
      </c>
      <c r="K154">
        <v>9.9312999999999999E-2</v>
      </c>
      <c r="L154">
        <v>1510</v>
      </c>
      <c r="M154">
        <v>59</v>
      </c>
      <c r="N154">
        <v>1418</v>
      </c>
      <c r="O154">
        <v>35</v>
      </c>
      <c r="P154">
        <v>1620</v>
      </c>
      <c r="Q154">
        <v>130</v>
      </c>
      <c r="R154" t="s">
        <v>249</v>
      </c>
      <c r="S154" t="s">
        <v>250</v>
      </c>
      <c r="T154" t="s">
        <v>250</v>
      </c>
    </row>
    <row r="155" spans="1:39">
      <c r="A155" t="s">
        <v>277</v>
      </c>
      <c r="B155">
        <v>3.1</v>
      </c>
      <c r="C155">
        <v>0.81</v>
      </c>
      <c r="D155">
        <v>0.20499999999999999</v>
      </c>
      <c r="E155">
        <v>1.2E-2</v>
      </c>
      <c r="F155">
        <v>-5.3303999999999997E-2</v>
      </c>
      <c r="G155">
        <v>4.8780489999999999</v>
      </c>
      <c r="H155">
        <v>0.28554429999999997</v>
      </c>
      <c r="I155">
        <v>0.109</v>
      </c>
      <c r="J155">
        <v>2.9000000000000001E-2</v>
      </c>
      <c r="K155">
        <v>0.29913000000000001</v>
      </c>
      <c r="L155">
        <v>1270</v>
      </c>
      <c r="M155">
        <v>240</v>
      </c>
      <c r="N155">
        <v>1209</v>
      </c>
      <c r="O155">
        <v>66</v>
      </c>
      <c r="P155">
        <v>1040</v>
      </c>
      <c r="Q155">
        <v>620</v>
      </c>
      <c r="R155" t="s">
        <v>245</v>
      </c>
      <c r="S155">
        <v>1209</v>
      </c>
      <c r="T155">
        <v>66</v>
      </c>
      <c r="U155">
        <v>1.46702</v>
      </c>
      <c r="V155">
        <v>1.8000000000000001E-4</v>
      </c>
      <c r="W155">
        <v>1.8867400000000001</v>
      </c>
      <c r="X155">
        <v>1.9000000000000001E-4</v>
      </c>
      <c r="Y155">
        <v>0.279999</v>
      </c>
      <c r="Z155">
        <v>4.3999999999999999E-5</v>
      </c>
      <c r="AA155">
        <v>4.9500000000000002E-2</v>
      </c>
      <c r="AB155">
        <v>1.1000000000000001E-3</v>
      </c>
      <c r="AC155">
        <v>1.408E-3</v>
      </c>
      <c r="AD155">
        <v>2.3E-5</v>
      </c>
      <c r="AE155">
        <v>4.5999999999999996</v>
      </c>
      <c r="AF155">
        <v>0.27</v>
      </c>
      <c r="AG155">
        <v>0.28210800000000003</v>
      </c>
      <c r="AH155">
        <v>5.1E-5</v>
      </c>
      <c r="AJ155">
        <v>1209</v>
      </c>
      <c r="AK155">
        <v>66</v>
      </c>
      <c r="AL155">
        <v>2.2000000000000002</v>
      </c>
      <c r="AM155">
        <v>0.5</v>
      </c>
    </row>
    <row r="156" spans="1:39">
      <c r="A156" t="s">
        <v>278</v>
      </c>
      <c r="B156">
        <v>2.77</v>
      </c>
      <c r="C156">
        <v>0.75</v>
      </c>
      <c r="D156">
        <v>0.214</v>
      </c>
      <c r="E156">
        <v>1.4E-2</v>
      </c>
      <c r="F156">
        <v>9.9664000000000003E-2</v>
      </c>
      <c r="G156">
        <v>4.6728969999999999</v>
      </c>
      <c r="H156">
        <v>0.30570360000000002</v>
      </c>
      <c r="I156">
        <v>8.8999999999999996E-2</v>
      </c>
      <c r="J156">
        <v>2.3E-2</v>
      </c>
      <c r="K156">
        <v>0.11985999999999999</v>
      </c>
      <c r="L156">
        <v>1330</v>
      </c>
      <c r="M156">
        <v>200</v>
      </c>
      <c r="N156">
        <v>1244</v>
      </c>
      <c r="O156">
        <v>73</v>
      </c>
      <c r="P156">
        <v>1090</v>
      </c>
      <c r="Q156">
        <v>530</v>
      </c>
      <c r="R156" t="s">
        <v>245</v>
      </c>
      <c r="S156">
        <v>1244</v>
      </c>
      <c r="T156">
        <v>73</v>
      </c>
      <c r="U156">
        <v>1.4671000000000001</v>
      </c>
      <c r="V156">
        <v>1.9000000000000001E-4</v>
      </c>
      <c r="W156">
        <v>1.8867499999999999</v>
      </c>
      <c r="X156">
        <v>2.2000000000000001E-4</v>
      </c>
      <c r="Y156">
        <v>0.280084</v>
      </c>
      <c r="Z156">
        <v>3.1999999999999999E-5</v>
      </c>
      <c r="AA156">
        <v>3.4259999999999999E-2</v>
      </c>
      <c r="AB156">
        <v>2.3000000000000001E-4</v>
      </c>
      <c r="AC156">
        <v>9.343E-4</v>
      </c>
      <c r="AD156">
        <v>8.1999999999999994E-6</v>
      </c>
      <c r="AE156">
        <v>3.28</v>
      </c>
      <c r="AF156">
        <v>0.11</v>
      </c>
      <c r="AG156">
        <v>0.28215299999999999</v>
      </c>
      <c r="AH156">
        <v>4.1E-5</v>
      </c>
      <c r="AJ156">
        <v>1244</v>
      </c>
      <c r="AK156">
        <v>73</v>
      </c>
      <c r="AL156">
        <v>4.9000000000000004</v>
      </c>
      <c r="AM156">
        <v>0.4</v>
      </c>
    </row>
    <row r="157" spans="1:39">
      <c r="A157" t="s">
        <v>279</v>
      </c>
      <c r="B157">
        <v>2.4500000000000002</v>
      </c>
      <c r="C157">
        <v>0.33</v>
      </c>
      <c r="D157">
        <v>0.2132</v>
      </c>
      <c r="E157">
        <v>9.7999999999999997E-3</v>
      </c>
      <c r="F157">
        <v>6.0465999999999999E-2</v>
      </c>
      <c r="G157">
        <v>4.6904320000000004</v>
      </c>
      <c r="H157">
        <v>0.2156014</v>
      </c>
      <c r="I157">
        <v>8.8999999999999996E-2</v>
      </c>
      <c r="J157">
        <v>1.2E-2</v>
      </c>
      <c r="K157">
        <v>0.24326999999999999</v>
      </c>
      <c r="L157">
        <v>1257</v>
      </c>
      <c r="M157">
        <v>98</v>
      </c>
      <c r="N157">
        <v>1244</v>
      </c>
      <c r="O157">
        <v>52</v>
      </c>
      <c r="P157">
        <v>1190</v>
      </c>
      <c r="Q157">
        <v>290</v>
      </c>
      <c r="R157" t="s">
        <v>245</v>
      </c>
      <c r="S157">
        <v>1244</v>
      </c>
      <c r="T157">
        <v>52</v>
      </c>
      <c r="U157">
        <v>1.4671799999999999</v>
      </c>
      <c r="V157">
        <v>1.7000000000000001E-4</v>
      </c>
      <c r="W157">
        <v>1.88707</v>
      </c>
      <c r="X157">
        <v>2.5000000000000001E-4</v>
      </c>
      <c r="Y157">
        <v>0.28015299999999999</v>
      </c>
      <c r="Z157">
        <v>6.0000000000000002E-5</v>
      </c>
      <c r="AA157">
        <v>5.1200000000000002E-2</v>
      </c>
      <c r="AB157">
        <v>1E-3</v>
      </c>
      <c r="AC157">
        <v>1.389E-3</v>
      </c>
      <c r="AD157">
        <v>3.1000000000000001E-5</v>
      </c>
      <c r="AE157">
        <v>2.9</v>
      </c>
      <c r="AF157">
        <v>0.11</v>
      </c>
      <c r="AG157">
        <v>0.28220800000000001</v>
      </c>
      <c r="AH157">
        <v>6.0000000000000002E-5</v>
      </c>
      <c r="AJ157">
        <v>1244</v>
      </c>
      <c r="AK157">
        <v>52</v>
      </c>
      <c r="AL157">
        <v>6.5</v>
      </c>
      <c r="AM157">
        <v>0.6</v>
      </c>
    </row>
    <row r="158" spans="1:39">
      <c r="A158" t="s">
        <v>280</v>
      </c>
      <c r="B158">
        <v>1.47</v>
      </c>
      <c r="C158">
        <v>0.13</v>
      </c>
      <c r="D158">
        <v>0.1186</v>
      </c>
      <c r="E158">
        <v>7.0000000000000001E-3</v>
      </c>
      <c r="F158">
        <v>0.47358</v>
      </c>
      <c r="G158">
        <v>8.4317030000000006</v>
      </c>
      <c r="H158">
        <v>0.49765530000000002</v>
      </c>
      <c r="I158">
        <v>9.1700000000000004E-2</v>
      </c>
      <c r="J158">
        <v>7.4999999999999997E-3</v>
      </c>
      <c r="K158">
        <v>0.25114999999999998</v>
      </c>
      <c r="L158">
        <v>905</v>
      </c>
      <c r="M158">
        <v>53</v>
      </c>
      <c r="N158">
        <v>721</v>
      </c>
      <c r="O158">
        <v>40</v>
      </c>
      <c r="P158">
        <v>1400</v>
      </c>
      <c r="Q158">
        <v>150</v>
      </c>
      <c r="R158" t="s">
        <v>249</v>
      </c>
      <c r="S158" t="s">
        <v>250</v>
      </c>
      <c r="T158" t="s">
        <v>250</v>
      </c>
      <c r="U158">
        <v>1.46696</v>
      </c>
      <c r="V158">
        <v>2.1000000000000001E-4</v>
      </c>
      <c r="W158">
        <v>1.8869</v>
      </c>
      <c r="X158">
        <v>2.3000000000000001E-4</v>
      </c>
      <c r="Y158">
        <v>0.280084</v>
      </c>
      <c r="Z158">
        <v>5.8E-5</v>
      </c>
      <c r="AA158">
        <v>4.3400000000000001E-2</v>
      </c>
      <c r="AB158">
        <v>3.7000000000000002E-3</v>
      </c>
      <c r="AC158">
        <v>1.1900000000000001E-3</v>
      </c>
      <c r="AD158">
        <v>1E-4</v>
      </c>
      <c r="AE158">
        <v>3.34</v>
      </c>
      <c r="AF158">
        <v>0.25</v>
      </c>
      <c r="AG158">
        <v>0.28217599999999998</v>
      </c>
      <c r="AH158">
        <v>6.7999999999999999E-5</v>
      </c>
    </row>
    <row r="159" spans="1:39">
      <c r="A159" t="s">
        <v>281</v>
      </c>
      <c r="B159">
        <v>3.6</v>
      </c>
      <c r="C159">
        <v>0.24</v>
      </c>
      <c r="D159">
        <v>0.2346</v>
      </c>
      <c r="E159">
        <v>5.8999999999999999E-3</v>
      </c>
      <c r="F159">
        <v>0.19075</v>
      </c>
      <c r="G159">
        <v>4.262575</v>
      </c>
      <c r="H159">
        <v>0.1072003</v>
      </c>
      <c r="I159">
        <v>0.10920000000000001</v>
      </c>
      <c r="J159">
        <v>7.3000000000000001E-3</v>
      </c>
      <c r="K159">
        <v>0.24143999999999999</v>
      </c>
      <c r="L159">
        <v>1544</v>
      </c>
      <c r="M159">
        <v>51</v>
      </c>
      <c r="N159">
        <v>1358</v>
      </c>
      <c r="O159">
        <v>31</v>
      </c>
      <c r="P159">
        <v>1790</v>
      </c>
      <c r="Q159">
        <v>130</v>
      </c>
      <c r="R159" t="s">
        <v>249</v>
      </c>
      <c r="S159" t="s">
        <v>250</v>
      </c>
      <c r="T159" t="s">
        <v>250</v>
      </c>
      <c r="U159">
        <v>1.46702</v>
      </c>
      <c r="V159">
        <v>2.1000000000000001E-4</v>
      </c>
      <c r="W159">
        <v>1.8866700000000001</v>
      </c>
      <c r="X159">
        <v>2.4000000000000001E-4</v>
      </c>
      <c r="Y159">
        <v>0.28003899999999998</v>
      </c>
      <c r="Z159">
        <v>6.4999999999999994E-5</v>
      </c>
      <c r="AA159">
        <v>0.1066</v>
      </c>
      <c r="AB159">
        <v>9.7000000000000003E-3</v>
      </c>
      <c r="AC159">
        <v>2.49E-3</v>
      </c>
      <c r="AD159">
        <v>2.2000000000000001E-4</v>
      </c>
      <c r="AE159">
        <v>3.49</v>
      </c>
      <c r="AF159">
        <v>0.27</v>
      </c>
      <c r="AG159">
        <v>0.28213199999999999</v>
      </c>
      <c r="AH159">
        <v>6.2000000000000003E-5</v>
      </c>
    </row>
    <row r="160" spans="1:39">
      <c r="A160" t="s">
        <v>282</v>
      </c>
      <c r="B160">
        <v>2.56</v>
      </c>
      <c r="C160">
        <v>0.28000000000000003</v>
      </c>
      <c r="D160">
        <v>0.18490000000000001</v>
      </c>
      <c r="E160">
        <v>7.0000000000000001E-3</v>
      </c>
      <c r="F160">
        <v>0.35715000000000002</v>
      </c>
      <c r="G160">
        <v>5.4083290000000002</v>
      </c>
      <c r="H160">
        <v>0.20475009999999999</v>
      </c>
      <c r="I160">
        <v>9.9000000000000005E-2</v>
      </c>
      <c r="J160">
        <v>1.0999999999999999E-2</v>
      </c>
      <c r="K160">
        <v>-9.3095999999999995E-3</v>
      </c>
      <c r="L160">
        <v>1282</v>
      </c>
      <c r="M160">
        <v>84</v>
      </c>
      <c r="N160">
        <v>1092</v>
      </c>
      <c r="O160">
        <v>38</v>
      </c>
      <c r="P160">
        <v>1590</v>
      </c>
      <c r="Q160">
        <v>210</v>
      </c>
      <c r="R160" t="s">
        <v>249</v>
      </c>
      <c r="S160" t="s">
        <v>250</v>
      </c>
      <c r="T160" t="s">
        <v>250</v>
      </c>
      <c r="U160">
        <v>1.46706</v>
      </c>
      <c r="V160">
        <v>2.1000000000000001E-4</v>
      </c>
      <c r="W160">
        <v>1.8866499999999999</v>
      </c>
      <c r="X160">
        <v>2.5000000000000001E-4</v>
      </c>
      <c r="Y160">
        <v>0.28004400000000002</v>
      </c>
      <c r="Z160">
        <v>4.0000000000000003E-5</v>
      </c>
      <c r="AA160">
        <v>4.7460000000000002E-2</v>
      </c>
      <c r="AB160">
        <v>5.9000000000000003E-4</v>
      </c>
      <c r="AC160">
        <v>1.302E-3</v>
      </c>
      <c r="AD160">
        <v>1.7E-5</v>
      </c>
      <c r="AE160">
        <v>4.58</v>
      </c>
      <c r="AF160">
        <v>0.17</v>
      </c>
      <c r="AG160">
        <v>0.28212399999999999</v>
      </c>
      <c r="AH160">
        <v>5.0000000000000002E-5</v>
      </c>
    </row>
    <row r="161" spans="1:39">
      <c r="A161" t="s">
        <v>283</v>
      </c>
      <c r="B161">
        <v>2.87</v>
      </c>
      <c r="C161">
        <v>0.24</v>
      </c>
      <c r="D161">
        <v>0.25850000000000001</v>
      </c>
      <c r="E161">
        <v>6.7999999999999996E-3</v>
      </c>
      <c r="F161">
        <v>-9.9389000000000005E-2</v>
      </c>
      <c r="G161">
        <v>3.8684720000000001</v>
      </c>
      <c r="H161">
        <v>0.10176250000000001</v>
      </c>
      <c r="I161">
        <v>8.5000000000000006E-2</v>
      </c>
      <c r="J161">
        <v>8.0999999999999996E-3</v>
      </c>
      <c r="K161">
        <v>0.37237999999999999</v>
      </c>
      <c r="L161">
        <v>1365</v>
      </c>
      <c r="M161">
        <v>67</v>
      </c>
      <c r="N161">
        <v>1481</v>
      </c>
      <c r="O161">
        <v>35</v>
      </c>
      <c r="P161">
        <v>1220</v>
      </c>
      <c r="Q161">
        <v>200</v>
      </c>
      <c r="R161" t="s">
        <v>249</v>
      </c>
      <c r="S161" t="s">
        <v>250</v>
      </c>
      <c r="T161" t="s">
        <v>250</v>
      </c>
    </row>
    <row r="162" spans="1:39">
      <c r="A162" t="s">
        <v>284</v>
      </c>
      <c r="B162">
        <v>2.83</v>
      </c>
      <c r="C162">
        <v>0.38</v>
      </c>
      <c r="D162">
        <v>0.218</v>
      </c>
      <c r="E162">
        <v>1.0999999999999999E-2</v>
      </c>
      <c r="F162">
        <v>0.36996000000000001</v>
      </c>
      <c r="G162">
        <v>4.5871560000000002</v>
      </c>
      <c r="H162">
        <v>0.231462</v>
      </c>
      <c r="I162">
        <v>9.4E-2</v>
      </c>
      <c r="J162">
        <v>1.2999999999999999E-2</v>
      </c>
      <c r="K162">
        <v>0.28897</v>
      </c>
      <c r="L162">
        <v>1330</v>
      </c>
      <c r="M162">
        <v>96</v>
      </c>
      <c r="N162">
        <v>1266</v>
      </c>
      <c r="O162">
        <v>58</v>
      </c>
      <c r="P162">
        <v>1360</v>
      </c>
      <c r="Q162">
        <v>280</v>
      </c>
      <c r="R162" t="s">
        <v>245</v>
      </c>
      <c r="S162">
        <v>1266</v>
      </c>
      <c r="T162">
        <v>58</v>
      </c>
      <c r="U162">
        <v>1.4671700000000001</v>
      </c>
      <c r="V162">
        <v>1.6000000000000001E-4</v>
      </c>
      <c r="W162">
        <v>1.88663</v>
      </c>
      <c r="X162">
        <v>1.7000000000000001E-4</v>
      </c>
      <c r="Y162">
        <v>0.28005400000000003</v>
      </c>
      <c r="Z162">
        <v>5.1E-5</v>
      </c>
      <c r="AA162">
        <v>2.7640000000000001E-2</v>
      </c>
      <c r="AB162">
        <v>4.8000000000000001E-4</v>
      </c>
      <c r="AC162">
        <v>7.9699999999999997E-4</v>
      </c>
      <c r="AD162">
        <v>1.7E-5</v>
      </c>
      <c r="AE162">
        <v>4.32</v>
      </c>
      <c r="AF162">
        <v>0.19</v>
      </c>
      <c r="AG162">
        <v>0.28214299999999998</v>
      </c>
      <c r="AH162">
        <v>5.5999999999999999E-5</v>
      </c>
      <c r="AJ162">
        <v>1266</v>
      </c>
      <c r="AK162">
        <v>58</v>
      </c>
      <c r="AL162">
        <v>5.0999999999999996</v>
      </c>
      <c r="AM162">
        <v>0.6</v>
      </c>
    </row>
    <row r="163" spans="1:39">
      <c r="A163" t="s">
        <v>285</v>
      </c>
      <c r="B163">
        <v>2.21</v>
      </c>
      <c r="C163">
        <v>0.38</v>
      </c>
      <c r="D163">
        <v>0.2</v>
      </c>
      <c r="E163">
        <v>1.0999999999999999E-2</v>
      </c>
      <c r="F163">
        <v>0.39982000000000001</v>
      </c>
      <c r="G163">
        <v>5</v>
      </c>
      <c r="H163">
        <v>0.27500000000000002</v>
      </c>
      <c r="I163">
        <v>8.2000000000000003E-2</v>
      </c>
      <c r="J163">
        <v>1.4E-2</v>
      </c>
      <c r="K163">
        <v>-1.7724E-2</v>
      </c>
      <c r="L163">
        <v>1160</v>
      </c>
      <c r="M163">
        <v>140</v>
      </c>
      <c r="N163">
        <v>1184</v>
      </c>
      <c r="O163">
        <v>63</v>
      </c>
      <c r="P163">
        <v>1010</v>
      </c>
      <c r="Q163">
        <v>380</v>
      </c>
      <c r="R163" t="s">
        <v>245</v>
      </c>
      <c r="S163">
        <v>1184</v>
      </c>
      <c r="T163">
        <v>63</v>
      </c>
      <c r="U163">
        <v>1.46679</v>
      </c>
      <c r="V163">
        <v>2.5000000000000001E-4</v>
      </c>
      <c r="W163">
        <v>1.88689</v>
      </c>
      <c r="X163">
        <v>2.7999999999999998E-4</v>
      </c>
      <c r="Y163">
        <v>0.280144</v>
      </c>
      <c r="Z163">
        <v>4.6E-5</v>
      </c>
      <c r="AA163">
        <v>2.5479999999999999E-2</v>
      </c>
      <c r="AB163">
        <v>6.8999999999999997E-4</v>
      </c>
      <c r="AC163">
        <v>7.1299999999999998E-4</v>
      </c>
      <c r="AD163">
        <v>1.4E-5</v>
      </c>
      <c r="AE163">
        <v>3.15</v>
      </c>
      <c r="AF163">
        <v>0.3</v>
      </c>
      <c r="AG163">
        <v>0.28223199999999998</v>
      </c>
      <c r="AH163">
        <v>5.3999999999999998E-5</v>
      </c>
      <c r="AJ163">
        <v>1184</v>
      </c>
      <c r="AK163">
        <v>63</v>
      </c>
      <c r="AL163">
        <v>6.6</v>
      </c>
      <c r="AM163">
        <v>0.5</v>
      </c>
    </row>
    <row r="164" spans="1:39">
      <c r="A164" t="s">
        <v>286</v>
      </c>
      <c r="B164">
        <v>1.92</v>
      </c>
      <c r="C164">
        <v>0.53</v>
      </c>
      <c r="D164">
        <v>0.21299999999999999</v>
      </c>
      <c r="E164">
        <v>1.7000000000000001E-2</v>
      </c>
      <c r="F164">
        <v>-0.11904000000000001</v>
      </c>
      <c r="G164">
        <v>4.6948359999999996</v>
      </c>
      <c r="H164">
        <v>0.37470520000000002</v>
      </c>
      <c r="I164">
        <v>6.9000000000000006E-2</v>
      </c>
      <c r="J164">
        <v>0.02</v>
      </c>
      <c r="K164">
        <v>0.41733999999999999</v>
      </c>
      <c r="L164">
        <v>1100</v>
      </c>
      <c r="M164">
        <v>220</v>
      </c>
      <c r="N164">
        <v>1239</v>
      </c>
      <c r="O164">
        <v>89</v>
      </c>
      <c r="P164">
        <v>410</v>
      </c>
      <c r="Q164">
        <v>590</v>
      </c>
      <c r="R164" t="s">
        <v>245</v>
      </c>
      <c r="S164">
        <v>1239</v>
      </c>
      <c r="T164">
        <v>89</v>
      </c>
      <c r="U164">
        <v>1.4671000000000001</v>
      </c>
      <c r="V164">
        <v>2.1000000000000001E-4</v>
      </c>
      <c r="W164">
        <v>1.88683</v>
      </c>
      <c r="X164">
        <v>2.5999999999999998E-4</v>
      </c>
      <c r="Y164">
        <v>0.28009299999999998</v>
      </c>
      <c r="Z164">
        <v>4.3000000000000002E-5</v>
      </c>
      <c r="AA164">
        <v>3.2000000000000001E-2</v>
      </c>
      <c r="AB164">
        <v>2.0999999999999999E-3</v>
      </c>
      <c r="AC164">
        <v>8.6399999999999997E-4</v>
      </c>
      <c r="AD164">
        <v>5.5000000000000002E-5</v>
      </c>
      <c r="AE164">
        <v>3.4550000000000001</v>
      </c>
      <c r="AF164">
        <v>8.7999999999999995E-2</v>
      </c>
      <c r="AG164">
        <v>0.282142</v>
      </c>
      <c r="AH164">
        <v>5.1E-5</v>
      </c>
      <c r="AJ164">
        <v>1239</v>
      </c>
      <c r="AK164">
        <v>89</v>
      </c>
      <c r="AL164">
        <v>4.5</v>
      </c>
      <c r="AM164">
        <v>0.5</v>
      </c>
    </row>
    <row r="165" spans="1:39">
      <c r="A165" t="s">
        <v>287</v>
      </c>
      <c r="B165">
        <v>2.84</v>
      </c>
      <c r="C165">
        <v>0.52</v>
      </c>
      <c r="D165">
        <v>0.22800000000000001</v>
      </c>
      <c r="E165">
        <v>1.2E-2</v>
      </c>
      <c r="F165">
        <v>5.5757000000000001E-2</v>
      </c>
      <c r="G165">
        <v>4.3859649999999997</v>
      </c>
      <c r="H165">
        <v>0.2308403</v>
      </c>
      <c r="I165">
        <v>9.4E-2</v>
      </c>
      <c r="J165">
        <v>1.7999999999999999E-2</v>
      </c>
      <c r="K165">
        <v>0.14297000000000001</v>
      </c>
      <c r="L165">
        <v>1380</v>
      </c>
      <c r="M165">
        <v>140</v>
      </c>
      <c r="N165">
        <v>1321</v>
      </c>
      <c r="O165">
        <v>60</v>
      </c>
      <c r="P165">
        <v>1360</v>
      </c>
      <c r="Q165">
        <v>370</v>
      </c>
      <c r="R165" t="s">
        <v>245</v>
      </c>
      <c r="S165">
        <v>1321</v>
      </c>
      <c r="T165">
        <v>60</v>
      </c>
      <c r="U165">
        <v>1.4670799999999999</v>
      </c>
      <c r="V165">
        <v>1.3999999999999999E-4</v>
      </c>
      <c r="W165">
        <v>1.88679</v>
      </c>
      <c r="X165">
        <v>2.3000000000000001E-4</v>
      </c>
      <c r="Y165">
        <v>0.28005000000000002</v>
      </c>
      <c r="Z165">
        <v>5.8E-5</v>
      </c>
      <c r="AA165">
        <v>3.2930000000000001E-2</v>
      </c>
      <c r="AB165">
        <v>2.1000000000000001E-4</v>
      </c>
      <c r="AC165">
        <v>9.1069999999999996E-4</v>
      </c>
      <c r="AD165">
        <v>9.3999999999999998E-6</v>
      </c>
      <c r="AE165">
        <v>3.88</v>
      </c>
      <c r="AF165">
        <v>0.13</v>
      </c>
      <c r="AG165">
        <v>0.282115</v>
      </c>
      <c r="AH165">
        <v>6.0999999999999999E-5</v>
      </c>
      <c r="AJ165">
        <v>1321</v>
      </c>
      <c r="AK165">
        <v>60</v>
      </c>
      <c r="AL165">
        <v>5.3</v>
      </c>
      <c r="AM165">
        <v>0.6</v>
      </c>
    </row>
    <row r="166" spans="1:39">
      <c r="A166" t="s">
        <v>288</v>
      </c>
      <c r="B166">
        <v>3.84</v>
      </c>
      <c r="C166">
        <v>0.37</v>
      </c>
      <c r="D166">
        <v>0.26700000000000002</v>
      </c>
      <c r="E166">
        <v>0.01</v>
      </c>
      <c r="F166">
        <v>2.5968000000000001E-2</v>
      </c>
      <c r="G166">
        <v>3.7453180000000001</v>
      </c>
      <c r="H166">
        <v>0.14027410000000001</v>
      </c>
      <c r="I166">
        <v>0.10299999999999999</v>
      </c>
      <c r="J166">
        <v>1.0999999999999999E-2</v>
      </c>
      <c r="K166">
        <v>0.32477</v>
      </c>
      <c r="L166">
        <v>1595</v>
      </c>
      <c r="M166">
        <v>81</v>
      </c>
      <c r="N166">
        <v>1522</v>
      </c>
      <c r="O166">
        <v>53</v>
      </c>
      <c r="P166">
        <v>1630</v>
      </c>
      <c r="Q166">
        <v>210</v>
      </c>
      <c r="R166" t="s">
        <v>245</v>
      </c>
      <c r="S166">
        <v>1522</v>
      </c>
      <c r="T166">
        <v>53</v>
      </c>
    </row>
    <row r="167" spans="1:39">
      <c r="A167" t="s">
        <v>289</v>
      </c>
      <c r="B167">
        <v>3.2</v>
      </c>
      <c r="C167">
        <v>0.19</v>
      </c>
      <c r="D167">
        <v>0.23400000000000001</v>
      </c>
      <c r="E167">
        <v>6.3E-3</v>
      </c>
      <c r="F167">
        <v>0.10212</v>
      </c>
      <c r="G167">
        <v>4.273504</v>
      </c>
      <c r="H167">
        <v>0.1150559</v>
      </c>
      <c r="I167">
        <v>9.8299999999999998E-2</v>
      </c>
      <c r="J167">
        <v>6.4000000000000003E-3</v>
      </c>
      <c r="K167">
        <v>0.25496999999999997</v>
      </c>
      <c r="L167">
        <v>1465</v>
      </c>
      <c r="M167">
        <v>52</v>
      </c>
      <c r="N167">
        <v>1355</v>
      </c>
      <c r="O167">
        <v>33</v>
      </c>
      <c r="P167">
        <v>1640</v>
      </c>
      <c r="Q167">
        <v>130</v>
      </c>
      <c r="R167" t="s">
        <v>249</v>
      </c>
      <c r="S167" t="s">
        <v>250</v>
      </c>
      <c r="T167" t="s">
        <v>250</v>
      </c>
      <c r="U167">
        <v>1.4670399999999999</v>
      </c>
      <c r="V167">
        <v>1.8000000000000001E-4</v>
      </c>
      <c r="W167">
        <v>1.88656</v>
      </c>
      <c r="X167">
        <v>2.3000000000000001E-4</v>
      </c>
      <c r="Y167">
        <v>0.28001100000000001</v>
      </c>
      <c r="Z167">
        <v>4.3999999999999999E-5</v>
      </c>
      <c r="AA167">
        <v>4.6460000000000001E-2</v>
      </c>
      <c r="AB167">
        <v>6.0999999999999997E-4</v>
      </c>
      <c r="AC167">
        <v>1.2800000000000001E-3</v>
      </c>
      <c r="AD167">
        <v>1.2999999999999999E-5</v>
      </c>
      <c r="AE167">
        <v>3.74</v>
      </c>
      <c r="AF167">
        <v>0.24</v>
      </c>
      <c r="AG167">
        <v>0.28211700000000001</v>
      </c>
      <c r="AH167">
        <v>4.1999999999999998E-5</v>
      </c>
    </row>
    <row r="168" spans="1:39">
      <c r="A168" t="s">
        <v>290</v>
      </c>
      <c r="B168">
        <v>3.87</v>
      </c>
      <c r="C168">
        <v>0.27</v>
      </c>
      <c r="D168">
        <v>0.26850000000000002</v>
      </c>
      <c r="E168">
        <v>6.7000000000000002E-3</v>
      </c>
      <c r="F168">
        <v>0.22228000000000001</v>
      </c>
      <c r="G168">
        <v>3.7243949999999999</v>
      </c>
      <c r="H168">
        <v>9.2936480000000002E-2</v>
      </c>
      <c r="I168">
        <v>0.1052</v>
      </c>
      <c r="J168">
        <v>7.1999999999999998E-3</v>
      </c>
      <c r="K168">
        <v>0.12338</v>
      </c>
      <c r="L168">
        <v>1610</v>
      </c>
      <c r="M168">
        <v>55</v>
      </c>
      <c r="N168">
        <v>1532</v>
      </c>
      <c r="O168">
        <v>34</v>
      </c>
      <c r="P168">
        <v>1700</v>
      </c>
      <c r="Q168">
        <v>140</v>
      </c>
      <c r="R168" t="s">
        <v>249</v>
      </c>
      <c r="S168" t="s">
        <v>250</v>
      </c>
      <c r="T168" t="s">
        <v>250</v>
      </c>
      <c r="U168">
        <v>1.4670099999999999</v>
      </c>
      <c r="V168">
        <v>1.7000000000000001E-4</v>
      </c>
      <c r="W168">
        <v>1.88679</v>
      </c>
      <c r="X168">
        <v>1.8000000000000001E-4</v>
      </c>
      <c r="Y168">
        <v>0.27999600000000002</v>
      </c>
      <c r="Z168">
        <v>3.8999999999999999E-5</v>
      </c>
      <c r="AA168">
        <v>5.2400000000000002E-2</v>
      </c>
      <c r="AB168">
        <v>1.8E-3</v>
      </c>
      <c r="AC168">
        <v>1.4480000000000001E-3</v>
      </c>
      <c r="AD168">
        <v>4.8000000000000001E-5</v>
      </c>
      <c r="AE168">
        <v>4.34</v>
      </c>
      <c r="AF168">
        <v>0.19</v>
      </c>
      <c r="AG168">
        <v>0.28208299999999997</v>
      </c>
      <c r="AH168">
        <v>4.3999999999999999E-5</v>
      </c>
    </row>
    <row r="169" spans="1:39">
      <c r="A169" t="s">
        <v>291</v>
      </c>
      <c r="B169">
        <v>2.52</v>
      </c>
      <c r="C169">
        <v>0.39</v>
      </c>
      <c r="D169">
        <v>0.21199999999999999</v>
      </c>
      <c r="E169">
        <v>8.8000000000000005E-3</v>
      </c>
      <c r="F169">
        <v>2.5773999999999998E-2</v>
      </c>
      <c r="G169">
        <v>4.7169809999999996</v>
      </c>
      <c r="H169">
        <v>0.19579920000000001</v>
      </c>
      <c r="I169">
        <v>8.3000000000000004E-2</v>
      </c>
      <c r="J169">
        <v>1.2999999999999999E-2</v>
      </c>
      <c r="K169">
        <v>0.21565999999999999</v>
      </c>
      <c r="L169">
        <v>1220</v>
      </c>
      <c r="M169">
        <v>120</v>
      </c>
      <c r="N169">
        <v>1237</v>
      </c>
      <c r="O169">
        <v>47</v>
      </c>
      <c r="P169">
        <v>1290</v>
      </c>
      <c r="Q169">
        <v>320</v>
      </c>
      <c r="R169" t="s">
        <v>245</v>
      </c>
      <c r="S169">
        <v>1237</v>
      </c>
      <c r="T169">
        <v>47</v>
      </c>
      <c r="U169">
        <v>1.4669700000000001</v>
      </c>
      <c r="V169">
        <v>2.2000000000000001E-4</v>
      </c>
      <c r="W169">
        <v>1.88676</v>
      </c>
      <c r="X169">
        <v>2.2000000000000001E-4</v>
      </c>
      <c r="Y169">
        <v>0.28008300000000003</v>
      </c>
      <c r="Z169">
        <v>5.5000000000000002E-5</v>
      </c>
      <c r="AA169">
        <v>4.4999999999999998E-2</v>
      </c>
      <c r="AB169">
        <v>1.6999999999999999E-3</v>
      </c>
      <c r="AC169">
        <v>1.1479999999999999E-3</v>
      </c>
      <c r="AD169">
        <v>4.0000000000000003E-5</v>
      </c>
      <c r="AE169">
        <v>3.54</v>
      </c>
      <c r="AF169">
        <v>0.19</v>
      </c>
      <c r="AG169">
        <v>0.28214699999999998</v>
      </c>
      <c r="AH169">
        <v>6.0000000000000002E-5</v>
      </c>
      <c r="AJ169">
        <v>1237</v>
      </c>
      <c r="AK169">
        <v>47</v>
      </c>
      <c r="AL169">
        <v>4.4000000000000004</v>
      </c>
      <c r="AM169">
        <v>0.6</v>
      </c>
    </row>
    <row r="170" spans="1:39">
      <c r="A170" t="s">
        <v>292</v>
      </c>
      <c r="B170">
        <v>3.34</v>
      </c>
      <c r="C170">
        <v>0.28000000000000003</v>
      </c>
      <c r="D170">
        <v>0.2525</v>
      </c>
      <c r="E170">
        <v>6.1999999999999998E-3</v>
      </c>
      <c r="F170">
        <v>-0.14940000000000001</v>
      </c>
      <c r="G170">
        <v>3.9603959999999998</v>
      </c>
      <c r="H170">
        <v>9.7245369999999998E-2</v>
      </c>
      <c r="I170">
        <v>9.8100000000000007E-2</v>
      </c>
      <c r="J170">
        <v>8.9999999999999993E-3</v>
      </c>
      <c r="K170">
        <v>0.41660999999999998</v>
      </c>
      <c r="L170">
        <v>1468</v>
      </c>
      <c r="M170">
        <v>66</v>
      </c>
      <c r="N170">
        <v>1451</v>
      </c>
      <c r="O170">
        <v>32</v>
      </c>
      <c r="P170">
        <v>1470</v>
      </c>
      <c r="Q170">
        <v>180</v>
      </c>
      <c r="R170" t="s">
        <v>245</v>
      </c>
      <c r="S170">
        <v>1451</v>
      </c>
      <c r="T170">
        <v>32</v>
      </c>
    </row>
    <row r="171" spans="1:39">
      <c r="A171" t="s">
        <v>293</v>
      </c>
      <c r="B171">
        <v>2.64</v>
      </c>
      <c r="C171">
        <v>0.48</v>
      </c>
      <c r="D171">
        <v>0.20399999999999999</v>
      </c>
      <c r="E171">
        <v>1.2E-2</v>
      </c>
      <c r="F171">
        <v>2.4826999999999998E-2</v>
      </c>
      <c r="G171">
        <v>4.901961</v>
      </c>
      <c r="H171">
        <v>0.28835060000000001</v>
      </c>
      <c r="I171">
        <v>9.8000000000000004E-2</v>
      </c>
      <c r="J171">
        <v>1.9E-2</v>
      </c>
      <c r="K171">
        <v>0.47209000000000001</v>
      </c>
      <c r="L171">
        <v>1330</v>
      </c>
      <c r="M171">
        <v>140</v>
      </c>
      <c r="N171">
        <v>1193</v>
      </c>
      <c r="O171">
        <v>64</v>
      </c>
      <c r="P171">
        <v>1450</v>
      </c>
      <c r="Q171">
        <v>410</v>
      </c>
      <c r="R171" t="s">
        <v>245</v>
      </c>
      <c r="S171">
        <v>1193</v>
      </c>
      <c r="T171">
        <v>64</v>
      </c>
      <c r="U171">
        <v>1.4670700000000001</v>
      </c>
      <c r="V171">
        <v>1.7000000000000001E-4</v>
      </c>
      <c r="W171">
        <v>1.8865099999999999</v>
      </c>
      <c r="X171">
        <v>2.1000000000000001E-4</v>
      </c>
      <c r="Y171">
        <v>0.28004899999999999</v>
      </c>
      <c r="Z171">
        <v>4.6999999999999997E-5</v>
      </c>
      <c r="AA171">
        <v>4.0559999999999999E-2</v>
      </c>
      <c r="AB171">
        <v>2.5999999999999998E-4</v>
      </c>
      <c r="AC171">
        <v>1.1529999999999999E-3</v>
      </c>
      <c r="AD171">
        <v>1.4E-5</v>
      </c>
      <c r="AE171">
        <v>4.21</v>
      </c>
      <c r="AF171">
        <v>0.22</v>
      </c>
      <c r="AG171">
        <v>0.28210299999999999</v>
      </c>
      <c r="AH171">
        <v>5.3000000000000001E-5</v>
      </c>
      <c r="AJ171">
        <v>1193</v>
      </c>
      <c r="AK171">
        <v>64</v>
      </c>
      <c r="AL171">
        <v>1.8</v>
      </c>
      <c r="AM171">
        <v>0.5</v>
      </c>
    </row>
    <row r="172" spans="1:39">
      <c r="A172" t="s">
        <v>294</v>
      </c>
      <c r="B172">
        <v>3.02</v>
      </c>
      <c r="C172">
        <v>0.38</v>
      </c>
      <c r="D172">
        <v>0.2094</v>
      </c>
      <c r="E172">
        <v>8.2000000000000007E-3</v>
      </c>
      <c r="F172">
        <v>0.32061000000000001</v>
      </c>
      <c r="G172">
        <v>4.7755489999999998</v>
      </c>
      <c r="H172">
        <v>0.18700810000000001</v>
      </c>
      <c r="I172">
        <v>0.104</v>
      </c>
      <c r="J172">
        <v>1.2E-2</v>
      </c>
      <c r="K172">
        <v>0.12073</v>
      </c>
      <c r="L172">
        <v>1398</v>
      </c>
      <c r="M172">
        <v>94</v>
      </c>
      <c r="N172">
        <v>1224</v>
      </c>
      <c r="O172">
        <v>44</v>
      </c>
      <c r="P172">
        <v>1620</v>
      </c>
      <c r="Q172">
        <v>230</v>
      </c>
      <c r="R172" t="s">
        <v>249</v>
      </c>
      <c r="S172" t="s">
        <v>250</v>
      </c>
      <c r="T172" t="s">
        <v>250</v>
      </c>
      <c r="U172">
        <v>1.46705</v>
      </c>
      <c r="V172">
        <v>2.2000000000000001E-4</v>
      </c>
      <c r="W172">
        <v>1.88683</v>
      </c>
      <c r="X172">
        <v>1.6000000000000001E-4</v>
      </c>
      <c r="Y172">
        <v>0.280192</v>
      </c>
      <c r="Z172">
        <v>4.8000000000000001E-5</v>
      </c>
      <c r="AA172">
        <v>4.7300000000000002E-2</v>
      </c>
      <c r="AB172">
        <v>2.0999999999999999E-3</v>
      </c>
      <c r="AC172">
        <v>1.2409999999999999E-3</v>
      </c>
      <c r="AD172">
        <v>3.1999999999999999E-5</v>
      </c>
      <c r="AE172">
        <v>3.18</v>
      </c>
      <c r="AF172">
        <v>0.11</v>
      </c>
      <c r="AG172">
        <v>0.28222199999999997</v>
      </c>
      <c r="AH172">
        <v>5.1999999999999997E-5</v>
      </c>
    </row>
    <row r="173" spans="1:39">
      <c r="A173" t="s">
        <v>295</v>
      </c>
      <c r="B173">
        <v>2.71</v>
      </c>
      <c r="C173">
        <v>0.2</v>
      </c>
      <c r="D173">
        <v>0.18459999999999999</v>
      </c>
      <c r="E173">
        <v>6.8999999999999999E-3</v>
      </c>
      <c r="F173">
        <v>0.28465000000000001</v>
      </c>
      <c r="G173">
        <v>5.4171180000000003</v>
      </c>
      <c r="H173">
        <v>0.20248169999999999</v>
      </c>
      <c r="I173">
        <v>0.1087</v>
      </c>
      <c r="J173">
        <v>8.3000000000000001E-3</v>
      </c>
      <c r="K173">
        <v>0.24972</v>
      </c>
      <c r="L173">
        <v>1335</v>
      </c>
      <c r="M173">
        <v>59</v>
      </c>
      <c r="N173">
        <v>1091</v>
      </c>
      <c r="O173">
        <v>37</v>
      </c>
      <c r="P173">
        <v>1770</v>
      </c>
      <c r="Q173">
        <v>150</v>
      </c>
      <c r="R173" t="s">
        <v>249</v>
      </c>
      <c r="S173" t="s">
        <v>250</v>
      </c>
      <c r="T173" t="s">
        <v>250</v>
      </c>
      <c r="U173">
        <v>1.4671099999999999</v>
      </c>
      <c r="V173">
        <v>2.5000000000000001E-4</v>
      </c>
      <c r="W173">
        <v>1.8865700000000001</v>
      </c>
      <c r="X173">
        <v>2.0000000000000001E-4</v>
      </c>
      <c r="Y173">
        <v>0.28010699999999999</v>
      </c>
      <c r="Z173">
        <v>5.3999999999999998E-5</v>
      </c>
      <c r="AA173">
        <v>7.5600000000000001E-2</v>
      </c>
      <c r="AB173">
        <v>7.1000000000000004E-3</v>
      </c>
      <c r="AC173">
        <v>2.0100000000000001E-3</v>
      </c>
      <c r="AD173">
        <v>1.8000000000000001E-4</v>
      </c>
      <c r="AE173">
        <v>3.1840000000000002</v>
      </c>
      <c r="AF173">
        <v>9.1999999999999998E-2</v>
      </c>
      <c r="AG173">
        <v>0.28215299999999999</v>
      </c>
      <c r="AH173">
        <v>6.6000000000000005E-5</v>
      </c>
    </row>
    <row r="174" spans="1:39">
      <c r="A174" t="s">
        <v>296</v>
      </c>
      <c r="B174">
        <v>3.99</v>
      </c>
      <c r="C174">
        <v>0.32</v>
      </c>
      <c r="D174">
        <v>0.27200000000000002</v>
      </c>
      <c r="E174">
        <v>1.2E-2</v>
      </c>
      <c r="F174">
        <v>0.25542999999999999</v>
      </c>
      <c r="G174">
        <v>3.6764709999999998</v>
      </c>
      <c r="H174">
        <v>0.16219720000000001</v>
      </c>
      <c r="I174">
        <v>0.1114</v>
      </c>
      <c r="J174">
        <v>9.7999999999999997E-3</v>
      </c>
      <c r="K174">
        <v>0.19434999999999999</v>
      </c>
      <c r="L174">
        <v>1635</v>
      </c>
      <c r="M174">
        <v>61</v>
      </c>
      <c r="N174">
        <v>1546</v>
      </c>
      <c r="O174">
        <v>63</v>
      </c>
      <c r="P174">
        <v>1810</v>
      </c>
      <c r="Q174">
        <v>160</v>
      </c>
      <c r="R174" t="s">
        <v>249</v>
      </c>
      <c r="S174" t="s">
        <v>250</v>
      </c>
      <c r="T174" t="s">
        <v>250</v>
      </c>
      <c r="U174">
        <v>1.46715</v>
      </c>
      <c r="V174">
        <v>1.9000000000000001E-4</v>
      </c>
      <c r="W174">
        <v>1.8868400000000001</v>
      </c>
      <c r="X174">
        <v>2.5999999999999998E-4</v>
      </c>
      <c r="Y174">
        <v>0.28011200000000003</v>
      </c>
      <c r="Z174">
        <v>4.6E-5</v>
      </c>
      <c r="AA174">
        <v>5.6599999999999998E-2</v>
      </c>
      <c r="AB174">
        <v>2.2000000000000001E-3</v>
      </c>
      <c r="AC174">
        <v>1.536E-3</v>
      </c>
      <c r="AD174">
        <v>6.7000000000000002E-5</v>
      </c>
      <c r="AE174">
        <v>3.85</v>
      </c>
      <c r="AF174">
        <v>0.21</v>
      </c>
      <c r="AG174">
        <v>0.28212700000000002</v>
      </c>
      <c r="AH174">
        <v>5.3999999999999998E-5</v>
      </c>
    </row>
    <row r="175" spans="1:39">
      <c r="A175" t="s">
        <v>297</v>
      </c>
      <c r="B175">
        <v>2.68</v>
      </c>
      <c r="C175">
        <v>0.28000000000000003</v>
      </c>
      <c r="D175">
        <v>0.21920000000000001</v>
      </c>
      <c r="E175">
        <v>8.6E-3</v>
      </c>
      <c r="F175">
        <v>-6.8890000000000002E-3</v>
      </c>
      <c r="G175">
        <v>4.5620440000000002</v>
      </c>
      <c r="H175">
        <v>0.17898530000000001</v>
      </c>
      <c r="I175">
        <v>8.9499999999999996E-2</v>
      </c>
      <c r="J175">
        <v>9.5999999999999992E-3</v>
      </c>
      <c r="K175">
        <v>0.36747000000000002</v>
      </c>
      <c r="L175">
        <v>1317</v>
      </c>
      <c r="M175">
        <v>73</v>
      </c>
      <c r="N175">
        <v>1283</v>
      </c>
      <c r="O175">
        <v>47</v>
      </c>
      <c r="P175">
        <v>1360</v>
      </c>
      <c r="Q175">
        <v>210</v>
      </c>
      <c r="R175" t="s">
        <v>245</v>
      </c>
      <c r="S175">
        <v>1283</v>
      </c>
      <c r="T175">
        <v>47</v>
      </c>
      <c r="U175">
        <v>1.46692</v>
      </c>
      <c r="V175">
        <v>2.4000000000000001E-4</v>
      </c>
      <c r="W175">
        <v>1.88666</v>
      </c>
      <c r="X175">
        <v>1.9000000000000001E-4</v>
      </c>
      <c r="Y175">
        <v>0.28003299999999998</v>
      </c>
      <c r="Z175">
        <v>5.0000000000000002E-5</v>
      </c>
      <c r="AA175">
        <v>4.589E-2</v>
      </c>
      <c r="AB175">
        <v>6.3000000000000003E-4</v>
      </c>
      <c r="AC175">
        <v>1.2520000000000001E-3</v>
      </c>
      <c r="AD175">
        <v>1.5999999999999999E-5</v>
      </c>
      <c r="AE175">
        <v>3.54</v>
      </c>
      <c r="AF175">
        <v>0.23</v>
      </c>
      <c r="AG175">
        <v>0.28210299999999999</v>
      </c>
      <c r="AH175">
        <v>6.2000000000000003E-5</v>
      </c>
      <c r="AJ175">
        <v>1283</v>
      </c>
      <c r="AK175">
        <v>47</v>
      </c>
      <c r="AL175">
        <v>3.7</v>
      </c>
      <c r="AM175">
        <v>0.6</v>
      </c>
    </row>
    <row r="176" spans="1:39">
      <c r="A176" t="s">
        <v>298</v>
      </c>
      <c r="B176">
        <v>2.79</v>
      </c>
      <c r="C176">
        <v>0.28999999999999998</v>
      </c>
      <c r="D176">
        <v>0.221</v>
      </c>
      <c r="E176">
        <v>1.0999999999999999E-2</v>
      </c>
      <c r="F176">
        <v>7.8466999999999995E-2</v>
      </c>
      <c r="G176">
        <v>4.5248869999999997</v>
      </c>
      <c r="H176">
        <v>0.22522059999999999</v>
      </c>
      <c r="I176">
        <v>9.0999999999999998E-2</v>
      </c>
      <c r="J176">
        <v>1.0999999999999999E-2</v>
      </c>
      <c r="K176">
        <v>0.37092999999999998</v>
      </c>
      <c r="L176">
        <v>1370</v>
      </c>
      <c r="M176">
        <v>91</v>
      </c>
      <c r="N176">
        <v>1294</v>
      </c>
      <c r="O176">
        <v>57</v>
      </c>
      <c r="P176">
        <v>1410</v>
      </c>
      <c r="Q176">
        <v>220</v>
      </c>
      <c r="R176" t="s">
        <v>245</v>
      </c>
      <c r="S176">
        <v>1294</v>
      </c>
      <c r="T176">
        <v>57</v>
      </c>
      <c r="U176">
        <v>1.46719</v>
      </c>
      <c r="V176">
        <v>1.3999999999999999E-4</v>
      </c>
      <c r="W176">
        <v>1.88707</v>
      </c>
      <c r="X176">
        <v>1.9000000000000001E-4</v>
      </c>
      <c r="Y176">
        <v>0.28008899999999998</v>
      </c>
      <c r="Z176">
        <v>4.3000000000000002E-5</v>
      </c>
      <c r="AA176">
        <v>2.6419999999999999E-2</v>
      </c>
      <c r="AB176">
        <v>4.4999999999999999E-4</v>
      </c>
      <c r="AC176">
        <v>7.5699999999999997E-4</v>
      </c>
      <c r="AD176">
        <v>1.4E-5</v>
      </c>
      <c r="AE176">
        <v>4.2</v>
      </c>
      <c r="AF176">
        <v>0.13</v>
      </c>
      <c r="AG176">
        <v>0.282138</v>
      </c>
      <c r="AH176">
        <v>4.6E-5</v>
      </c>
      <c r="AJ176">
        <v>1294</v>
      </c>
      <c r="AK176">
        <v>57</v>
      </c>
      <c r="AL176">
        <v>5.6</v>
      </c>
      <c r="AM176">
        <v>0.5</v>
      </c>
    </row>
    <row r="177" spans="1:39">
      <c r="A177" t="s">
        <v>299</v>
      </c>
      <c r="B177">
        <v>2.9</v>
      </c>
      <c r="C177">
        <v>0.3</v>
      </c>
      <c r="D177">
        <v>0.21790000000000001</v>
      </c>
      <c r="E177">
        <v>6.8999999999999999E-3</v>
      </c>
      <c r="F177">
        <v>4.0403000000000001E-2</v>
      </c>
      <c r="G177">
        <v>4.5892609999999996</v>
      </c>
      <c r="H177">
        <v>0.14532310000000001</v>
      </c>
      <c r="I177">
        <v>9.4E-2</v>
      </c>
      <c r="J177">
        <v>0.01</v>
      </c>
      <c r="K177">
        <v>0.21834000000000001</v>
      </c>
      <c r="L177">
        <v>1378</v>
      </c>
      <c r="M177">
        <v>78</v>
      </c>
      <c r="N177">
        <v>1270</v>
      </c>
      <c r="O177">
        <v>37</v>
      </c>
      <c r="P177">
        <v>1480</v>
      </c>
      <c r="Q177">
        <v>210</v>
      </c>
      <c r="R177" t="s">
        <v>249</v>
      </c>
      <c r="S177" t="s">
        <v>250</v>
      </c>
      <c r="T177" t="s">
        <v>250</v>
      </c>
      <c r="U177">
        <v>1.46699</v>
      </c>
      <c r="V177">
        <v>1.7000000000000001E-4</v>
      </c>
      <c r="W177">
        <v>1.8866400000000001</v>
      </c>
      <c r="X177">
        <v>1.8000000000000001E-4</v>
      </c>
      <c r="Y177">
        <v>0.28010200000000002</v>
      </c>
      <c r="Z177">
        <v>5.1999999999999997E-5</v>
      </c>
      <c r="AA177">
        <v>1.9599999999999999E-2</v>
      </c>
      <c r="AB177">
        <v>2.7999999999999998E-4</v>
      </c>
      <c r="AC177">
        <v>5.5840000000000002E-4</v>
      </c>
      <c r="AD177">
        <v>5.9000000000000003E-6</v>
      </c>
      <c r="AE177">
        <v>3.89</v>
      </c>
      <c r="AF177">
        <v>0.19</v>
      </c>
      <c r="AG177">
        <v>0.28216799999999997</v>
      </c>
      <c r="AH177">
        <v>6.0000000000000002E-5</v>
      </c>
    </row>
    <row r="178" spans="1:39">
      <c r="A178" t="s">
        <v>300</v>
      </c>
      <c r="B178">
        <v>1.2490000000000001</v>
      </c>
      <c r="C178">
        <v>9.5000000000000001E-2</v>
      </c>
      <c r="D178">
        <v>8.3900000000000002E-2</v>
      </c>
      <c r="E178">
        <v>4.1999999999999997E-3</v>
      </c>
      <c r="F178">
        <v>0.41053000000000001</v>
      </c>
      <c r="G178">
        <v>11.918950000000001</v>
      </c>
      <c r="H178">
        <v>0.59665789999999996</v>
      </c>
      <c r="I178">
        <v>0.10920000000000001</v>
      </c>
      <c r="J178">
        <v>8.0999999999999996E-3</v>
      </c>
      <c r="K178">
        <v>0.18254999999999999</v>
      </c>
      <c r="L178">
        <v>820</v>
      </c>
      <c r="M178">
        <v>46</v>
      </c>
      <c r="N178">
        <v>519</v>
      </c>
      <c r="O178">
        <v>25</v>
      </c>
      <c r="P178">
        <v>1740</v>
      </c>
      <c r="Q178">
        <v>130</v>
      </c>
      <c r="R178" t="s">
        <v>249</v>
      </c>
      <c r="S178" t="s">
        <v>250</v>
      </c>
      <c r="T178" t="s">
        <v>250</v>
      </c>
      <c r="U178">
        <v>1.4670399999999999</v>
      </c>
      <c r="V178">
        <v>1.9000000000000001E-4</v>
      </c>
      <c r="W178">
        <v>1.88673</v>
      </c>
      <c r="X178">
        <v>2.1000000000000001E-4</v>
      </c>
      <c r="Y178">
        <v>0.28014499999999998</v>
      </c>
      <c r="Z178">
        <v>3.0000000000000001E-5</v>
      </c>
      <c r="AA178">
        <v>2.7869999999999999E-2</v>
      </c>
      <c r="AB178">
        <v>5.4000000000000001E-4</v>
      </c>
      <c r="AC178">
        <v>7.7099999999999998E-4</v>
      </c>
      <c r="AD178">
        <v>1.1E-5</v>
      </c>
      <c r="AE178">
        <v>3.99</v>
      </c>
      <c r="AF178">
        <v>0.18</v>
      </c>
      <c r="AG178">
        <v>0.282221</v>
      </c>
      <c r="AH178">
        <v>3.6999999999999998E-5</v>
      </c>
    </row>
    <row r="179" spans="1:39">
      <c r="A179" t="s">
        <v>301</v>
      </c>
      <c r="B179">
        <v>2.58</v>
      </c>
      <c r="C179">
        <v>0.34</v>
      </c>
      <c r="D179">
        <v>0.20899999999999999</v>
      </c>
      <c r="E179">
        <v>1.4E-2</v>
      </c>
      <c r="F179">
        <v>3.4063999999999997E-2</v>
      </c>
      <c r="G179">
        <v>4.7846890000000002</v>
      </c>
      <c r="H179">
        <v>0.3205055</v>
      </c>
      <c r="I179">
        <v>9.2999999999999999E-2</v>
      </c>
      <c r="J179">
        <v>1.4E-2</v>
      </c>
      <c r="K179">
        <v>0.40744000000000002</v>
      </c>
      <c r="L179">
        <v>1330</v>
      </c>
      <c r="M179">
        <v>100</v>
      </c>
      <c r="N179">
        <v>1220</v>
      </c>
      <c r="O179">
        <v>74</v>
      </c>
      <c r="P179">
        <v>1420</v>
      </c>
      <c r="Q179">
        <v>290</v>
      </c>
      <c r="R179" t="s">
        <v>249</v>
      </c>
      <c r="S179" t="s">
        <v>250</v>
      </c>
      <c r="T179" t="s">
        <v>250</v>
      </c>
      <c r="U179">
        <v>1.4668099999999999</v>
      </c>
      <c r="V179">
        <v>2.5000000000000001E-4</v>
      </c>
      <c r="W179">
        <v>1.8867499999999999</v>
      </c>
      <c r="X179">
        <v>2.5999999999999998E-4</v>
      </c>
      <c r="Y179">
        <v>0.280053</v>
      </c>
      <c r="Z179">
        <v>7.1000000000000005E-5</v>
      </c>
      <c r="AA179">
        <v>0.217</v>
      </c>
      <c r="AB179">
        <v>1.2E-2</v>
      </c>
      <c r="AC179">
        <v>4.96E-3</v>
      </c>
      <c r="AD179">
        <v>2.7999999999999998E-4</v>
      </c>
      <c r="AE179">
        <v>3.03</v>
      </c>
      <c r="AF179">
        <v>0.19</v>
      </c>
      <c r="AG179">
        <v>0.28212999999999999</v>
      </c>
      <c r="AH179">
        <v>7.7000000000000001E-5</v>
      </c>
    </row>
    <row r="180" spans="1:39">
      <c r="A180" t="s">
        <v>302</v>
      </c>
      <c r="B180">
        <v>2.19</v>
      </c>
      <c r="C180">
        <v>0.6</v>
      </c>
      <c r="D180">
        <v>0.20799999999999999</v>
      </c>
      <c r="E180">
        <v>1.7999999999999999E-2</v>
      </c>
      <c r="F180">
        <v>0.22383</v>
      </c>
      <c r="G180">
        <v>4.8076920000000003</v>
      </c>
      <c r="H180">
        <v>0.41605029999999998</v>
      </c>
      <c r="I180">
        <v>0.08</v>
      </c>
      <c r="J180">
        <v>2.1000000000000001E-2</v>
      </c>
      <c r="K180">
        <v>3.6527999999999998E-2</v>
      </c>
      <c r="L180">
        <v>1120</v>
      </c>
      <c r="M180">
        <v>180</v>
      </c>
      <c r="N180">
        <v>1224</v>
      </c>
      <c r="O180">
        <v>99</v>
      </c>
      <c r="P180">
        <v>740</v>
      </c>
      <c r="Q180">
        <v>460</v>
      </c>
      <c r="R180" t="s">
        <v>245</v>
      </c>
      <c r="S180">
        <v>1224</v>
      </c>
      <c r="T180">
        <v>99</v>
      </c>
      <c r="U180">
        <v>1.46726</v>
      </c>
      <c r="V180">
        <v>2.2000000000000001E-4</v>
      </c>
      <c r="W180">
        <v>1.8866700000000001</v>
      </c>
      <c r="X180">
        <v>2.2000000000000001E-4</v>
      </c>
      <c r="Y180">
        <v>0.28015600000000002</v>
      </c>
      <c r="Z180">
        <v>4.3999999999999999E-5</v>
      </c>
      <c r="AA180">
        <v>1.7489999999999999E-2</v>
      </c>
      <c r="AB180">
        <v>3.8000000000000002E-4</v>
      </c>
      <c r="AC180">
        <v>4.996E-4</v>
      </c>
      <c r="AD180">
        <v>8.6999999999999997E-6</v>
      </c>
      <c r="AE180">
        <v>3.86</v>
      </c>
      <c r="AF180">
        <v>0.15</v>
      </c>
      <c r="AG180">
        <v>0.28222900000000001</v>
      </c>
      <c r="AH180">
        <v>5.1E-5</v>
      </c>
      <c r="AJ180">
        <v>1224</v>
      </c>
      <c r="AK180">
        <v>99</v>
      </c>
      <c r="AL180">
        <v>7.5</v>
      </c>
      <c r="AM180">
        <v>0.5</v>
      </c>
    </row>
    <row r="181" spans="1:39">
      <c r="A181" t="s">
        <v>303</v>
      </c>
      <c r="B181">
        <v>3.26</v>
      </c>
      <c r="C181">
        <v>0.3</v>
      </c>
      <c r="D181">
        <v>0.25519999999999998</v>
      </c>
      <c r="E181">
        <v>9.1000000000000004E-3</v>
      </c>
      <c r="F181">
        <v>0.26732</v>
      </c>
      <c r="G181">
        <v>3.9184950000000001</v>
      </c>
      <c r="H181">
        <v>0.13972689999999999</v>
      </c>
      <c r="I181">
        <v>9.3399999999999997E-2</v>
      </c>
      <c r="J181">
        <v>8.8000000000000005E-3</v>
      </c>
      <c r="K181">
        <v>5.4168000000000001E-2</v>
      </c>
      <c r="L181">
        <v>1442</v>
      </c>
      <c r="M181">
        <v>77</v>
      </c>
      <c r="N181">
        <v>1463</v>
      </c>
      <c r="O181">
        <v>46</v>
      </c>
      <c r="P181">
        <v>1490</v>
      </c>
      <c r="Q181">
        <v>200</v>
      </c>
      <c r="R181" t="s">
        <v>245</v>
      </c>
      <c r="S181">
        <v>1463</v>
      </c>
      <c r="T181">
        <v>46</v>
      </c>
      <c r="U181">
        <v>1.4670099999999999</v>
      </c>
      <c r="V181">
        <v>1.9000000000000001E-4</v>
      </c>
      <c r="W181">
        <v>1.8868199999999999</v>
      </c>
      <c r="X181">
        <v>2.7999999999999998E-4</v>
      </c>
      <c r="Y181">
        <v>0.28015200000000001</v>
      </c>
      <c r="Z181">
        <v>5.5999999999999999E-5</v>
      </c>
      <c r="AA181">
        <v>4.3900000000000002E-2</v>
      </c>
      <c r="AB181">
        <v>4.3E-3</v>
      </c>
      <c r="AC181">
        <v>9.9500000000000001E-4</v>
      </c>
      <c r="AD181">
        <v>7.4999999999999993E-5</v>
      </c>
      <c r="AE181">
        <v>3.03</v>
      </c>
      <c r="AF181">
        <v>0.18</v>
      </c>
      <c r="AG181">
        <v>0.28220499999999998</v>
      </c>
      <c r="AH181">
        <v>6.4999999999999994E-5</v>
      </c>
      <c r="AJ181">
        <v>1463</v>
      </c>
      <c r="AK181">
        <v>46</v>
      </c>
      <c r="AL181">
        <v>11.5</v>
      </c>
      <c r="AM181">
        <v>0.7</v>
      </c>
    </row>
    <row r="182" spans="1:39">
      <c r="A182" t="s">
        <v>304</v>
      </c>
      <c r="B182">
        <v>2.56</v>
      </c>
      <c r="C182">
        <v>0.75</v>
      </c>
      <c r="D182">
        <v>0.20899999999999999</v>
      </c>
      <c r="E182">
        <v>1.4999999999999999E-2</v>
      </c>
      <c r="F182">
        <v>-2.5818000000000001E-2</v>
      </c>
      <c r="G182">
        <v>4.7846890000000002</v>
      </c>
      <c r="H182">
        <v>0.3433987</v>
      </c>
      <c r="I182">
        <v>9.4E-2</v>
      </c>
      <c r="J182">
        <v>2.4E-2</v>
      </c>
      <c r="K182">
        <v>0.25749</v>
      </c>
      <c r="L182">
        <v>1070</v>
      </c>
      <c r="M182">
        <v>260</v>
      </c>
      <c r="N182">
        <v>1216</v>
      </c>
      <c r="O182">
        <v>81</v>
      </c>
      <c r="P182">
        <v>850</v>
      </c>
      <c r="Q182">
        <v>600</v>
      </c>
      <c r="R182" t="s">
        <v>245</v>
      </c>
      <c r="S182">
        <v>1216</v>
      </c>
      <c r="T182">
        <v>81</v>
      </c>
      <c r="U182">
        <v>1.46713</v>
      </c>
      <c r="V182">
        <v>1.8000000000000001E-4</v>
      </c>
      <c r="W182">
        <v>1.8865799999999999</v>
      </c>
      <c r="X182">
        <v>2.0000000000000001E-4</v>
      </c>
      <c r="Y182">
        <v>0.28007399999999999</v>
      </c>
      <c r="Z182">
        <v>3.8999999999999999E-5</v>
      </c>
      <c r="AA182">
        <v>4.206E-2</v>
      </c>
      <c r="AB182">
        <v>8.0000000000000004E-4</v>
      </c>
      <c r="AC182">
        <v>1.194E-3</v>
      </c>
      <c r="AD182">
        <v>1.5999999999999999E-5</v>
      </c>
      <c r="AE182">
        <v>4.53</v>
      </c>
      <c r="AF182">
        <v>0.17</v>
      </c>
      <c r="AG182">
        <v>0.28216799999999997</v>
      </c>
      <c r="AH182">
        <v>4.3999999999999999E-5</v>
      </c>
      <c r="AJ182">
        <v>1216</v>
      </c>
      <c r="AK182">
        <v>81</v>
      </c>
      <c r="AL182">
        <v>4.5999999999999996</v>
      </c>
      <c r="AM182">
        <v>0.4</v>
      </c>
    </row>
    <row r="183" spans="1:39">
      <c r="A183" t="s">
        <v>305</v>
      </c>
      <c r="B183">
        <v>3.33</v>
      </c>
      <c r="C183">
        <v>0.32</v>
      </c>
      <c r="D183">
        <v>0.26050000000000001</v>
      </c>
      <c r="E183">
        <v>7.6E-3</v>
      </c>
      <c r="F183">
        <v>-3.1926000000000003E-2</v>
      </c>
      <c r="G183">
        <v>3.8387720000000001</v>
      </c>
      <c r="H183">
        <v>0.11199489999999999</v>
      </c>
      <c r="I183">
        <v>9.1700000000000004E-2</v>
      </c>
      <c r="J183">
        <v>8.8999999999999999E-3</v>
      </c>
      <c r="K183">
        <v>0.36459000000000003</v>
      </c>
      <c r="L183">
        <v>1473</v>
      </c>
      <c r="M183">
        <v>70</v>
      </c>
      <c r="N183">
        <v>1491</v>
      </c>
      <c r="O183">
        <v>39</v>
      </c>
      <c r="P183">
        <v>1460</v>
      </c>
      <c r="Q183">
        <v>170</v>
      </c>
      <c r="R183" t="s">
        <v>245</v>
      </c>
      <c r="S183">
        <v>1491</v>
      </c>
      <c r="T183">
        <v>39</v>
      </c>
      <c r="U183">
        <v>1.4672099999999999</v>
      </c>
      <c r="V183">
        <v>1.4999999999999999E-4</v>
      </c>
      <c r="W183">
        <v>1.8866799999999999</v>
      </c>
      <c r="X183">
        <v>2.5999999999999998E-4</v>
      </c>
      <c r="Y183">
        <v>0.28011900000000001</v>
      </c>
      <c r="Z183">
        <v>5.7000000000000003E-5</v>
      </c>
      <c r="AA183">
        <v>2.52E-2</v>
      </c>
      <c r="AB183">
        <v>4.0999999999999999E-4</v>
      </c>
      <c r="AC183">
        <v>7.0200000000000004E-4</v>
      </c>
      <c r="AD183">
        <v>1.2999999999999999E-5</v>
      </c>
      <c r="AE183">
        <v>3.43</v>
      </c>
      <c r="AF183">
        <v>0.12</v>
      </c>
      <c r="AG183">
        <v>0.28217900000000001</v>
      </c>
      <c r="AH183">
        <v>6.7000000000000002E-5</v>
      </c>
      <c r="AJ183">
        <v>1491</v>
      </c>
      <c r="AK183">
        <v>39</v>
      </c>
      <c r="AL183">
        <v>11.5</v>
      </c>
      <c r="AM183">
        <v>0.7</v>
      </c>
    </row>
    <row r="184" spans="1:39">
      <c r="A184" t="s">
        <v>306</v>
      </c>
      <c r="B184">
        <v>2.35</v>
      </c>
      <c r="C184">
        <v>0.53</v>
      </c>
      <c r="D184">
        <v>0.191</v>
      </c>
      <c r="E184">
        <v>1.2E-2</v>
      </c>
      <c r="F184">
        <v>7.3608999999999994E-2</v>
      </c>
      <c r="G184">
        <v>5.2356020000000001</v>
      </c>
      <c r="H184">
        <v>0.32893840000000002</v>
      </c>
      <c r="I184">
        <v>9.2999999999999999E-2</v>
      </c>
      <c r="J184">
        <v>2.3E-2</v>
      </c>
      <c r="K184">
        <v>0.24832000000000001</v>
      </c>
      <c r="L184">
        <v>1250</v>
      </c>
      <c r="M184">
        <v>150</v>
      </c>
      <c r="N184">
        <v>1135</v>
      </c>
      <c r="O184">
        <v>68</v>
      </c>
      <c r="P184">
        <v>1040</v>
      </c>
      <c r="Q184">
        <v>510</v>
      </c>
      <c r="R184" t="s">
        <v>245</v>
      </c>
      <c r="S184">
        <v>1135</v>
      </c>
      <c r="T184">
        <v>68</v>
      </c>
      <c r="U184">
        <v>1.46723</v>
      </c>
      <c r="V184">
        <v>1.6000000000000001E-4</v>
      </c>
      <c r="W184">
        <v>1.8865499999999999</v>
      </c>
      <c r="X184">
        <v>1.9000000000000001E-4</v>
      </c>
      <c r="Y184">
        <v>0.28013900000000003</v>
      </c>
      <c r="Z184">
        <v>4.8000000000000001E-5</v>
      </c>
      <c r="AA184">
        <v>2.5229999999999999E-2</v>
      </c>
      <c r="AB184">
        <v>4.8999999999999998E-4</v>
      </c>
      <c r="AC184">
        <v>6.9200000000000002E-4</v>
      </c>
      <c r="AD184">
        <v>1.2E-5</v>
      </c>
      <c r="AE184">
        <v>4.01</v>
      </c>
      <c r="AF184">
        <v>0.11</v>
      </c>
      <c r="AG184">
        <v>0.28220800000000001</v>
      </c>
      <c r="AH184">
        <v>5.1E-5</v>
      </c>
      <c r="AJ184">
        <v>1135</v>
      </c>
      <c r="AK184">
        <v>68</v>
      </c>
      <c r="AL184">
        <v>4.7</v>
      </c>
      <c r="AM184">
        <v>0.5</v>
      </c>
    </row>
    <row r="185" spans="1:39">
      <c r="A185" t="s">
        <v>307</v>
      </c>
      <c r="B185">
        <v>3.15</v>
      </c>
      <c r="C185">
        <v>0.34</v>
      </c>
      <c r="D185">
        <v>0.26140000000000002</v>
      </c>
      <c r="E185">
        <v>8.5000000000000006E-3</v>
      </c>
      <c r="F185">
        <v>0.12125</v>
      </c>
      <c r="G185">
        <v>3.825555</v>
      </c>
      <c r="H185">
        <v>0.1243964</v>
      </c>
      <c r="I185">
        <v>8.5500000000000007E-2</v>
      </c>
      <c r="J185">
        <v>8.6E-3</v>
      </c>
      <c r="K185">
        <v>0.20698</v>
      </c>
      <c r="L185">
        <v>1451</v>
      </c>
      <c r="M185">
        <v>74</v>
      </c>
      <c r="N185">
        <v>1495</v>
      </c>
      <c r="O185">
        <v>43</v>
      </c>
      <c r="P185">
        <v>1350</v>
      </c>
      <c r="Q185">
        <v>180</v>
      </c>
      <c r="R185" t="s">
        <v>245</v>
      </c>
      <c r="S185">
        <v>1495</v>
      </c>
      <c r="T185">
        <v>43</v>
      </c>
      <c r="U185">
        <v>1.4670099999999999</v>
      </c>
      <c r="V185">
        <v>1.8000000000000001E-4</v>
      </c>
      <c r="W185">
        <v>1.8865799999999999</v>
      </c>
      <c r="X185">
        <v>2.7E-4</v>
      </c>
      <c r="Y185">
        <v>0.28007900000000002</v>
      </c>
      <c r="Z185">
        <v>5.1999999999999997E-5</v>
      </c>
      <c r="AA185">
        <v>2.6239999999999999E-2</v>
      </c>
      <c r="AB185">
        <v>3.6999999999999999E-4</v>
      </c>
      <c r="AC185">
        <v>7.2970000000000001E-4</v>
      </c>
      <c r="AD185">
        <v>5.8000000000000004E-6</v>
      </c>
      <c r="AE185">
        <v>3.68</v>
      </c>
      <c r="AF185">
        <v>0.2</v>
      </c>
      <c r="AG185">
        <v>0.282138</v>
      </c>
      <c r="AH185">
        <v>5.1999999999999997E-5</v>
      </c>
      <c r="AJ185">
        <v>1495</v>
      </c>
      <c r="AK185">
        <v>43</v>
      </c>
      <c r="AL185">
        <v>10.1</v>
      </c>
      <c r="AM185">
        <v>0.5</v>
      </c>
    </row>
    <row r="186" spans="1:39">
      <c r="A186" t="s">
        <v>308</v>
      </c>
      <c r="B186">
        <v>2.93</v>
      </c>
      <c r="C186">
        <v>0.28000000000000003</v>
      </c>
      <c r="D186">
        <v>0.20449999999999999</v>
      </c>
      <c r="E186">
        <v>6.8999999999999999E-3</v>
      </c>
      <c r="F186">
        <v>0.35816999999999999</v>
      </c>
      <c r="G186">
        <v>4.8899759999999999</v>
      </c>
      <c r="H186">
        <v>0.16499179999999999</v>
      </c>
      <c r="I186">
        <v>0.1033</v>
      </c>
      <c r="J186">
        <v>9.2999999999999992E-3</v>
      </c>
      <c r="K186">
        <v>0.1079</v>
      </c>
      <c r="L186">
        <v>1387</v>
      </c>
      <c r="M186">
        <v>73</v>
      </c>
      <c r="N186">
        <v>1198</v>
      </c>
      <c r="O186">
        <v>37</v>
      </c>
      <c r="P186">
        <v>1640</v>
      </c>
      <c r="Q186">
        <v>180</v>
      </c>
      <c r="R186" t="s">
        <v>249</v>
      </c>
      <c r="S186" t="s">
        <v>250</v>
      </c>
      <c r="T186" t="s">
        <v>250</v>
      </c>
      <c r="U186">
        <v>1.46702</v>
      </c>
      <c r="V186">
        <v>2.3000000000000001E-4</v>
      </c>
      <c r="W186">
        <v>1.88673</v>
      </c>
      <c r="X186">
        <v>1.7000000000000001E-4</v>
      </c>
      <c r="Y186">
        <v>0.279997</v>
      </c>
      <c r="Z186">
        <v>5.3000000000000001E-5</v>
      </c>
      <c r="AA186">
        <v>3.7600000000000001E-2</v>
      </c>
      <c r="AB186">
        <v>2.3999999999999998E-3</v>
      </c>
      <c r="AC186">
        <v>1.0610000000000001E-3</v>
      </c>
      <c r="AD186">
        <v>5.8999999999999998E-5</v>
      </c>
      <c r="AE186">
        <v>3.26</v>
      </c>
      <c r="AF186">
        <v>0.15</v>
      </c>
      <c r="AG186">
        <v>0.28205200000000002</v>
      </c>
      <c r="AH186">
        <v>6.0000000000000002E-5</v>
      </c>
    </row>
    <row r="187" spans="1:39">
      <c r="A187" t="s">
        <v>309</v>
      </c>
      <c r="B187">
        <v>2.2400000000000002</v>
      </c>
      <c r="C187">
        <v>0.53</v>
      </c>
      <c r="D187">
        <v>0.215</v>
      </c>
      <c r="E187">
        <v>1.4E-2</v>
      </c>
      <c r="F187">
        <v>0.32473000000000002</v>
      </c>
      <c r="G187">
        <v>4.6511630000000004</v>
      </c>
      <c r="H187">
        <v>0.30286639999999998</v>
      </c>
      <c r="I187">
        <v>7.3999999999999996E-2</v>
      </c>
      <c r="J187">
        <v>1.7999999999999999E-2</v>
      </c>
      <c r="K187">
        <v>7.7746999999999997E-2</v>
      </c>
      <c r="L187">
        <v>1210</v>
      </c>
      <c r="M187">
        <v>170</v>
      </c>
      <c r="N187">
        <v>1251</v>
      </c>
      <c r="O187">
        <v>77</v>
      </c>
      <c r="P187">
        <v>720</v>
      </c>
      <c r="Q187">
        <v>490</v>
      </c>
      <c r="R187" t="s">
        <v>245</v>
      </c>
      <c r="S187">
        <v>1251</v>
      </c>
      <c r="T187">
        <v>77</v>
      </c>
      <c r="U187">
        <v>1.4670700000000001</v>
      </c>
      <c r="V187">
        <v>1.9000000000000001E-4</v>
      </c>
      <c r="W187">
        <v>1.8867499999999999</v>
      </c>
      <c r="X187">
        <v>1.6000000000000001E-4</v>
      </c>
      <c r="Y187">
        <v>0.280142</v>
      </c>
      <c r="Z187">
        <v>3.6999999999999998E-5</v>
      </c>
      <c r="AA187">
        <v>2.614E-2</v>
      </c>
      <c r="AB187">
        <v>5.4000000000000001E-4</v>
      </c>
      <c r="AC187">
        <v>7.0500000000000001E-4</v>
      </c>
      <c r="AD187">
        <v>1.2999999999999999E-5</v>
      </c>
      <c r="AE187">
        <v>3.96</v>
      </c>
      <c r="AF187">
        <v>0.17</v>
      </c>
      <c r="AG187">
        <v>0.28217799999999998</v>
      </c>
      <c r="AH187">
        <v>3.4999999999999997E-5</v>
      </c>
      <c r="AJ187">
        <v>1251</v>
      </c>
      <c r="AK187">
        <v>77</v>
      </c>
      <c r="AL187">
        <v>6.1</v>
      </c>
      <c r="AM187">
        <v>0.4</v>
      </c>
    </row>
    <row r="188" spans="1:39">
      <c r="A188" t="s">
        <v>310</v>
      </c>
      <c r="B188">
        <v>2.75</v>
      </c>
      <c r="C188">
        <v>0.56999999999999995</v>
      </c>
      <c r="D188">
        <v>0.20599999999999999</v>
      </c>
      <c r="E188">
        <v>1.4999999999999999E-2</v>
      </c>
      <c r="F188">
        <v>0.31839000000000001</v>
      </c>
      <c r="G188">
        <v>4.8543690000000002</v>
      </c>
      <c r="H188">
        <v>0.3534735</v>
      </c>
      <c r="I188">
        <v>9.7000000000000003E-2</v>
      </c>
      <c r="J188">
        <v>1.9E-2</v>
      </c>
      <c r="K188">
        <v>5.8608E-2</v>
      </c>
      <c r="L188">
        <v>1260</v>
      </c>
      <c r="M188">
        <v>160</v>
      </c>
      <c r="N188">
        <v>1200</v>
      </c>
      <c r="O188">
        <v>82</v>
      </c>
      <c r="P188">
        <v>1160</v>
      </c>
      <c r="Q188">
        <v>430</v>
      </c>
      <c r="R188" t="s">
        <v>245</v>
      </c>
      <c r="S188">
        <v>1200</v>
      </c>
      <c r="T188">
        <v>82</v>
      </c>
      <c r="U188">
        <v>1.4672099999999999</v>
      </c>
      <c r="V188">
        <v>1.6000000000000001E-4</v>
      </c>
      <c r="W188">
        <v>1.88673</v>
      </c>
      <c r="X188">
        <v>2.2000000000000001E-4</v>
      </c>
      <c r="Y188">
        <v>0.280082</v>
      </c>
      <c r="Z188">
        <v>4.0000000000000003E-5</v>
      </c>
      <c r="AA188">
        <v>3.4369999999999998E-2</v>
      </c>
      <c r="AB188">
        <v>2.2000000000000001E-4</v>
      </c>
      <c r="AC188">
        <v>9.412E-4</v>
      </c>
      <c r="AD188">
        <v>8.6999999999999997E-6</v>
      </c>
      <c r="AE188">
        <v>3.6309999999999998</v>
      </c>
      <c r="AF188">
        <v>7.3999999999999996E-2</v>
      </c>
      <c r="AG188">
        <v>0.282109</v>
      </c>
      <c r="AH188">
        <v>3.8000000000000002E-5</v>
      </c>
      <c r="AJ188">
        <v>1200</v>
      </c>
      <c r="AK188">
        <v>82</v>
      </c>
      <c r="AL188">
        <v>2.4</v>
      </c>
      <c r="AM188">
        <v>0.4</v>
      </c>
    </row>
    <row r="189" spans="1:39">
      <c r="A189" t="s">
        <v>311</v>
      </c>
      <c r="B189">
        <v>3.98</v>
      </c>
      <c r="C189">
        <v>0.56000000000000005</v>
      </c>
      <c r="D189">
        <v>0.27400000000000002</v>
      </c>
      <c r="E189">
        <v>1.7000000000000001E-2</v>
      </c>
      <c r="F189">
        <v>0.34267999999999998</v>
      </c>
      <c r="G189">
        <v>3.649635</v>
      </c>
      <c r="H189">
        <v>0.22643720000000001</v>
      </c>
      <c r="I189">
        <v>0.10100000000000001</v>
      </c>
      <c r="J189">
        <v>1.2999999999999999E-2</v>
      </c>
      <c r="K189">
        <v>8.1738000000000005E-2</v>
      </c>
      <c r="L189">
        <v>1580</v>
      </c>
      <c r="M189">
        <v>110</v>
      </c>
      <c r="N189">
        <v>1553</v>
      </c>
      <c r="O189">
        <v>84</v>
      </c>
      <c r="P189">
        <v>1580</v>
      </c>
      <c r="Q189">
        <v>240</v>
      </c>
      <c r="R189" t="s">
        <v>245</v>
      </c>
      <c r="S189">
        <v>1553</v>
      </c>
      <c r="T189">
        <v>84</v>
      </c>
    </row>
    <row r="190" spans="1:39">
      <c r="A190" t="s">
        <v>312</v>
      </c>
      <c r="B190">
        <v>2.98</v>
      </c>
      <c r="C190">
        <v>0.32</v>
      </c>
      <c r="D190">
        <v>0.21690000000000001</v>
      </c>
      <c r="E190">
        <v>8.9999999999999993E-3</v>
      </c>
      <c r="F190">
        <v>3.4123000000000001E-3</v>
      </c>
      <c r="G190">
        <v>4.6104200000000004</v>
      </c>
      <c r="H190">
        <v>0.19130369999999999</v>
      </c>
      <c r="I190">
        <v>9.8000000000000004E-2</v>
      </c>
      <c r="J190">
        <v>1.2E-2</v>
      </c>
      <c r="K190">
        <v>0.44470999999999999</v>
      </c>
      <c r="L190">
        <v>1410</v>
      </c>
      <c r="M190">
        <v>80</v>
      </c>
      <c r="N190">
        <v>1263</v>
      </c>
      <c r="O190">
        <v>48</v>
      </c>
      <c r="P190">
        <v>1590</v>
      </c>
      <c r="Q190">
        <v>230</v>
      </c>
      <c r="R190" t="s">
        <v>249</v>
      </c>
      <c r="S190" t="s">
        <v>250</v>
      </c>
      <c r="T190" t="s">
        <v>250</v>
      </c>
    </row>
    <row r="191" spans="1:39">
      <c r="A191" t="s">
        <v>313</v>
      </c>
      <c r="B191">
        <v>2.73</v>
      </c>
      <c r="C191">
        <v>0.36</v>
      </c>
      <c r="D191">
        <v>0.2137</v>
      </c>
      <c r="E191">
        <v>8.6999999999999994E-3</v>
      </c>
      <c r="F191">
        <v>0.22889999999999999</v>
      </c>
      <c r="G191">
        <v>4.6794570000000002</v>
      </c>
      <c r="H191">
        <v>0.1905067</v>
      </c>
      <c r="I191">
        <v>9.7000000000000003E-2</v>
      </c>
      <c r="J191">
        <v>1.2999999999999999E-2</v>
      </c>
      <c r="K191">
        <v>2.1873E-2</v>
      </c>
      <c r="L191">
        <v>1350</v>
      </c>
      <c r="M191">
        <v>100</v>
      </c>
      <c r="N191">
        <v>1246</v>
      </c>
      <c r="O191">
        <v>46</v>
      </c>
      <c r="P191">
        <v>1420</v>
      </c>
      <c r="Q191">
        <v>290</v>
      </c>
      <c r="R191" t="s">
        <v>249</v>
      </c>
      <c r="S191" t="s">
        <v>250</v>
      </c>
      <c r="T191" t="s">
        <v>250</v>
      </c>
      <c r="U191">
        <v>1.4671799999999999</v>
      </c>
      <c r="V191">
        <v>1.8000000000000001E-4</v>
      </c>
      <c r="W191">
        <v>1.8867499999999999</v>
      </c>
      <c r="X191">
        <v>2.7E-4</v>
      </c>
      <c r="Y191">
        <v>0.28004600000000002</v>
      </c>
      <c r="Z191">
        <v>4.3000000000000002E-5</v>
      </c>
      <c r="AA191">
        <v>3.7400000000000003E-2</v>
      </c>
      <c r="AB191">
        <v>1E-3</v>
      </c>
      <c r="AC191">
        <v>1.0690000000000001E-3</v>
      </c>
      <c r="AD191">
        <v>3.1000000000000001E-5</v>
      </c>
      <c r="AE191">
        <v>4.01</v>
      </c>
      <c r="AF191">
        <v>0.12</v>
      </c>
      <c r="AG191">
        <v>0.28208899999999998</v>
      </c>
      <c r="AH191">
        <v>4.5000000000000003E-5</v>
      </c>
    </row>
    <row r="192" spans="1:39">
      <c r="A192" t="s">
        <v>314</v>
      </c>
      <c r="B192">
        <v>3.21</v>
      </c>
      <c r="C192">
        <v>0.25</v>
      </c>
      <c r="D192">
        <v>0.2271</v>
      </c>
      <c r="E192">
        <v>5.7999999999999996E-3</v>
      </c>
      <c r="F192">
        <v>0.14332</v>
      </c>
      <c r="G192">
        <v>4.4033470000000001</v>
      </c>
      <c r="H192">
        <v>0.1124589</v>
      </c>
      <c r="I192">
        <v>9.9900000000000003E-2</v>
      </c>
      <c r="J192">
        <v>7.7000000000000002E-3</v>
      </c>
      <c r="K192">
        <v>0.28197</v>
      </c>
      <c r="L192">
        <v>1460</v>
      </c>
      <c r="M192">
        <v>58</v>
      </c>
      <c r="N192">
        <v>1318</v>
      </c>
      <c r="O192">
        <v>30</v>
      </c>
      <c r="P192">
        <v>1580</v>
      </c>
      <c r="Q192">
        <v>160</v>
      </c>
      <c r="R192" t="s">
        <v>249</v>
      </c>
      <c r="S192" t="s">
        <v>250</v>
      </c>
      <c r="T192" t="s">
        <v>250</v>
      </c>
      <c r="U192">
        <v>1.4671799999999999</v>
      </c>
      <c r="V192">
        <v>1.6000000000000001E-4</v>
      </c>
      <c r="W192">
        <v>1.8869</v>
      </c>
      <c r="X192">
        <v>2.3000000000000001E-4</v>
      </c>
      <c r="Y192">
        <v>0.28013199999999999</v>
      </c>
      <c r="Z192">
        <v>4.3999999999999999E-5</v>
      </c>
      <c r="AA192">
        <v>4.2450000000000002E-2</v>
      </c>
      <c r="AB192">
        <v>9.1E-4</v>
      </c>
      <c r="AC192">
        <v>1.139E-3</v>
      </c>
      <c r="AD192">
        <v>1.9000000000000001E-5</v>
      </c>
      <c r="AE192">
        <v>3.44</v>
      </c>
      <c r="AF192">
        <v>0.18</v>
      </c>
      <c r="AG192">
        <v>0.28216599999999997</v>
      </c>
      <c r="AH192">
        <v>4.6999999999999997E-5</v>
      </c>
    </row>
    <row r="193" spans="1:39">
      <c r="A193" t="s">
        <v>315</v>
      </c>
      <c r="B193">
        <v>1.71</v>
      </c>
      <c r="C193">
        <v>0.12</v>
      </c>
      <c r="D193">
        <v>0.1293</v>
      </c>
      <c r="E193">
        <v>3.8E-3</v>
      </c>
      <c r="F193">
        <v>0.30259999999999998</v>
      </c>
      <c r="G193">
        <v>7.7339520000000004</v>
      </c>
      <c r="H193">
        <v>0.2272933</v>
      </c>
      <c r="I193">
        <v>9.9199999999999997E-2</v>
      </c>
      <c r="J193">
        <v>7.4000000000000003E-3</v>
      </c>
      <c r="K193">
        <v>0.10668999999999999</v>
      </c>
      <c r="L193">
        <v>1000</v>
      </c>
      <c r="M193">
        <v>46</v>
      </c>
      <c r="N193">
        <v>783</v>
      </c>
      <c r="O193">
        <v>22</v>
      </c>
      <c r="P193">
        <v>1560</v>
      </c>
      <c r="Q193">
        <v>150</v>
      </c>
      <c r="R193" t="s">
        <v>249</v>
      </c>
      <c r="S193" t="s">
        <v>250</v>
      </c>
      <c r="T193" t="s">
        <v>250</v>
      </c>
    </row>
    <row r="194" spans="1:39">
      <c r="A194" t="s">
        <v>316</v>
      </c>
      <c r="B194">
        <v>3.12</v>
      </c>
      <c r="C194">
        <v>0.87</v>
      </c>
      <c r="D194">
        <v>0.19900000000000001</v>
      </c>
      <c r="E194">
        <v>1.6E-2</v>
      </c>
      <c r="F194">
        <v>5.9762999999999997E-2</v>
      </c>
      <c r="G194">
        <v>5.0251260000000002</v>
      </c>
      <c r="H194">
        <v>0.40403020000000001</v>
      </c>
      <c r="I194">
        <v>0.11899999999999999</v>
      </c>
      <c r="J194">
        <v>3.4000000000000002E-2</v>
      </c>
      <c r="K194">
        <v>0.26776</v>
      </c>
      <c r="L194">
        <v>1260</v>
      </c>
      <c r="M194">
        <v>300</v>
      </c>
      <c r="N194">
        <v>1162</v>
      </c>
      <c r="O194">
        <v>86</v>
      </c>
      <c r="P194">
        <v>1340</v>
      </c>
      <c r="Q194">
        <v>650</v>
      </c>
      <c r="R194" t="s">
        <v>245</v>
      </c>
      <c r="S194">
        <v>1162</v>
      </c>
      <c r="T194">
        <v>86</v>
      </c>
      <c r="U194">
        <v>1.4668600000000001</v>
      </c>
      <c r="V194">
        <v>1.9000000000000001E-4</v>
      </c>
      <c r="W194">
        <v>1.8867100000000001</v>
      </c>
      <c r="X194">
        <v>2.9999999999999997E-4</v>
      </c>
      <c r="Y194">
        <v>0.28012500000000001</v>
      </c>
      <c r="Z194">
        <v>5.7000000000000003E-5</v>
      </c>
      <c r="AA194">
        <v>0.14399999999999999</v>
      </c>
      <c r="AB194">
        <v>1.4E-2</v>
      </c>
      <c r="AC194">
        <v>3.1099999999999999E-3</v>
      </c>
      <c r="AD194">
        <v>2.4000000000000001E-4</v>
      </c>
      <c r="AE194">
        <v>3.25</v>
      </c>
      <c r="AF194">
        <v>0.21</v>
      </c>
      <c r="AG194">
        <v>0.282196</v>
      </c>
      <c r="AH194">
        <v>6.0000000000000002E-5</v>
      </c>
      <c r="AJ194">
        <v>1162</v>
      </c>
      <c r="AK194">
        <v>86</v>
      </c>
      <c r="AL194">
        <v>3</v>
      </c>
      <c r="AM194">
        <v>0.6</v>
      </c>
    </row>
    <row r="195" spans="1:39">
      <c r="A195" t="s">
        <v>317</v>
      </c>
      <c r="B195">
        <v>4.32</v>
      </c>
      <c r="C195">
        <v>0.66</v>
      </c>
      <c r="D195">
        <v>0.33400000000000002</v>
      </c>
      <c r="E195">
        <v>2.1000000000000001E-2</v>
      </c>
      <c r="F195">
        <v>0.21731</v>
      </c>
      <c r="G195">
        <v>2.9940120000000001</v>
      </c>
      <c r="H195">
        <v>0.18824630000000001</v>
      </c>
      <c r="I195">
        <v>9.8000000000000004E-2</v>
      </c>
      <c r="J195">
        <v>1.6E-2</v>
      </c>
      <c r="K195">
        <v>0.26915</v>
      </c>
      <c r="L195">
        <v>1670</v>
      </c>
      <c r="M195">
        <v>140</v>
      </c>
      <c r="N195">
        <v>1870</v>
      </c>
      <c r="O195">
        <v>110</v>
      </c>
      <c r="P195">
        <v>1300</v>
      </c>
      <c r="Q195">
        <v>360</v>
      </c>
      <c r="R195" t="s">
        <v>249</v>
      </c>
      <c r="S195" t="s">
        <v>250</v>
      </c>
      <c r="T195" t="s">
        <v>250</v>
      </c>
      <c r="U195">
        <v>1.4667300000000001</v>
      </c>
      <c r="V195">
        <v>4.0000000000000002E-4</v>
      </c>
      <c r="W195">
        <v>1.8869</v>
      </c>
      <c r="X195">
        <v>3.3E-4</v>
      </c>
      <c r="Y195">
        <v>0.28017799999999998</v>
      </c>
      <c r="Z195">
        <v>5.0000000000000002E-5</v>
      </c>
      <c r="AA195">
        <v>3.2800000000000003E-2</v>
      </c>
      <c r="AB195">
        <v>2E-3</v>
      </c>
      <c r="AC195">
        <v>9.859999999999999E-4</v>
      </c>
      <c r="AD195">
        <v>3.0000000000000001E-5</v>
      </c>
      <c r="AE195">
        <v>2.83</v>
      </c>
      <c r="AF195">
        <v>0.26</v>
      </c>
      <c r="AG195">
        <v>0.28222199999999997</v>
      </c>
      <c r="AH195">
        <v>6.3E-5</v>
      </c>
    </row>
    <row r="196" spans="1:39">
      <c r="A196" t="s">
        <v>318</v>
      </c>
      <c r="B196">
        <v>3.39</v>
      </c>
      <c r="C196">
        <v>0.28000000000000003</v>
      </c>
      <c r="D196">
        <v>0.2487</v>
      </c>
      <c r="E196">
        <v>8.6E-3</v>
      </c>
      <c r="F196">
        <v>0.30757000000000001</v>
      </c>
      <c r="G196">
        <v>4.0209089999999996</v>
      </c>
      <c r="H196">
        <v>0.13904230000000001</v>
      </c>
      <c r="I196">
        <v>0.10100000000000001</v>
      </c>
      <c r="J196">
        <v>8.3999999999999995E-3</v>
      </c>
      <c r="K196">
        <v>8.2220000000000001E-2</v>
      </c>
      <c r="L196">
        <v>1503</v>
      </c>
      <c r="M196">
        <v>60</v>
      </c>
      <c r="N196">
        <v>1430</v>
      </c>
      <c r="O196">
        <v>44</v>
      </c>
      <c r="P196">
        <v>1580</v>
      </c>
      <c r="Q196">
        <v>150</v>
      </c>
      <c r="R196" t="s">
        <v>249</v>
      </c>
      <c r="S196" t="s">
        <v>250</v>
      </c>
      <c r="T196" t="s">
        <v>250</v>
      </c>
    </row>
    <row r="197" spans="1:39">
      <c r="A197" t="s">
        <v>319</v>
      </c>
      <c r="B197">
        <v>2.52</v>
      </c>
      <c r="C197">
        <v>0.25</v>
      </c>
      <c r="D197">
        <v>0.1951</v>
      </c>
      <c r="E197">
        <v>7.9000000000000008E-3</v>
      </c>
      <c r="F197">
        <v>5.0901000000000002E-2</v>
      </c>
      <c r="G197">
        <v>5.1255769999999998</v>
      </c>
      <c r="H197">
        <v>0.20754510000000001</v>
      </c>
      <c r="I197">
        <v>9.4299999999999995E-2</v>
      </c>
      <c r="J197">
        <v>9.5999999999999992E-3</v>
      </c>
      <c r="K197">
        <v>0.30026000000000003</v>
      </c>
      <c r="L197">
        <v>1266</v>
      </c>
      <c r="M197">
        <v>70</v>
      </c>
      <c r="N197">
        <v>1147</v>
      </c>
      <c r="O197">
        <v>42</v>
      </c>
      <c r="P197">
        <v>1450</v>
      </c>
      <c r="Q197">
        <v>200</v>
      </c>
      <c r="R197" t="s">
        <v>249</v>
      </c>
      <c r="S197" t="s">
        <v>250</v>
      </c>
      <c r="T197" t="s">
        <v>250</v>
      </c>
      <c r="U197">
        <v>1.4670399999999999</v>
      </c>
      <c r="V197">
        <v>1.6000000000000001E-4</v>
      </c>
      <c r="W197">
        <v>1.8867100000000001</v>
      </c>
      <c r="X197">
        <v>2.0000000000000001E-4</v>
      </c>
      <c r="Y197">
        <v>0.28003400000000001</v>
      </c>
      <c r="Z197">
        <v>4.1E-5</v>
      </c>
      <c r="AA197">
        <v>4.478E-2</v>
      </c>
      <c r="AB197">
        <v>8.8000000000000003E-4</v>
      </c>
      <c r="AC197">
        <v>1.2310000000000001E-3</v>
      </c>
      <c r="AD197">
        <v>1.7E-5</v>
      </c>
      <c r="AE197">
        <v>5.01</v>
      </c>
      <c r="AF197">
        <v>0.21</v>
      </c>
      <c r="AG197">
        <v>0.28211199999999997</v>
      </c>
      <c r="AH197">
        <v>4.6E-5</v>
      </c>
    </row>
    <row r="198" spans="1:39">
      <c r="A198" t="s">
        <v>320</v>
      </c>
      <c r="B198">
        <v>3.07</v>
      </c>
      <c r="C198">
        <v>0.8</v>
      </c>
      <c r="D198">
        <v>0.2</v>
      </c>
      <c r="E198">
        <v>1.9E-2</v>
      </c>
      <c r="F198">
        <v>3.7254000000000002E-2</v>
      </c>
      <c r="G198">
        <v>5</v>
      </c>
      <c r="H198">
        <v>0.47499999999999998</v>
      </c>
      <c r="I198">
        <v>0.12</v>
      </c>
      <c r="J198">
        <v>3.1E-2</v>
      </c>
      <c r="K198">
        <v>0.15506</v>
      </c>
      <c r="L198">
        <v>1390</v>
      </c>
      <c r="M198">
        <v>190</v>
      </c>
      <c r="N198">
        <v>1185</v>
      </c>
      <c r="O198">
        <v>96</v>
      </c>
      <c r="P198">
        <v>1370</v>
      </c>
      <c r="Q198">
        <v>620</v>
      </c>
      <c r="R198" t="s">
        <v>249</v>
      </c>
      <c r="S198" t="s">
        <v>250</v>
      </c>
      <c r="T198" t="s">
        <v>250</v>
      </c>
      <c r="U198">
        <v>1.4666600000000001</v>
      </c>
      <c r="V198">
        <v>3.1E-4</v>
      </c>
      <c r="W198">
        <v>1.8867499999999999</v>
      </c>
      <c r="X198">
        <v>2.9999999999999997E-4</v>
      </c>
      <c r="Y198">
        <v>0.28017700000000001</v>
      </c>
      <c r="Z198">
        <v>5.1E-5</v>
      </c>
      <c r="AA198">
        <v>3.3399999999999999E-2</v>
      </c>
      <c r="AB198">
        <v>1.6000000000000001E-3</v>
      </c>
      <c r="AC198">
        <v>9.3300000000000002E-4</v>
      </c>
      <c r="AD198">
        <v>6.2000000000000003E-5</v>
      </c>
      <c r="AE198">
        <v>4.01</v>
      </c>
      <c r="AF198">
        <v>0.36</v>
      </c>
      <c r="AG198">
        <v>0.28223599999999999</v>
      </c>
      <c r="AH198">
        <v>5.0000000000000002E-5</v>
      </c>
    </row>
    <row r="199" spans="1:39">
      <c r="A199" t="s">
        <v>321</v>
      </c>
      <c r="B199">
        <v>2.73</v>
      </c>
      <c r="C199">
        <v>0.37</v>
      </c>
      <c r="D199">
        <v>0.218</v>
      </c>
      <c r="E199">
        <v>1.2999999999999999E-2</v>
      </c>
      <c r="F199">
        <v>0.16653000000000001</v>
      </c>
      <c r="G199">
        <v>4.5871560000000002</v>
      </c>
      <c r="H199">
        <v>0.27354600000000001</v>
      </c>
      <c r="I199">
        <v>9.0999999999999998E-2</v>
      </c>
      <c r="J199">
        <v>1.2E-2</v>
      </c>
      <c r="K199">
        <v>0.29071999999999998</v>
      </c>
      <c r="L199">
        <v>1320</v>
      </c>
      <c r="M199">
        <v>100</v>
      </c>
      <c r="N199">
        <v>1266</v>
      </c>
      <c r="O199">
        <v>68</v>
      </c>
      <c r="P199">
        <v>1360</v>
      </c>
      <c r="Q199">
        <v>270</v>
      </c>
      <c r="R199" t="s">
        <v>245</v>
      </c>
      <c r="S199">
        <v>1266</v>
      </c>
      <c r="T199">
        <v>68</v>
      </c>
      <c r="U199">
        <v>1.4672000000000001</v>
      </c>
      <c r="V199">
        <v>2.5000000000000001E-4</v>
      </c>
      <c r="W199">
        <v>1.88683</v>
      </c>
      <c r="X199">
        <v>2.5999999999999998E-4</v>
      </c>
      <c r="Y199">
        <v>0.28012799999999999</v>
      </c>
      <c r="Z199">
        <v>5.5999999999999999E-5</v>
      </c>
      <c r="AA199">
        <v>1.9650000000000001E-2</v>
      </c>
      <c r="AB199">
        <v>2.2000000000000001E-4</v>
      </c>
      <c r="AC199">
        <v>5.6019999999999996E-4</v>
      </c>
      <c r="AD199">
        <v>8.6000000000000007E-6</v>
      </c>
      <c r="AE199">
        <v>3.23</v>
      </c>
      <c r="AF199">
        <v>0.15</v>
      </c>
      <c r="AG199">
        <v>0.28220099999999998</v>
      </c>
      <c r="AH199">
        <v>5.5000000000000002E-5</v>
      </c>
      <c r="AJ199">
        <v>1266</v>
      </c>
      <c r="AK199">
        <v>68</v>
      </c>
      <c r="AL199">
        <v>7.4</v>
      </c>
      <c r="AM199">
        <v>0.6</v>
      </c>
    </row>
    <row r="200" spans="1:39">
      <c r="A200" t="s">
        <v>322</v>
      </c>
      <c r="B200">
        <v>2.34</v>
      </c>
      <c r="C200">
        <v>0.52</v>
      </c>
      <c r="D200">
        <v>0.21299999999999999</v>
      </c>
      <c r="E200">
        <v>1.4999999999999999E-2</v>
      </c>
      <c r="F200">
        <v>-0.12687000000000001</v>
      </c>
      <c r="G200">
        <v>4.6948359999999996</v>
      </c>
      <c r="H200">
        <v>0.33062219999999998</v>
      </c>
      <c r="I200">
        <v>0.10100000000000001</v>
      </c>
      <c r="J200">
        <v>2.7E-2</v>
      </c>
      <c r="K200">
        <v>0.51580999999999999</v>
      </c>
      <c r="L200">
        <v>1350</v>
      </c>
      <c r="M200">
        <v>150</v>
      </c>
      <c r="N200">
        <v>1257</v>
      </c>
      <c r="O200">
        <v>77</v>
      </c>
      <c r="P200">
        <v>1020</v>
      </c>
      <c r="Q200">
        <v>550</v>
      </c>
      <c r="R200" t="s">
        <v>245</v>
      </c>
      <c r="S200">
        <v>1257</v>
      </c>
      <c r="T200">
        <v>77</v>
      </c>
      <c r="U200">
        <v>1.4680500000000001</v>
      </c>
      <c r="V200">
        <v>7.6999999999999996E-4</v>
      </c>
      <c r="W200">
        <v>1.8873</v>
      </c>
      <c r="X200">
        <v>1.1999999999999999E-3</v>
      </c>
      <c r="Y200">
        <v>0.28061000000000003</v>
      </c>
      <c r="Z200">
        <v>3.3E-4</v>
      </c>
      <c r="AA200">
        <v>4.9000000000000002E-2</v>
      </c>
      <c r="AB200">
        <v>5.1000000000000004E-3</v>
      </c>
      <c r="AC200">
        <v>1.5100000000000001E-3</v>
      </c>
      <c r="AD200">
        <v>1.2999999999999999E-4</v>
      </c>
      <c r="AE200">
        <v>0.39700000000000002</v>
      </c>
      <c r="AF200">
        <v>1.7000000000000001E-2</v>
      </c>
      <c r="AG200">
        <v>0.28226000000000001</v>
      </c>
      <c r="AH200">
        <v>3.8000000000000002E-4</v>
      </c>
      <c r="AJ200">
        <v>1257</v>
      </c>
      <c r="AK200">
        <v>77</v>
      </c>
      <c r="AL200">
        <v>8.5</v>
      </c>
      <c r="AM200">
        <v>3.8</v>
      </c>
    </row>
    <row r="201" spans="1:39">
      <c r="A201" t="s">
        <v>323</v>
      </c>
      <c r="B201">
        <v>4.28</v>
      </c>
      <c r="C201">
        <v>0.56000000000000005</v>
      </c>
      <c r="D201">
        <v>0.25590000000000002</v>
      </c>
      <c r="E201">
        <v>9.2999999999999992E-3</v>
      </c>
      <c r="F201">
        <v>-4.5815000000000002E-2</v>
      </c>
      <c r="G201">
        <v>3.9077760000000001</v>
      </c>
      <c r="H201">
        <v>0.1420177</v>
      </c>
      <c r="I201">
        <v>0.123</v>
      </c>
      <c r="J201">
        <v>1.7000000000000001E-2</v>
      </c>
      <c r="K201">
        <v>0.39787</v>
      </c>
      <c r="L201">
        <v>1720</v>
      </c>
      <c r="M201">
        <v>110</v>
      </c>
      <c r="N201">
        <v>1476</v>
      </c>
      <c r="O201">
        <v>50</v>
      </c>
      <c r="P201">
        <v>2000</v>
      </c>
      <c r="Q201">
        <v>250</v>
      </c>
      <c r="R201" t="s">
        <v>249</v>
      </c>
      <c r="S201" t="s">
        <v>250</v>
      </c>
      <c r="T201" t="s">
        <v>250</v>
      </c>
      <c r="U201">
        <v>1.46705</v>
      </c>
      <c r="V201">
        <v>2.0000000000000001E-4</v>
      </c>
      <c r="W201">
        <v>1.88649</v>
      </c>
      <c r="X201">
        <v>2.5000000000000001E-4</v>
      </c>
      <c r="Y201">
        <v>0.28015600000000002</v>
      </c>
      <c r="Z201">
        <v>3.6000000000000001E-5</v>
      </c>
      <c r="AA201">
        <v>1.8069999999999999E-2</v>
      </c>
      <c r="AB201">
        <v>2.2000000000000001E-4</v>
      </c>
      <c r="AC201">
        <v>5.1679999999999999E-4</v>
      </c>
      <c r="AD201">
        <v>3.7000000000000002E-6</v>
      </c>
      <c r="AE201">
        <v>3.17</v>
      </c>
      <c r="AF201">
        <v>0.11</v>
      </c>
      <c r="AG201">
        <v>0.28220000000000001</v>
      </c>
      <c r="AH201">
        <v>3.6000000000000001E-5</v>
      </c>
    </row>
    <row r="202" spans="1:39">
      <c r="A202" t="s">
        <v>324</v>
      </c>
      <c r="B202">
        <v>2.33</v>
      </c>
      <c r="C202">
        <v>0.47</v>
      </c>
      <c r="D202">
        <v>0.19700000000000001</v>
      </c>
      <c r="E202">
        <v>1.0999999999999999E-2</v>
      </c>
      <c r="F202">
        <v>-0.16783000000000001</v>
      </c>
      <c r="G202">
        <v>5.0761419999999999</v>
      </c>
      <c r="H202">
        <v>0.28343940000000001</v>
      </c>
      <c r="I202">
        <v>0.09</v>
      </c>
      <c r="J202">
        <v>1.9E-2</v>
      </c>
      <c r="K202">
        <v>0.40706999999999999</v>
      </c>
      <c r="L202">
        <v>1230</v>
      </c>
      <c r="M202">
        <v>150</v>
      </c>
      <c r="N202">
        <v>1156</v>
      </c>
      <c r="O202">
        <v>59</v>
      </c>
      <c r="P202">
        <v>1210</v>
      </c>
      <c r="Q202">
        <v>440</v>
      </c>
      <c r="R202" t="s">
        <v>245</v>
      </c>
      <c r="S202">
        <v>1156</v>
      </c>
      <c r="T202">
        <v>59</v>
      </c>
      <c r="U202">
        <v>1.4670799999999999</v>
      </c>
      <c r="V202">
        <v>2.1000000000000001E-4</v>
      </c>
      <c r="W202">
        <v>1.8867799999999999</v>
      </c>
      <c r="X202">
        <v>2.1000000000000001E-4</v>
      </c>
      <c r="Y202">
        <v>0.28002700000000003</v>
      </c>
      <c r="Z202">
        <v>4.8999999999999998E-5</v>
      </c>
      <c r="AA202">
        <v>3.2489999999999998E-2</v>
      </c>
      <c r="AB202">
        <v>8.9999999999999998E-4</v>
      </c>
      <c r="AC202">
        <v>9.2199999999999997E-4</v>
      </c>
      <c r="AD202">
        <v>2.1999999999999999E-5</v>
      </c>
      <c r="AE202">
        <v>3.0459999999999998</v>
      </c>
      <c r="AF202">
        <v>9.8000000000000004E-2</v>
      </c>
      <c r="AG202">
        <v>0.282084</v>
      </c>
      <c r="AH202">
        <v>6.0000000000000002E-5</v>
      </c>
      <c r="AJ202">
        <v>1156</v>
      </c>
      <c r="AK202">
        <v>59</v>
      </c>
      <c r="AL202">
        <v>0.5</v>
      </c>
      <c r="AM202">
        <v>0.6</v>
      </c>
    </row>
    <row r="203" spans="1:39">
      <c r="A203" t="s">
        <v>325</v>
      </c>
      <c r="B203">
        <v>2.61</v>
      </c>
      <c r="C203">
        <v>0.26</v>
      </c>
      <c r="D203">
        <v>0.22059999999999999</v>
      </c>
      <c r="E203">
        <v>8.0999999999999996E-3</v>
      </c>
      <c r="F203">
        <v>-0.27276</v>
      </c>
      <c r="G203">
        <v>4.5330919999999999</v>
      </c>
      <c r="H203">
        <v>0.16644619999999999</v>
      </c>
      <c r="I203">
        <v>8.5999999999999993E-2</v>
      </c>
      <c r="J203">
        <v>1.0999999999999999E-2</v>
      </c>
      <c r="K203">
        <v>0.51907000000000003</v>
      </c>
      <c r="L203">
        <v>1295</v>
      </c>
      <c r="M203">
        <v>67</v>
      </c>
      <c r="N203">
        <v>1284</v>
      </c>
      <c r="O203">
        <v>43</v>
      </c>
      <c r="P203">
        <v>1370</v>
      </c>
      <c r="Q203">
        <v>220</v>
      </c>
      <c r="R203" t="s">
        <v>245</v>
      </c>
      <c r="S203">
        <v>1284</v>
      </c>
      <c r="T203">
        <v>43</v>
      </c>
      <c r="U203">
        <v>1.46712</v>
      </c>
      <c r="V203">
        <v>1.9000000000000001E-4</v>
      </c>
      <c r="W203">
        <v>1.8868400000000001</v>
      </c>
      <c r="X203">
        <v>2.2000000000000001E-4</v>
      </c>
      <c r="Y203">
        <v>0.28012900000000002</v>
      </c>
      <c r="Z203">
        <v>4.8000000000000001E-5</v>
      </c>
      <c r="AA203">
        <v>1.8266000000000001E-2</v>
      </c>
      <c r="AB203">
        <v>9.7999999999999997E-5</v>
      </c>
      <c r="AC203">
        <v>5.128E-4</v>
      </c>
      <c r="AD203">
        <v>3.9999999999999998E-6</v>
      </c>
      <c r="AE203">
        <v>3.81</v>
      </c>
      <c r="AF203">
        <v>0.16</v>
      </c>
      <c r="AG203">
        <v>0.28218100000000002</v>
      </c>
      <c r="AH203">
        <v>6.0000000000000002E-5</v>
      </c>
      <c r="AJ203">
        <v>1284</v>
      </c>
      <c r="AK203">
        <v>43</v>
      </c>
      <c r="AL203">
        <v>7.1</v>
      </c>
      <c r="AM203">
        <v>0.6</v>
      </c>
    </row>
    <row r="204" spans="1:39">
      <c r="A204" t="s">
        <v>326</v>
      </c>
      <c r="B204">
        <v>2.31</v>
      </c>
      <c r="C204">
        <v>0.28000000000000003</v>
      </c>
      <c r="D204">
        <v>0.20480000000000001</v>
      </c>
      <c r="E204">
        <v>7.4000000000000003E-3</v>
      </c>
      <c r="F204">
        <v>0.24345</v>
      </c>
      <c r="G204">
        <v>4.8828120000000004</v>
      </c>
      <c r="H204">
        <v>0.17642969999999999</v>
      </c>
      <c r="I204">
        <v>7.9399999999999998E-2</v>
      </c>
      <c r="J204">
        <v>8.8999999999999999E-3</v>
      </c>
      <c r="K204">
        <v>0.10987</v>
      </c>
      <c r="L204">
        <v>1192</v>
      </c>
      <c r="M204">
        <v>87</v>
      </c>
      <c r="N204">
        <v>1206</v>
      </c>
      <c r="O204">
        <v>38</v>
      </c>
      <c r="P204">
        <v>1130</v>
      </c>
      <c r="Q204">
        <v>230</v>
      </c>
      <c r="R204" t="s">
        <v>245</v>
      </c>
      <c r="S204">
        <v>1206</v>
      </c>
      <c r="T204">
        <v>38</v>
      </c>
      <c r="U204">
        <v>1.4671000000000001</v>
      </c>
      <c r="V204">
        <v>1.6000000000000001E-4</v>
      </c>
      <c r="W204">
        <v>1.88672</v>
      </c>
      <c r="X204">
        <v>1.8000000000000001E-4</v>
      </c>
      <c r="Y204">
        <v>0.28012100000000001</v>
      </c>
      <c r="Z204">
        <v>3.8000000000000002E-5</v>
      </c>
      <c r="AA204">
        <v>2.265E-2</v>
      </c>
      <c r="AB204">
        <v>1.7000000000000001E-4</v>
      </c>
      <c r="AC204">
        <v>6.3940000000000004E-4</v>
      </c>
      <c r="AD204">
        <v>2.3999999999999999E-6</v>
      </c>
      <c r="AE204">
        <v>3.91</v>
      </c>
      <c r="AF204">
        <v>0.15</v>
      </c>
      <c r="AG204">
        <v>0.28218599999999999</v>
      </c>
      <c r="AH204">
        <v>4.1999999999999998E-5</v>
      </c>
      <c r="AJ204">
        <v>1206</v>
      </c>
      <c r="AK204">
        <v>38</v>
      </c>
      <c r="AL204">
        <v>5.5</v>
      </c>
      <c r="AM204">
        <v>0.4</v>
      </c>
    </row>
    <row r="205" spans="1:39">
      <c r="A205" t="s">
        <v>327</v>
      </c>
      <c r="B205">
        <v>3.4</v>
      </c>
      <c r="C205">
        <v>0.26</v>
      </c>
      <c r="D205">
        <v>0.26179999999999998</v>
      </c>
      <c r="E205">
        <v>7.0000000000000001E-3</v>
      </c>
      <c r="F205">
        <v>0.42563000000000001</v>
      </c>
      <c r="G205">
        <v>3.8197100000000002</v>
      </c>
      <c r="H205">
        <v>0.10213129999999999</v>
      </c>
      <c r="I205">
        <v>9.3399999999999997E-2</v>
      </c>
      <c r="J205">
        <v>6.3E-3</v>
      </c>
      <c r="K205">
        <v>-6.3930000000000001E-2</v>
      </c>
      <c r="L205">
        <v>1502</v>
      </c>
      <c r="M205">
        <v>61</v>
      </c>
      <c r="N205">
        <v>1498</v>
      </c>
      <c r="O205">
        <v>36</v>
      </c>
      <c r="P205">
        <v>1500</v>
      </c>
      <c r="Q205">
        <v>130</v>
      </c>
      <c r="R205" t="s">
        <v>245</v>
      </c>
      <c r="S205">
        <v>1498</v>
      </c>
      <c r="T205">
        <v>36</v>
      </c>
      <c r="U205">
        <v>1.46712</v>
      </c>
      <c r="V205">
        <v>2.2000000000000001E-4</v>
      </c>
      <c r="W205">
        <v>1.8866499999999999</v>
      </c>
      <c r="X205">
        <v>2.9E-4</v>
      </c>
      <c r="Y205">
        <v>0.28012100000000001</v>
      </c>
      <c r="Z205">
        <v>6.4999999999999994E-5</v>
      </c>
      <c r="AA205">
        <v>7.5999999999999998E-2</v>
      </c>
      <c r="AB205">
        <v>3.8999999999999998E-3</v>
      </c>
      <c r="AC205">
        <v>1.9719999999999998E-3</v>
      </c>
      <c r="AD205">
        <v>7.7999999999999999E-5</v>
      </c>
      <c r="AE205">
        <v>3.16</v>
      </c>
      <c r="AF205">
        <v>0.14000000000000001</v>
      </c>
      <c r="AG205">
        <v>0.28217799999999998</v>
      </c>
      <c r="AH205">
        <v>6.8999999999999997E-5</v>
      </c>
      <c r="AJ205">
        <v>1498</v>
      </c>
      <c r="AK205">
        <v>36</v>
      </c>
      <c r="AL205">
        <v>10.3</v>
      </c>
      <c r="AM205">
        <v>0.7</v>
      </c>
    </row>
    <row r="206" spans="1:39">
      <c r="A206" t="s">
        <v>328</v>
      </c>
      <c r="B206">
        <v>2.62</v>
      </c>
      <c r="C206">
        <v>0.48</v>
      </c>
      <c r="D206">
        <v>0.22359999999999999</v>
      </c>
      <c r="E206">
        <v>9.9000000000000008E-3</v>
      </c>
      <c r="F206">
        <v>-5.9443000000000003E-2</v>
      </c>
      <c r="G206">
        <v>4.4722720000000002</v>
      </c>
      <c r="H206">
        <v>0.19801199999999999</v>
      </c>
      <c r="I206">
        <v>9.0999999999999998E-2</v>
      </c>
      <c r="J206">
        <v>1.7999999999999999E-2</v>
      </c>
      <c r="K206">
        <v>0.25502000000000002</v>
      </c>
      <c r="L206">
        <v>1220</v>
      </c>
      <c r="M206">
        <v>150</v>
      </c>
      <c r="N206">
        <v>1299</v>
      </c>
      <c r="O206">
        <v>52</v>
      </c>
      <c r="P206">
        <v>1030</v>
      </c>
      <c r="Q206">
        <v>420</v>
      </c>
      <c r="R206" t="s">
        <v>245</v>
      </c>
      <c r="S206">
        <v>1299</v>
      </c>
      <c r="T206">
        <v>52</v>
      </c>
      <c r="U206">
        <v>1.46702</v>
      </c>
      <c r="V206">
        <v>2.3000000000000001E-4</v>
      </c>
      <c r="W206">
        <v>1.8865799999999999</v>
      </c>
      <c r="X206">
        <v>1.6000000000000001E-4</v>
      </c>
      <c r="Y206">
        <v>0.28007500000000002</v>
      </c>
      <c r="Z206">
        <v>4.8000000000000001E-5</v>
      </c>
      <c r="AA206">
        <v>5.3920000000000003E-2</v>
      </c>
      <c r="AB206">
        <v>9.1E-4</v>
      </c>
      <c r="AC206">
        <v>1.5280000000000001E-3</v>
      </c>
      <c r="AD206">
        <v>3.0000000000000001E-5</v>
      </c>
      <c r="AE206">
        <v>4.12</v>
      </c>
      <c r="AF206">
        <v>0.22</v>
      </c>
      <c r="AG206">
        <v>0.28213300000000002</v>
      </c>
      <c r="AH206">
        <v>5.3999999999999998E-5</v>
      </c>
      <c r="AJ206">
        <v>1299</v>
      </c>
      <c r="AK206">
        <v>52</v>
      </c>
      <c r="AL206">
        <v>4.9000000000000004</v>
      </c>
      <c r="AM206">
        <v>0.5</v>
      </c>
    </row>
    <row r="207" spans="1:39">
      <c r="A207" t="s">
        <v>329</v>
      </c>
      <c r="B207">
        <v>3.19</v>
      </c>
      <c r="C207">
        <v>0.53</v>
      </c>
      <c r="D207">
        <v>0.22500000000000001</v>
      </c>
      <c r="E207">
        <v>1.4999999999999999E-2</v>
      </c>
      <c r="F207">
        <v>0.23383000000000001</v>
      </c>
      <c r="G207">
        <v>4.4444439999999998</v>
      </c>
      <c r="H207">
        <v>0.29629630000000001</v>
      </c>
      <c r="I207">
        <v>0.108</v>
      </c>
      <c r="J207">
        <v>1.6E-2</v>
      </c>
      <c r="K207">
        <v>0.14091999999999999</v>
      </c>
      <c r="L207">
        <v>1460</v>
      </c>
      <c r="M207">
        <v>130</v>
      </c>
      <c r="N207">
        <v>1302</v>
      </c>
      <c r="O207">
        <v>79</v>
      </c>
      <c r="P207">
        <v>1640</v>
      </c>
      <c r="Q207">
        <v>340</v>
      </c>
      <c r="R207" t="s">
        <v>249</v>
      </c>
      <c r="S207" t="s">
        <v>250</v>
      </c>
      <c r="T207" t="s">
        <v>250</v>
      </c>
      <c r="U207">
        <v>1.4673499999999999</v>
      </c>
      <c r="V207">
        <v>2.1000000000000001E-4</v>
      </c>
      <c r="W207">
        <v>1.88689</v>
      </c>
      <c r="X207">
        <v>2.3000000000000001E-4</v>
      </c>
      <c r="Y207">
        <v>0.280109</v>
      </c>
      <c r="Z207">
        <v>5.3999999999999998E-5</v>
      </c>
      <c r="AA207">
        <v>3.3419999999999998E-2</v>
      </c>
      <c r="AB207">
        <v>3.6999999999999999E-4</v>
      </c>
      <c r="AC207">
        <v>9.209E-4</v>
      </c>
      <c r="AD207">
        <v>6.3999999999999997E-6</v>
      </c>
      <c r="AE207">
        <v>3.43</v>
      </c>
      <c r="AF207">
        <v>0.1</v>
      </c>
      <c r="AG207">
        <v>0.28215699999999999</v>
      </c>
      <c r="AH207">
        <v>5.8E-5</v>
      </c>
    </row>
    <row r="208" spans="1:39">
      <c r="A208" t="s">
        <v>330</v>
      </c>
      <c r="B208">
        <v>2.61</v>
      </c>
      <c r="C208">
        <v>0.46</v>
      </c>
      <c r="D208">
        <v>0.21199999999999999</v>
      </c>
      <c r="E208">
        <v>1.2E-2</v>
      </c>
      <c r="F208">
        <v>-5.6757000000000002E-2</v>
      </c>
      <c r="G208">
        <v>4.7169809999999996</v>
      </c>
      <c r="H208">
        <v>0.26699889999999998</v>
      </c>
      <c r="I208">
        <v>9.4E-2</v>
      </c>
      <c r="J208">
        <v>1.7000000000000001E-2</v>
      </c>
      <c r="K208">
        <v>0.26583000000000001</v>
      </c>
      <c r="L208">
        <v>1280</v>
      </c>
      <c r="M208">
        <v>140</v>
      </c>
      <c r="N208">
        <v>1234</v>
      </c>
      <c r="O208">
        <v>62</v>
      </c>
      <c r="P208">
        <v>1240</v>
      </c>
      <c r="Q208">
        <v>370</v>
      </c>
      <c r="R208" t="s">
        <v>245</v>
      </c>
      <c r="S208">
        <v>1234</v>
      </c>
      <c r="T208">
        <v>62</v>
      </c>
      <c r="U208">
        <v>1.46698</v>
      </c>
      <c r="V208">
        <v>1.8000000000000001E-4</v>
      </c>
      <c r="W208">
        <v>1.88669</v>
      </c>
      <c r="X208">
        <v>2.4000000000000001E-4</v>
      </c>
      <c r="Y208">
        <v>0.28007599999999999</v>
      </c>
      <c r="Z208">
        <v>6.4999999999999994E-5</v>
      </c>
      <c r="AA208">
        <v>2.946E-2</v>
      </c>
      <c r="AB208">
        <v>5.1000000000000004E-4</v>
      </c>
      <c r="AC208">
        <v>8.2100000000000001E-4</v>
      </c>
      <c r="AD208">
        <v>6.8000000000000001E-6</v>
      </c>
      <c r="AE208">
        <v>3.08</v>
      </c>
      <c r="AF208">
        <v>0.21</v>
      </c>
      <c r="AG208">
        <v>0.282142</v>
      </c>
      <c r="AH208">
        <v>6.9999999999999994E-5</v>
      </c>
      <c r="AJ208">
        <v>1234</v>
      </c>
      <c r="AK208">
        <v>62</v>
      </c>
      <c r="AL208">
        <v>4.4000000000000004</v>
      </c>
      <c r="AM208">
        <v>0.7</v>
      </c>
    </row>
    <row r="209" spans="1:39">
      <c r="A209" t="s">
        <v>331</v>
      </c>
      <c r="B209">
        <v>2.61</v>
      </c>
      <c r="C209">
        <v>0.3</v>
      </c>
      <c r="D209">
        <v>0.2001</v>
      </c>
      <c r="E209">
        <v>8.6999999999999994E-3</v>
      </c>
      <c r="F209">
        <v>-9.8308000000000006E-3</v>
      </c>
      <c r="G209">
        <v>4.9975009999999997</v>
      </c>
      <c r="H209">
        <v>0.2172827</v>
      </c>
      <c r="I209">
        <v>9.8000000000000004E-2</v>
      </c>
      <c r="J209">
        <v>1.2999999999999999E-2</v>
      </c>
      <c r="K209">
        <v>0.32290000000000002</v>
      </c>
      <c r="L209">
        <v>1282</v>
      </c>
      <c r="M209">
        <v>87</v>
      </c>
      <c r="N209">
        <v>1183</v>
      </c>
      <c r="O209">
        <v>45</v>
      </c>
      <c r="P209">
        <v>1550</v>
      </c>
      <c r="Q209">
        <v>220</v>
      </c>
      <c r="R209" t="s">
        <v>249</v>
      </c>
      <c r="S209" t="s">
        <v>250</v>
      </c>
      <c r="T209" t="s">
        <v>250</v>
      </c>
      <c r="U209">
        <v>1.4671000000000001</v>
      </c>
      <c r="V209">
        <v>1.9000000000000001E-4</v>
      </c>
      <c r="W209">
        <v>1.88669</v>
      </c>
      <c r="X209">
        <v>1.7000000000000001E-4</v>
      </c>
      <c r="Y209">
        <v>0.28008499999999997</v>
      </c>
      <c r="Z209">
        <v>3.4E-5</v>
      </c>
      <c r="AA209">
        <v>2.2409999999999999E-2</v>
      </c>
      <c r="AB209">
        <v>3.6999999999999999E-4</v>
      </c>
      <c r="AC209">
        <v>6.4639999999999999E-4</v>
      </c>
      <c r="AD209">
        <v>8.1999999999999994E-6</v>
      </c>
      <c r="AE209">
        <v>4.3</v>
      </c>
      <c r="AF209">
        <v>0.17</v>
      </c>
      <c r="AG209">
        <v>0.28214400000000001</v>
      </c>
      <c r="AH209">
        <v>4.1E-5</v>
      </c>
    </row>
    <row r="210" spans="1:39">
      <c r="A210" t="s">
        <v>332</v>
      </c>
      <c r="B210">
        <v>1.56</v>
      </c>
      <c r="C210">
        <v>0.14000000000000001</v>
      </c>
      <c r="D210">
        <v>0.13150000000000001</v>
      </c>
      <c r="E210">
        <v>6.1000000000000004E-3</v>
      </c>
      <c r="F210">
        <v>0.30431999999999998</v>
      </c>
      <c r="G210">
        <v>7.6045629999999997</v>
      </c>
      <c r="H210">
        <v>0.35275919999999999</v>
      </c>
      <c r="I210">
        <v>8.3400000000000002E-2</v>
      </c>
      <c r="J210">
        <v>8.2000000000000007E-3</v>
      </c>
      <c r="K210">
        <v>0.15751999999999999</v>
      </c>
      <c r="L210">
        <v>957</v>
      </c>
      <c r="M210">
        <v>56</v>
      </c>
      <c r="N210">
        <v>795</v>
      </c>
      <c r="O210">
        <v>35</v>
      </c>
      <c r="P210">
        <v>1290</v>
      </c>
      <c r="Q210">
        <v>190</v>
      </c>
      <c r="R210" t="s">
        <v>249</v>
      </c>
      <c r="S210" t="s">
        <v>250</v>
      </c>
      <c r="T210" t="s">
        <v>250</v>
      </c>
      <c r="U210">
        <v>1.4671400000000001</v>
      </c>
      <c r="V210">
        <v>1.4999999999999999E-4</v>
      </c>
      <c r="W210">
        <v>1.8868400000000001</v>
      </c>
      <c r="X210">
        <v>1.7000000000000001E-4</v>
      </c>
      <c r="Y210">
        <v>0.28016000000000002</v>
      </c>
      <c r="Z210">
        <v>6.0000000000000002E-5</v>
      </c>
      <c r="AA210">
        <v>2.86E-2</v>
      </c>
      <c r="AB210">
        <v>1.2999999999999999E-3</v>
      </c>
      <c r="AC210">
        <v>7.7899999999999996E-4</v>
      </c>
      <c r="AD210">
        <v>3.0000000000000001E-5</v>
      </c>
      <c r="AE210">
        <v>3.55</v>
      </c>
      <c r="AF210">
        <v>0.11</v>
      </c>
      <c r="AG210">
        <v>0.28222000000000003</v>
      </c>
      <c r="AH210">
        <v>6.0000000000000002E-5</v>
      </c>
    </row>
    <row r="211" spans="1:39">
      <c r="A211" t="s">
        <v>333</v>
      </c>
      <c r="B211">
        <v>2.68</v>
      </c>
      <c r="C211">
        <v>0.23</v>
      </c>
      <c r="D211">
        <v>0.21199999999999999</v>
      </c>
      <c r="E211">
        <v>6.1000000000000004E-3</v>
      </c>
      <c r="F211">
        <v>1.4710000000000001E-2</v>
      </c>
      <c r="G211">
        <v>4.7169809999999996</v>
      </c>
      <c r="H211">
        <v>0.1357245</v>
      </c>
      <c r="I211">
        <v>9.4299999999999995E-2</v>
      </c>
      <c r="J211">
        <v>8.5000000000000006E-3</v>
      </c>
      <c r="K211">
        <v>0.27415</v>
      </c>
      <c r="L211">
        <v>1315</v>
      </c>
      <c r="M211">
        <v>60</v>
      </c>
      <c r="N211">
        <v>1239</v>
      </c>
      <c r="O211">
        <v>32</v>
      </c>
      <c r="P211">
        <v>1490</v>
      </c>
      <c r="Q211">
        <v>180</v>
      </c>
      <c r="R211" t="s">
        <v>249</v>
      </c>
      <c r="S211" t="s">
        <v>250</v>
      </c>
      <c r="T211" t="s">
        <v>250</v>
      </c>
      <c r="U211">
        <v>1.4670099999999999</v>
      </c>
      <c r="V211">
        <v>1.3999999999999999E-4</v>
      </c>
      <c r="W211">
        <v>1.88683</v>
      </c>
      <c r="X211">
        <v>1.7000000000000001E-4</v>
      </c>
      <c r="Y211">
        <v>0.28015800000000002</v>
      </c>
      <c r="Z211">
        <v>5.1E-5</v>
      </c>
      <c r="AA211">
        <v>4.2200000000000001E-2</v>
      </c>
      <c r="AB211">
        <v>1E-3</v>
      </c>
      <c r="AC211">
        <v>1.1069999999999999E-3</v>
      </c>
      <c r="AD211">
        <v>3.1000000000000001E-5</v>
      </c>
      <c r="AE211">
        <v>3.65</v>
      </c>
      <c r="AF211">
        <v>0.22</v>
      </c>
      <c r="AG211">
        <v>0.282248</v>
      </c>
      <c r="AH211">
        <v>5.8E-5</v>
      </c>
    </row>
    <row r="212" spans="1:39">
      <c r="A212" t="s">
        <v>334</v>
      </c>
      <c r="B212">
        <v>3.24</v>
      </c>
      <c r="C212">
        <v>0.28999999999999998</v>
      </c>
      <c r="D212">
        <v>0.219</v>
      </c>
      <c r="E212">
        <v>1.0999999999999999E-2</v>
      </c>
      <c r="F212">
        <v>0.14410999999999999</v>
      </c>
      <c r="G212">
        <v>4.5662099999999999</v>
      </c>
      <c r="H212">
        <v>0.229353</v>
      </c>
      <c r="I212">
        <v>0.105</v>
      </c>
      <c r="J212">
        <v>9.7999999999999997E-3</v>
      </c>
      <c r="K212">
        <v>0.33778000000000002</v>
      </c>
      <c r="L212">
        <v>1453</v>
      </c>
      <c r="M212">
        <v>64</v>
      </c>
      <c r="N212">
        <v>1271</v>
      </c>
      <c r="O212">
        <v>58</v>
      </c>
      <c r="P212">
        <v>1670</v>
      </c>
      <c r="Q212">
        <v>170</v>
      </c>
      <c r="R212" t="s">
        <v>249</v>
      </c>
      <c r="S212" t="s">
        <v>250</v>
      </c>
      <c r="T212" t="s">
        <v>250</v>
      </c>
      <c r="U212">
        <v>1.4671400000000001</v>
      </c>
      <c r="V212">
        <v>1.7000000000000001E-4</v>
      </c>
      <c r="W212">
        <v>1.8867799999999999</v>
      </c>
      <c r="X212">
        <v>2.5999999999999998E-4</v>
      </c>
      <c r="Y212">
        <v>0.28008</v>
      </c>
      <c r="Z212">
        <v>4.6999999999999997E-5</v>
      </c>
      <c r="AA212">
        <v>3.1850000000000003E-2</v>
      </c>
      <c r="AB212">
        <v>8.3999999999999995E-5</v>
      </c>
      <c r="AC212">
        <v>8.6530000000000005E-4</v>
      </c>
      <c r="AD212">
        <v>3.7000000000000002E-6</v>
      </c>
      <c r="AE212">
        <v>4.25</v>
      </c>
      <c r="AF212">
        <v>0.13</v>
      </c>
      <c r="AG212">
        <v>0.28213700000000003</v>
      </c>
      <c r="AH212">
        <v>5.1E-5</v>
      </c>
    </row>
    <row r="213" spans="1:39">
      <c r="A213" t="s">
        <v>335</v>
      </c>
      <c r="B213">
        <v>3.74</v>
      </c>
      <c r="C213">
        <v>0.31</v>
      </c>
      <c r="D213">
        <v>0.26200000000000001</v>
      </c>
      <c r="E213">
        <v>1.4E-2</v>
      </c>
      <c r="F213">
        <v>1.9158999999999999E-2</v>
      </c>
      <c r="G213">
        <v>3.8167939999999998</v>
      </c>
      <c r="H213">
        <v>0.20395079999999999</v>
      </c>
      <c r="I213">
        <v>9.7600000000000006E-2</v>
      </c>
      <c r="J213">
        <v>9.7999999999999997E-3</v>
      </c>
      <c r="K213">
        <v>0.53203</v>
      </c>
      <c r="L213">
        <v>1572</v>
      </c>
      <c r="M213">
        <v>70</v>
      </c>
      <c r="N213">
        <v>1507</v>
      </c>
      <c r="O213">
        <v>72</v>
      </c>
      <c r="P213">
        <v>1640</v>
      </c>
      <c r="Q213">
        <v>200</v>
      </c>
      <c r="R213" t="s">
        <v>245</v>
      </c>
      <c r="S213">
        <v>1507</v>
      </c>
      <c r="T213">
        <v>72</v>
      </c>
    </row>
    <row r="214" spans="1:39">
      <c r="A214" t="s">
        <v>336</v>
      </c>
      <c r="B214">
        <v>4.8499999999999996</v>
      </c>
      <c r="C214">
        <v>0.5</v>
      </c>
      <c r="D214">
        <v>0.29599999999999999</v>
      </c>
      <c r="E214">
        <v>1.4E-2</v>
      </c>
      <c r="F214">
        <v>0.23277</v>
      </c>
      <c r="G214">
        <v>3.3783780000000001</v>
      </c>
      <c r="H214">
        <v>0.15978819999999999</v>
      </c>
      <c r="I214">
        <v>0.11799999999999999</v>
      </c>
      <c r="J214">
        <v>1.2999999999999999E-2</v>
      </c>
      <c r="K214">
        <v>0.10446999999999999</v>
      </c>
      <c r="L214">
        <v>1803</v>
      </c>
      <c r="M214">
        <v>90</v>
      </c>
      <c r="N214">
        <v>1668</v>
      </c>
      <c r="O214">
        <v>68</v>
      </c>
      <c r="P214">
        <v>1890</v>
      </c>
      <c r="Q214">
        <v>220</v>
      </c>
      <c r="R214" t="s">
        <v>249</v>
      </c>
      <c r="S214" t="s">
        <v>250</v>
      </c>
      <c r="T214" t="s">
        <v>250</v>
      </c>
      <c r="U214">
        <v>1.4669000000000001</v>
      </c>
      <c r="V214">
        <v>1.6000000000000001E-4</v>
      </c>
      <c r="W214">
        <v>1.8868499999999999</v>
      </c>
      <c r="X214">
        <v>2.0000000000000001E-4</v>
      </c>
      <c r="Y214">
        <v>0.27996799999999999</v>
      </c>
      <c r="Z214">
        <v>5.0000000000000002E-5</v>
      </c>
      <c r="AA214">
        <v>3.0499999999999999E-2</v>
      </c>
      <c r="AB214">
        <v>2.3999999999999998E-3</v>
      </c>
      <c r="AC214">
        <v>8.2600000000000002E-4</v>
      </c>
      <c r="AD214">
        <v>5.7000000000000003E-5</v>
      </c>
      <c r="AE214">
        <v>3.98</v>
      </c>
      <c r="AF214">
        <v>0.2</v>
      </c>
      <c r="AG214">
        <v>0.282026</v>
      </c>
      <c r="AH214">
        <v>5.1E-5</v>
      </c>
    </row>
    <row r="215" spans="1:39">
      <c r="A215" t="s">
        <v>337</v>
      </c>
      <c r="B215">
        <v>3.35</v>
      </c>
      <c r="C215">
        <v>0.22</v>
      </c>
      <c r="D215">
        <v>0.2646</v>
      </c>
      <c r="E215">
        <v>8.0999999999999996E-3</v>
      </c>
      <c r="F215">
        <v>7.1624999999999994E-2</v>
      </c>
      <c r="G215">
        <v>3.7792889999999999</v>
      </c>
      <c r="H215">
        <v>0.1156925</v>
      </c>
      <c r="I215">
        <v>9.4600000000000004E-2</v>
      </c>
      <c r="J215">
        <v>7.1000000000000004E-3</v>
      </c>
      <c r="K215">
        <v>0.23085</v>
      </c>
      <c r="L215">
        <v>1500</v>
      </c>
      <c r="M215">
        <v>61</v>
      </c>
      <c r="N215">
        <v>1512</v>
      </c>
      <c r="O215">
        <v>41</v>
      </c>
      <c r="P215">
        <v>1500</v>
      </c>
      <c r="Q215">
        <v>160</v>
      </c>
      <c r="R215" t="s">
        <v>245</v>
      </c>
      <c r="S215">
        <v>1512</v>
      </c>
      <c r="T215">
        <v>41</v>
      </c>
      <c r="U215">
        <v>1.4665999999999999</v>
      </c>
      <c r="V215">
        <v>3.2000000000000003E-4</v>
      </c>
      <c r="W215">
        <v>1.88662</v>
      </c>
      <c r="X215">
        <v>2.2000000000000001E-4</v>
      </c>
      <c r="Y215">
        <v>0.279999</v>
      </c>
      <c r="Z215">
        <v>5.8E-5</v>
      </c>
      <c r="AA215">
        <v>3.0099999999999998E-2</v>
      </c>
      <c r="AB215">
        <v>1.6999999999999999E-3</v>
      </c>
      <c r="AC215">
        <v>8.6300000000000005E-4</v>
      </c>
      <c r="AD215">
        <v>4.8999999999999998E-5</v>
      </c>
      <c r="AE215">
        <v>3.44</v>
      </c>
      <c r="AF215">
        <v>0.36</v>
      </c>
      <c r="AG215">
        <v>0.28206500000000001</v>
      </c>
      <c r="AH215">
        <v>6.3999999999999997E-5</v>
      </c>
      <c r="AJ215">
        <v>1512</v>
      </c>
      <c r="AK215">
        <v>41</v>
      </c>
      <c r="AL215">
        <v>7.7</v>
      </c>
      <c r="AM215">
        <v>0.6</v>
      </c>
    </row>
    <row r="216" spans="1:39">
      <c r="A216" t="s">
        <v>338</v>
      </c>
      <c r="B216">
        <v>2.2200000000000002</v>
      </c>
      <c r="C216">
        <v>0.5</v>
      </c>
      <c r="D216">
        <v>0.216</v>
      </c>
      <c r="E216">
        <v>1.2E-2</v>
      </c>
      <c r="F216">
        <v>-0.22506999999999999</v>
      </c>
      <c r="G216">
        <v>4.6296299999999997</v>
      </c>
      <c r="H216">
        <v>0.25720159999999997</v>
      </c>
      <c r="I216">
        <v>7.1999999999999995E-2</v>
      </c>
      <c r="J216">
        <v>1.7999999999999999E-2</v>
      </c>
      <c r="K216">
        <v>0.51400999999999997</v>
      </c>
      <c r="L216">
        <v>1160</v>
      </c>
      <c r="M216">
        <v>170</v>
      </c>
      <c r="N216">
        <v>1258</v>
      </c>
      <c r="O216">
        <v>64</v>
      </c>
      <c r="P216">
        <v>790</v>
      </c>
      <c r="Q216">
        <v>500</v>
      </c>
      <c r="R216" t="s">
        <v>245</v>
      </c>
      <c r="S216">
        <v>1258</v>
      </c>
      <c r="T216">
        <v>64</v>
      </c>
      <c r="U216">
        <v>1.4671099999999999</v>
      </c>
      <c r="V216">
        <v>2.1000000000000001E-4</v>
      </c>
      <c r="W216">
        <v>1.88683</v>
      </c>
      <c r="X216">
        <v>1.9000000000000001E-4</v>
      </c>
      <c r="Y216">
        <v>0.28002700000000003</v>
      </c>
      <c r="Z216">
        <v>4.8000000000000001E-5</v>
      </c>
      <c r="AA216">
        <v>4.1480000000000003E-2</v>
      </c>
      <c r="AB216">
        <v>2.3000000000000001E-4</v>
      </c>
      <c r="AC216">
        <v>1.1789999999999999E-3</v>
      </c>
      <c r="AD216">
        <v>1.1E-5</v>
      </c>
      <c r="AE216">
        <v>4.1100000000000003</v>
      </c>
      <c r="AF216">
        <v>0.16</v>
      </c>
      <c r="AG216">
        <v>0.28209000000000001</v>
      </c>
      <c r="AH216">
        <v>5.3000000000000001E-5</v>
      </c>
      <c r="AJ216">
        <v>1258</v>
      </c>
      <c r="AK216">
        <v>64</v>
      </c>
      <c r="AL216">
        <v>2.8</v>
      </c>
      <c r="AM216">
        <v>0.5</v>
      </c>
    </row>
    <row r="217" spans="1:39">
      <c r="A217" t="s">
        <v>339</v>
      </c>
      <c r="B217">
        <v>3.44</v>
      </c>
      <c r="C217">
        <v>0.32</v>
      </c>
      <c r="D217">
        <v>0.25659999999999999</v>
      </c>
      <c r="E217">
        <v>9.1999999999999998E-3</v>
      </c>
      <c r="F217">
        <v>-2.7466000000000001E-2</v>
      </c>
      <c r="G217">
        <v>3.897116</v>
      </c>
      <c r="H217">
        <v>0.13972509999999999</v>
      </c>
      <c r="I217">
        <v>0.1</v>
      </c>
      <c r="J217">
        <v>0.01</v>
      </c>
      <c r="K217">
        <v>0.32801000000000002</v>
      </c>
      <c r="L217">
        <v>1513</v>
      </c>
      <c r="M217">
        <v>77</v>
      </c>
      <c r="N217">
        <v>1471</v>
      </c>
      <c r="O217">
        <v>47</v>
      </c>
      <c r="P217">
        <v>1590</v>
      </c>
      <c r="Q217">
        <v>210</v>
      </c>
      <c r="R217" t="s">
        <v>245</v>
      </c>
      <c r="S217">
        <v>1471</v>
      </c>
      <c r="T217">
        <v>47</v>
      </c>
      <c r="U217">
        <v>1.4670700000000001</v>
      </c>
      <c r="V217">
        <v>2.7E-4</v>
      </c>
      <c r="W217">
        <v>1.88656</v>
      </c>
      <c r="X217">
        <v>2.7999999999999998E-4</v>
      </c>
      <c r="Y217">
        <v>0.28013100000000002</v>
      </c>
      <c r="Z217">
        <v>4.5000000000000003E-5</v>
      </c>
      <c r="AA217">
        <v>2.9399999999999999E-2</v>
      </c>
      <c r="AB217">
        <v>3.0000000000000001E-3</v>
      </c>
      <c r="AC217">
        <v>8.3900000000000001E-4</v>
      </c>
      <c r="AD217">
        <v>8.3999999999999995E-5</v>
      </c>
      <c r="AE217">
        <v>3.72</v>
      </c>
      <c r="AF217">
        <v>0.15</v>
      </c>
      <c r="AG217">
        <v>0.28218500000000002</v>
      </c>
      <c r="AH217">
        <v>4.3000000000000002E-5</v>
      </c>
      <c r="AJ217">
        <v>1471</v>
      </c>
      <c r="AK217">
        <v>47</v>
      </c>
      <c r="AL217">
        <v>11.1</v>
      </c>
      <c r="AM217">
        <v>0.4</v>
      </c>
    </row>
    <row r="218" spans="1:39">
      <c r="A218" t="s">
        <v>340</v>
      </c>
      <c r="B218">
        <v>2.16</v>
      </c>
      <c r="C218">
        <v>0.2</v>
      </c>
      <c r="D218">
        <v>0.17979999999999999</v>
      </c>
      <c r="E218">
        <v>5.1999999999999998E-3</v>
      </c>
      <c r="F218">
        <v>0.33229999999999998</v>
      </c>
      <c r="G218">
        <v>5.5617349999999997</v>
      </c>
      <c r="H218">
        <v>0.1608511</v>
      </c>
      <c r="I218">
        <v>8.6300000000000002E-2</v>
      </c>
      <c r="J218">
        <v>7.4999999999999997E-3</v>
      </c>
      <c r="K218">
        <v>-3.3965999999999998E-4</v>
      </c>
      <c r="L218">
        <v>1167</v>
      </c>
      <c r="M218">
        <v>65</v>
      </c>
      <c r="N218">
        <v>1065</v>
      </c>
      <c r="O218">
        <v>28</v>
      </c>
      <c r="P218">
        <v>1330</v>
      </c>
      <c r="Q218">
        <v>160</v>
      </c>
      <c r="R218" t="s">
        <v>249</v>
      </c>
      <c r="S218" t="s">
        <v>250</v>
      </c>
      <c r="T218" t="s">
        <v>250</v>
      </c>
      <c r="U218">
        <v>1.46702</v>
      </c>
      <c r="V218">
        <v>2.0000000000000001E-4</v>
      </c>
      <c r="W218">
        <v>1.88676</v>
      </c>
      <c r="X218">
        <v>1.9000000000000001E-4</v>
      </c>
      <c r="Y218">
        <v>0.27996500000000002</v>
      </c>
      <c r="Z218">
        <v>5.0000000000000002E-5</v>
      </c>
      <c r="AA218">
        <v>2.7560000000000001E-2</v>
      </c>
      <c r="AB218">
        <v>4.2000000000000002E-4</v>
      </c>
      <c r="AC218">
        <v>7.9100000000000004E-4</v>
      </c>
      <c r="AD218">
        <v>1.1E-5</v>
      </c>
      <c r="AE218">
        <v>4.0599999999999996</v>
      </c>
      <c r="AF218">
        <v>0.14000000000000001</v>
      </c>
      <c r="AG218">
        <v>0.28202300000000002</v>
      </c>
      <c r="AH218">
        <v>5.8999999999999998E-5</v>
      </c>
    </row>
    <row r="219" spans="1:39">
      <c r="A219" t="s">
        <v>341</v>
      </c>
      <c r="B219">
        <v>4.72</v>
      </c>
      <c r="C219">
        <v>0.41</v>
      </c>
      <c r="D219">
        <v>0.29799999999999999</v>
      </c>
      <c r="E219">
        <v>1.2E-2</v>
      </c>
      <c r="F219">
        <v>0.31252999999999997</v>
      </c>
      <c r="G219">
        <v>3.3557049999999999</v>
      </c>
      <c r="H219">
        <v>0.135129</v>
      </c>
      <c r="I219">
        <v>0.11650000000000001</v>
      </c>
      <c r="J219">
        <v>9.9000000000000008E-3</v>
      </c>
      <c r="K219">
        <v>0.18390000000000001</v>
      </c>
      <c r="L219">
        <v>1776</v>
      </c>
      <c r="M219">
        <v>74</v>
      </c>
      <c r="N219">
        <v>1676</v>
      </c>
      <c r="O219">
        <v>60</v>
      </c>
      <c r="P219">
        <v>1840</v>
      </c>
      <c r="Q219">
        <v>150</v>
      </c>
      <c r="R219" t="s">
        <v>249</v>
      </c>
      <c r="S219" t="s">
        <v>250</v>
      </c>
      <c r="T219" t="s">
        <v>250</v>
      </c>
      <c r="U219">
        <v>1.46702</v>
      </c>
      <c r="V219">
        <v>2.0000000000000001E-4</v>
      </c>
      <c r="W219">
        <v>1.8865400000000001</v>
      </c>
      <c r="X219">
        <v>2.1000000000000001E-4</v>
      </c>
      <c r="Y219">
        <v>0.280138</v>
      </c>
      <c r="Z219">
        <v>4.1999999999999998E-5</v>
      </c>
      <c r="AA219">
        <v>4.1309999999999999E-2</v>
      </c>
      <c r="AB219">
        <v>8.8000000000000003E-4</v>
      </c>
      <c r="AC219">
        <v>1.0610000000000001E-3</v>
      </c>
      <c r="AD219">
        <v>1.5E-5</v>
      </c>
      <c r="AE219">
        <v>3.95</v>
      </c>
      <c r="AF219">
        <v>0.2</v>
      </c>
      <c r="AG219">
        <v>0.28222199999999997</v>
      </c>
      <c r="AH219">
        <v>4.6999999999999997E-5</v>
      </c>
    </row>
    <row r="220" spans="1:39">
      <c r="A220" t="s">
        <v>342</v>
      </c>
      <c r="B220">
        <v>5.42</v>
      </c>
      <c r="C220">
        <v>0.43</v>
      </c>
      <c r="D220">
        <v>0.32200000000000001</v>
      </c>
      <c r="E220">
        <v>0.01</v>
      </c>
      <c r="F220">
        <v>0.34810999999999998</v>
      </c>
      <c r="G220">
        <v>3.1055899999999999</v>
      </c>
      <c r="H220">
        <v>9.6446900000000002E-2</v>
      </c>
      <c r="I220">
        <v>0.11940000000000001</v>
      </c>
      <c r="J220">
        <v>8.2000000000000007E-3</v>
      </c>
      <c r="K220">
        <v>5.4315000000000002E-2</v>
      </c>
      <c r="L220">
        <v>1877</v>
      </c>
      <c r="M220">
        <v>64</v>
      </c>
      <c r="N220">
        <v>1805</v>
      </c>
      <c r="O220">
        <v>53</v>
      </c>
      <c r="P220">
        <v>1910</v>
      </c>
      <c r="Q220">
        <v>120</v>
      </c>
      <c r="R220" t="s">
        <v>245</v>
      </c>
      <c r="S220">
        <v>1805</v>
      </c>
      <c r="T220">
        <v>53</v>
      </c>
      <c r="U220">
        <v>1.46706</v>
      </c>
      <c r="V220">
        <v>1.8000000000000001E-4</v>
      </c>
      <c r="W220">
        <v>1.8869</v>
      </c>
      <c r="X220">
        <v>2.4000000000000001E-4</v>
      </c>
      <c r="Y220">
        <v>0.27994999999999998</v>
      </c>
      <c r="Z220">
        <v>4.5000000000000003E-5</v>
      </c>
      <c r="AA220">
        <v>2.8969999999999999E-2</v>
      </c>
      <c r="AB220">
        <v>1.3999999999999999E-4</v>
      </c>
      <c r="AC220">
        <v>8.3509999999999997E-4</v>
      </c>
      <c r="AD220">
        <v>1.9999999999999999E-6</v>
      </c>
      <c r="AE220">
        <v>3.24</v>
      </c>
      <c r="AF220">
        <v>0.11</v>
      </c>
      <c r="AG220">
        <v>0.282001</v>
      </c>
      <c r="AH220">
        <v>5.3000000000000001E-5</v>
      </c>
      <c r="AJ220">
        <v>1805</v>
      </c>
      <c r="AK220">
        <v>53</v>
      </c>
      <c r="AL220">
        <v>12</v>
      </c>
      <c r="AM220">
        <v>0.5</v>
      </c>
    </row>
    <row r="221" spans="1:39">
      <c r="A221" t="s">
        <v>343</v>
      </c>
      <c r="B221">
        <v>2.8</v>
      </c>
      <c r="C221">
        <v>0.37</v>
      </c>
      <c r="D221">
        <v>0.21790000000000001</v>
      </c>
      <c r="E221">
        <v>8.6E-3</v>
      </c>
      <c r="F221">
        <v>0.29588999999999999</v>
      </c>
      <c r="G221">
        <v>4.5892609999999996</v>
      </c>
      <c r="H221">
        <v>0.18112729999999999</v>
      </c>
      <c r="I221">
        <v>9.9000000000000005E-2</v>
      </c>
      <c r="J221">
        <v>1.2E-2</v>
      </c>
      <c r="K221">
        <v>0.17054</v>
      </c>
      <c r="L221">
        <v>1341</v>
      </c>
      <c r="M221">
        <v>97</v>
      </c>
      <c r="N221">
        <v>1269</v>
      </c>
      <c r="O221">
        <v>45</v>
      </c>
      <c r="P221">
        <v>1430</v>
      </c>
      <c r="Q221">
        <v>260</v>
      </c>
      <c r="R221" t="s">
        <v>245</v>
      </c>
      <c r="S221">
        <v>1269</v>
      </c>
      <c r="T221">
        <v>45</v>
      </c>
      <c r="U221">
        <v>1.46716</v>
      </c>
      <c r="V221">
        <v>1.9000000000000001E-4</v>
      </c>
      <c r="W221">
        <v>1.8866700000000001</v>
      </c>
      <c r="X221">
        <v>2.5000000000000001E-4</v>
      </c>
      <c r="Y221">
        <v>0.27965200000000001</v>
      </c>
      <c r="Z221">
        <v>5.0000000000000002E-5</v>
      </c>
      <c r="AA221">
        <v>2.9989999999999999E-2</v>
      </c>
      <c r="AB221">
        <v>9.3000000000000005E-4</v>
      </c>
      <c r="AC221">
        <v>8.3699999999999996E-4</v>
      </c>
      <c r="AD221">
        <v>2.5999999999999998E-5</v>
      </c>
      <c r="AE221">
        <v>3.74</v>
      </c>
      <c r="AF221">
        <v>0.18</v>
      </c>
      <c r="AG221">
        <v>0.28170400000000001</v>
      </c>
      <c r="AH221">
        <v>5.1E-5</v>
      </c>
      <c r="AJ221">
        <v>1269</v>
      </c>
      <c r="AK221">
        <v>45</v>
      </c>
      <c r="AL221">
        <v>-10.4</v>
      </c>
      <c r="AM221">
        <v>0.5</v>
      </c>
    </row>
    <row r="222" spans="1:39">
      <c r="A222" t="s">
        <v>344</v>
      </c>
      <c r="B222">
        <v>4.3099999999999996</v>
      </c>
      <c r="C222">
        <v>0.37</v>
      </c>
      <c r="D222">
        <v>0.28050000000000003</v>
      </c>
      <c r="E222">
        <v>8.0000000000000002E-3</v>
      </c>
      <c r="F222">
        <v>0.31944</v>
      </c>
      <c r="G222">
        <v>3.5650620000000002</v>
      </c>
      <c r="H222">
        <v>0.1016774</v>
      </c>
      <c r="I222">
        <v>0.1072</v>
      </c>
      <c r="J222">
        <v>8.6999999999999994E-3</v>
      </c>
      <c r="K222">
        <v>-4.4152999999999996E-3</v>
      </c>
      <c r="L222">
        <v>1667</v>
      </c>
      <c r="M222">
        <v>75</v>
      </c>
      <c r="N222">
        <v>1600</v>
      </c>
      <c r="O222">
        <v>42</v>
      </c>
      <c r="P222">
        <v>1740</v>
      </c>
      <c r="Q222">
        <v>160</v>
      </c>
      <c r="R222" t="s">
        <v>245</v>
      </c>
      <c r="S222">
        <v>1600</v>
      </c>
      <c r="T222">
        <v>42</v>
      </c>
    </row>
    <row r="223" spans="1:39">
      <c r="A223" t="s">
        <v>345</v>
      </c>
      <c r="B223">
        <v>2.69</v>
      </c>
      <c r="C223">
        <v>0.28999999999999998</v>
      </c>
      <c r="D223">
        <v>0.22839999999999999</v>
      </c>
      <c r="E223">
        <v>8.0999999999999996E-3</v>
      </c>
      <c r="F223">
        <v>0.28791</v>
      </c>
      <c r="G223">
        <v>4.3782839999999998</v>
      </c>
      <c r="H223">
        <v>0.15527189999999999</v>
      </c>
      <c r="I223">
        <v>8.5699999999999998E-2</v>
      </c>
      <c r="J223">
        <v>8.9999999999999993E-3</v>
      </c>
      <c r="K223">
        <v>-3.5213000000000001E-2</v>
      </c>
      <c r="L223">
        <v>1290</v>
      </c>
      <c r="M223">
        <v>83</v>
      </c>
      <c r="N223">
        <v>1325</v>
      </c>
      <c r="O223">
        <v>43</v>
      </c>
      <c r="P223">
        <v>1250</v>
      </c>
      <c r="Q223">
        <v>220</v>
      </c>
      <c r="R223" t="s">
        <v>245</v>
      </c>
      <c r="S223">
        <v>1325</v>
      </c>
      <c r="T223">
        <v>43</v>
      </c>
      <c r="U223">
        <v>1.4670399999999999</v>
      </c>
      <c r="V223">
        <v>2.0000000000000001E-4</v>
      </c>
      <c r="W223">
        <v>1.8866499999999999</v>
      </c>
      <c r="X223">
        <v>2.3000000000000001E-4</v>
      </c>
      <c r="Y223">
        <v>0.28000399999999998</v>
      </c>
      <c r="Z223">
        <v>5.0000000000000002E-5</v>
      </c>
      <c r="AA223">
        <v>4.4409999999999998E-2</v>
      </c>
      <c r="AB223">
        <v>2.0000000000000001E-4</v>
      </c>
      <c r="AC223">
        <v>1.2442E-3</v>
      </c>
      <c r="AD223">
        <v>5.3000000000000001E-6</v>
      </c>
      <c r="AE223">
        <v>4.03</v>
      </c>
      <c r="AF223">
        <v>0.22</v>
      </c>
      <c r="AG223">
        <v>0.28207900000000002</v>
      </c>
      <c r="AH223">
        <v>5.8999999999999998E-5</v>
      </c>
      <c r="AJ223">
        <v>1325</v>
      </c>
      <c r="AK223">
        <v>43</v>
      </c>
      <c r="AL223">
        <v>3.8</v>
      </c>
      <c r="AM223">
        <v>0.6</v>
      </c>
    </row>
    <row r="224" spans="1:39">
      <c r="A224" t="s">
        <v>346</v>
      </c>
      <c r="B224">
        <v>2.61</v>
      </c>
      <c r="C224">
        <v>0.76</v>
      </c>
      <c r="D224">
        <v>0.21199999999999999</v>
      </c>
      <c r="E224">
        <v>1.6E-2</v>
      </c>
      <c r="F224">
        <v>0.15407999999999999</v>
      </c>
      <c r="G224">
        <v>4.7169809999999996</v>
      </c>
      <c r="H224">
        <v>0.3559986</v>
      </c>
      <c r="I224">
        <v>8.8999999999999996E-2</v>
      </c>
      <c r="J224">
        <v>2.5999999999999999E-2</v>
      </c>
      <c r="K224">
        <v>0.28225</v>
      </c>
      <c r="L224">
        <v>1150</v>
      </c>
      <c r="M224">
        <v>280</v>
      </c>
      <c r="N224">
        <v>1233</v>
      </c>
      <c r="O224">
        <v>85</v>
      </c>
      <c r="P224">
        <v>620</v>
      </c>
      <c r="Q224">
        <v>650</v>
      </c>
      <c r="R224" t="s">
        <v>245</v>
      </c>
      <c r="S224">
        <v>1233</v>
      </c>
      <c r="T224">
        <v>85</v>
      </c>
      <c r="U224">
        <v>1.46698</v>
      </c>
      <c r="V224">
        <v>1.3999999999999999E-4</v>
      </c>
      <c r="W224">
        <v>1.88653</v>
      </c>
      <c r="X224">
        <v>1.4999999999999999E-4</v>
      </c>
      <c r="Y224">
        <v>0.28009600000000001</v>
      </c>
      <c r="Z224">
        <v>3.4999999999999997E-5</v>
      </c>
      <c r="AA224">
        <v>2.24E-2</v>
      </c>
      <c r="AB224">
        <v>7.2000000000000005E-4</v>
      </c>
      <c r="AC224">
        <v>6.2699999999999995E-4</v>
      </c>
      <c r="AD224">
        <v>1.5999999999999999E-5</v>
      </c>
      <c r="AE224">
        <v>4.5999999999999996</v>
      </c>
      <c r="AF224">
        <v>0.19</v>
      </c>
      <c r="AG224">
        <v>0.28216400000000003</v>
      </c>
      <c r="AH224">
        <v>3.4999999999999997E-5</v>
      </c>
      <c r="AJ224">
        <v>1233</v>
      </c>
      <c r="AK224">
        <v>85</v>
      </c>
      <c r="AL224">
        <v>5.3</v>
      </c>
      <c r="AM224">
        <v>0.4</v>
      </c>
    </row>
    <row r="225" spans="1:39">
      <c r="A225" t="s">
        <v>347</v>
      </c>
      <c r="B225">
        <v>3.5</v>
      </c>
      <c r="C225">
        <v>0.25</v>
      </c>
      <c r="D225">
        <v>0.2601</v>
      </c>
      <c r="E225">
        <v>8.2000000000000007E-3</v>
      </c>
      <c r="F225">
        <v>0.28031</v>
      </c>
      <c r="G225">
        <v>3.8446750000000001</v>
      </c>
      <c r="H225">
        <v>0.1212085</v>
      </c>
      <c r="I225">
        <v>9.7500000000000003E-2</v>
      </c>
      <c r="J225">
        <v>6.7999999999999996E-3</v>
      </c>
      <c r="K225">
        <v>0.25268000000000002</v>
      </c>
      <c r="L225">
        <v>1511</v>
      </c>
      <c r="M225">
        <v>57</v>
      </c>
      <c r="N225">
        <v>1496</v>
      </c>
      <c r="O225">
        <v>44</v>
      </c>
      <c r="P225">
        <v>1570</v>
      </c>
      <c r="Q225">
        <v>130</v>
      </c>
      <c r="R225" t="s">
        <v>245</v>
      </c>
      <c r="S225">
        <v>1496</v>
      </c>
      <c r="T225">
        <v>44</v>
      </c>
      <c r="U225">
        <v>1.46715</v>
      </c>
      <c r="V225">
        <v>2.3000000000000001E-4</v>
      </c>
      <c r="W225">
        <v>1.8865799999999999</v>
      </c>
      <c r="X225">
        <v>2.5999999999999998E-4</v>
      </c>
      <c r="Y225">
        <v>0.28009899999999999</v>
      </c>
      <c r="Z225">
        <v>4.1999999999999998E-5</v>
      </c>
      <c r="AA225">
        <v>1.9359999999999999E-2</v>
      </c>
      <c r="AB225">
        <v>2.7999999999999998E-4</v>
      </c>
      <c r="AC225">
        <v>5.5250000000000004E-4</v>
      </c>
      <c r="AD225">
        <v>6.6000000000000003E-6</v>
      </c>
      <c r="AE225">
        <v>3.25</v>
      </c>
      <c r="AF225">
        <v>0.15</v>
      </c>
      <c r="AG225">
        <v>0.28215699999999999</v>
      </c>
      <c r="AH225">
        <v>5.3999999999999998E-5</v>
      </c>
      <c r="AJ225">
        <v>1496</v>
      </c>
      <c r="AK225">
        <v>44</v>
      </c>
      <c r="AL225">
        <v>11</v>
      </c>
      <c r="AM225">
        <v>0.5</v>
      </c>
    </row>
    <row r="226" spans="1:39">
      <c r="A226" t="s">
        <v>348</v>
      </c>
      <c r="B226">
        <v>1.028</v>
      </c>
      <c r="C226">
        <v>6.2E-2</v>
      </c>
      <c r="D226">
        <v>5.8000000000000003E-2</v>
      </c>
      <c r="E226">
        <v>1.6999999999999999E-3</v>
      </c>
      <c r="F226">
        <v>0.30232999999999999</v>
      </c>
      <c r="G226">
        <v>17.241379999999999</v>
      </c>
      <c r="H226">
        <v>0.50535079999999999</v>
      </c>
      <c r="I226">
        <v>0.1293</v>
      </c>
      <c r="J226">
        <v>8.2000000000000007E-3</v>
      </c>
      <c r="K226">
        <v>0.10577</v>
      </c>
      <c r="L226">
        <v>713</v>
      </c>
      <c r="M226">
        <v>32</v>
      </c>
      <c r="N226">
        <v>364</v>
      </c>
      <c r="O226">
        <v>10</v>
      </c>
      <c r="P226">
        <v>2040</v>
      </c>
      <c r="Q226">
        <v>120</v>
      </c>
      <c r="R226" t="s">
        <v>249</v>
      </c>
      <c r="S226" t="s">
        <v>250</v>
      </c>
      <c r="T226" t="s">
        <v>250</v>
      </c>
    </row>
    <row r="227" spans="1:39">
      <c r="A227" t="s">
        <v>349</v>
      </c>
      <c r="B227">
        <v>2.66</v>
      </c>
      <c r="C227">
        <v>0.3</v>
      </c>
      <c r="D227">
        <v>0.21190000000000001</v>
      </c>
      <c r="E227">
        <v>8.5000000000000006E-3</v>
      </c>
      <c r="F227">
        <v>1.3238E-2</v>
      </c>
      <c r="G227">
        <v>4.7192069999999999</v>
      </c>
      <c r="H227">
        <v>0.18930279999999999</v>
      </c>
      <c r="I227">
        <v>9.4E-2</v>
      </c>
      <c r="J227">
        <v>1.0999999999999999E-2</v>
      </c>
      <c r="K227">
        <v>0.32918999999999998</v>
      </c>
      <c r="L227">
        <v>1307</v>
      </c>
      <c r="M227">
        <v>85</v>
      </c>
      <c r="N227">
        <v>1237</v>
      </c>
      <c r="O227">
        <v>45</v>
      </c>
      <c r="P227">
        <v>1430</v>
      </c>
      <c r="Q227">
        <v>240</v>
      </c>
      <c r="R227" t="s">
        <v>245</v>
      </c>
      <c r="S227">
        <v>1237</v>
      </c>
      <c r="T227">
        <v>45</v>
      </c>
    </row>
    <row r="228" spans="1:39">
      <c r="A228" t="s">
        <v>350</v>
      </c>
      <c r="B228">
        <v>0.97899999999999998</v>
      </c>
      <c r="C228">
        <v>7.0000000000000007E-2</v>
      </c>
      <c r="D228">
        <v>5.3699999999999998E-2</v>
      </c>
      <c r="E228">
        <v>2.8E-3</v>
      </c>
      <c r="F228">
        <v>0.37673000000000001</v>
      </c>
      <c r="G228">
        <v>18.621970000000001</v>
      </c>
      <c r="H228">
        <v>0.97097820000000001</v>
      </c>
      <c r="I228">
        <v>0.1363</v>
      </c>
      <c r="J228">
        <v>9.9000000000000008E-3</v>
      </c>
      <c r="K228">
        <v>0.38911000000000001</v>
      </c>
      <c r="L228">
        <v>699</v>
      </c>
      <c r="M228">
        <v>38</v>
      </c>
      <c r="N228">
        <v>337</v>
      </c>
      <c r="O228">
        <v>17</v>
      </c>
      <c r="P228">
        <v>2180</v>
      </c>
      <c r="Q228">
        <v>130</v>
      </c>
      <c r="R228" t="s">
        <v>249</v>
      </c>
      <c r="S228" t="s">
        <v>250</v>
      </c>
      <c r="T228" t="s">
        <v>250</v>
      </c>
      <c r="U228">
        <v>1.4673400000000001</v>
      </c>
      <c r="V228">
        <v>1.6000000000000001E-4</v>
      </c>
      <c r="W228">
        <v>1.88689</v>
      </c>
      <c r="X228">
        <v>2.2000000000000001E-4</v>
      </c>
      <c r="Y228">
        <v>0.28016799999999997</v>
      </c>
      <c r="Z228">
        <v>5.0000000000000002E-5</v>
      </c>
      <c r="AA228">
        <v>4.2799999999999998E-2</v>
      </c>
      <c r="AB228">
        <v>1.6000000000000001E-3</v>
      </c>
      <c r="AC228">
        <v>1.137E-3</v>
      </c>
      <c r="AD228">
        <v>4.0000000000000003E-5</v>
      </c>
      <c r="AE228">
        <v>3.7</v>
      </c>
      <c r="AF228">
        <v>0.12</v>
      </c>
      <c r="AG228">
        <v>0.28221600000000002</v>
      </c>
      <c r="AH228">
        <v>4.8000000000000001E-5</v>
      </c>
    </row>
    <row r="229" spans="1:39">
      <c r="A229" t="s">
        <v>351</v>
      </c>
      <c r="B229">
        <v>3.7</v>
      </c>
      <c r="C229">
        <v>0.32</v>
      </c>
      <c r="D229">
        <v>0.25380000000000003</v>
      </c>
      <c r="E229">
        <v>7.4999999999999997E-3</v>
      </c>
      <c r="F229">
        <v>9.7646999999999998E-2</v>
      </c>
      <c r="G229">
        <v>3.9401099999999998</v>
      </c>
      <c r="H229">
        <v>0.1164335</v>
      </c>
      <c r="I229">
        <v>0.1047</v>
      </c>
      <c r="J229">
        <v>9.1000000000000004E-3</v>
      </c>
      <c r="K229">
        <v>0.27911999999999998</v>
      </c>
      <c r="L229">
        <v>1558</v>
      </c>
      <c r="M229">
        <v>67</v>
      </c>
      <c r="N229">
        <v>1457</v>
      </c>
      <c r="O229">
        <v>38</v>
      </c>
      <c r="P229">
        <v>1650</v>
      </c>
      <c r="Q229">
        <v>160</v>
      </c>
      <c r="R229" t="s">
        <v>249</v>
      </c>
      <c r="S229" t="s">
        <v>250</v>
      </c>
      <c r="T229" t="s">
        <v>250</v>
      </c>
      <c r="U229">
        <v>1.46699</v>
      </c>
      <c r="V229">
        <v>2.1000000000000001E-4</v>
      </c>
      <c r="W229">
        <v>1.8865000000000001</v>
      </c>
      <c r="X229">
        <v>2.2000000000000001E-4</v>
      </c>
      <c r="Y229">
        <v>0.28004200000000001</v>
      </c>
      <c r="Z229">
        <v>7.2000000000000002E-5</v>
      </c>
      <c r="AA229">
        <v>0.2104</v>
      </c>
      <c r="AB229">
        <v>9.1000000000000004E-3</v>
      </c>
      <c r="AC229">
        <v>4.6499999999999996E-3</v>
      </c>
      <c r="AD229">
        <v>2.0000000000000001E-4</v>
      </c>
      <c r="AE229">
        <v>3.29</v>
      </c>
      <c r="AF229">
        <v>0.19</v>
      </c>
      <c r="AG229">
        <v>0.28214800000000001</v>
      </c>
      <c r="AH229">
        <v>7.2000000000000002E-5</v>
      </c>
    </row>
    <row r="230" spans="1:39">
      <c r="A230" t="s">
        <v>352</v>
      </c>
      <c r="B230">
        <v>3.43</v>
      </c>
      <c r="C230">
        <v>0.24</v>
      </c>
      <c r="D230">
        <v>0.26029999999999998</v>
      </c>
      <c r="E230">
        <v>8.0000000000000002E-3</v>
      </c>
      <c r="F230">
        <v>0.21564</v>
      </c>
      <c r="G230">
        <v>3.8417210000000002</v>
      </c>
      <c r="H230">
        <v>0.1180706</v>
      </c>
      <c r="I230">
        <v>9.5699999999999993E-2</v>
      </c>
      <c r="J230">
        <v>6.4000000000000003E-3</v>
      </c>
      <c r="K230">
        <v>0.19470000000000001</v>
      </c>
      <c r="L230">
        <v>1505</v>
      </c>
      <c r="M230">
        <v>57</v>
      </c>
      <c r="N230">
        <v>1490</v>
      </c>
      <c r="O230">
        <v>41</v>
      </c>
      <c r="P230">
        <v>1510</v>
      </c>
      <c r="Q230">
        <v>140</v>
      </c>
      <c r="R230" t="s">
        <v>245</v>
      </c>
      <c r="S230">
        <v>1490</v>
      </c>
      <c r="T230">
        <v>41</v>
      </c>
      <c r="U230">
        <v>1.4670700000000001</v>
      </c>
      <c r="V230">
        <v>2.0000000000000001E-4</v>
      </c>
      <c r="W230">
        <v>1.8868199999999999</v>
      </c>
      <c r="X230">
        <v>1.2999999999999999E-4</v>
      </c>
      <c r="Y230">
        <v>0.28002899999999997</v>
      </c>
      <c r="Z230">
        <v>4.5000000000000003E-5</v>
      </c>
      <c r="AA230">
        <v>3.406E-2</v>
      </c>
      <c r="AB230">
        <v>5.6999999999999998E-4</v>
      </c>
      <c r="AC230">
        <v>9.6299999999999999E-4</v>
      </c>
      <c r="AD230">
        <v>2.0000000000000002E-5</v>
      </c>
      <c r="AE230">
        <v>4.3099999999999996</v>
      </c>
      <c r="AF230">
        <v>0.17</v>
      </c>
      <c r="AG230">
        <v>0.282109</v>
      </c>
      <c r="AH230">
        <v>5.5000000000000002E-5</v>
      </c>
      <c r="AJ230">
        <v>1490</v>
      </c>
      <c r="AK230">
        <v>41</v>
      </c>
      <c r="AL230">
        <v>8.6999999999999993</v>
      </c>
      <c r="AM230">
        <v>0.6</v>
      </c>
    </row>
    <row r="231" spans="1:39">
      <c r="A231" t="s">
        <v>353</v>
      </c>
      <c r="B231">
        <v>3.45</v>
      </c>
      <c r="C231">
        <v>0.28000000000000003</v>
      </c>
      <c r="D231">
        <v>0.23849999999999999</v>
      </c>
      <c r="E231">
        <v>5.0000000000000001E-3</v>
      </c>
      <c r="F231">
        <v>-5.6915E-2</v>
      </c>
      <c r="G231">
        <v>4.1928720000000004</v>
      </c>
      <c r="H231">
        <v>8.7900880000000001E-2</v>
      </c>
      <c r="I231">
        <v>0.1075</v>
      </c>
      <c r="J231">
        <v>9.2999999999999992E-3</v>
      </c>
      <c r="K231">
        <v>0.30019000000000001</v>
      </c>
      <c r="L231">
        <v>1504</v>
      </c>
      <c r="M231">
        <v>69</v>
      </c>
      <c r="N231">
        <v>1378</v>
      </c>
      <c r="O231">
        <v>26</v>
      </c>
      <c r="P231">
        <v>1750</v>
      </c>
      <c r="Q231">
        <v>160</v>
      </c>
      <c r="R231" t="s">
        <v>249</v>
      </c>
      <c r="S231" t="s">
        <v>250</v>
      </c>
      <c r="T231" t="s">
        <v>250</v>
      </c>
      <c r="U231">
        <v>1.4671099999999999</v>
      </c>
      <c r="V231">
        <v>1.2999999999999999E-4</v>
      </c>
      <c r="W231">
        <v>1.8868199999999999</v>
      </c>
      <c r="X231">
        <v>2.2000000000000001E-4</v>
      </c>
      <c r="Y231">
        <v>0.28000900000000001</v>
      </c>
      <c r="Z231">
        <v>2.8E-5</v>
      </c>
      <c r="AA231">
        <v>3.5009999999999999E-2</v>
      </c>
      <c r="AB231">
        <v>5.8E-4</v>
      </c>
      <c r="AC231">
        <v>9.8999999999999999E-4</v>
      </c>
      <c r="AD231">
        <v>2.0000000000000002E-5</v>
      </c>
      <c r="AE231">
        <v>4.29</v>
      </c>
      <c r="AF231">
        <v>0.15</v>
      </c>
      <c r="AG231">
        <v>0.28206799999999999</v>
      </c>
      <c r="AH231">
        <v>3.4999999999999997E-5</v>
      </c>
    </row>
    <row r="232" spans="1:39">
      <c r="A232" t="s">
        <v>354</v>
      </c>
      <c r="B232">
        <v>3.94</v>
      </c>
      <c r="C232">
        <v>0.27</v>
      </c>
      <c r="D232">
        <v>0.24429999999999999</v>
      </c>
      <c r="E232">
        <v>8.8000000000000005E-3</v>
      </c>
      <c r="F232">
        <v>0.14196</v>
      </c>
      <c r="G232">
        <v>4.0933279999999996</v>
      </c>
      <c r="H232">
        <v>0.14744689999999999</v>
      </c>
      <c r="I232">
        <v>0.11700000000000001</v>
      </c>
      <c r="J232">
        <v>7.7000000000000002E-3</v>
      </c>
      <c r="K232">
        <v>0.33123999999999998</v>
      </c>
      <c r="L232">
        <v>1605</v>
      </c>
      <c r="M232">
        <v>55</v>
      </c>
      <c r="N232">
        <v>1407</v>
      </c>
      <c r="O232">
        <v>46</v>
      </c>
      <c r="P232">
        <v>1890</v>
      </c>
      <c r="Q232">
        <v>110</v>
      </c>
      <c r="R232" t="s">
        <v>249</v>
      </c>
      <c r="S232" t="s">
        <v>250</v>
      </c>
      <c r="T232" t="s">
        <v>250</v>
      </c>
      <c r="U232">
        <v>1.4670700000000001</v>
      </c>
      <c r="V232">
        <v>1.9000000000000001E-4</v>
      </c>
      <c r="W232">
        <v>1.8867499999999999</v>
      </c>
      <c r="X232">
        <v>1.3999999999999999E-4</v>
      </c>
      <c r="Y232">
        <v>0.28003899999999998</v>
      </c>
      <c r="Z232">
        <v>6.3999999999999997E-5</v>
      </c>
      <c r="AA232">
        <v>4.095E-2</v>
      </c>
      <c r="AB232">
        <v>2.0000000000000001E-4</v>
      </c>
      <c r="AC232">
        <v>1.1501E-3</v>
      </c>
      <c r="AD232">
        <v>9.7000000000000003E-6</v>
      </c>
      <c r="AE232">
        <v>4.1399999999999997</v>
      </c>
      <c r="AF232">
        <v>0.17</v>
      </c>
      <c r="AG232">
        <v>0.28211900000000001</v>
      </c>
      <c r="AH232">
        <v>7.2000000000000002E-5</v>
      </c>
    </row>
    <row r="233" spans="1:39">
      <c r="A233" t="s">
        <v>355</v>
      </c>
      <c r="B233">
        <v>2.41</v>
      </c>
      <c r="C233">
        <v>0.15</v>
      </c>
      <c r="D233">
        <v>0.1401</v>
      </c>
      <c r="E233">
        <v>7.1999999999999998E-3</v>
      </c>
      <c r="F233">
        <v>0.41244999999999998</v>
      </c>
      <c r="G233">
        <v>7.137759</v>
      </c>
      <c r="H233">
        <v>0.3668227</v>
      </c>
      <c r="I233">
        <v>0.1246</v>
      </c>
      <c r="J233">
        <v>7.9000000000000008E-3</v>
      </c>
      <c r="K233">
        <v>0.32096999999999998</v>
      </c>
      <c r="L233">
        <v>1242</v>
      </c>
      <c r="M233">
        <v>46</v>
      </c>
      <c r="N233">
        <v>844</v>
      </c>
      <c r="O233">
        <v>41</v>
      </c>
      <c r="P233">
        <v>1990</v>
      </c>
      <c r="Q233">
        <v>120</v>
      </c>
      <c r="R233" t="s">
        <v>249</v>
      </c>
      <c r="S233" t="s">
        <v>250</v>
      </c>
      <c r="T233" t="s">
        <v>250</v>
      </c>
      <c r="U233">
        <v>1.4670799999999999</v>
      </c>
      <c r="V233">
        <v>1.8000000000000001E-4</v>
      </c>
      <c r="W233">
        <v>1.887</v>
      </c>
      <c r="X233">
        <v>2.5999999999999998E-4</v>
      </c>
      <c r="Y233">
        <v>0.279976</v>
      </c>
      <c r="Z233">
        <v>4.8999999999999998E-5</v>
      </c>
      <c r="AA233">
        <v>3.3500000000000002E-2</v>
      </c>
      <c r="AB233">
        <v>1.1000000000000001E-3</v>
      </c>
      <c r="AC233">
        <v>9.5799999999999998E-4</v>
      </c>
      <c r="AD233">
        <v>3.1000000000000001E-5</v>
      </c>
      <c r="AE233">
        <v>4.18</v>
      </c>
      <c r="AF233">
        <v>0.19</v>
      </c>
      <c r="AG233">
        <v>0.28201300000000001</v>
      </c>
      <c r="AH233">
        <v>5.1999999999999997E-5</v>
      </c>
    </row>
    <row r="234" spans="1:39">
      <c r="A234" t="s">
        <v>356</v>
      </c>
      <c r="B234">
        <v>2.59</v>
      </c>
      <c r="C234">
        <v>0.2</v>
      </c>
      <c r="D234">
        <v>0.21510000000000001</v>
      </c>
      <c r="E234">
        <v>7.1999999999999998E-3</v>
      </c>
      <c r="F234">
        <v>0.23186000000000001</v>
      </c>
      <c r="G234">
        <v>4.649</v>
      </c>
      <c r="H234">
        <v>0.15561510000000001</v>
      </c>
      <c r="I234">
        <v>8.8599999999999998E-2</v>
      </c>
      <c r="J234">
        <v>6.8999999999999999E-3</v>
      </c>
      <c r="K234">
        <v>0.19483</v>
      </c>
      <c r="L234">
        <v>1288</v>
      </c>
      <c r="M234">
        <v>59</v>
      </c>
      <c r="N234">
        <v>1255</v>
      </c>
      <c r="O234">
        <v>38</v>
      </c>
      <c r="P234">
        <v>1360</v>
      </c>
      <c r="Q234">
        <v>150</v>
      </c>
      <c r="R234" t="s">
        <v>245</v>
      </c>
      <c r="S234">
        <v>1255</v>
      </c>
      <c r="T234">
        <v>38</v>
      </c>
      <c r="U234">
        <v>1.46689</v>
      </c>
      <c r="V234">
        <v>2.2000000000000001E-4</v>
      </c>
      <c r="W234">
        <v>1.8866499999999999</v>
      </c>
      <c r="X234">
        <v>2.9999999999999997E-4</v>
      </c>
      <c r="Y234">
        <v>0.28012999999999999</v>
      </c>
      <c r="Z234">
        <v>6.8999999999999997E-5</v>
      </c>
      <c r="AA234">
        <v>9.8900000000000002E-2</v>
      </c>
      <c r="AB234">
        <v>3.0999999999999999E-3</v>
      </c>
      <c r="AC234">
        <v>2.4480000000000001E-3</v>
      </c>
      <c r="AD234">
        <v>7.2999999999999999E-5</v>
      </c>
      <c r="AE234">
        <v>2.96</v>
      </c>
      <c r="AF234">
        <v>0.14000000000000001</v>
      </c>
      <c r="AG234">
        <v>0.28220899999999999</v>
      </c>
      <c r="AH234">
        <v>6.8999999999999997E-5</v>
      </c>
      <c r="AJ234">
        <v>1255</v>
      </c>
      <c r="AK234">
        <v>38</v>
      </c>
      <c r="AL234">
        <v>5.9</v>
      </c>
      <c r="AM234">
        <v>0.7</v>
      </c>
    </row>
    <row r="235" spans="1:39">
      <c r="A235" t="s">
        <v>357</v>
      </c>
      <c r="B235">
        <v>2.79</v>
      </c>
      <c r="C235">
        <v>0.34</v>
      </c>
      <c r="D235">
        <v>0.22600000000000001</v>
      </c>
      <c r="E235">
        <v>1.2E-2</v>
      </c>
      <c r="F235">
        <v>-3.2888000000000001E-2</v>
      </c>
      <c r="G235">
        <v>4.424779</v>
      </c>
      <c r="H235">
        <v>0.23494399999999999</v>
      </c>
      <c r="I235">
        <v>9.2999999999999999E-2</v>
      </c>
      <c r="J235">
        <v>1.2E-2</v>
      </c>
      <c r="K235">
        <v>0.31141999999999997</v>
      </c>
      <c r="L235">
        <v>1326</v>
      </c>
      <c r="M235">
        <v>90</v>
      </c>
      <c r="N235">
        <v>1309</v>
      </c>
      <c r="O235">
        <v>63</v>
      </c>
      <c r="P235">
        <v>1310</v>
      </c>
      <c r="Q235">
        <v>260</v>
      </c>
      <c r="R235" t="s">
        <v>245</v>
      </c>
      <c r="S235">
        <v>1309</v>
      </c>
      <c r="T235">
        <v>63</v>
      </c>
      <c r="U235">
        <v>1.4669099999999999</v>
      </c>
      <c r="V235">
        <v>2.2000000000000001E-4</v>
      </c>
      <c r="W235">
        <v>1.8866400000000001</v>
      </c>
      <c r="X235">
        <v>2.5999999999999998E-4</v>
      </c>
      <c r="Y235">
        <v>0.27998699999999999</v>
      </c>
      <c r="Z235">
        <v>6.7999999999999999E-5</v>
      </c>
      <c r="AA235">
        <v>8.6800000000000002E-2</v>
      </c>
      <c r="AB235">
        <v>2E-3</v>
      </c>
      <c r="AC235">
        <v>2.362E-3</v>
      </c>
      <c r="AD235">
        <v>5.3999999999999998E-5</v>
      </c>
      <c r="AE235">
        <v>3.58</v>
      </c>
      <c r="AF235">
        <v>0.3</v>
      </c>
      <c r="AG235">
        <v>0.28207900000000002</v>
      </c>
      <c r="AH235">
        <v>7.2000000000000002E-5</v>
      </c>
      <c r="AJ235">
        <v>1309</v>
      </c>
      <c r="AK235">
        <v>63</v>
      </c>
      <c r="AL235">
        <v>2.5</v>
      </c>
      <c r="AM235">
        <v>0.7</v>
      </c>
    </row>
    <row r="236" spans="1:39">
      <c r="A236" t="s">
        <v>358</v>
      </c>
      <c r="B236">
        <v>2.6</v>
      </c>
      <c r="C236">
        <v>0.38</v>
      </c>
      <c r="D236">
        <v>0.218</v>
      </c>
      <c r="E236">
        <v>1.2E-2</v>
      </c>
      <c r="F236">
        <v>-0.12359000000000001</v>
      </c>
      <c r="G236">
        <v>4.5871560000000002</v>
      </c>
      <c r="H236">
        <v>0.25250400000000001</v>
      </c>
      <c r="I236">
        <v>8.8999999999999996E-2</v>
      </c>
      <c r="J236">
        <v>1.4999999999999999E-2</v>
      </c>
      <c r="K236">
        <v>0.56316999999999995</v>
      </c>
      <c r="L236">
        <v>1310</v>
      </c>
      <c r="M236">
        <v>120</v>
      </c>
      <c r="N236">
        <v>1279</v>
      </c>
      <c r="O236">
        <v>67</v>
      </c>
      <c r="P236">
        <v>1250</v>
      </c>
      <c r="Q236">
        <v>340</v>
      </c>
      <c r="R236" t="s">
        <v>245</v>
      </c>
      <c r="S236">
        <v>1279</v>
      </c>
      <c r="T236">
        <v>67</v>
      </c>
      <c r="U236">
        <v>1.4670700000000001</v>
      </c>
      <c r="V236">
        <v>1.9000000000000001E-4</v>
      </c>
      <c r="W236">
        <v>1.8867700000000001</v>
      </c>
      <c r="X236">
        <v>1.8000000000000001E-4</v>
      </c>
      <c r="Y236">
        <v>0.28012100000000001</v>
      </c>
      <c r="Z236">
        <v>5.3000000000000001E-5</v>
      </c>
      <c r="AA236">
        <v>3.8699999999999998E-2</v>
      </c>
      <c r="AB236">
        <v>1.1999999999999999E-3</v>
      </c>
      <c r="AC236">
        <v>1.036E-3</v>
      </c>
      <c r="AD236">
        <v>2.5999999999999998E-5</v>
      </c>
      <c r="AE236">
        <v>3.53</v>
      </c>
      <c r="AF236">
        <v>0.22</v>
      </c>
      <c r="AG236">
        <v>0.28217500000000001</v>
      </c>
      <c r="AH236">
        <v>5.1999999999999997E-5</v>
      </c>
      <c r="AJ236">
        <v>1279</v>
      </c>
      <c r="AK236">
        <v>67</v>
      </c>
      <c r="AL236">
        <v>6.4</v>
      </c>
      <c r="AM236">
        <v>0.5</v>
      </c>
    </row>
    <row r="237" spans="1:39">
      <c r="A237" t="s">
        <v>359</v>
      </c>
      <c r="B237">
        <v>2.76</v>
      </c>
      <c r="C237">
        <v>0.34</v>
      </c>
      <c r="D237">
        <v>0.22370000000000001</v>
      </c>
      <c r="E237">
        <v>8.9999999999999993E-3</v>
      </c>
      <c r="F237">
        <v>0.1744</v>
      </c>
      <c r="G237">
        <v>4.4702729999999997</v>
      </c>
      <c r="H237">
        <v>0.17985000000000001</v>
      </c>
      <c r="I237">
        <v>0.09</v>
      </c>
      <c r="J237">
        <v>1.0999999999999999E-2</v>
      </c>
      <c r="K237">
        <v>0.10645</v>
      </c>
      <c r="L237">
        <v>1332</v>
      </c>
      <c r="M237">
        <v>94</v>
      </c>
      <c r="N237">
        <v>1299</v>
      </c>
      <c r="O237">
        <v>47</v>
      </c>
      <c r="P237">
        <v>1350</v>
      </c>
      <c r="Q237">
        <v>250</v>
      </c>
      <c r="R237" t="s">
        <v>245</v>
      </c>
      <c r="S237">
        <v>1299</v>
      </c>
      <c r="T237">
        <v>47</v>
      </c>
      <c r="U237">
        <v>1.4671700000000001</v>
      </c>
      <c r="V237">
        <v>1.8000000000000001E-4</v>
      </c>
      <c r="W237">
        <v>1.88672</v>
      </c>
      <c r="X237">
        <v>2.3000000000000001E-4</v>
      </c>
      <c r="Y237">
        <v>0.28009200000000001</v>
      </c>
      <c r="Z237">
        <v>5.1E-5</v>
      </c>
      <c r="AA237">
        <v>2.181E-2</v>
      </c>
      <c r="AB237">
        <v>1.6000000000000001E-4</v>
      </c>
      <c r="AC237">
        <v>6.2759999999999997E-4</v>
      </c>
      <c r="AD237">
        <v>1.7999999999999999E-6</v>
      </c>
      <c r="AE237">
        <v>4.13</v>
      </c>
      <c r="AF237">
        <v>0.19</v>
      </c>
      <c r="AG237">
        <v>0.282169</v>
      </c>
      <c r="AH237">
        <v>5.5000000000000002E-5</v>
      </c>
      <c r="AJ237">
        <v>1299</v>
      </c>
      <c r="AK237">
        <v>47</v>
      </c>
      <c r="AL237">
        <v>6.9</v>
      </c>
      <c r="AM237">
        <v>0.6</v>
      </c>
    </row>
    <row r="238" spans="1:39">
      <c r="A238" t="s">
        <v>360</v>
      </c>
      <c r="B238">
        <v>3.25</v>
      </c>
      <c r="C238">
        <v>0.24</v>
      </c>
      <c r="D238">
        <v>0.2122</v>
      </c>
      <c r="E238">
        <v>9.4000000000000004E-3</v>
      </c>
      <c r="F238">
        <v>0.19097</v>
      </c>
      <c r="G238">
        <v>4.7125349999999999</v>
      </c>
      <c r="H238">
        <v>0.2087551</v>
      </c>
      <c r="I238">
        <v>0.109</v>
      </c>
      <c r="J238">
        <v>9.9000000000000008E-3</v>
      </c>
      <c r="K238">
        <v>0.31720999999999999</v>
      </c>
      <c r="L238">
        <v>1452</v>
      </c>
      <c r="M238">
        <v>59</v>
      </c>
      <c r="N238">
        <v>1246</v>
      </c>
      <c r="O238">
        <v>51</v>
      </c>
      <c r="P238">
        <v>1760</v>
      </c>
      <c r="Q238">
        <v>150</v>
      </c>
      <c r="R238" t="s">
        <v>249</v>
      </c>
      <c r="S238" t="s">
        <v>250</v>
      </c>
      <c r="T238" t="s">
        <v>250</v>
      </c>
      <c r="U238">
        <v>1.46726</v>
      </c>
      <c r="V238">
        <v>1.8000000000000001E-4</v>
      </c>
      <c r="W238">
        <v>1.8868100000000001</v>
      </c>
      <c r="X238">
        <v>2.5000000000000001E-4</v>
      </c>
      <c r="Y238">
        <v>0.280167</v>
      </c>
      <c r="Z238">
        <v>3.6999999999999998E-5</v>
      </c>
      <c r="AA238">
        <v>2.4109999999999999E-2</v>
      </c>
      <c r="AB238">
        <v>5.2999999999999998E-4</v>
      </c>
      <c r="AC238">
        <v>6.78E-4</v>
      </c>
      <c r="AD238">
        <v>1.2E-5</v>
      </c>
      <c r="AE238">
        <v>3.54</v>
      </c>
      <c r="AF238">
        <v>0.1</v>
      </c>
      <c r="AG238">
        <v>0.28224199999999999</v>
      </c>
      <c r="AH238">
        <v>4.1999999999999998E-5</v>
      </c>
    </row>
    <row r="239" spans="1:39">
      <c r="A239" t="s">
        <v>361</v>
      </c>
      <c r="B239">
        <v>2.58</v>
      </c>
      <c r="C239">
        <v>0.27</v>
      </c>
      <c r="D239">
        <v>0.21440000000000001</v>
      </c>
      <c r="E239">
        <v>5.8999999999999999E-3</v>
      </c>
      <c r="F239">
        <v>9.894E-3</v>
      </c>
      <c r="G239">
        <v>4.6641789999999999</v>
      </c>
      <c r="H239">
        <v>0.12835189999999999</v>
      </c>
      <c r="I239">
        <v>8.6199999999999999E-2</v>
      </c>
      <c r="J239">
        <v>8.8999999999999999E-3</v>
      </c>
      <c r="K239">
        <v>0.29298999999999997</v>
      </c>
      <c r="L239">
        <v>1277</v>
      </c>
      <c r="M239">
        <v>77</v>
      </c>
      <c r="N239">
        <v>1252</v>
      </c>
      <c r="O239">
        <v>32</v>
      </c>
      <c r="P239">
        <v>1400</v>
      </c>
      <c r="Q239">
        <v>180</v>
      </c>
      <c r="R239" t="s">
        <v>245</v>
      </c>
      <c r="S239">
        <v>1252</v>
      </c>
      <c r="T239">
        <v>32</v>
      </c>
      <c r="U239">
        <v>1.46706</v>
      </c>
      <c r="V239">
        <v>1.4999999999999999E-4</v>
      </c>
      <c r="W239">
        <v>1.8868799999999999</v>
      </c>
      <c r="X239">
        <v>1.6000000000000001E-4</v>
      </c>
      <c r="Y239">
        <v>0.28013300000000002</v>
      </c>
      <c r="Z239">
        <v>4.3999999999999999E-5</v>
      </c>
      <c r="AA239">
        <v>2.9499999999999998E-2</v>
      </c>
      <c r="AB239">
        <v>2.0000000000000001E-4</v>
      </c>
      <c r="AC239">
        <v>7.9500000000000003E-4</v>
      </c>
      <c r="AD239">
        <v>3.5999999999999998E-6</v>
      </c>
      <c r="AE239">
        <v>3.72</v>
      </c>
      <c r="AF239">
        <v>0.15</v>
      </c>
      <c r="AG239">
        <v>0.28218199999999999</v>
      </c>
      <c r="AH239">
        <v>4.3000000000000002E-5</v>
      </c>
      <c r="AJ239">
        <v>1252</v>
      </c>
      <c r="AK239">
        <v>32</v>
      </c>
      <c r="AL239">
        <v>6.2</v>
      </c>
      <c r="AM239">
        <v>0.4</v>
      </c>
    </row>
    <row r="240" spans="1:39">
      <c r="A240" t="s">
        <v>362</v>
      </c>
      <c r="B240">
        <v>4.92</v>
      </c>
      <c r="C240">
        <v>0.32</v>
      </c>
      <c r="D240">
        <v>0.31659999999999999</v>
      </c>
      <c r="E240">
        <v>9.2999999999999992E-3</v>
      </c>
      <c r="F240">
        <v>0.10714</v>
      </c>
      <c r="G240">
        <v>3.15856</v>
      </c>
      <c r="H240">
        <v>9.2781440000000007E-2</v>
      </c>
      <c r="I240">
        <v>0.11269999999999999</v>
      </c>
      <c r="J240">
        <v>7.6E-3</v>
      </c>
      <c r="K240">
        <v>0.2883</v>
      </c>
      <c r="L240">
        <v>1800</v>
      </c>
      <c r="M240">
        <v>53</v>
      </c>
      <c r="N240">
        <v>1772</v>
      </c>
      <c r="O240">
        <v>45</v>
      </c>
      <c r="P240">
        <v>1900</v>
      </c>
      <c r="Q240">
        <v>120</v>
      </c>
      <c r="R240" t="s">
        <v>249</v>
      </c>
      <c r="S240" t="s">
        <v>250</v>
      </c>
      <c r="T240" t="s">
        <v>250</v>
      </c>
      <c r="U240">
        <v>1.46712</v>
      </c>
      <c r="V240">
        <v>1.7000000000000001E-4</v>
      </c>
      <c r="W240">
        <v>1.88676</v>
      </c>
      <c r="X240">
        <v>1.6000000000000001E-4</v>
      </c>
      <c r="Y240">
        <v>0.28014699999999998</v>
      </c>
      <c r="Z240">
        <v>4.3999999999999999E-5</v>
      </c>
      <c r="AA240">
        <v>3.2280000000000003E-2</v>
      </c>
      <c r="AB240">
        <v>2.7999999999999998E-4</v>
      </c>
      <c r="AC240">
        <v>8.8060000000000005E-4</v>
      </c>
      <c r="AD240">
        <v>7.0999999999999998E-6</v>
      </c>
      <c r="AE240">
        <v>4.1500000000000004</v>
      </c>
      <c r="AF240">
        <v>0.19</v>
      </c>
      <c r="AG240">
        <v>0.28220600000000001</v>
      </c>
      <c r="AH240">
        <v>5.0000000000000002E-5</v>
      </c>
    </row>
    <row r="241" spans="1:39">
      <c r="A241" t="s">
        <v>363</v>
      </c>
      <c r="B241">
        <v>2.06</v>
      </c>
      <c r="C241">
        <v>0.33</v>
      </c>
      <c r="D241">
        <v>0.21099999999999999</v>
      </c>
      <c r="E241">
        <v>1.0999999999999999E-2</v>
      </c>
      <c r="F241">
        <v>0.11443</v>
      </c>
      <c r="G241">
        <v>4.7393359999999998</v>
      </c>
      <c r="H241">
        <v>0.2470744</v>
      </c>
      <c r="I241">
        <v>7.5999999999999998E-2</v>
      </c>
      <c r="J241">
        <v>1.2999999999999999E-2</v>
      </c>
      <c r="K241">
        <v>0.34334999999999999</v>
      </c>
      <c r="L241">
        <v>1170</v>
      </c>
      <c r="M241">
        <v>130</v>
      </c>
      <c r="N241">
        <v>1232</v>
      </c>
      <c r="O241">
        <v>57</v>
      </c>
      <c r="P241">
        <v>870</v>
      </c>
      <c r="Q241">
        <v>360</v>
      </c>
      <c r="R241" t="s">
        <v>245</v>
      </c>
      <c r="S241">
        <v>1232</v>
      </c>
      <c r="T241">
        <v>57</v>
      </c>
      <c r="U241">
        <v>1.4669399999999999</v>
      </c>
      <c r="V241">
        <v>1.6000000000000001E-4</v>
      </c>
      <c r="W241">
        <v>1.8868400000000001</v>
      </c>
      <c r="X241">
        <v>1.8000000000000001E-4</v>
      </c>
      <c r="Y241">
        <v>0.27990799999999999</v>
      </c>
      <c r="Z241">
        <v>4.1999999999999998E-5</v>
      </c>
      <c r="AA241">
        <v>7.0680000000000007E-2</v>
      </c>
      <c r="AB241">
        <v>6.8999999999999997E-4</v>
      </c>
      <c r="AC241">
        <v>2.0479999999999999E-3</v>
      </c>
      <c r="AD241">
        <v>2.5000000000000001E-5</v>
      </c>
      <c r="AE241">
        <v>3.52</v>
      </c>
      <c r="AF241">
        <v>0.19</v>
      </c>
      <c r="AG241">
        <v>0.281976</v>
      </c>
      <c r="AH241">
        <v>4.6999999999999997E-5</v>
      </c>
      <c r="AJ241">
        <v>1232</v>
      </c>
      <c r="AK241">
        <v>57</v>
      </c>
      <c r="AL241">
        <v>-2.6</v>
      </c>
      <c r="AM241">
        <v>0.5</v>
      </c>
    </row>
    <row r="242" spans="1:39">
      <c r="A242" t="s">
        <v>364</v>
      </c>
      <c r="B242">
        <v>2.66</v>
      </c>
      <c r="C242">
        <v>0.31</v>
      </c>
      <c r="D242">
        <v>0.2011</v>
      </c>
      <c r="E242">
        <v>9.2999999999999992E-3</v>
      </c>
      <c r="F242">
        <v>0.13847000000000001</v>
      </c>
      <c r="G242">
        <v>4.9726499999999998</v>
      </c>
      <c r="H242">
        <v>0.22996340000000001</v>
      </c>
      <c r="I242">
        <v>0.10100000000000001</v>
      </c>
      <c r="J242">
        <v>1.2999999999999999E-2</v>
      </c>
      <c r="K242">
        <v>0.25895000000000001</v>
      </c>
      <c r="L242">
        <v>1299</v>
      </c>
      <c r="M242">
        <v>79</v>
      </c>
      <c r="N242">
        <v>1187</v>
      </c>
      <c r="O242">
        <v>48</v>
      </c>
      <c r="P242">
        <v>1550</v>
      </c>
      <c r="Q242">
        <v>230</v>
      </c>
      <c r="R242" t="s">
        <v>249</v>
      </c>
      <c r="S242" t="s">
        <v>250</v>
      </c>
      <c r="T242" t="s">
        <v>250</v>
      </c>
      <c r="U242">
        <v>1.4671799999999999</v>
      </c>
      <c r="V242">
        <v>1.3999999999999999E-4</v>
      </c>
      <c r="W242">
        <v>1.8868400000000001</v>
      </c>
      <c r="X242">
        <v>2.1000000000000001E-4</v>
      </c>
      <c r="Y242">
        <v>0.280136</v>
      </c>
      <c r="Z242">
        <v>4.8999999999999998E-5</v>
      </c>
      <c r="AA242">
        <v>4.7140000000000001E-2</v>
      </c>
      <c r="AB242">
        <v>4.4000000000000002E-4</v>
      </c>
      <c r="AC242">
        <v>1.2999999999999999E-3</v>
      </c>
      <c r="AD242">
        <v>1.5999999999999999E-5</v>
      </c>
      <c r="AE242">
        <v>3.33</v>
      </c>
      <c r="AF242">
        <v>0.11</v>
      </c>
      <c r="AG242">
        <v>0.28220499999999998</v>
      </c>
      <c r="AH242">
        <v>5.1999999999999997E-5</v>
      </c>
    </row>
    <row r="243" spans="1:39">
      <c r="A243" t="s">
        <v>365</v>
      </c>
      <c r="B243">
        <v>3.46</v>
      </c>
      <c r="C243">
        <v>0.24</v>
      </c>
      <c r="D243">
        <v>0.25390000000000001</v>
      </c>
      <c r="E243">
        <v>5.7999999999999996E-3</v>
      </c>
      <c r="F243">
        <v>8.7165000000000006E-2</v>
      </c>
      <c r="G243">
        <v>3.938558</v>
      </c>
      <c r="H243">
        <v>8.9971010000000004E-2</v>
      </c>
      <c r="I243">
        <v>0.10050000000000001</v>
      </c>
      <c r="J243">
        <v>6.7999999999999996E-3</v>
      </c>
      <c r="K243">
        <v>0.25735999999999998</v>
      </c>
      <c r="L243">
        <v>1530</v>
      </c>
      <c r="M243">
        <v>53</v>
      </c>
      <c r="N243">
        <v>1458</v>
      </c>
      <c r="O243">
        <v>30</v>
      </c>
      <c r="P243">
        <v>1640</v>
      </c>
      <c r="Q243">
        <v>140</v>
      </c>
      <c r="R243" t="s">
        <v>249</v>
      </c>
      <c r="S243" t="s">
        <v>250</v>
      </c>
      <c r="T243" t="s">
        <v>250</v>
      </c>
      <c r="U243">
        <v>1.46702</v>
      </c>
      <c r="V243">
        <v>2.2000000000000001E-4</v>
      </c>
      <c r="W243">
        <v>1.88683</v>
      </c>
      <c r="X243">
        <v>2.4000000000000001E-4</v>
      </c>
      <c r="Y243">
        <v>0.28015600000000002</v>
      </c>
      <c r="Z243">
        <v>5.8E-5</v>
      </c>
      <c r="AA243">
        <v>2.664E-2</v>
      </c>
      <c r="AB243">
        <v>3.5E-4</v>
      </c>
      <c r="AC243">
        <v>7.9100000000000004E-4</v>
      </c>
      <c r="AD243">
        <v>2.5000000000000001E-5</v>
      </c>
      <c r="AE243">
        <v>3.57</v>
      </c>
      <c r="AF243">
        <v>0.17</v>
      </c>
      <c r="AG243">
        <v>0.282196</v>
      </c>
      <c r="AH243">
        <v>6.3999999999999997E-5</v>
      </c>
    </row>
    <row r="244" spans="1:39">
      <c r="A244" t="s">
        <v>366</v>
      </c>
      <c r="B244">
        <v>4.1100000000000003</v>
      </c>
      <c r="C244">
        <v>0.36</v>
      </c>
      <c r="D244">
        <v>0.26</v>
      </c>
      <c r="E244">
        <v>7.7999999999999996E-3</v>
      </c>
      <c r="F244">
        <v>0.40439999999999998</v>
      </c>
      <c r="G244">
        <v>3.8461539999999999</v>
      </c>
      <c r="H244">
        <v>0.1153846</v>
      </c>
      <c r="I244">
        <v>0.1166</v>
      </c>
      <c r="J244">
        <v>9.5999999999999992E-3</v>
      </c>
      <c r="K244">
        <v>8.2575999999999997E-2</v>
      </c>
      <c r="L244">
        <v>1655</v>
      </c>
      <c r="M244">
        <v>66</v>
      </c>
      <c r="N244">
        <v>1489</v>
      </c>
      <c r="O244">
        <v>40</v>
      </c>
      <c r="P244">
        <v>1930</v>
      </c>
      <c r="Q244">
        <v>150</v>
      </c>
      <c r="R244" t="s">
        <v>249</v>
      </c>
      <c r="S244" t="s">
        <v>250</v>
      </c>
      <c r="T244" t="s">
        <v>250</v>
      </c>
      <c r="U244">
        <v>1.4672099999999999</v>
      </c>
      <c r="V244">
        <v>1.2999999999999999E-4</v>
      </c>
      <c r="W244">
        <v>1.8865000000000001</v>
      </c>
      <c r="X244">
        <v>2.2000000000000001E-4</v>
      </c>
      <c r="Y244">
        <v>0.27999299999999999</v>
      </c>
      <c r="Z244">
        <v>4.3000000000000002E-5</v>
      </c>
      <c r="AA244">
        <v>4.53E-2</v>
      </c>
      <c r="AB244">
        <v>6.9999999999999999E-4</v>
      </c>
      <c r="AC244">
        <v>1.276E-3</v>
      </c>
      <c r="AD244">
        <v>2.3E-5</v>
      </c>
      <c r="AE244">
        <v>4.53</v>
      </c>
      <c r="AF244">
        <v>0.19</v>
      </c>
      <c r="AG244">
        <v>0.28208499999999997</v>
      </c>
      <c r="AH244">
        <v>4.1999999999999998E-5</v>
      </c>
    </row>
    <row r="245" spans="1:39">
      <c r="A245" t="s">
        <v>367</v>
      </c>
      <c r="B245">
        <v>2.52</v>
      </c>
      <c r="C245">
        <v>0.23</v>
      </c>
      <c r="D245">
        <v>0.2</v>
      </c>
      <c r="E245">
        <v>6.8999999999999999E-3</v>
      </c>
      <c r="F245">
        <v>0.31833</v>
      </c>
      <c r="G245">
        <v>5</v>
      </c>
      <c r="H245">
        <v>0.17249999999999999</v>
      </c>
      <c r="I245">
        <v>8.8599999999999998E-2</v>
      </c>
      <c r="J245">
        <v>7.4000000000000003E-3</v>
      </c>
      <c r="K245">
        <v>8.2707000000000003E-2</v>
      </c>
      <c r="L245">
        <v>1254</v>
      </c>
      <c r="M245">
        <v>66</v>
      </c>
      <c r="N245">
        <v>1174</v>
      </c>
      <c r="O245">
        <v>37</v>
      </c>
      <c r="P245">
        <v>1440</v>
      </c>
      <c r="Q245">
        <v>170</v>
      </c>
      <c r="R245" t="s">
        <v>249</v>
      </c>
      <c r="S245" t="s">
        <v>250</v>
      </c>
      <c r="T245" t="s">
        <v>250</v>
      </c>
      <c r="U245">
        <v>1.4670300000000001</v>
      </c>
      <c r="V245">
        <v>1.8000000000000001E-4</v>
      </c>
      <c r="W245">
        <v>1.8869400000000001</v>
      </c>
      <c r="X245">
        <v>1.7000000000000001E-4</v>
      </c>
      <c r="Y245">
        <v>0.27959299999999998</v>
      </c>
      <c r="Z245">
        <v>3.3000000000000003E-5</v>
      </c>
      <c r="AA245">
        <v>4.3499999999999997E-2</v>
      </c>
      <c r="AB245">
        <v>1.1999999999999999E-3</v>
      </c>
      <c r="AC245">
        <v>1.17E-3</v>
      </c>
      <c r="AD245">
        <v>2.4000000000000001E-5</v>
      </c>
      <c r="AE245">
        <v>4.0199999999999996</v>
      </c>
      <c r="AF245">
        <v>0.13</v>
      </c>
      <c r="AG245">
        <v>0.281663</v>
      </c>
      <c r="AH245">
        <v>3.8000000000000002E-5</v>
      </c>
    </row>
    <row r="246" spans="1:39">
      <c r="A246" t="s">
        <v>368</v>
      </c>
      <c r="B246">
        <v>2.91</v>
      </c>
      <c r="C246">
        <v>0.32</v>
      </c>
      <c r="D246">
        <v>0.22070000000000001</v>
      </c>
      <c r="E246">
        <v>8.3999999999999995E-3</v>
      </c>
      <c r="F246">
        <v>0.14796000000000001</v>
      </c>
      <c r="G246">
        <v>4.5310379999999997</v>
      </c>
      <c r="H246">
        <v>0.17245450000000001</v>
      </c>
      <c r="I246">
        <v>9.6000000000000002E-2</v>
      </c>
      <c r="J246">
        <v>1.0999999999999999E-2</v>
      </c>
      <c r="K246">
        <v>0.13105</v>
      </c>
      <c r="L246">
        <v>1373</v>
      </c>
      <c r="M246">
        <v>87</v>
      </c>
      <c r="N246">
        <v>1284</v>
      </c>
      <c r="O246">
        <v>44</v>
      </c>
      <c r="P246">
        <v>1450</v>
      </c>
      <c r="Q246">
        <v>230</v>
      </c>
      <c r="R246" t="s">
        <v>249</v>
      </c>
      <c r="S246" t="s">
        <v>250</v>
      </c>
      <c r="T246" t="s">
        <v>250</v>
      </c>
      <c r="U246">
        <v>1.4669700000000001</v>
      </c>
      <c r="V246">
        <v>2.1000000000000001E-4</v>
      </c>
      <c r="W246">
        <v>1.8867100000000001</v>
      </c>
      <c r="X246">
        <v>2.5999999999999998E-4</v>
      </c>
      <c r="Y246">
        <v>0.28014099999999997</v>
      </c>
      <c r="Z246">
        <v>6.7000000000000002E-5</v>
      </c>
      <c r="AA246">
        <v>5.0299999999999997E-2</v>
      </c>
      <c r="AB246">
        <v>3.3E-3</v>
      </c>
      <c r="AC246">
        <v>1.3029999999999999E-3</v>
      </c>
      <c r="AD246">
        <v>6.3E-5</v>
      </c>
      <c r="AE246">
        <v>3.43</v>
      </c>
      <c r="AF246">
        <v>0.21</v>
      </c>
      <c r="AG246">
        <v>0.28222199999999997</v>
      </c>
      <c r="AH246">
        <v>6.7999999999999999E-5</v>
      </c>
    </row>
    <row r="247" spans="1:39">
      <c r="A247" t="s">
        <v>369</v>
      </c>
      <c r="B247">
        <v>2.77</v>
      </c>
      <c r="C247">
        <v>0.27</v>
      </c>
      <c r="D247">
        <v>0.2114</v>
      </c>
      <c r="E247">
        <v>8.9999999999999993E-3</v>
      </c>
      <c r="F247">
        <v>0.23588000000000001</v>
      </c>
      <c r="G247">
        <v>4.7303689999999996</v>
      </c>
      <c r="H247">
        <v>0.2013875</v>
      </c>
      <c r="I247">
        <v>9.3100000000000002E-2</v>
      </c>
      <c r="J247">
        <v>8.6E-3</v>
      </c>
      <c r="K247">
        <v>0.21690000000000001</v>
      </c>
      <c r="L247">
        <v>1342</v>
      </c>
      <c r="M247">
        <v>75</v>
      </c>
      <c r="N247">
        <v>1234</v>
      </c>
      <c r="O247">
        <v>48</v>
      </c>
      <c r="P247">
        <v>1490</v>
      </c>
      <c r="Q247">
        <v>190</v>
      </c>
      <c r="R247" t="s">
        <v>249</v>
      </c>
      <c r="S247" t="s">
        <v>250</v>
      </c>
      <c r="T247" t="s">
        <v>250</v>
      </c>
      <c r="U247">
        <v>1.46706</v>
      </c>
      <c r="V247">
        <v>2.4000000000000001E-4</v>
      </c>
      <c r="W247">
        <v>1.8870400000000001</v>
      </c>
      <c r="X247">
        <v>2.3000000000000001E-4</v>
      </c>
      <c r="Y247">
        <v>0.28006999999999999</v>
      </c>
      <c r="Z247">
        <v>4.8000000000000001E-5</v>
      </c>
      <c r="AA247">
        <v>3.3410000000000002E-2</v>
      </c>
      <c r="AB247">
        <v>5.9999999999999995E-4</v>
      </c>
      <c r="AC247">
        <v>9.1200000000000005E-4</v>
      </c>
      <c r="AD247">
        <v>1.2E-5</v>
      </c>
      <c r="AE247">
        <v>3.58</v>
      </c>
      <c r="AF247">
        <v>0.22</v>
      </c>
      <c r="AG247">
        <v>0.28213899999999997</v>
      </c>
      <c r="AH247">
        <v>5.3000000000000001E-5</v>
      </c>
    </row>
    <row r="248" spans="1:39">
      <c r="A248" t="s">
        <v>370</v>
      </c>
      <c r="B248">
        <v>2.0299999999999998</v>
      </c>
      <c r="C248">
        <v>0.42</v>
      </c>
      <c r="D248">
        <v>0.21</v>
      </c>
      <c r="E248">
        <v>1.2E-2</v>
      </c>
      <c r="F248">
        <v>0.32856000000000002</v>
      </c>
      <c r="G248">
        <v>4.7619049999999996</v>
      </c>
      <c r="H248">
        <v>0.27210879999999998</v>
      </c>
      <c r="I248">
        <v>7.5999999999999998E-2</v>
      </c>
      <c r="J248">
        <v>1.4999999999999999E-2</v>
      </c>
      <c r="K248">
        <v>-0.12207999999999999</v>
      </c>
      <c r="L248">
        <v>1150</v>
      </c>
      <c r="M248">
        <v>140</v>
      </c>
      <c r="N248">
        <v>1236</v>
      </c>
      <c r="O248">
        <v>63</v>
      </c>
      <c r="P248">
        <v>790</v>
      </c>
      <c r="Q248">
        <v>420</v>
      </c>
      <c r="R248" t="s">
        <v>245</v>
      </c>
      <c r="S248">
        <v>1236</v>
      </c>
      <c r="T248">
        <v>63</v>
      </c>
      <c r="U248">
        <v>1.4671000000000001</v>
      </c>
      <c r="V248">
        <v>2.2000000000000001E-4</v>
      </c>
      <c r="W248">
        <v>1.88679</v>
      </c>
      <c r="X248">
        <v>2.3000000000000001E-4</v>
      </c>
      <c r="Y248">
        <v>0.280111</v>
      </c>
      <c r="Z248">
        <v>4.6E-5</v>
      </c>
      <c r="AA248">
        <v>2.5149999999999999E-2</v>
      </c>
      <c r="AB248">
        <v>4.0999999999999999E-4</v>
      </c>
      <c r="AC248">
        <v>6.8550000000000002E-4</v>
      </c>
      <c r="AD248">
        <v>9.3000000000000007E-6</v>
      </c>
      <c r="AE248">
        <v>3.9</v>
      </c>
      <c r="AF248">
        <v>0.16</v>
      </c>
      <c r="AG248">
        <v>0.28218100000000002</v>
      </c>
      <c r="AH248">
        <v>5.5000000000000002E-5</v>
      </c>
      <c r="AJ248">
        <v>1236</v>
      </c>
      <c r="AK248">
        <v>63</v>
      </c>
      <c r="AL248">
        <v>5.9</v>
      </c>
      <c r="AM248">
        <v>0.6</v>
      </c>
    </row>
    <row r="249" spans="1:39">
      <c r="A249" t="s">
        <v>371</v>
      </c>
      <c r="B249">
        <v>2.0099999999999998</v>
      </c>
      <c r="C249">
        <v>0.14000000000000001</v>
      </c>
      <c r="D249">
        <v>0.1346</v>
      </c>
      <c r="E249">
        <v>5.7999999999999996E-3</v>
      </c>
      <c r="F249">
        <v>0.46953</v>
      </c>
      <c r="G249">
        <v>7.4294209999999996</v>
      </c>
      <c r="H249">
        <v>0.32013849999999999</v>
      </c>
      <c r="I249">
        <v>0.11070000000000001</v>
      </c>
      <c r="J249">
        <v>6.3E-3</v>
      </c>
      <c r="K249">
        <v>0.16041</v>
      </c>
      <c r="L249">
        <v>1116</v>
      </c>
      <c r="M249">
        <v>50</v>
      </c>
      <c r="N249">
        <v>813</v>
      </c>
      <c r="O249">
        <v>33</v>
      </c>
      <c r="P249">
        <v>1810</v>
      </c>
      <c r="Q249">
        <v>120</v>
      </c>
      <c r="R249" t="s">
        <v>249</v>
      </c>
      <c r="S249" t="s">
        <v>250</v>
      </c>
      <c r="T249" t="s">
        <v>250</v>
      </c>
    </row>
    <row r="250" spans="1:39">
      <c r="A250" t="s">
        <v>372</v>
      </c>
      <c r="B250">
        <v>3.11</v>
      </c>
      <c r="C250">
        <v>0.24</v>
      </c>
      <c r="D250">
        <v>0.2359</v>
      </c>
      <c r="E250">
        <v>7.7000000000000002E-3</v>
      </c>
      <c r="F250">
        <v>5.6994999999999997E-2</v>
      </c>
      <c r="G250">
        <v>4.2390840000000001</v>
      </c>
      <c r="H250">
        <v>0.13836770000000001</v>
      </c>
      <c r="I250">
        <v>9.4200000000000006E-2</v>
      </c>
      <c r="J250">
        <v>7.9000000000000008E-3</v>
      </c>
      <c r="K250">
        <v>0.37562000000000001</v>
      </c>
      <c r="L250">
        <v>1438</v>
      </c>
      <c r="M250">
        <v>59</v>
      </c>
      <c r="N250">
        <v>1364</v>
      </c>
      <c r="O250">
        <v>40</v>
      </c>
      <c r="P250">
        <v>1590</v>
      </c>
      <c r="Q250">
        <v>150</v>
      </c>
      <c r="R250" t="s">
        <v>249</v>
      </c>
      <c r="S250" t="s">
        <v>250</v>
      </c>
      <c r="T250" t="s">
        <v>250</v>
      </c>
      <c r="U250">
        <v>1.46709</v>
      </c>
      <c r="V250">
        <v>2.1000000000000001E-4</v>
      </c>
      <c r="W250">
        <v>1.88672</v>
      </c>
      <c r="X250">
        <v>1.9000000000000001E-4</v>
      </c>
      <c r="Y250">
        <v>0.28001500000000001</v>
      </c>
      <c r="Z250">
        <v>4.6999999999999997E-5</v>
      </c>
      <c r="AA250">
        <v>3.5680000000000003E-2</v>
      </c>
      <c r="AB250">
        <v>1.2999999999999999E-4</v>
      </c>
      <c r="AC250">
        <v>1.0096E-3</v>
      </c>
      <c r="AD250">
        <v>6.8000000000000001E-6</v>
      </c>
      <c r="AE250">
        <v>4.03</v>
      </c>
      <c r="AF250">
        <v>0.17</v>
      </c>
      <c r="AG250">
        <v>0.28208100000000003</v>
      </c>
      <c r="AH250">
        <v>5.1E-5</v>
      </c>
    </row>
    <row r="251" spans="1:39">
      <c r="A251" t="s">
        <v>373</v>
      </c>
      <c r="B251">
        <v>2.25</v>
      </c>
      <c r="C251">
        <v>0.33</v>
      </c>
      <c r="D251">
        <v>0.18</v>
      </c>
      <c r="E251">
        <v>9.7999999999999997E-3</v>
      </c>
      <c r="F251">
        <v>-0.11613999999999999</v>
      </c>
      <c r="G251">
        <v>5.5555560000000002</v>
      </c>
      <c r="H251">
        <v>0.30246909999999999</v>
      </c>
      <c r="I251">
        <v>0.09</v>
      </c>
      <c r="J251">
        <v>1.4999999999999999E-2</v>
      </c>
      <c r="K251">
        <v>0.4234</v>
      </c>
      <c r="L251">
        <v>1180</v>
      </c>
      <c r="M251">
        <v>110</v>
      </c>
      <c r="N251">
        <v>1064</v>
      </c>
      <c r="O251">
        <v>54</v>
      </c>
      <c r="P251">
        <v>1390</v>
      </c>
      <c r="Q251">
        <v>310</v>
      </c>
      <c r="R251" t="s">
        <v>249</v>
      </c>
      <c r="S251" t="s">
        <v>250</v>
      </c>
      <c r="T251" t="s">
        <v>250</v>
      </c>
      <c r="U251">
        <v>1.4670700000000001</v>
      </c>
      <c r="V251">
        <v>2.1000000000000001E-4</v>
      </c>
      <c r="W251">
        <v>1.8867400000000001</v>
      </c>
      <c r="X251">
        <v>2.1000000000000001E-4</v>
      </c>
      <c r="Y251">
        <v>0.27998699999999999</v>
      </c>
      <c r="Z251">
        <v>4.0000000000000003E-5</v>
      </c>
      <c r="AA251">
        <v>4.3029999999999999E-2</v>
      </c>
      <c r="AB251">
        <v>3.6000000000000002E-4</v>
      </c>
      <c r="AC251">
        <v>1.1907E-3</v>
      </c>
      <c r="AD251">
        <v>6.8000000000000001E-6</v>
      </c>
      <c r="AE251">
        <v>3.59</v>
      </c>
      <c r="AF251">
        <v>0.18</v>
      </c>
      <c r="AG251">
        <v>0.282051</v>
      </c>
      <c r="AH251">
        <v>4.6999999999999997E-5</v>
      </c>
    </row>
    <row r="252" spans="1:39">
      <c r="A252" t="s">
        <v>374</v>
      </c>
      <c r="B252">
        <v>2.86</v>
      </c>
      <c r="C252">
        <v>0.33</v>
      </c>
      <c r="D252">
        <v>0.21690000000000001</v>
      </c>
      <c r="E252">
        <v>7.9000000000000008E-3</v>
      </c>
      <c r="F252">
        <v>0.21992999999999999</v>
      </c>
      <c r="G252">
        <v>4.6104200000000004</v>
      </c>
      <c r="H252">
        <v>0.16792219999999999</v>
      </c>
      <c r="I252">
        <v>9.1399999999999995E-2</v>
      </c>
      <c r="J252">
        <v>9.2999999999999992E-3</v>
      </c>
      <c r="K252">
        <v>0.19775999999999999</v>
      </c>
      <c r="L252">
        <v>1349</v>
      </c>
      <c r="M252">
        <v>89</v>
      </c>
      <c r="N252">
        <v>1264</v>
      </c>
      <c r="O252">
        <v>42</v>
      </c>
      <c r="P252">
        <v>1400</v>
      </c>
      <c r="Q252">
        <v>230</v>
      </c>
      <c r="R252" t="s">
        <v>245</v>
      </c>
      <c r="S252">
        <v>1264</v>
      </c>
      <c r="T252">
        <v>42</v>
      </c>
      <c r="U252">
        <v>1.4664200000000001</v>
      </c>
      <c r="V252">
        <v>2.2000000000000001E-4</v>
      </c>
      <c r="W252">
        <v>1.8869800000000001</v>
      </c>
      <c r="X252">
        <v>3.6999999999999999E-4</v>
      </c>
      <c r="Y252">
        <v>0.28027000000000002</v>
      </c>
      <c r="Z252">
        <v>7.4999999999999993E-5</v>
      </c>
      <c r="AA252">
        <v>0.17699999999999999</v>
      </c>
      <c r="AB252">
        <v>1.4999999999999999E-2</v>
      </c>
      <c r="AC252">
        <v>3.7299999999999998E-3</v>
      </c>
      <c r="AD252">
        <v>2.9999999999999997E-4</v>
      </c>
      <c r="AE252">
        <v>2.65</v>
      </c>
      <c r="AF252">
        <v>0.38</v>
      </c>
      <c r="AG252">
        <v>0.28231800000000001</v>
      </c>
      <c r="AH252">
        <v>7.7000000000000001E-5</v>
      </c>
      <c r="AJ252">
        <v>1264</v>
      </c>
      <c r="AK252">
        <v>42</v>
      </c>
      <c r="AL252">
        <v>8.8000000000000007</v>
      </c>
      <c r="AM252">
        <v>0.8</v>
      </c>
    </row>
    <row r="253" spans="1:39">
      <c r="A253" t="s">
        <v>375</v>
      </c>
      <c r="B253">
        <v>2.83</v>
      </c>
      <c r="C253">
        <v>0.18</v>
      </c>
      <c r="D253">
        <v>0.19500000000000001</v>
      </c>
      <c r="E253">
        <v>8.3000000000000001E-3</v>
      </c>
      <c r="F253">
        <v>0.43303999999999998</v>
      </c>
      <c r="G253">
        <v>5.1282050000000003</v>
      </c>
      <c r="H253">
        <v>0.21827740000000001</v>
      </c>
      <c r="I253">
        <v>0.1037</v>
      </c>
      <c r="J253">
        <v>6.4000000000000003E-3</v>
      </c>
      <c r="K253">
        <v>0.13972000000000001</v>
      </c>
      <c r="L253">
        <v>1358</v>
      </c>
      <c r="M253">
        <v>49</v>
      </c>
      <c r="N253">
        <v>1147</v>
      </c>
      <c r="O253">
        <v>45</v>
      </c>
      <c r="P253">
        <v>1680</v>
      </c>
      <c r="Q253">
        <v>120</v>
      </c>
      <c r="R253" t="s">
        <v>249</v>
      </c>
      <c r="S253" t="s">
        <v>250</v>
      </c>
      <c r="T253" t="s">
        <v>250</v>
      </c>
      <c r="U253">
        <v>1.46696</v>
      </c>
      <c r="V253">
        <v>2.5000000000000001E-4</v>
      </c>
      <c r="W253">
        <v>1.8867700000000001</v>
      </c>
      <c r="X253">
        <v>2.3000000000000001E-4</v>
      </c>
      <c r="Y253">
        <v>0.28010499999999999</v>
      </c>
      <c r="Z253">
        <v>4.3999999999999999E-5</v>
      </c>
      <c r="AA253">
        <v>2.2200000000000001E-2</v>
      </c>
      <c r="AB253">
        <v>1.1000000000000001E-3</v>
      </c>
      <c r="AC253">
        <v>6.2399999999999999E-4</v>
      </c>
      <c r="AD253">
        <v>2.5999999999999998E-5</v>
      </c>
      <c r="AE253">
        <v>3.58</v>
      </c>
      <c r="AF253">
        <v>0.17</v>
      </c>
      <c r="AG253">
        <v>0.282192</v>
      </c>
      <c r="AH253">
        <v>3.8999999999999999E-5</v>
      </c>
    </row>
    <row r="254" spans="1:39">
      <c r="A254" t="s">
        <v>376</v>
      </c>
      <c r="B254">
        <v>2.34</v>
      </c>
      <c r="C254">
        <v>0.21</v>
      </c>
      <c r="D254">
        <v>0.1706</v>
      </c>
      <c r="E254">
        <v>6.0000000000000001E-3</v>
      </c>
      <c r="F254">
        <v>0.42519000000000001</v>
      </c>
      <c r="G254">
        <v>5.8616650000000003</v>
      </c>
      <c r="H254">
        <v>0.2061547</v>
      </c>
      <c r="I254">
        <v>9.8400000000000001E-2</v>
      </c>
      <c r="J254">
        <v>8.0000000000000002E-3</v>
      </c>
      <c r="K254">
        <v>-1.2430999999999999E-2</v>
      </c>
      <c r="L254">
        <v>1221</v>
      </c>
      <c r="M254">
        <v>66</v>
      </c>
      <c r="N254">
        <v>1014</v>
      </c>
      <c r="O254">
        <v>33</v>
      </c>
      <c r="P254">
        <v>1550</v>
      </c>
      <c r="Q254">
        <v>160</v>
      </c>
      <c r="R254" t="s">
        <v>249</v>
      </c>
      <c r="S254" t="s">
        <v>250</v>
      </c>
      <c r="T254" t="s">
        <v>250</v>
      </c>
      <c r="U254">
        <v>1.4670399999999999</v>
      </c>
      <c r="V254">
        <v>2.2000000000000001E-4</v>
      </c>
      <c r="W254">
        <v>1.8867499999999999</v>
      </c>
      <c r="X254">
        <v>2.2000000000000001E-4</v>
      </c>
      <c r="Y254">
        <v>0.28002700000000003</v>
      </c>
      <c r="Z254">
        <v>5.7000000000000003E-5</v>
      </c>
      <c r="AA254">
        <v>8.7099999999999997E-2</v>
      </c>
      <c r="AB254">
        <v>5.8999999999999999E-3</v>
      </c>
      <c r="AC254">
        <v>2.2100000000000002E-3</v>
      </c>
      <c r="AD254">
        <v>1.1E-4</v>
      </c>
      <c r="AE254">
        <v>3.72</v>
      </c>
      <c r="AF254">
        <v>0.18</v>
      </c>
      <c r="AG254">
        <v>0.282111</v>
      </c>
      <c r="AH254">
        <v>6.0000000000000002E-5</v>
      </c>
    </row>
    <row r="255" spans="1:39">
      <c r="A255" t="s">
        <v>377</v>
      </c>
      <c r="B255">
        <v>2.65</v>
      </c>
      <c r="C255">
        <v>0.34</v>
      </c>
      <c r="D255">
        <v>0.21429999999999999</v>
      </c>
      <c r="E255">
        <v>8.8000000000000005E-3</v>
      </c>
      <c r="F255">
        <v>-0.19267999999999999</v>
      </c>
      <c r="G255">
        <v>4.6663560000000004</v>
      </c>
      <c r="H255">
        <v>0.19161890000000001</v>
      </c>
      <c r="I255">
        <v>9.2999999999999999E-2</v>
      </c>
      <c r="J255">
        <v>1.2999999999999999E-2</v>
      </c>
      <c r="K255">
        <v>0.46650000000000003</v>
      </c>
      <c r="L255">
        <v>1330</v>
      </c>
      <c r="M255">
        <v>90</v>
      </c>
      <c r="N255">
        <v>1250</v>
      </c>
      <c r="O255">
        <v>47</v>
      </c>
      <c r="P255">
        <v>1470</v>
      </c>
      <c r="Q255">
        <v>270</v>
      </c>
      <c r="R255" t="s">
        <v>245</v>
      </c>
      <c r="S255">
        <v>1250</v>
      </c>
      <c r="T255">
        <v>47</v>
      </c>
      <c r="U255">
        <v>1.4670300000000001</v>
      </c>
      <c r="V255">
        <v>1.7000000000000001E-4</v>
      </c>
      <c r="W255">
        <v>1.88693</v>
      </c>
      <c r="X255">
        <v>1.8000000000000001E-4</v>
      </c>
      <c r="Y255">
        <v>0.28005200000000002</v>
      </c>
      <c r="Z255">
        <v>3.6999999999999998E-5</v>
      </c>
      <c r="AA255">
        <v>4.8520000000000001E-2</v>
      </c>
      <c r="AB255">
        <v>3.6000000000000002E-4</v>
      </c>
      <c r="AC255">
        <v>1.3489999999999999E-3</v>
      </c>
      <c r="AD255">
        <v>1.4E-5</v>
      </c>
      <c r="AE255">
        <v>3.93</v>
      </c>
      <c r="AF255">
        <v>0.22</v>
      </c>
      <c r="AG255">
        <v>0.28213500000000002</v>
      </c>
      <c r="AH255">
        <v>5.0000000000000002E-5</v>
      </c>
      <c r="AJ255">
        <v>1250</v>
      </c>
      <c r="AK255">
        <v>47</v>
      </c>
      <c r="AL255">
        <v>4.0999999999999996</v>
      </c>
      <c r="AM255">
        <v>0.5</v>
      </c>
    </row>
    <row r="256" spans="1:39">
      <c r="A256" t="s">
        <v>378</v>
      </c>
      <c r="B256">
        <v>2.2000000000000002</v>
      </c>
      <c r="C256">
        <v>0.19</v>
      </c>
      <c r="D256">
        <v>0.155</v>
      </c>
      <c r="E256">
        <v>1.7000000000000001E-2</v>
      </c>
      <c r="F256">
        <v>0.73207</v>
      </c>
      <c r="G256">
        <v>6.451613</v>
      </c>
      <c r="H256">
        <v>0.70759629999999996</v>
      </c>
      <c r="I256">
        <v>0.11210000000000001</v>
      </c>
      <c r="J256">
        <v>8.6E-3</v>
      </c>
      <c r="K256">
        <v>0.61763999999999997</v>
      </c>
      <c r="L256">
        <v>1191</v>
      </c>
      <c r="M256">
        <v>65</v>
      </c>
      <c r="N256">
        <v>922</v>
      </c>
      <c r="O256">
        <v>97</v>
      </c>
      <c r="P256">
        <v>1830</v>
      </c>
      <c r="Q256">
        <v>150</v>
      </c>
      <c r="R256" t="s">
        <v>249</v>
      </c>
      <c r="S256" t="s">
        <v>250</v>
      </c>
      <c r="T256" t="s">
        <v>250</v>
      </c>
      <c r="U256">
        <v>1.4670799999999999</v>
      </c>
      <c r="V256">
        <v>1.1E-4</v>
      </c>
      <c r="W256">
        <v>1.88707</v>
      </c>
      <c r="X256">
        <v>2.1000000000000001E-4</v>
      </c>
      <c r="Y256">
        <v>0.28011000000000003</v>
      </c>
      <c r="Z256">
        <v>5.1999999999999997E-5</v>
      </c>
      <c r="AA256">
        <v>2.6700000000000002E-2</v>
      </c>
      <c r="AB256">
        <v>1.9E-3</v>
      </c>
      <c r="AC256">
        <v>7.36E-4</v>
      </c>
      <c r="AD256">
        <v>4.5000000000000003E-5</v>
      </c>
      <c r="AE256">
        <v>3.61</v>
      </c>
      <c r="AF256">
        <v>0.27</v>
      </c>
      <c r="AG256">
        <v>0.28217300000000001</v>
      </c>
      <c r="AH256">
        <v>5.5999999999999999E-5</v>
      </c>
    </row>
    <row r="257" spans="1:39">
      <c r="A257" t="s">
        <v>379</v>
      </c>
      <c r="B257">
        <v>2.58</v>
      </c>
      <c r="C257">
        <v>0.35</v>
      </c>
      <c r="D257">
        <v>0.22159999999999999</v>
      </c>
      <c r="E257">
        <v>7.7999999999999996E-3</v>
      </c>
      <c r="F257">
        <v>-3.0085000000000001E-2</v>
      </c>
      <c r="G257">
        <v>4.5126350000000004</v>
      </c>
      <c r="H257">
        <v>0.15883820000000001</v>
      </c>
      <c r="I257">
        <v>8.3000000000000004E-2</v>
      </c>
      <c r="J257">
        <v>1.0999999999999999E-2</v>
      </c>
      <c r="K257">
        <v>0.34021000000000001</v>
      </c>
      <c r="L257">
        <v>1276</v>
      </c>
      <c r="M257">
        <v>96</v>
      </c>
      <c r="N257">
        <v>1289</v>
      </c>
      <c r="O257">
        <v>41</v>
      </c>
      <c r="P257">
        <v>1240</v>
      </c>
      <c r="Q257">
        <v>290</v>
      </c>
      <c r="R257" t="s">
        <v>245</v>
      </c>
      <c r="S257">
        <v>1289</v>
      </c>
      <c r="T257">
        <v>41</v>
      </c>
    </row>
    <row r="258" spans="1:39">
      <c r="A258" t="s">
        <v>380</v>
      </c>
      <c r="B258">
        <v>1.75</v>
      </c>
      <c r="C258">
        <v>0.19</v>
      </c>
      <c r="D258">
        <v>0.1215</v>
      </c>
      <c r="E258">
        <v>5.5999999999999999E-3</v>
      </c>
      <c r="F258">
        <v>0.47416999999999998</v>
      </c>
      <c r="G258">
        <v>8.2304530000000007</v>
      </c>
      <c r="H258">
        <v>0.37934600000000002</v>
      </c>
      <c r="I258">
        <v>0.113</v>
      </c>
      <c r="J258">
        <v>1.2E-2</v>
      </c>
      <c r="K258">
        <v>9.1591000000000006E-2</v>
      </c>
      <c r="L258">
        <v>1015</v>
      </c>
      <c r="M258">
        <v>65</v>
      </c>
      <c r="N258">
        <v>739</v>
      </c>
      <c r="O258">
        <v>32</v>
      </c>
      <c r="P258">
        <v>1760</v>
      </c>
      <c r="Q258">
        <v>210</v>
      </c>
      <c r="R258" t="s">
        <v>249</v>
      </c>
      <c r="S258" t="s">
        <v>250</v>
      </c>
      <c r="T258" t="s">
        <v>250</v>
      </c>
      <c r="U258">
        <v>1.46671</v>
      </c>
      <c r="V258">
        <v>2.5999999999999998E-4</v>
      </c>
      <c r="W258">
        <v>1.88696</v>
      </c>
      <c r="X258">
        <v>3.4000000000000002E-4</v>
      </c>
      <c r="Y258">
        <v>0.280223</v>
      </c>
      <c r="Z258">
        <v>6.7999999999999999E-5</v>
      </c>
      <c r="AA258">
        <v>2.938E-2</v>
      </c>
      <c r="AB258">
        <v>5.9000000000000003E-4</v>
      </c>
      <c r="AC258">
        <v>8.5599999999999999E-4</v>
      </c>
      <c r="AD258">
        <v>2.1999999999999999E-5</v>
      </c>
      <c r="AE258">
        <v>3.49</v>
      </c>
      <c r="AF258">
        <v>0.37</v>
      </c>
      <c r="AG258">
        <v>0.28227999999999998</v>
      </c>
      <c r="AH258">
        <v>6.8999999999999997E-5</v>
      </c>
    </row>
    <row r="259" spans="1:39">
      <c r="A259" t="s">
        <v>381</v>
      </c>
      <c r="B259">
        <v>2.75</v>
      </c>
      <c r="C259">
        <v>0.62</v>
      </c>
      <c r="D259">
        <v>0.219</v>
      </c>
      <c r="E259">
        <v>1.2E-2</v>
      </c>
      <c r="F259">
        <v>1.4811E-2</v>
      </c>
      <c r="G259">
        <v>4.5662099999999999</v>
      </c>
      <c r="H259">
        <v>0.25020330000000002</v>
      </c>
      <c r="I259">
        <v>9.4E-2</v>
      </c>
      <c r="J259">
        <v>2.1999999999999999E-2</v>
      </c>
      <c r="K259">
        <v>0.23705000000000001</v>
      </c>
      <c r="L259">
        <v>1300</v>
      </c>
      <c r="M259">
        <v>170</v>
      </c>
      <c r="N259">
        <v>1272</v>
      </c>
      <c r="O259">
        <v>64</v>
      </c>
      <c r="P259">
        <v>1200</v>
      </c>
      <c r="Q259">
        <v>460</v>
      </c>
      <c r="R259" t="s">
        <v>245</v>
      </c>
      <c r="S259">
        <v>1272</v>
      </c>
      <c r="T259">
        <v>64</v>
      </c>
      <c r="U259">
        <v>1.46705</v>
      </c>
      <c r="V259">
        <v>2.1000000000000001E-4</v>
      </c>
      <c r="W259">
        <v>1.8868100000000001</v>
      </c>
      <c r="X259">
        <v>1.9000000000000001E-4</v>
      </c>
      <c r="Y259">
        <v>0.28011200000000003</v>
      </c>
      <c r="Z259">
        <v>6.0999999999999999E-5</v>
      </c>
      <c r="AA259">
        <v>6.59E-2</v>
      </c>
      <c r="AB259">
        <v>3.5999999999999999E-3</v>
      </c>
      <c r="AC259">
        <v>1.5740000000000001E-3</v>
      </c>
      <c r="AD259">
        <v>7.4999999999999993E-5</v>
      </c>
      <c r="AE259">
        <v>3.6</v>
      </c>
      <c r="AF259">
        <v>0.15</v>
      </c>
      <c r="AG259">
        <v>0.28216599999999997</v>
      </c>
      <c r="AH259">
        <v>6.3E-5</v>
      </c>
      <c r="AJ259">
        <v>1272</v>
      </c>
      <c r="AK259">
        <v>64</v>
      </c>
      <c r="AL259">
        <v>5.4</v>
      </c>
      <c r="AM259">
        <v>0.6</v>
      </c>
    </row>
    <row r="260" spans="1:39">
      <c r="A260" t="s">
        <v>382</v>
      </c>
      <c r="B260">
        <v>2.5299999999999998</v>
      </c>
      <c r="C260">
        <v>0.32</v>
      </c>
      <c r="D260">
        <v>0.2208</v>
      </c>
      <c r="E260">
        <v>7.9000000000000008E-3</v>
      </c>
      <c r="F260">
        <v>0.32078000000000001</v>
      </c>
      <c r="G260">
        <v>4.5289859999999997</v>
      </c>
      <c r="H260">
        <v>0.16204250000000001</v>
      </c>
      <c r="I260">
        <v>8.7999999999999995E-2</v>
      </c>
      <c r="J260">
        <v>1.0999999999999999E-2</v>
      </c>
      <c r="K260">
        <v>0.10155</v>
      </c>
      <c r="L260">
        <v>1251</v>
      </c>
      <c r="M260">
        <v>90</v>
      </c>
      <c r="N260">
        <v>1284</v>
      </c>
      <c r="O260">
        <v>42</v>
      </c>
      <c r="P260">
        <v>1270</v>
      </c>
      <c r="Q260">
        <v>250</v>
      </c>
      <c r="R260" t="s">
        <v>245</v>
      </c>
      <c r="S260">
        <v>1284</v>
      </c>
      <c r="T260">
        <v>42</v>
      </c>
      <c r="U260">
        <v>1.4670799999999999</v>
      </c>
      <c r="V260">
        <v>2.1000000000000001E-4</v>
      </c>
      <c r="W260">
        <v>1.8868100000000001</v>
      </c>
      <c r="X260">
        <v>2.9999999999999997E-4</v>
      </c>
      <c r="Y260">
        <v>0.280136</v>
      </c>
      <c r="Z260">
        <v>3.3000000000000003E-5</v>
      </c>
      <c r="AA260">
        <v>2.486E-2</v>
      </c>
      <c r="AB260">
        <v>2.2000000000000001E-4</v>
      </c>
      <c r="AC260">
        <v>6.8760000000000002E-4</v>
      </c>
      <c r="AD260">
        <v>6.6000000000000003E-6</v>
      </c>
      <c r="AE260">
        <v>3.61</v>
      </c>
      <c r="AF260">
        <v>0.13</v>
      </c>
      <c r="AG260">
        <v>0.28218599999999999</v>
      </c>
      <c r="AH260">
        <v>3.6999999999999998E-5</v>
      </c>
      <c r="AJ260">
        <v>1284</v>
      </c>
      <c r="AK260">
        <v>42</v>
      </c>
      <c r="AL260">
        <v>7.2</v>
      </c>
      <c r="AM260">
        <v>0.4</v>
      </c>
    </row>
    <row r="261" spans="1:39">
      <c r="A261" t="s">
        <v>383</v>
      </c>
      <c r="B261">
        <v>2.67</v>
      </c>
      <c r="C261">
        <v>0.36</v>
      </c>
      <c r="D261">
        <v>0.215</v>
      </c>
      <c r="E261">
        <v>0.01</v>
      </c>
      <c r="F261">
        <v>-6.4662999999999998E-2</v>
      </c>
      <c r="G261">
        <v>4.6511630000000004</v>
      </c>
      <c r="H261">
        <v>0.2163332</v>
      </c>
      <c r="I261">
        <v>9.9000000000000005E-2</v>
      </c>
      <c r="J261">
        <v>1.4E-2</v>
      </c>
      <c r="K261">
        <v>0.42737999999999998</v>
      </c>
      <c r="L261">
        <v>1290</v>
      </c>
      <c r="M261">
        <v>120</v>
      </c>
      <c r="N261">
        <v>1255</v>
      </c>
      <c r="O261">
        <v>55</v>
      </c>
      <c r="P261">
        <v>1450</v>
      </c>
      <c r="Q261">
        <v>300</v>
      </c>
      <c r="R261" t="s">
        <v>245</v>
      </c>
      <c r="S261">
        <v>1255</v>
      </c>
      <c r="T261">
        <v>55</v>
      </c>
      <c r="U261">
        <v>1.4670300000000001</v>
      </c>
      <c r="V261">
        <v>2.3000000000000001E-4</v>
      </c>
      <c r="W261">
        <v>1.8865400000000001</v>
      </c>
      <c r="X261">
        <v>2.1000000000000001E-4</v>
      </c>
      <c r="Y261">
        <v>0.28011799999999998</v>
      </c>
      <c r="Z261">
        <v>4.0000000000000003E-5</v>
      </c>
      <c r="AA261">
        <v>3.1099999999999999E-2</v>
      </c>
      <c r="AB261">
        <v>2.5000000000000001E-3</v>
      </c>
      <c r="AC261">
        <v>8.4500000000000005E-4</v>
      </c>
      <c r="AD261">
        <v>5.7000000000000003E-5</v>
      </c>
      <c r="AE261">
        <v>3.7</v>
      </c>
      <c r="AF261">
        <v>0.17</v>
      </c>
      <c r="AG261">
        <v>0.28222399999999997</v>
      </c>
      <c r="AH261">
        <v>4.3000000000000002E-5</v>
      </c>
      <c r="AJ261">
        <v>1255</v>
      </c>
      <c r="AK261">
        <v>55</v>
      </c>
      <c r="AL261">
        <v>7.7</v>
      </c>
      <c r="AM261">
        <v>0.4</v>
      </c>
    </row>
    <row r="262" spans="1:39">
      <c r="A262" t="s">
        <v>384</v>
      </c>
      <c r="B262">
        <v>1.7130000000000001</v>
      </c>
      <c r="C262">
        <v>9.0999999999999998E-2</v>
      </c>
      <c r="D262">
        <v>0.1111</v>
      </c>
      <c r="E262">
        <v>3.0999999999999999E-3</v>
      </c>
      <c r="F262">
        <v>0.14888000000000001</v>
      </c>
      <c r="G262">
        <v>9.0008999999999997</v>
      </c>
      <c r="H262">
        <v>0.25115019999999999</v>
      </c>
      <c r="I262">
        <v>0.1132</v>
      </c>
      <c r="J262">
        <v>6.1999999999999998E-3</v>
      </c>
      <c r="K262">
        <v>0.35881999999999997</v>
      </c>
      <c r="L262">
        <v>1008</v>
      </c>
      <c r="M262">
        <v>34</v>
      </c>
      <c r="N262">
        <v>682</v>
      </c>
      <c r="O262">
        <v>18</v>
      </c>
      <c r="P262">
        <v>1820</v>
      </c>
      <c r="Q262">
        <v>110</v>
      </c>
      <c r="R262" t="s">
        <v>249</v>
      </c>
      <c r="S262" t="s">
        <v>250</v>
      </c>
      <c r="T262" t="s">
        <v>250</v>
      </c>
      <c r="U262">
        <v>1.46689</v>
      </c>
      <c r="V262">
        <v>2.1000000000000001E-4</v>
      </c>
      <c r="W262">
        <v>1.8867700000000001</v>
      </c>
      <c r="X262">
        <v>2.7999999999999998E-4</v>
      </c>
      <c r="Y262">
        <v>0.28010299999999999</v>
      </c>
      <c r="Z262">
        <v>4.3000000000000002E-5</v>
      </c>
      <c r="AA262">
        <v>4.82E-2</v>
      </c>
      <c r="AB262">
        <v>5.8999999999999999E-3</v>
      </c>
      <c r="AC262">
        <v>1.24E-3</v>
      </c>
      <c r="AD262">
        <v>1.3999999999999999E-4</v>
      </c>
      <c r="AE262">
        <v>3.37</v>
      </c>
      <c r="AF262">
        <v>0.23</v>
      </c>
      <c r="AG262">
        <v>0.28214899999999998</v>
      </c>
      <c r="AH262">
        <v>4.5000000000000003E-5</v>
      </c>
    </row>
    <row r="263" spans="1:39">
      <c r="A263" t="s">
        <v>385</v>
      </c>
      <c r="B263">
        <v>1.39</v>
      </c>
      <c r="C263">
        <v>0.14000000000000001</v>
      </c>
      <c r="D263">
        <v>6.4699999999999994E-2</v>
      </c>
      <c r="E263">
        <v>6.8999999999999999E-3</v>
      </c>
      <c r="F263">
        <v>0.79615999999999998</v>
      </c>
      <c r="G263">
        <v>15.45595</v>
      </c>
      <c r="H263">
        <v>1.6483159999999999</v>
      </c>
      <c r="I263">
        <v>0.1714</v>
      </c>
      <c r="J263">
        <v>9.4000000000000004E-3</v>
      </c>
      <c r="K263">
        <v>0.3342</v>
      </c>
      <c r="L263">
        <v>868</v>
      </c>
      <c r="M263">
        <v>56</v>
      </c>
      <c r="N263">
        <v>403</v>
      </c>
      <c r="O263">
        <v>42</v>
      </c>
      <c r="P263">
        <v>2590</v>
      </c>
      <c r="Q263">
        <v>89</v>
      </c>
      <c r="R263" t="s">
        <v>249</v>
      </c>
      <c r="S263" t="s">
        <v>250</v>
      </c>
      <c r="T263" t="s">
        <v>250</v>
      </c>
      <c r="U263">
        <v>1.4670799999999999</v>
      </c>
      <c r="V263">
        <v>1.9000000000000001E-4</v>
      </c>
      <c r="W263">
        <v>1.8869400000000001</v>
      </c>
      <c r="X263">
        <v>3.2000000000000003E-4</v>
      </c>
      <c r="Y263">
        <v>0.28012399999999998</v>
      </c>
      <c r="Z263">
        <v>5.8E-5</v>
      </c>
      <c r="AA263">
        <v>0.1082</v>
      </c>
      <c r="AB263">
        <v>3.8999999999999998E-3</v>
      </c>
      <c r="AC263">
        <v>2.588E-3</v>
      </c>
      <c r="AD263">
        <v>8.1000000000000004E-5</v>
      </c>
      <c r="AE263">
        <v>3.21</v>
      </c>
      <c r="AF263">
        <v>0.14000000000000001</v>
      </c>
      <c r="AG263">
        <v>0.282169</v>
      </c>
      <c r="AH263">
        <v>5.8E-5</v>
      </c>
    </row>
    <row r="264" spans="1:39">
      <c r="A264" t="s">
        <v>386</v>
      </c>
      <c r="B264">
        <v>2.2200000000000002</v>
      </c>
      <c r="C264">
        <v>0.18</v>
      </c>
      <c r="D264">
        <v>0.20399999999999999</v>
      </c>
      <c r="E264">
        <v>4.4999999999999997E-3</v>
      </c>
      <c r="F264">
        <v>0.29960999999999999</v>
      </c>
      <c r="G264">
        <v>4.901961</v>
      </c>
      <c r="H264">
        <v>0.10813150000000001</v>
      </c>
      <c r="I264">
        <v>8.5199999999999998E-2</v>
      </c>
      <c r="J264">
        <v>6.4000000000000003E-3</v>
      </c>
      <c r="K264">
        <v>-2.5825000000000001E-2</v>
      </c>
      <c r="L264">
        <v>1194</v>
      </c>
      <c r="M264">
        <v>56</v>
      </c>
      <c r="N264">
        <v>1196</v>
      </c>
      <c r="O264">
        <v>24</v>
      </c>
      <c r="P264">
        <v>1330</v>
      </c>
      <c r="Q264">
        <v>160</v>
      </c>
      <c r="R264" t="s">
        <v>245</v>
      </c>
      <c r="S264">
        <v>1196</v>
      </c>
      <c r="T264">
        <v>24</v>
      </c>
      <c r="U264">
        <v>1.4667600000000001</v>
      </c>
      <c r="V264">
        <v>2.3000000000000001E-4</v>
      </c>
      <c r="W264">
        <v>1.8870400000000001</v>
      </c>
      <c r="X264">
        <v>2.5999999999999998E-4</v>
      </c>
      <c r="Y264">
        <v>0.28014899999999998</v>
      </c>
      <c r="Z264">
        <v>7.4999999999999993E-5</v>
      </c>
      <c r="AA264">
        <v>0.14099999999999999</v>
      </c>
      <c r="AB264">
        <v>1.2E-2</v>
      </c>
      <c r="AC264">
        <v>3.2100000000000002E-3</v>
      </c>
      <c r="AD264">
        <v>2.7E-4</v>
      </c>
      <c r="AE264">
        <v>3.05</v>
      </c>
      <c r="AF264">
        <v>0.21</v>
      </c>
      <c r="AG264">
        <v>0.28222900000000001</v>
      </c>
      <c r="AH264">
        <v>6.9999999999999994E-5</v>
      </c>
      <c r="AJ264">
        <v>1196</v>
      </c>
      <c r="AK264">
        <v>24</v>
      </c>
      <c r="AL264">
        <v>4.7</v>
      </c>
      <c r="AM264">
        <v>0.7</v>
      </c>
    </row>
    <row r="265" spans="1:39">
      <c r="A265" t="s">
        <v>387</v>
      </c>
      <c r="B265">
        <v>3.61</v>
      </c>
      <c r="C265">
        <v>0.41</v>
      </c>
      <c r="D265">
        <v>0.26400000000000001</v>
      </c>
      <c r="E265">
        <v>1.2E-2</v>
      </c>
      <c r="F265">
        <v>0.28887000000000002</v>
      </c>
      <c r="G265">
        <v>3.7878790000000002</v>
      </c>
      <c r="H265">
        <v>0.1721763</v>
      </c>
      <c r="I265">
        <v>0.10100000000000001</v>
      </c>
      <c r="J265">
        <v>1.2E-2</v>
      </c>
      <c r="K265">
        <v>2.4603E-2</v>
      </c>
      <c r="L265">
        <v>1585</v>
      </c>
      <c r="M265">
        <v>86</v>
      </c>
      <c r="N265">
        <v>1505</v>
      </c>
      <c r="O265">
        <v>63</v>
      </c>
      <c r="P265">
        <v>1630</v>
      </c>
      <c r="Q265">
        <v>210</v>
      </c>
      <c r="R265" t="s">
        <v>245</v>
      </c>
      <c r="S265">
        <v>1505</v>
      </c>
      <c r="T265">
        <v>63</v>
      </c>
    </row>
    <row r="266" spans="1:39">
      <c r="A266" t="s">
        <v>388</v>
      </c>
      <c r="B266">
        <v>5.2</v>
      </c>
      <c r="C266">
        <v>1.1000000000000001</v>
      </c>
      <c r="D266">
        <v>0.24199999999999999</v>
      </c>
      <c r="E266">
        <v>0.02</v>
      </c>
      <c r="F266">
        <v>9.7615999999999994E-2</v>
      </c>
      <c r="G266">
        <v>4.132231</v>
      </c>
      <c r="H266">
        <v>0.3415067</v>
      </c>
      <c r="I266">
        <v>0.151</v>
      </c>
      <c r="J266">
        <v>3.2000000000000001E-2</v>
      </c>
      <c r="K266">
        <v>0.33273000000000003</v>
      </c>
      <c r="L266">
        <v>1810</v>
      </c>
      <c r="M266">
        <v>180</v>
      </c>
      <c r="N266">
        <v>1390</v>
      </c>
      <c r="O266">
        <v>100</v>
      </c>
      <c r="P266">
        <v>2200</v>
      </c>
      <c r="Q266">
        <v>410</v>
      </c>
      <c r="R266" t="s">
        <v>249</v>
      </c>
      <c r="S266" t="s">
        <v>250</v>
      </c>
      <c r="T266" t="s">
        <v>250</v>
      </c>
      <c r="U266">
        <v>1.46695</v>
      </c>
      <c r="V266">
        <v>1.6000000000000001E-4</v>
      </c>
      <c r="W266">
        <v>1.88666</v>
      </c>
      <c r="X266">
        <v>1.9000000000000001E-4</v>
      </c>
      <c r="Y266">
        <v>0.28000900000000001</v>
      </c>
      <c r="Z266">
        <v>4.6999999999999997E-5</v>
      </c>
      <c r="AA266">
        <v>2.631E-2</v>
      </c>
      <c r="AB266">
        <v>2.5000000000000001E-4</v>
      </c>
      <c r="AC266">
        <v>7.6460000000000005E-4</v>
      </c>
      <c r="AD266">
        <v>4.7999999999999998E-6</v>
      </c>
      <c r="AE266">
        <v>4.04</v>
      </c>
      <c r="AF266">
        <v>0.16</v>
      </c>
      <c r="AG266">
        <v>0.28208100000000003</v>
      </c>
      <c r="AH266">
        <v>5.3000000000000001E-5</v>
      </c>
    </row>
    <row r="267" spans="1:39">
      <c r="A267" t="s">
        <v>389</v>
      </c>
      <c r="B267">
        <v>2.5</v>
      </c>
      <c r="C267">
        <v>0.69</v>
      </c>
      <c r="D267">
        <v>0.214</v>
      </c>
      <c r="E267">
        <v>1.6E-2</v>
      </c>
      <c r="F267">
        <v>0.27295999999999998</v>
      </c>
      <c r="G267">
        <v>4.6728969999999999</v>
      </c>
      <c r="H267">
        <v>0.34937550000000001</v>
      </c>
      <c r="I267">
        <v>8.3000000000000004E-2</v>
      </c>
      <c r="J267">
        <v>2.1999999999999999E-2</v>
      </c>
      <c r="K267">
        <v>6.4227000000000006E-2</v>
      </c>
      <c r="L267">
        <v>1170</v>
      </c>
      <c r="M267">
        <v>250</v>
      </c>
      <c r="N267">
        <v>1246</v>
      </c>
      <c r="O267">
        <v>85</v>
      </c>
      <c r="P267">
        <v>750</v>
      </c>
      <c r="Q267">
        <v>590</v>
      </c>
      <c r="R267" t="s">
        <v>245</v>
      </c>
      <c r="S267">
        <v>1246</v>
      </c>
      <c r="T267">
        <v>85</v>
      </c>
      <c r="U267">
        <v>1.46698</v>
      </c>
      <c r="V267">
        <v>1.9000000000000001E-4</v>
      </c>
      <c r="W267">
        <v>1.8868100000000001</v>
      </c>
      <c r="X267">
        <v>2.9999999999999997E-4</v>
      </c>
      <c r="Y267">
        <v>0.28014899999999998</v>
      </c>
      <c r="Z267">
        <v>4.8999999999999998E-5</v>
      </c>
      <c r="AA267">
        <v>2.0709999999999999E-2</v>
      </c>
      <c r="AB267">
        <v>1E-4</v>
      </c>
      <c r="AC267">
        <v>5.9590000000000001E-4</v>
      </c>
      <c r="AD267">
        <v>2.7E-6</v>
      </c>
      <c r="AE267">
        <v>2.85</v>
      </c>
      <c r="AF267">
        <v>0.16</v>
      </c>
      <c r="AG267">
        <v>0.28221200000000002</v>
      </c>
      <c r="AH267">
        <v>6.2000000000000003E-5</v>
      </c>
      <c r="AJ267">
        <v>1246</v>
      </c>
      <c r="AK267">
        <v>85</v>
      </c>
      <c r="AL267">
        <v>7.3</v>
      </c>
      <c r="AM267">
        <v>0.6</v>
      </c>
    </row>
    <row r="268" spans="1:39">
      <c r="A268" t="s">
        <v>390</v>
      </c>
      <c r="B268">
        <v>2.2799999999999998</v>
      </c>
      <c r="C268">
        <v>0.39</v>
      </c>
      <c r="D268">
        <v>0.22420000000000001</v>
      </c>
      <c r="E268">
        <v>8.8999999999999999E-3</v>
      </c>
      <c r="F268">
        <v>0.10488</v>
      </c>
      <c r="G268">
        <v>4.4603029999999997</v>
      </c>
      <c r="H268">
        <v>0.1770593</v>
      </c>
      <c r="I268">
        <v>7.1999999999999995E-2</v>
      </c>
      <c r="J268">
        <v>1.2E-2</v>
      </c>
      <c r="K268">
        <v>0.18436</v>
      </c>
      <c r="L268">
        <v>1160</v>
      </c>
      <c r="M268">
        <v>120</v>
      </c>
      <c r="N268">
        <v>1312</v>
      </c>
      <c r="O268">
        <v>50</v>
      </c>
      <c r="P268">
        <v>810</v>
      </c>
      <c r="Q268">
        <v>350</v>
      </c>
      <c r="R268" t="s">
        <v>249</v>
      </c>
      <c r="S268" t="s">
        <v>250</v>
      </c>
      <c r="T268" t="s">
        <v>250</v>
      </c>
      <c r="U268">
        <v>1.4671400000000001</v>
      </c>
      <c r="V268">
        <v>2.1000000000000001E-4</v>
      </c>
      <c r="W268">
        <v>1.88663</v>
      </c>
      <c r="X268">
        <v>2.7E-4</v>
      </c>
      <c r="Y268">
        <v>0.28016999999999997</v>
      </c>
      <c r="Z268">
        <v>4.8000000000000001E-5</v>
      </c>
      <c r="AA268">
        <v>1.9900000000000001E-2</v>
      </c>
      <c r="AB268">
        <v>1.2999999999999999E-4</v>
      </c>
      <c r="AC268">
        <v>5.6340000000000003E-4</v>
      </c>
      <c r="AD268">
        <v>2.7999999999999999E-6</v>
      </c>
      <c r="AE268">
        <v>3.36</v>
      </c>
      <c r="AF268">
        <v>0.13</v>
      </c>
      <c r="AG268">
        <v>0.28222900000000001</v>
      </c>
      <c r="AH268">
        <v>5.5000000000000002E-5</v>
      </c>
    </row>
    <row r="269" spans="1:39">
      <c r="A269" t="s">
        <v>391</v>
      </c>
      <c r="B269">
        <v>2.6</v>
      </c>
      <c r="C269">
        <v>0.28999999999999998</v>
      </c>
      <c r="D269">
        <v>0.2162</v>
      </c>
      <c r="E269">
        <v>8.6E-3</v>
      </c>
      <c r="F269">
        <v>0.28488000000000002</v>
      </c>
      <c r="G269">
        <v>4.6253469999999997</v>
      </c>
      <c r="H269">
        <v>0.18398700000000001</v>
      </c>
      <c r="I269">
        <v>8.7999999999999995E-2</v>
      </c>
      <c r="J269">
        <v>9.5999999999999992E-3</v>
      </c>
      <c r="K269">
        <v>0.1077</v>
      </c>
      <c r="L269">
        <v>1293</v>
      </c>
      <c r="M269">
        <v>79</v>
      </c>
      <c r="N269">
        <v>1260</v>
      </c>
      <c r="O269">
        <v>45</v>
      </c>
      <c r="P269">
        <v>1380</v>
      </c>
      <c r="Q269">
        <v>200</v>
      </c>
      <c r="R269" t="s">
        <v>245</v>
      </c>
      <c r="S269">
        <v>1260</v>
      </c>
      <c r="T269">
        <v>45</v>
      </c>
      <c r="U269">
        <v>1.46695</v>
      </c>
      <c r="V269">
        <v>1.8000000000000001E-4</v>
      </c>
      <c r="W269">
        <v>1.88696</v>
      </c>
      <c r="X269">
        <v>2.9999999999999997E-4</v>
      </c>
      <c r="Y269">
        <v>0.28006900000000001</v>
      </c>
      <c r="Z269">
        <v>4.6E-5</v>
      </c>
      <c r="AA269">
        <v>3.1699999999999999E-2</v>
      </c>
      <c r="AB269">
        <v>3.0999999999999999E-3</v>
      </c>
      <c r="AC269">
        <v>8.8699999999999998E-4</v>
      </c>
      <c r="AD269">
        <v>8.6000000000000003E-5</v>
      </c>
      <c r="AE269">
        <v>4</v>
      </c>
      <c r="AF269">
        <v>0.2</v>
      </c>
      <c r="AG269">
        <v>0.282136</v>
      </c>
      <c r="AH269">
        <v>4.6999999999999997E-5</v>
      </c>
      <c r="AJ269">
        <v>1260</v>
      </c>
      <c r="AK269">
        <v>45</v>
      </c>
      <c r="AL269">
        <v>4.7</v>
      </c>
      <c r="AM269">
        <v>0.5</v>
      </c>
    </row>
    <row r="270" spans="1:39">
      <c r="A270" t="s">
        <v>392</v>
      </c>
      <c r="B270">
        <v>3.78</v>
      </c>
      <c r="C270">
        <v>0.3</v>
      </c>
      <c r="D270">
        <v>0.25779999999999997</v>
      </c>
      <c r="E270">
        <v>5.7999999999999996E-3</v>
      </c>
      <c r="F270">
        <v>0.21567</v>
      </c>
      <c r="G270">
        <v>3.8789760000000002</v>
      </c>
      <c r="H270">
        <v>8.7269440000000004E-2</v>
      </c>
      <c r="I270">
        <v>0.10630000000000001</v>
      </c>
      <c r="J270">
        <v>9.1000000000000004E-3</v>
      </c>
      <c r="K270">
        <v>0.16517000000000001</v>
      </c>
      <c r="L270">
        <v>1576</v>
      </c>
      <c r="M270">
        <v>67</v>
      </c>
      <c r="N270">
        <v>1478</v>
      </c>
      <c r="O270">
        <v>30</v>
      </c>
      <c r="P270">
        <v>1680</v>
      </c>
      <c r="Q270">
        <v>150</v>
      </c>
      <c r="R270" t="s">
        <v>249</v>
      </c>
      <c r="S270" t="s">
        <v>250</v>
      </c>
      <c r="T270" t="s">
        <v>250</v>
      </c>
      <c r="U270">
        <v>1.46706</v>
      </c>
      <c r="V270">
        <v>1.3999999999999999E-4</v>
      </c>
      <c r="W270">
        <v>1.8867</v>
      </c>
      <c r="X270">
        <v>1.6000000000000001E-4</v>
      </c>
      <c r="Y270">
        <v>0.28012799999999999</v>
      </c>
      <c r="Z270">
        <v>5.3999999999999998E-5</v>
      </c>
      <c r="AA270">
        <v>4.3200000000000002E-2</v>
      </c>
      <c r="AB270">
        <v>2.7000000000000001E-3</v>
      </c>
      <c r="AC270">
        <v>1.134E-3</v>
      </c>
      <c r="AD270">
        <v>7.2000000000000002E-5</v>
      </c>
      <c r="AE270">
        <v>3.57</v>
      </c>
      <c r="AF270">
        <v>0.16</v>
      </c>
      <c r="AG270">
        <v>0.28219699999999998</v>
      </c>
      <c r="AH270">
        <v>5.8E-5</v>
      </c>
    </row>
    <row r="271" spans="1:39">
      <c r="A271"/>
    </row>
    <row r="272" spans="1:39" ht="15.75">
      <c r="A272" s="62" t="s">
        <v>740</v>
      </c>
    </row>
    <row r="273" spans="1:39">
      <c r="A273" t="s">
        <v>393</v>
      </c>
      <c r="B273">
        <v>1.92</v>
      </c>
      <c r="C273">
        <v>0.98</v>
      </c>
      <c r="D273">
        <v>4.7E-2</v>
      </c>
      <c r="E273">
        <v>1.2E-2</v>
      </c>
      <c r="F273">
        <v>2.6806E-2</v>
      </c>
      <c r="G273">
        <v>21.276599999999998</v>
      </c>
      <c r="H273">
        <v>5.4323220000000001</v>
      </c>
      <c r="I273">
        <v>0.54</v>
      </c>
      <c r="J273">
        <v>0.35</v>
      </c>
      <c r="K273">
        <v>0.65800999999999998</v>
      </c>
      <c r="L273">
        <v>1220</v>
      </c>
      <c r="M273">
        <v>350</v>
      </c>
      <c r="N273">
        <v>292</v>
      </c>
      <c r="O273">
        <v>76</v>
      </c>
      <c r="P273">
        <v>4100</v>
      </c>
      <c r="Q273">
        <v>1700</v>
      </c>
      <c r="R273" t="s">
        <v>249</v>
      </c>
      <c r="S273" t="s">
        <v>250</v>
      </c>
      <c r="T273" t="s">
        <v>250</v>
      </c>
    </row>
    <row r="274" spans="1:39">
      <c r="A274" t="s">
        <v>394</v>
      </c>
      <c r="B274">
        <v>4.29</v>
      </c>
      <c r="C274">
        <v>0.56999999999999995</v>
      </c>
      <c r="D274">
        <v>0.24</v>
      </c>
      <c r="E274">
        <v>1.7000000000000001E-2</v>
      </c>
      <c r="F274">
        <v>0.12515000000000001</v>
      </c>
      <c r="G274">
        <v>4.1666670000000003</v>
      </c>
      <c r="H274">
        <v>0.29513889999999998</v>
      </c>
      <c r="I274">
        <v>0.127</v>
      </c>
      <c r="J274">
        <v>1.7000000000000001E-2</v>
      </c>
      <c r="K274">
        <v>0.32948</v>
      </c>
      <c r="L274">
        <v>1640</v>
      </c>
      <c r="M274">
        <v>110</v>
      </c>
      <c r="N274">
        <v>1380</v>
      </c>
      <c r="O274">
        <v>89</v>
      </c>
      <c r="P274">
        <v>1910</v>
      </c>
      <c r="Q274">
        <v>270</v>
      </c>
      <c r="R274" t="s">
        <v>249</v>
      </c>
      <c r="S274" t="s">
        <v>250</v>
      </c>
      <c r="T274" t="s">
        <v>250</v>
      </c>
      <c r="U274">
        <v>1.46675</v>
      </c>
      <c r="V274">
        <v>2.5000000000000001E-4</v>
      </c>
      <c r="W274">
        <v>1.8868499999999999</v>
      </c>
      <c r="X274">
        <v>3.8000000000000002E-4</v>
      </c>
      <c r="Y274">
        <v>0.27978799999999998</v>
      </c>
      <c r="Z274">
        <v>8.8999999999999995E-5</v>
      </c>
      <c r="AA274">
        <v>3.8600000000000002E-2</v>
      </c>
      <c r="AB274">
        <v>3.0000000000000001E-3</v>
      </c>
      <c r="AC274">
        <v>1.2290000000000001E-3</v>
      </c>
      <c r="AD274">
        <v>9.6000000000000002E-5</v>
      </c>
      <c r="AE274">
        <v>2.06</v>
      </c>
      <c r="AF274">
        <v>0.19</v>
      </c>
      <c r="AG274">
        <v>0.28164</v>
      </c>
      <c r="AH274">
        <v>1E-4</v>
      </c>
    </row>
    <row r="275" spans="1:39">
      <c r="A275" t="s">
        <v>395</v>
      </c>
      <c r="B275">
        <v>3.69</v>
      </c>
      <c r="C275">
        <v>0.49</v>
      </c>
      <c r="D275">
        <v>0.17649999999999999</v>
      </c>
      <c r="E275">
        <v>6.1000000000000004E-3</v>
      </c>
      <c r="F275">
        <v>0.35969000000000001</v>
      </c>
      <c r="G275">
        <v>5.6657219999999997</v>
      </c>
      <c r="H275">
        <v>0.1958125</v>
      </c>
      <c r="I275">
        <v>0.14799999999999999</v>
      </c>
      <c r="J275">
        <v>1.9E-2</v>
      </c>
      <c r="K275">
        <v>-8.0660999999999997E-2</v>
      </c>
      <c r="L275">
        <v>1530</v>
      </c>
      <c r="M275">
        <v>120</v>
      </c>
      <c r="N275">
        <v>1047</v>
      </c>
      <c r="O275">
        <v>33</v>
      </c>
      <c r="P275">
        <v>2220</v>
      </c>
      <c r="Q275">
        <v>260</v>
      </c>
      <c r="R275" t="s">
        <v>249</v>
      </c>
      <c r="S275" t="s">
        <v>250</v>
      </c>
      <c r="T275" t="s">
        <v>250</v>
      </c>
      <c r="U275">
        <v>1.4668699999999999</v>
      </c>
      <c r="V275">
        <v>1.7000000000000001E-4</v>
      </c>
      <c r="W275">
        <v>1.8866099999999999</v>
      </c>
      <c r="X275">
        <v>2.1000000000000001E-4</v>
      </c>
      <c r="Y275">
        <v>0.27967900000000001</v>
      </c>
      <c r="Z275">
        <v>5.5999999999999999E-5</v>
      </c>
      <c r="AA275">
        <v>5.8099999999999999E-2</v>
      </c>
      <c r="AB275">
        <v>2.3999999999999998E-3</v>
      </c>
      <c r="AC275">
        <v>1.634E-3</v>
      </c>
      <c r="AD275">
        <v>5.5000000000000002E-5</v>
      </c>
      <c r="AE275">
        <v>3.55</v>
      </c>
      <c r="AF275">
        <v>0.26</v>
      </c>
      <c r="AG275">
        <v>0.28166799999999997</v>
      </c>
      <c r="AH275">
        <v>6.0999999999999999E-5</v>
      </c>
    </row>
    <row r="276" spans="1:39">
      <c r="A276" t="s">
        <v>396</v>
      </c>
      <c r="B276">
        <v>3.77</v>
      </c>
      <c r="C276">
        <v>0.35</v>
      </c>
      <c r="D276">
        <v>0.24399999999999999</v>
      </c>
      <c r="E276">
        <v>1.2999999999999999E-2</v>
      </c>
      <c r="F276">
        <v>0.34015000000000001</v>
      </c>
      <c r="G276">
        <v>4.0983609999999997</v>
      </c>
      <c r="H276">
        <v>0.2183553</v>
      </c>
      <c r="I276">
        <v>0.113</v>
      </c>
      <c r="J276">
        <v>0.01</v>
      </c>
      <c r="K276">
        <v>0.30634</v>
      </c>
      <c r="L276">
        <v>1586</v>
      </c>
      <c r="M276">
        <v>68</v>
      </c>
      <c r="N276">
        <v>1405</v>
      </c>
      <c r="O276">
        <v>70</v>
      </c>
      <c r="P276">
        <v>1820</v>
      </c>
      <c r="Q276">
        <v>160</v>
      </c>
      <c r="R276" t="s">
        <v>249</v>
      </c>
      <c r="S276" t="s">
        <v>250</v>
      </c>
      <c r="T276" t="s">
        <v>250</v>
      </c>
      <c r="U276">
        <v>1.4668600000000001</v>
      </c>
      <c r="V276">
        <v>2.0000000000000001E-4</v>
      </c>
      <c r="W276">
        <v>1.88666</v>
      </c>
      <c r="X276">
        <v>1.6000000000000001E-4</v>
      </c>
      <c r="Y276">
        <v>0.27962900000000002</v>
      </c>
      <c r="Z276">
        <v>4.3999999999999999E-5</v>
      </c>
      <c r="AA276">
        <v>2.784E-2</v>
      </c>
      <c r="AB276">
        <v>3.4000000000000002E-4</v>
      </c>
      <c r="AC276">
        <v>8.43E-4</v>
      </c>
      <c r="AD276">
        <v>2.3E-5</v>
      </c>
      <c r="AE276">
        <v>3.76</v>
      </c>
      <c r="AF276">
        <v>0.23</v>
      </c>
      <c r="AG276">
        <v>0.28160800000000002</v>
      </c>
      <c r="AH276">
        <v>5.3000000000000001E-5</v>
      </c>
    </row>
    <row r="277" spans="1:39">
      <c r="A277" t="s">
        <v>397</v>
      </c>
      <c r="B277">
        <v>2.44</v>
      </c>
      <c r="C277">
        <v>0.23</v>
      </c>
      <c r="D277">
        <v>0.1162</v>
      </c>
      <c r="E277">
        <v>9.1000000000000004E-3</v>
      </c>
      <c r="F277">
        <v>0.59358999999999995</v>
      </c>
      <c r="G277">
        <v>8.6058520000000005</v>
      </c>
      <c r="H277">
        <v>0.67395229999999995</v>
      </c>
      <c r="I277">
        <v>0.154</v>
      </c>
      <c r="J277">
        <v>1.0999999999999999E-2</v>
      </c>
      <c r="K277">
        <v>-1.2298999999999999E-2</v>
      </c>
      <c r="L277">
        <v>1258</v>
      </c>
      <c r="M277">
        <v>67</v>
      </c>
      <c r="N277">
        <v>707</v>
      </c>
      <c r="O277">
        <v>52</v>
      </c>
      <c r="P277">
        <v>2370</v>
      </c>
      <c r="Q277">
        <v>120</v>
      </c>
      <c r="R277" t="s">
        <v>249</v>
      </c>
      <c r="S277" t="s">
        <v>250</v>
      </c>
      <c r="T277" t="s">
        <v>250</v>
      </c>
      <c r="U277">
        <v>1.4668600000000001</v>
      </c>
      <c r="V277">
        <v>2.2000000000000001E-4</v>
      </c>
      <c r="W277">
        <v>1.8866099999999999</v>
      </c>
      <c r="X277">
        <v>2.9E-4</v>
      </c>
      <c r="Y277">
        <v>0.27959800000000001</v>
      </c>
      <c r="Z277">
        <v>6.7999999999999999E-5</v>
      </c>
      <c r="AA277">
        <v>7.3800000000000004E-2</v>
      </c>
      <c r="AB277">
        <v>2.5000000000000001E-3</v>
      </c>
      <c r="AC277">
        <v>1.763E-3</v>
      </c>
      <c r="AD277">
        <v>5.1E-5</v>
      </c>
      <c r="AE277">
        <v>3.2</v>
      </c>
      <c r="AF277">
        <v>0.17</v>
      </c>
      <c r="AG277">
        <v>0.28157799999999999</v>
      </c>
      <c r="AH277">
        <v>6.8999999999999997E-5</v>
      </c>
    </row>
    <row r="278" spans="1:39">
      <c r="A278" t="s">
        <v>398</v>
      </c>
      <c r="B278">
        <v>3.99</v>
      </c>
      <c r="C278">
        <v>0.42</v>
      </c>
      <c r="D278">
        <v>0.26400000000000001</v>
      </c>
      <c r="E278">
        <v>1.2999999999999999E-2</v>
      </c>
      <c r="F278">
        <v>0.28694999999999998</v>
      </c>
      <c r="G278">
        <v>3.7878790000000002</v>
      </c>
      <c r="H278">
        <v>0.1865243</v>
      </c>
      <c r="I278">
        <v>0.106</v>
      </c>
      <c r="J278">
        <v>1.0999999999999999E-2</v>
      </c>
      <c r="K278">
        <v>0.14781</v>
      </c>
      <c r="L278">
        <v>1632</v>
      </c>
      <c r="M278">
        <v>86</v>
      </c>
      <c r="N278">
        <v>1518</v>
      </c>
      <c r="O278">
        <v>62</v>
      </c>
      <c r="P278">
        <v>1740</v>
      </c>
      <c r="Q278">
        <v>190</v>
      </c>
      <c r="R278" t="s">
        <v>249</v>
      </c>
      <c r="S278" t="s">
        <v>250</v>
      </c>
      <c r="T278" t="s">
        <v>250</v>
      </c>
      <c r="U278">
        <v>1.46685</v>
      </c>
      <c r="V278">
        <v>2.1000000000000001E-4</v>
      </c>
      <c r="W278">
        <v>1.88666</v>
      </c>
      <c r="X278">
        <v>1.9000000000000001E-4</v>
      </c>
      <c r="Y278">
        <v>0.27978399999999998</v>
      </c>
      <c r="Z278">
        <v>4.8999999999999998E-5</v>
      </c>
      <c r="AA278">
        <v>1.5679999999999999E-2</v>
      </c>
      <c r="AB278">
        <v>4.8999999999999998E-4</v>
      </c>
      <c r="AC278">
        <v>4.7199999999999998E-4</v>
      </c>
      <c r="AD278">
        <v>2.0999999999999999E-5</v>
      </c>
      <c r="AE278">
        <v>4.2</v>
      </c>
      <c r="AF278">
        <v>0.31</v>
      </c>
      <c r="AG278">
        <v>0.28173399999999998</v>
      </c>
      <c r="AH278">
        <v>5.5000000000000002E-5</v>
      </c>
    </row>
    <row r="279" spans="1:39">
      <c r="A279" t="s">
        <v>399</v>
      </c>
      <c r="B279">
        <v>2.67</v>
      </c>
      <c r="C279">
        <v>0.35</v>
      </c>
      <c r="D279">
        <v>0.23799999999999999</v>
      </c>
      <c r="E279">
        <v>1.7999999999999999E-2</v>
      </c>
      <c r="F279">
        <v>2.2356000000000001E-2</v>
      </c>
      <c r="G279">
        <v>4.2016809999999998</v>
      </c>
      <c r="H279">
        <v>0.31777420000000001</v>
      </c>
      <c r="I279">
        <v>8.5000000000000006E-2</v>
      </c>
      <c r="J279">
        <v>1.2999999999999999E-2</v>
      </c>
      <c r="K279">
        <v>0.37902000000000002</v>
      </c>
      <c r="L279">
        <v>1324</v>
      </c>
      <c r="M279">
        <v>93</v>
      </c>
      <c r="N279">
        <v>1369</v>
      </c>
      <c r="O279">
        <v>96</v>
      </c>
      <c r="P279">
        <v>1320</v>
      </c>
      <c r="Q279">
        <v>290</v>
      </c>
      <c r="R279" t="s">
        <v>245</v>
      </c>
      <c r="S279">
        <v>1369</v>
      </c>
      <c r="T279">
        <v>96</v>
      </c>
      <c r="U279">
        <v>1.4671400000000001</v>
      </c>
      <c r="V279">
        <v>1.4999999999999999E-4</v>
      </c>
      <c r="W279">
        <v>1.88689</v>
      </c>
      <c r="X279">
        <v>2.3000000000000001E-4</v>
      </c>
      <c r="Y279">
        <v>0.28001599999999999</v>
      </c>
      <c r="Z279">
        <v>5.1999999999999997E-5</v>
      </c>
      <c r="AA279">
        <v>3.1019999999999999E-2</v>
      </c>
      <c r="AB279">
        <v>5.0000000000000001E-4</v>
      </c>
      <c r="AC279">
        <v>8.8999999999999995E-4</v>
      </c>
      <c r="AD279">
        <v>1.1E-5</v>
      </c>
      <c r="AE279">
        <v>3.83</v>
      </c>
      <c r="AF279">
        <v>0.14000000000000001</v>
      </c>
      <c r="AG279">
        <v>0.28196700000000002</v>
      </c>
      <c r="AH279">
        <v>5.3999999999999998E-5</v>
      </c>
      <c r="AJ279">
        <v>1369</v>
      </c>
      <c r="AK279">
        <v>96</v>
      </c>
      <c r="AL279">
        <v>1.1000000000000001</v>
      </c>
      <c r="AM279">
        <v>0.5</v>
      </c>
    </row>
    <row r="280" spans="1:39">
      <c r="A280" t="s">
        <v>400</v>
      </c>
      <c r="B280">
        <v>4.49</v>
      </c>
      <c r="C280">
        <v>0.42</v>
      </c>
      <c r="D280">
        <v>0.33700000000000002</v>
      </c>
      <c r="E280">
        <v>1.7000000000000001E-2</v>
      </c>
      <c r="F280">
        <v>8.4589000000000001E-3</v>
      </c>
      <c r="G280">
        <v>2.9673590000000001</v>
      </c>
      <c r="H280">
        <v>0.14968870000000001</v>
      </c>
      <c r="I280">
        <v>0.10199999999999999</v>
      </c>
      <c r="J280">
        <v>1.0999999999999999E-2</v>
      </c>
      <c r="K280">
        <v>0.33195000000000002</v>
      </c>
      <c r="L280">
        <v>1747</v>
      </c>
      <c r="M280">
        <v>84</v>
      </c>
      <c r="N280">
        <v>1868</v>
      </c>
      <c r="O280">
        <v>79</v>
      </c>
      <c r="P280">
        <v>1590</v>
      </c>
      <c r="Q280">
        <v>210</v>
      </c>
      <c r="R280" t="s">
        <v>249</v>
      </c>
      <c r="S280" t="s">
        <v>250</v>
      </c>
      <c r="T280" t="s">
        <v>250</v>
      </c>
      <c r="U280">
        <v>1.4670700000000001</v>
      </c>
      <c r="V280">
        <v>1.9000000000000001E-4</v>
      </c>
      <c r="W280">
        <v>1.8867</v>
      </c>
      <c r="X280">
        <v>2.5999999999999998E-4</v>
      </c>
      <c r="Y280">
        <v>0.27989799999999998</v>
      </c>
      <c r="Z280">
        <v>4.6999999999999997E-5</v>
      </c>
      <c r="AA280">
        <v>2.52E-2</v>
      </c>
      <c r="AB280">
        <v>9.2000000000000003E-4</v>
      </c>
      <c r="AC280">
        <v>6.9999999999999999E-4</v>
      </c>
      <c r="AD280">
        <v>2.3E-5</v>
      </c>
      <c r="AE280">
        <v>3.37</v>
      </c>
      <c r="AF280">
        <v>0.15</v>
      </c>
      <c r="AG280">
        <v>0.281887</v>
      </c>
      <c r="AH280">
        <v>4.8999999999999998E-5</v>
      </c>
    </row>
    <row r="281" spans="1:39">
      <c r="A281" t="s">
        <v>401</v>
      </c>
      <c r="B281">
        <v>3.28</v>
      </c>
      <c r="C281">
        <v>0.39</v>
      </c>
      <c r="D281">
        <v>0.188</v>
      </c>
      <c r="E281">
        <v>1.2E-2</v>
      </c>
      <c r="F281">
        <v>0.56959000000000004</v>
      </c>
      <c r="G281">
        <v>5.3191490000000003</v>
      </c>
      <c r="H281">
        <v>0.33952009999999999</v>
      </c>
      <c r="I281">
        <v>0.122</v>
      </c>
      <c r="J281">
        <v>1.0999999999999999E-2</v>
      </c>
      <c r="K281">
        <v>2.3205E-2</v>
      </c>
      <c r="L281">
        <v>1470</v>
      </c>
      <c r="M281">
        <v>93</v>
      </c>
      <c r="N281">
        <v>1118</v>
      </c>
      <c r="O281">
        <v>66</v>
      </c>
      <c r="P281">
        <v>2040</v>
      </c>
      <c r="Q281">
        <v>160</v>
      </c>
      <c r="R281" t="s">
        <v>249</v>
      </c>
      <c r="S281" t="s">
        <v>250</v>
      </c>
      <c r="T281" t="s">
        <v>250</v>
      </c>
      <c r="U281">
        <v>1.46685</v>
      </c>
      <c r="V281">
        <v>1.7000000000000001E-4</v>
      </c>
      <c r="W281">
        <v>1.88653</v>
      </c>
      <c r="X281">
        <v>2.0000000000000001E-4</v>
      </c>
      <c r="Y281">
        <v>0.27978199999999998</v>
      </c>
      <c r="Z281">
        <v>5.1999999999999997E-5</v>
      </c>
      <c r="AA281">
        <v>4.0070000000000001E-2</v>
      </c>
      <c r="AB281">
        <v>5.1000000000000004E-4</v>
      </c>
      <c r="AC281">
        <v>1.057E-3</v>
      </c>
      <c r="AD281">
        <v>1.7E-5</v>
      </c>
      <c r="AE281">
        <v>3.25</v>
      </c>
      <c r="AF281">
        <v>0.16</v>
      </c>
      <c r="AG281">
        <v>0.28177999999999997</v>
      </c>
      <c r="AH281">
        <v>5.8E-5</v>
      </c>
    </row>
    <row r="282" spans="1:39">
      <c r="A282" t="s">
        <v>402</v>
      </c>
      <c r="B282">
        <v>1.37</v>
      </c>
      <c r="C282">
        <v>0.43</v>
      </c>
      <c r="D282">
        <v>8.5099999999999995E-2</v>
      </c>
      <c r="E282">
        <v>9.9000000000000008E-3</v>
      </c>
      <c r="F282">
        <v>2.4523E-2</v>
      </c>
      <c r="G282">
        <v>11.75088</v>
      </c>
      <c r="H282">
        <v>1.367024</v>
      </c>
      <c r="I282">
        <v>0.13200000000000001</v>
      </c>
      <c r="J282">
        <v>3.7999999999999999E-2</v>
      </c>
      <c r="K282">
        <v>0.29380000000000001</v>
      </c>
      <c r="L282">
        <v>770</v>
      </c>
      <c r="M282">
        <v>200</v>
      </c>
      <c r="N282">
        <v>525</v>
      </c>
      <c r="O282">
        <v>59</v>
      </c>
      <c r="P282">
        <v>1570</v>
      </c>
      <c r="Q282">
        <v>750</v>
      </c>
      <c r="R282" t="s">
        <v>249</v>
      </c>
      <c r="S282" t="s">
        <v>250</v>
      </c>
      <c r="T282" t="s">
        <v>250</v>
      </c>
    </row>
    <row r="283" spans="1:39">
      <c r="A283" t="s">
        <v>403</v>
      </c>
      <c r="B283">
        <v>2.59</v>
      </c>
      <c r="C283">
        <v>0.54</v>
      </c>
      <c r="D283">
        <v>0.223</v>
      </c>
      <c r="E283">
        <v>1.4E-2</v>
      </c>
      <c r="F283">
        <v>0.13449</v>
      </c>
      <c r="G283">
        <v>4.484305</v>
      </c>
      <c r="H283">
        <v>0.2815259</v>
      </c>
      <c r="I283">
        <v>8.2000000000000003E-2</v>
      </c>
      <c r="J283">
        <v>1.7999999999999999E-2</v>
      </c>
      <c r="K283">
        <v>0.25363000000000002</v>
      </c>
      <c r="L283">
        <v>1230</v>
      </c>
      <c r="M283">
        <v>170</v>
      </c>
      <c r="N283">
        <v>1292</v>
      </c>
      <c r="O283">
        <v>73</v>
      </c>
      <c r="P283">
        <v>1010</v>
      </c>
      <c r="Q283">
        <v>450</v>
      </c>
      <c r="R283" t="s">
        <v>245</v>
      </c>
      <c r="S283">
        <v>1292</v>
      </c>
      <c r="T283">
        <v>73</v>
      </c>
      <c r="U283">
        <v>1.4672099999999999</v>
      </c>
      <c r="V283">
        <v>2.3000000000000001E-4</v>
      </c>
      <c r="W283">
        <v>1.8864399999999999</v>
      </c>
      <c r="X283">
        <v>3.1E-4</v>
      </c>
      <c r="Y283">
        <v>0.28001999999999999</v>
      </c>
      <c r="Z283">
        <v>1E-4</v>
      </c>
      <c r="AA283">
        <v>6.7200000000000003E-3</v>
      </c>
      <c r="AB283">
        <v>3.6000000000000002E-4</v>
      </c>
      <c r="AC283">
        <v>2.3819999999999999E-4</v>
      </c>
      <c r="AD283">
        <v>7.4000000000000003E-6</v>
      </c>
      <c r="AE283">
        <v>1.5229999999999999</v>
      </c>
      <c r="AF283">
        <v>2.5000000000000001E-2</v>
      </c>
      <c r="AG283">
        <v>0.28190999999999999</v>
      </c>
      <c r="AH283">
        <v>1.1E-4</v>
      </c>
      <c r="AJ283">
        <v>1292</v>
      </c>
      <c r="AK283">
        <v>73</v>
      </c>
      <c r="AL283">
        <v>-2.1</v>
      </c>
      <c r="AM283">
        <v>1.1000000000000001</v>
      </c>
    </row>
    <row r="284" spans="1:39">
      <c r="A284" t="s">
        <v>404</v>
      </c>
      <c r="B284">
        <v>3.8</v>
      </c>
      <c r="C284">
        <v>0.34</v>
      </c>
      <c r="D284">
        <v>0.26</v>
      </c>
      <c r="E284">
        <v>2.1000000000000001E-2</v>
      </c>
      <c r="F284">
        <v>0.75297999999999998</v>
      </c>
      <c r="G284">
        <v>3.8461539999999999</v>
      </c>
      <c r="H284">
        <v>0.31065090000000001</v>
      </c>
      <c r="I284">
        <v>0.11409999999999999</v>
      </c>
      <c r="J284">
        <v>5.3E-3</v>
      </c>
      <c r="K284">
        <v>0.10319</v>
      </c>
      <c r="L284">
        <v>1575</v>
      </c>
      <c r="M284">
        <v>73</v>
      </c>
      <c r="N284">
        <v>1480</v>
      </c>
      <c r="O284">
        <v>110</v>
      </c>
      <c r="P284">
        <v>1852</v>
      </c>
      <c r="Q284">
        <v>88</v>
      </c>
      <c r="R284" t="s">
        <v>245</v>
      </c>
      <c r="S284">
        <v>1480</v>
      </c>
      <c r="T284">
        <v>110</v>
      </c>
    </row>
    <row r="285" spans="1:39">
      <c r="A285" t="s">
        <v>405</v>
      </c>
      <c r="B285">
        <v>26.8</v>
      </c>
      <c r="C285">
        <v>8.8000000000000007</v>
      </c>
      <c r="D285">
        <v>0.42</v>
      </c>
      <c r="E285">
        <v>0.11</v>
      </c>
      <c r="F285">
        <v>0.51105999999999996</v>
      </c>
      <c r="G285">
        <v>2.3809520000000002</v>
      </c>
      <c r="H285">
        <v>0.62358279999999999</v>
      </c>
      <c r="I285">
        <v>0.43</v>
      </c>
      <c r="J285">
        <v>0.15</v>
      </c>
      <c r="K285">
        <v>0.24142</v>
      </c>
      <c r="L285">
        <v>3320</v>
      </c>
      <c r="M285">
        <v>340</v>
      </c>
      <c r="N285">
        <v>2190</v>
      </c>
      <c r="O285">
        <v>470</v>
      </c>
      <c r="P285">
        <v>3930</v>
      </c>
      <c r="Q285">
        <v>650</v>
      </c>
      <c r="R285" t="s">
        <v>249</v>
      </c>
      <c r="S285" t="s">
        <v>250</v>
      </c>
      <c r="T285" t="s">
        <v>250</v>
      </c>
    </row>
    <row r="286" spans="1:39">
      <c r="A286" t="s">
        <v>406</v>
      </c>
      <c r="B286">
        <v>27.9</v>
      </c>
      <c r="C286">
        <v>8.4</v>
      </c>
      <c r="D286">
        <v>0.34200000000000003</v>
      </c>
      <c r="E286">
        <v>5.0999999999999997E-2</v>
      </c>
      <c r="F286">
        <v>0.39482</v>
      </c>
      <c r="G286">
        <v>2.9239769999999998</v>
      </c>
      <c r="H286">
        <v>0.43603160000000002</v>
      </c>
      <c r="I286">
        <v>0.53</v>
      </c>
      <c r="J286">
        <v>0.15</v>
      </c>
      <c r="K286">
        <v>6.4770999999999995E-2</v>
      </c>
      <c r="L286">
        <v>3260</v>
      </c>
      <c r="M286">
        <v>360</v>
      </c>
      <c r="N286">
        <v>1890</v>
      </c>
      <c r="O286">
        <v>250</v>
      </c>
      <c r="P286">
        <v>4310</v>
      </c>
      <c r="Q286">
        <v>530</v>
      </c>
      <c r="R286" t="s">
        <v>249</v>
      </c>
      <c r="S286" t="s">
        <v>250</v>
      </c>
      <c r="T286" t="s">
        <v>250</v>
      </c>
    </row>
    <row r="287" spans="1:39">
      <c r="A287" t="s">
        <v>407</v>
      </c>
      <c r="B287">
        <v>2</v>
      </c>
      <c r="C287">
        <v>0.11</v>
      </c>
      <c r="D287">
        <v>0.11269999999999999</v>
      </c>
      <c r="E287">
        <v>3.2000000000000002E-3</v>
      </c>
      <c r="F287">
        <v>0.17754</v>
      </c>
      <c r="G287">
        <v>8.8731139999999993</v>
      </c>
      <c r="H287">
        <v>0.25194290000000003</v>
      </c>
      <c r="I287">
        <v>0.1303</v>
      </c>
      <c r="J287">
        <v>7.7999999999999996E-3</v>
      </c>
      <c r="K287">
        <v>0.30081999999999998</v>
      </c>
      <c r="L287">
        <v>1123</v>
      </c>
      <c r="M287">
        <v>36</v>
      </c>
      <c r="N287">
        <v>688</v>
      </c>
      <c r="O287">
        <v>19</v>
      </c>
      <c r="P287">
        <v>2060</v>
      </c>
      <c r="Q287">
        <v>110</v>
      </c>
      <c r="R287" t="s">
        <v>249</v>
      </c>
      <c r="S287" t="s">
        <v>250</v>
      </c>
      <c r="T287" t="s">
        <v>250</v>
      </c>
    </row>
    <row r="288" spans="1:39">
      <c r="A288" t="s">
        <v>408</v>
      </c>
      <c r="B288">
        <v>4.9000000000000004</v>
      </c>
      <c r="C288">
        <v>0.33</v>
      </c>
      <c r="D288">
        <v>0.32879999999999998</v>
      </c>
      <c r="E288">
        <v>8.9999999999999993E-3</v>
      </c>
      <c r="F288">
        <v>-0.13683999999999999</v>
      </c>
      <c r="G288">
        <v>3.041363</v>
      </c>
      <c r="H288">
        <v>8.3248970000000005E-2</v>
      </c>
      <c r="I288">
        <v>0.108</v>
      </c>
      <c r="J288">
        <v>8.2000000000000007E-3</v>
      </c>
      <c r="K288">
        <v>0.51163999999999998</v>
      </c>
      <c r="L288">
        <v>1783</v>
      </c>
      <c r="M288">
        <v>61</v>
      </c>
      <c r="N288">
        <v>1838</v>
      </c>
      <c r="O288">
        <v>45</v>
      </c>
      <c r="P288">
        <v>1740</v>
      </c>
      <c r="Q288">
        <v>150</v>
      </c>
      <c r="R288" t="s">
        <v>245</v>
      </c>
      <c r="S288">
        <v>1838</v>
      </c>
      <c r="T288">
        <v>45</v>
      </c>
    </row>
    <row r="289" spans="1:39">
      <c r="A289" t="s">
        <v>409</v>
      </c>
      <c r="B289">
        <v>2.14</v>
      </c>
      <c r="C289">
        <v>0.75</v>
      </c>
      <c r="D289">
        <v>7.0999999999999994E-2</v>
      </c>
      <c r="E289">
        <v>1.6E-2</v>
      </c>
      <c r="F289">
        <v>7.8579999999999997E-2</v>
      </c>
      <c r="G289">
        <v>14.08451</v>
      </c>
      <c r="H289">
        <v>3.1739730000000002</v>
      </c>
      <c r="I289">
        <v>0.46</v>
      </c>
      <c r="J289">
        <v>0.3</v>
      </c>
      <c r="K289">
        <v>0.97743000000000002</v>
      </c>
      <c r="L289">
        <v>1200</v>
      </c>
      <c r="M289">
        <v>260</v>
      </c>
      <c r="N289">
        <v>439</v>
      </c>
      <c r="O289">
        <v>97</v>
      </c>
      <c r="P289">
        <v>2600</v>
      </c>
      <c r="Q289">
        <v>1300</v>
      </c>
      <c r="R289" t="s">
        <v>249</v>
      </c>
      <c r="S289" t="s">
        <v>250</v>
      </c>
      <c r="T289" t="s">
        <v>250</v>
      </c>
    </row>
    <row r="290" spans="1:39">
      <c r="A290" t="s">
        <v>410</v>
      </c>
      <c r="B290">
        <v>15.63</v>
      </c>
      <c r="C290">
        <v>0.66</v>
      </c>
      <c r="D290">
        <v>0.54700000000000004</v>
      </c>
      <c r="E290">
        <v>1.4E-2</v>
      </c>
      <c r="F290">
        <v>0.4466</v>
      </c>
      <c r="G290">
        <v>1.8281540000000001</v>
      </c>
      <c r="H290">
        <v>4.6790039999999998E-2</v>
      </c>
      <c r="I290">
        <v>0.2059</v>
      </c>
      <c r="J290">
        <v>7.9000000000000008E-3</v>
      </c>
      <c r="K290">
        <v>0.18015999999999999</v>
      </c>
      <c r="L290">
        <v>2852</v>
      </c>
      <c r="M290">
        <v>41</v>
      </c>
      <c r="N290">
        <v>2818</v>
      </c>
      <c r="O290">
        <v>62</v>
      </c>
      <c r="P290">
        <v>2868</v>
      </c>
      <c r="Q290">
        <v>65</v>
      </c>
      <c r="R290" t="s">
        <v>245</v>
      </c>
      <c r="S290">
        <v>2868</v>
      </c>
      <c r="T290">
        <v>65</v>
      </c>
    </row>
    <row r="291" spans="1:39">
      <c r="A291" t="s">
        <v>411</v>
      </c>
      <c r="B291">
        <v>1.081</v>
      </c>
      <c r="C291">
        <v>3.5000000000000003E-2</v>
      </c>
      <c r="D291">
        <v>3.2719999999999999E-2</v>
      </c>
      <c r="E291">
        <v>9.7000000000000005E-4</v>
      </c>
      <c r="F291">
        <v>0.36976999999999999</v>
      </c>
      <c r="G291">
        <v>30.562349999999999</v>
      </c>
      <c r="H291">
        <v>0.90603540000000005</v>
      </c>
      <c r="I291">
        <v>0.24299999999999999</v>
      </c>
      <c r="J291">
        <v>8.5000000000000006E-3</v>
      </c>
      <c r="K291">
        <v>0.48011999999999999</v>
      </c>
      <c r="L291">
        <v>745</v>
      </c>
      <c r="M291">
        <v>17</v>
      </c>
      <c r="N291">
        <v>207.5</v>
      </c>
      <c r="O291">
        <v>6</v>
      </c>
      <c r="P291">
        <v>3138</v>
      </c>
      <c r="Q291">
        <v>54</v>
      </c>
      <c r="R291" t="s">
        <v>249</v>
      </c>
      <c r="S291" t="s">
        <v>250</v>
      </c>
      <c r="T291" t="s">
        <v>250</v>
      </c>
    </row>
    <row r="292" spans="1:39">
      <c r="A292" t="s">
        <v>412</v>
      </c>
      <c r="B292">
        <v>5.04</v>
      </c>
      <c r="C292">
        <v>0.38</v>
      </c>
      <c r="D292">
        <v>0.31790000000000002</v>
      </c>
      <c r="E292">
        <v>8.5000000000000006E-3</v>
      </c>
      <c r="F292">
        <v>0.45621</v>
      </c>
      <c r="G292">
        <v>3.1456430000000002</v>
      </c>
      <c r="H292">
        <v>8.410811E-2</v>
      </c>
      <c r="I292">
        <v>0.11070000000000001</v>
      </c>
      <c r="J292">
        <v>8.0000000000000002E-3</v>
      </c>
      <c r="K292">
        <v>-0.12332</v>
      </c>
      <c r="L292">
        <v>1817</v>
      </c>
      <c r="M292">
        <v>63</v>
      </c>
      <c r="N292">
        <v>1778</v>
      </c>
      <c r="O292">
        <v>42</v>
      </c>
      <c r="P292">
        <v>1840</v>
      </c>
      <c r="Q292">
        <v>140</v>
      </c>
      <c r="R292" t="s">
        <v>245</v>
      </c>
      <c r="S292">
        <v>1778</v>
      </c>
      <c r="T292">
        <v>42</v>
      </c>
    </row>
    <row r="293" spans="1:39">
      <c r="A293"/>
    </row>
    <row r="294" spans="1:39" ht="15.75">
      <c r="A294" s="88" t="s">
        <v>739</v>
      </c>
    </row>
    <row r="295" spans="1:39">
      <c r="A295" t="s">
        <v>413</v>
      </c>
      <c r="B295">
        <v>3.04</v>
      </c>
      <c r="C295">
        <v>0.2</v>
      </c>
      <c r="D295">
        <v>0.21759999999999999</v>
      </c>
      <c r="E295">
        <v>8.3000000000000001E-3</v>
      </c>
      <c r="F295">
        <v>7.3459999999999998E-2</v>
      </c>
      <c r="G295">
        <v>4.5955880000000002</v>
      </c>
      <c r="H295">
        <v>0.17529130000000001</v>
      </c>
      <c r="I295">
        <v>0.1013</v>
      </c>
      <c r="J295">
        <v>7.4000000000000003E-3</v>
      </c>
      <c r="K295">
        <v>0.36562</v>
      </c>
      <c r="L295">
        <v>1422</v>
      </c>
      <c r="M295">
        <v>56</v>
      </c>
      <c r="N295">
        <v>1268</v>
      </c>
      <c r="O295">
        <v>44</v>
      </c>
      <c r="P295">
        <v>1640</v>
      </c>
      <c r="Q295">
        <v>140</v>
      </c>
      <c r="R295" t="s">
        <v>249</v>
      </c>
      <c r="S295" t="s">
        <v>250</v>
      </c>
      <c r="T295" t="s">
        <v>250</v>
      </c>
      <c r="U295">
        <v>1.4670700000000001</v>
      </c>
      <c r="V295">
        <v>1.6000000000000001E-4</v>
      </c>
      <c r="W295">
        <v>1.8865799999999999</v>
      </c>
      <c r="X295">
        <v>3.3E-4</v>
      </c>
      <c r="Y295">
        <v>0.28017500000000001</v>
      </c>
      <c r="Z295">
        <v>4.1999999999999998E-5</v>
      </c>
      <c r="AA295">
        <v>2.7E-2</v>
      </c>
      <c r="AB295">
        <v>1.1999999999999999E-3</v>
      </c>
      <c r="AC295">
        <v>7.6599999999999997E-4</v>
      </c>
      <c r="AD295">
        <v>3.4999999999999997E-5</v>
      </c>
      <c r="AE295">
        <v>3.76</v>
      </c>
      <c r="AF295">
        <v>0.18</v>
      </c>
      <c r="AG295">
        <v>0.28222700000000001</v>
      </c>
      <c r="AH295">
        <v>4.6999999999999997E-5</v>
      </c>
    </row>
    <row r="296" spans="1:39">
      <c r="A296" t="s">
        <v>414</v>
      </c>
      <c r="B296">
        <v>4.3499999999999996</v>
      </c>
      <c r="C296">
        <v>0.44</v>
      </c>
      <c r="D296">
        <v>0.312</v>
      </c>
      <c r="E296">
        <v>1.4999999999999999E-2</v>
      </c>
      <c r="F296">
        <v>0.35832000000000003</v>
      </c>
      <c r="G296">
        <v>3.2051280000000002</v>
      </c>
      <c r="H296">
        <v>0.1540927</v>
      </c>
      <c r="I296">
        <v>0.10100000000000001</v>
      </c>
      <c r="J296">
        <v>0.01</v>
      </c>
      <c r="K296">
        <v>0.11262</v>
      </c>
      <c r="L296">
        <v>1707</v>
      </c>
      <c r="M296">
        <v>84</v>
      </c>
      <c r="N296">
        <v>1744</v>
      </c>
      <c r="O296">
        <v>71</v>
      </c>
      <c r="P296">
        <v>1610</v>
      </c>
      <c r="Q296">
        <v>200</v>
      </c>
      <c r="R296" t="s">
        <v>245</v>
      </c>
      <c r="S296">
        <v>1744</v>
      </c>
      <c r="T296">
        <v>71</v>
      </c>
      <c r="U296">
        <v>1.46706</v>
      </c>
      <c r="V296">
        <v>1.9000000000000001E-4</v>
      </c>
      <c r="W296">
        <v>1.88676</v>
      </c>
      <c r="X296">
        <v>2.4000000000000001E-4</v>
      </c>
      <c r="Y296">
        <v>0.28001799999999999</v>
      </c>
      <c r="Z296">
        <v>3.8999999999999999E-5</v>
      </c>
      <c r="AA296">
        <v>4.3459999999999999E-2</v>
      </c>
      <c r="AB296">
        <v>8.8999999999999995E-4</v>
      </c>
      <c r="AC296">
        <v>1.176E-3</v>
      </c>
      <c r="AD296">
        <v>2.0000000000000002E-5</v>
      </c>
      <c r="AE296">
        <v>4.0999999999999996</v>
      </c>
      <c r="AF296">
        <v>0.16</v>
      </c>
      <c r="AG296">
        <v>0.28204299999999999</v>
      </c>
      <c r="AH296">
        <v>4.6E-5</v>
      </c>
      <c r="AJ296">
        <v>1744</v>
      </c>
      <c r="AK296">
        <v>71</v>
      </c>
      <c r="AL296">
        <v>11.7</v>
      </c>
      <c r="AM296">
        <v>0.5</v>
      </c>
    </row>
    <row r="297" spans="1:39">
      <c r="A297" t="s">
        <v>415</v>
      </c>
      <c r="B297">
        <v>3.18</v>
      </c>
      <c r="C297">
        <v>0.22</v>
      </c>
      <c r="D297">
        <v>0.2545</v>
      </c>
      <c r="E297">
        <v>8.6E-3</v>
      </c>
      <c r="F297">
        <v>0.14346</v>
      </c>
      <c r="G297">
        <v>3.9292729999999998</v>
      </c>
      <c r="H297">
        <v>0.13277700000000001</v>
      </c>
      <c r="I297">
        <v>8.8499999999999995E-2</v>
      </c>
      <c r="J297">
        <v>6.4000000000000003E-3</v>
      </c>
      <c r="K297">
        <v>0.23465</v>
      </c>
      <c r="L297">
        <v>1454</v>
      </c>
      <c r="M297">
        <v>58</v>
      </c>
      <c r="N297">
        <v>1460</v>
      </c>
      <c r="O297">
        <v>44</v>
      </c>
      <c r="P297">
        <v>1390</v>
      </c>
      <c r="Q297">
        <v>150</v>
      </c>
      <c r="R297" t="s">
        <v>245</v>
      </c>
      <c r="S297">
        <v>1460</v>
      </c>
      <c r="T297">
        <v>44</v>
      </c>
      <c r="U297">
        <v>1.46712</v>
      </c>
      <c r="V297">
        <v>1.6000000000000001E-4</v>
      </c>
      <c r="W297">
        <v>1.88679</v>
      </c>
      <c r="X297">
        <v>1.8000000000000001E-4</v>
      </c>
      <c r="Y297">
        <v>0.27978599999999998</v>
      </c>
      <c r="Z297">
        <v>4.1E-5</v>
      </c>
      <c r="AA297">
        <v>2.5899999999999999E-2</v>
      </c>
      <c r="AB297">
        <v>1.1000000000000001E-3</v>
      </c>
      <c r="AC297">
        <v>7.4600000000000003E-4</v>
      </c>
      <c r="AD297">
        <v>2.4000000000000001E-5</v>
      </c>
      <c r="AE297">
        <v>4.0199999999999996</v>
      </c>
      <c r="AF297">
        <v>0.19</v>
      </c>
      <c r="AG297">
        <v>0.28181499999999998</v>
      </c>
      <c r="AH297">
        <v>4.5000000000000003E-5</v>
      </c>
      <c r="AJ297">
        <v>1460</v>
      </c>
      <c r="AK297">
        <v>44</v>
      </c>
      <c r="AL297">
        <v>-2.2000000000000002</v>
      </c>
      <c r="AM297">
        <v>0.5</v>
      </c>
    </row>
    <row r="298" spans="1:39">
      <c r="A298" t="s">
        <v>416</v>
      </c>
      <c r="B298">
        <v>2.68</v>
      </c>
      <c r="C298">
        <v>0.18</v>
      </c>
      <c r="D298">
        <v>0.21440000000000001</v>
      </c>
      <c r="E298">
        <v>5.1000000000000004E-3</v>
      </c>
      <c r="F298">
        <v>0.20197999999999999</v>
      </c>
      <c r="G298">
        <v>4.6641789999999999</v>
      </c>
      <c r="H298">
        <v>0.1109483</v>
      </c>
      <c r="I298">
        <v>9.06E-2</v>
      </c>
      <c r="J298">
        <v>6.4000000000000003E-3</v>
      </c>
      <c r="K298">
        <v>0.20913000000000001</v>
      </c>
      <c r="L298">
        <v>1320</v>
      </c>
      <c r="M298">
        <v>49</v>
      </c>
      <c r="N298">
        <v>1252</v>
      </c>
      <c r="O298">
        <v>27</v>
      </c>
      <c r="P298">
        <v>1420</v>
      </c>
      <c r="Q298">
        <v>130</v>
      </c>
      <c r="R298" t="s">
        <v>249</v>
      </c>
      <c r="S298" t="s">
        <v>250</v>
      </c>
      <c r="T298" t="s">
        <v>250</v>
      </c>
      <c r="U298">
        <v>1.46696</v>
      </c>
      <c r="V298">
        <v>1.6000000000000001E-4</v>
      </c>
      <c r="W298">
        <v>1.88672</v>
      </c>
      <c r="X298">
        <v>2.3000000000000001E-4</v>
      </c>
      <c r="Y298">
        <v>0.28015000000000001</v>
      </c>
      <c r="Z298">
        <v>5.8999999999999998E-5</v>
      </c>
      <c r="AA298">
        <v>2.7400000000000001E-2</v>
      </c>
      <c r="AB298">
        <v>1.9E-3</v>
      </c>
      <c r="AC298">
        <v>7.5199999999999996E-4</v>
      </c>
      <c r="AD298">
        <v>4.1E-5</v>
      </c>
      <c r="AE298">
        <v>3.27</v>
      </c>
      <c r="AF298">
        <v>0.16</v>
      </c>
      <c r="AG298">
        <v>0.28221000000000002</v>
      </c>
      <c r="AH298">
        <v>6.8999999999999997E-5</v>
      </c>
    </row>
    <row r="299" spans="1:39">
      <c r="A299" t="s">
        <v>417</v>
      </c>
      <c r="B299">
        <v>2.87</v>
      </c>
      <c r="C299">
        <v>0.18</v>
      </c>
      <c r="D299">
        <v>0.1933</v>
      </c>
      <c r="E299">
        <v>7.1999999999999998E-3</v>
      </c>
      <c r="F299">
        <v>0.40077000000000002</v>
      </c>
      <c r="G299">
        <v>5.1733060000000002</v>
      </c>
      <c r="H299">
        <v>0.19269430000000001</v>
      </c>
      <c r="I299">
        <v>0.1076</v>
      </c>
      <c r="J299">
        <v>6.7999999999999996E-3</v>
      </c>
      <c r="K299">
        <v>0.28699000000000002</v>
      </c>
      <c r="L299">
        <v>1378</v>
      </c>
      <c r="M299">
        <v>50</v>
      </c>
      <c r="N299">
        <v>1138</v>
      </c>
      <c r="O299">
        <v>39</v>
      </c>
      <c r="P299">
        <v>1750</v>
      </c>
      <c r="Q299">
        <v>110</v>
      </c>
      <c r="R299" t="s">
        <v>249</v>
      </c>
      <c r="S299" t="s">
        <v>250</v>
      </c>
      <c r="T299" t="s">
        <v>250</v>
      </c>
      <c r="U299">
        <v>1.46689</v>
      </c>
      <c r="V299">
        <v>2.4000000000000001E-4</v>
      </c>
      <c r="W299">
        <v>1.8868400000000001</v>
      </c>
      <c r="X299">
        <v>2.4000000000000001E-4</v>
      </c>
      <c r="Y299">
        <v>0.280165</v>
      </c>
      <c r="Z299">
        <v>6.7000000000000002E-5</v>
      </c>
      <c r="AA299">
        <v>2.5899999999999999E-2</v>
      </c>
      <c r="AB299">
        <v>1.8E-3</v>
      </c>
      <c r="AC299">
        <v>7.5299999999999998E-4</v>
      </c>
      <c r="AD299">
        <v>6.3E-5</v>
      </c>
      <c r="AE299">
        <v>3.76</v>
      </c>
      <c r="AF299">
        <v>0.21</v>
      </c>
      <c r="AG299">
        <v>0.282167</v>
      </c>
      <c r="AH299">
        <v>7.4999999999999993E-5</v>
      </c>
    </row>
    <row r="300" spans="1:39">
      <c r="A300" t="s">
        <v>418</v>
      </c>
      <c r="B300">
        <v>3.37</v>
      </c>
      <c r="C300">
        <v>0.25</v>
      </c>
      <c r="D300">
        <v>0.24990000000000001</v>
      </c>
      <c r="E300">
        <v>7.4999999999999997E-3</v>
      </c>
      <c r="F300">
        <v>0.20954999999999999</v>
      </c>
      <c r="G300">
        <v>4.001601</v>
      </c>
      <c r="H300">
        <v>0.1200961</v>
      </c>
      <c r="I300">
        <v>9.5500000000000002E-2</v>
      </c>
      <c r="J300">
        <v>6.8999999999999999E-3</v>
      </c>
      <c r="K300">
        <v>0.11670999999999999</v>
      </c>
      <c r="L300">
        <v>1491</v>
      </c>
      <c r="M300">
        <v>58</v>
      </c>
      <c r="N300">
        <v>1443</v>
      </c>
      <c r="O300">
        <v>38</v>
      </c>
      <c r="P300">
        <v>1520</v>
      </c>
      <c r="Q300">
        <v>130</v>
      </c>
      <c r="R300" t="s">
        <v>245</v>
      </c>
      <c r="S300">
        <v>1443</v>
      </c>
      <c r="T300">
        <v>38</v>
      </c>
      <c r="U300">
        <v>1.4669399999999999</v>
      </c>
      <c r="V300">
        <v>2.0000000000000001E-4</v>
      </c>
      <c r="W300">
        <v>1.8865000000000001</v>
      </c>
      <c r="X300">
        <v>2.2000000000000001E-4</v>
      </c>
      <c r="Y300">
        <v>0.27998200000000001</v>
      </c>
      <c r="Z300">
        <v>5.5000000000000002E-5</v>
      </c>
      <c r="AA300">
        <v>8.6900000000000005E-2</v>
      </c>
      <c r="AB300">
        <v>6.3E-3</v>
      </c>
      <c r="AC300">
        <v>2.31E-3</v>
      </c>
      <c r="AD300">
        <v>1.2999999999999999E-4</v>
      </c>
      <c r="AE300">
        <v>3.94</v>
      </c>
      <c r="AF300">
        <v>0.21</v>
      </c>
      <c r="AG300">
        <v>0.28204899999999999</v>
      </c>
      <c r="AH300">
        <v>5.5999999999999999E-5</v>
      </c>
      <c r="AJ300">
        <v>1443</v>
      </c>
      <c r="AK300">
        <v>38</v>
      </c>
      <c r="AL300">
        <v>4.2</v>
      </c>
      <c r="AM300">
        <v>0.6</v>
      </c>
    </row>
    <row r="301" spans="1:39">
      <c r="A301" t="s">
        <v>419</v>
      </c>
      <c r="B301">
        <v>2.3199999999999998</v>
      </c>
      <c r="C301">
        <v>0.25</v>
      </c>
      <c r="D301">
        <v>0.21149999999999999</v>
      </c>
      <c r="E301">
        <v>6.6E-3</v>
      </c>
      <c r="F301">
        <v>-0.23852999999999999</v>
      </c>
      <c r="G301">
        <v>4.7281319999999996</v>
      </c>
      <c r="H301">
        <v>0.1475446</v>
      </c>
      <c r="I301">
        <v>7.8600000000000003E-2</v>
      </c>
      <c r="J301">
        <v>9.9000000000000008E-3</v>
      </c>
      <c r="K301">
        <v>0.54762999999999995</v>
      </c>
      <c r="L301">
        <v>1239</v>
      </c>
      <c r="M301">
        <v>80</v>
      </c>
      <c r="N301">
        <v>1236</v>
      </c>
      <c r="O301">
        <v>35</v>
      </c>
      <c r="P301">
        <v>1120</v>
      </c>
      <c r="Q301">
        <v>250</v>
      </c>
      <c r="R301" t="s">
        <v>245</v>
      </c>
      <c r="S301">
        <v>1236</v>
      </c>
      <c r="T301">
        <v>35</v>
      </c>
      <c r="U301">
        <v>1.46709</v>
      </c>
      <c r="V301">
        <v>1.4999999999999999E-4</v>
      </c>
      <c r="W301">
        <v>1.88666</v>
      </c>
      <c r="X301">
        <v>2.4000000000000001E-4</v>
      </c>
      <c r="Y301">
        <v>0.27999299999999999</v>
      </c>
      <c r="Z301">
        <v>3.1000000000000001E-5</v>
      </c>
      <c r="AA301">
        <v>3.9539999999999999E-2</v>
      </c>
      <c r="AB301">
        <v>3.6000000000000002E-4</v>
      </c>
      <c r="AC301">
        <v>1.1257000000000001E-3</v>
      </c>
      <c r="AD301">
        <v>6.7000000000000002E-6</v>
      </c>
      <c r="AE301">
        <v>4.55</v>
      </c>
      <c r="AF301">
        <v>0.17</v>
      </c>
      <c r="AG301">
        <v>0.28204600000000002</v>
      </c>
      <c r="AH301">
        <v>3.3000000000000003E-5</v>
      </c>
      <c r="AJ301">
        <v>1236</v>
      </c>
      <c r="AK301">
        <v>35</v>
      </c>
      <c r="AL301">
        <v>0.8</v>
      </c>
      <c r="AM301">
        <v>0.3</v>
      </c>
    </row>
    <row r="302" spans="1:39">
      <c r="A302" t="s">
        <v>420</v>
      </c>
      <c r="B302">
        <v>2.54</v>
      </c>
      <c r="C302">
        <v>0.18</v>
      </c>
      <c r="D302">
        <v>0.17530000000000001</v>
      </c>
      <c r="E302">
        <v>5.4999999999999997E-3</v>
      </c>
      <c r="F302">
        <v>0.12814</v>
      </c>
      <c r="G302">
        <v>5.7045070000000004</v>
      </c>
      <c r="H302">
        <v>0.17897769999999999</v>
      </c>
      <c r="I302">
        <v>0.1019</v>
      </c>
      <c r="J302">
        <v>7.7999999999999996E-3</v>
      </c>
      <c r="K302">
        <v>0.24973000000000001</v>
      </c>
      <c r="L302">
        <v>1278</v>
      </c>
      <c r="M302">
        <v>54</v>
      </c>
      <c r="N302">
        <v>1040</v>
      </c>
      <c r="O302">
        <v>30</v>
      </c>
      <c r="P302">
        <v>1680</v>
      </c>
      <c r="Q302">
        <v>150</v>
      </c>
      <c r="R302" t="s">
        <v>249</v>
      </c>
      <c r="S302" t="s">
        <v>250</v>
      </c>
      <c r="T302" t="s">
        <v>250</v>
      </c>
      <c r="U302">
        <v>1.4672099999999999</v>
      </c>
      <c r="V302">
        <v>1.4999999999999999E-4</v>
      </c>
      <c r="W302">
        <v>1.88663</v>
      </c>
      <c r="X302">
        <v>2.2000000000000001E-4</v>
      </c>
      <c r="Y302">
        <v>0.28014800000000001</v>
      </c>
      <c r="Z302">
        <v>4.1E-5</v>
      </c>
      <c r="AA302">
        <v>2.9069999999999999E-2</v>
      </c>
      <c r="AB302">
        <v>6.7000000000000002E-4</v>
      </c>
      <c r="AC302">
        <v>7.9100000000000004E-4</v>
      </c>
      <c r="AD302">
        <v>1.4E-5</v>
      </c>
      <c r="AE302">
        <v>4.0999999999999996</v>
      </c>
      <c r="AF302">
        <v>0.17</v>
      </c>
      <c r="AG302">
        <v>0.28222199999999997</v>
      </c>
      <c r="AH302">
        <v>4.6E-5</v>
      </c>
    </row>
    <row r="303" spans="1:39">
      <c r="A303" t="s">
        <v>421</v>
      </c>
      <c r="B303">
        <v>2.2400000000000002</v>
      </c>
      <c r="C303">
        <v>0.2</v>
      </c>
      <c r="D303">
        <v>0.1638</v>
      </c>
      <c r="E303">
        <v>4.7000000000000002E-3</v>
      </c>
      <c r="F303">
        <v>0.27659</v>
      </c>
      <c r="G303">
        <v>6.1050060000000004</v>
      </c>
      <c r="H303">
        <v>0.1751742</v>
      </c>
      <c r="I303">
        <v>9.9900000000000003E-2</v>
      </c>
      <c r="J303">
        <v>8.0000000000000002E-3</v>
      </c>
      <c r="K303">
        <v>6.2894000000000005E-2</v>
      </c>
      <c r="L303">
        <v>1207</v>
      </c>
      <c r="M303">
        <v>59</v>
      </c>
      <c r="N303">
        <v>982</v>
      </c>
      <c r="O303">
        <v>27</v>
      </c>
      <c r="P303">
        <v>1560</v>
      </c>
      <c r="Q303">
        <v>170</v>
      </c>
      <c r="R303" t="s">
        <v>249</v>
      </c>
      <c r="S303" t="s">
        <v>250</v>
      </c>
      <c r="T303" t="s">
        <v>250</v>
      </c>
      <c r="U303">
        <v>1.46688</v>
      </c>
      <c r="V303">
        <v>1.8000000000000001E-4</v>
      </c>
      <c r="W303">
        <v>1.8867100000000001</v>
      </c>
      <c r="X303">
        <v>2.1000000000000001E-4</v>
      </c>
      <c r="Y303">
        <v>0.27999099999999999</v>
      </c>
      <c r="Z303">
        <v>3.1999999999999999E-5</v>
      </c>
      <c r="AA303">
        <v>5.3220000000000003E-2</v>
      </c>
      <c r="AB303">
        <v>5.6999999999999998E-4</v>
      </c>
      <c r="AC303">
        <v>1.3359999999999999E-3</v>
      </c>
      <c r="AD303">
        <v>1.0000000000000001E-5</v>
      </c>
      <c r="AE303">
        <v>4.16</v>
      </c>
      <c r="AF303">
        <v>0.23</v>
      </c>
      <c r="AG303">
        <v>0.28203800000000001</v>
      </c>
      <c r="AH303">
        <v>4.1E-5</v>
      </c>
    </row>
    <row r="304" spans="1:39">
      <c r="A304" t="s">
        <v>422</v>
      </c>
      <c r="B304">
        <v>3.66</v>
      </c>
      <c r="C304">
        <v>0.36</v>
      </c>
      <c r="D304">
        <v>0.25419999999999998</v>
      </c>
      <c r="E304">
        <v>9.5999999999999992E-3</v>
      </c>
      <c r="F304">
        <v>0.30802000000000002</v>
      </c>
      <c r="G304">
        <v>3.93391</v>
      </c>
      <c r="H304">
        <v>0.14856620000000001</v>
      </c>
      <c r="I304">
        <v>0.107</v>
      </c>
      <c r="J304">
        <v>1.0999999999999999E-2</v>
      </c>
      <c r="K304">
        <v>7.4185000000000001E-2</v>
      </c>
      <c r="L304">
        <v>1589</v>
      </c>
      <c r="M304">
        <v>86</v>
      </c>
      <c r="N304">
        <v>1458</v>
      </c>
      <c r="O304">
        <v>49</v>
      </c>
      <c r="P304">
        <v>1690</v>
      </c>
      <c r="Q304">
        <v>190</v>
      </c>
      <c r="R304" t="s">
        <v>249</v>
      </c>
      <c r="S304" t="s">
        <v>250</v>
      </c>
      <c r="T304" t="s">
        <v>250</v>
      </c>
      <c r="U304">
        <v>1.4668699999999999</v>
      </c>
      <c r="V304">
        <v>2.2000000000000001E-4</v>
      </c>
      <c r="W304">
        <v>1.88679</v>
      </c>
      <c r="X304">
        <v>2.7E-4</v>
      </c>
      <c r="Y304">
        <v>0.28022000000000002</v>
      </c>
      <c r="Z304">
        <v>4.8999999999999998E-5</v>
      </c>
      <c r="AA304">
        <v>8.0299999999999996E-2</v>
      </c>
      <c r="AB304">
        <v>1.6999999999999999E-3</v>
      </c>
      <c r="AC304">
        <v>1.964E-3</v>
      </c>
      <c r="AD304">
        <v>3.0000000000000001E-5</v>
      </c>
      <c r="AE304">
        <v>3.16</v>
      </c>
      <c r="AF304">
        <v>0.2</v>
      </c>
      <c r="AG304">
        <v>0.28223900000000002</v>
      </c>
      <c r="AH304">
        <v>5.3000000000000001E-5</v>
      </c>
    </row>
    <row r="305" spans="1:39">
      <c r="A305" t="s">
        <v>423</v>
      </c>
      <c r="B305">
        <v>3.41</v>
      </c>
      <c r="C305">
        <v>0.26</v>
      </c>
      <c r="D305">
        <v>0.25330000000000003</v>
      </c>
      <c r="E305">
        <v>7.1999999999999998E-3</v>
      </c>
      <c r="F305">
        <v>0.23979</v>
      </c>
      <c r="G305">
        <v>3.9478879999999998</v>
      </c>
      <c r="H305">
        <v>0.1122179</v>
      </c>
      <c r="I305">
        <v>9.8500000000000004E-2</v>
      </c>
      <c r="J305">
        <v>7.9000000000000008E-3</v>
      </c>
      <c r="K305">
        <v>0.17695</v>
      </c>
      <c r="L305">
        <v>1508</v>
      </c>
      <c r="M305">
        <v>63</v>
      </c>
      <c r="N305">
        <v>1461</v>
      </c>
      <c r="O305">
        <v>35</v>
      </c>
      <c r="P305">
        <v>1600</v>
      </c>
      <c r="Q305">
        <v>140</v>
      </c>
      <c r="R305" t="s">
        <v>245</v>
      </c>
      <c r="S305">
        <v>1461</v>
      </c>
      <c r="T305">
        <v>35</v>
      </c>
      <c r="U305">
        <v>1.4672499999999999</v>
      </c>
      <c r="V305">
        <v>1.7000000000000001E-4</v>
      </c>
      <c r="W305">
        <v>1.8868499999999999</v>
      </c>
      <c r="X305">
        <v>2.5000000000000001E-4</v>
      </c>
      <c r="Y305">
        <v>0.27997300000000003</v>
      </c>
      <c r="Z305">
        <v>5.8999999999999998E-5</v>
      </c>
      <c r="AA305">
        <v>4.3610000000000003E-2</v>
      </c>
      <c r="AB305">
        <v>8.0999999999999996E-4</v>
      </c>
      <c r="AC305">
        <v>1.1689999999999999E-3</v>
      </c>
      <c r="AD305">
        <v>2.1999999999999999E-5</v>
      </c>
      <c r="AE305">
        <v>3.302</v>
      </c>
      <c r="AF305">
        <v>5.8999999999999997E-2</v>
      </c>
      <c r="AG305">
        <v>0.28200900000000001</v>
      </c>
      <c r="AH305">
        <v>6.7000000000000002E-5</v>
      </c>
      <c r="AJ305">
        <v>1461</v>
      </c>
      <c r="AK305">
        <v>35</v>
      </c>
      <c r="AL305">
        <v>4.3</v>
      </c>
      <c r="AM305">
        <v>0.7</v>
      </c>
    </row>
    <row r="306" spans="1:39">
      <c r="A306" t="s">
        <v>424</v>
      </c>
      <c r="B306">
        <v>3.85</v>
      </c>
      <c r="C306">
        <v>0.24</v>
      </c>
      <c r="D306">
        <v>0.24299999999999999</v>
      </c>
      <c r="E306">
        <v>8.8999999999999999E-3</v>
      </c>
      <c r="F306">
        <v>0.15687000000000001</v>
      </c>
      <c r="G306">
        <v>4.1152259999999998</v>
      </c>
      <c r="H306">
        <v>0.1507223</v>
      </c>
      <c r="I306">
        <v>0.1119</v>
      </c>
      <c r="J306">
        <v>7.4000000000000003E-3</v>
      </c>
      <c r="K306">
        <v>0.35532000000000002</v>
      </c>
      <c r="L306">
        <v>1616</v>
      </c>
      <c r="M306">
        <v>52</v>
      </c>
      <c r="N306">
        <v>1415</v>
      </c>
      <c r="O306">
        <v>49</v>
      </c>
      <c r="P306">
        <v>1820</v>
      </c>
      <c r="Q306">
        <v>120</v>
      </c>
      <c r="R306" t="s">
        <v>249</v>
      </c>
      <c r="S306" t="s">
        <v>250</v>
      </c>
      <c r="T306" t="s">
        <v>250</v>
      </c>
      <c r="U306">
        <v>1.46716</v>
      </c>
      <c r="V306">
        <v>2.0000000000000001E-4</v>
      </c>
      <c r="W306">
        <v>1.8867400000000001</v>
      </c>
      <c r="X306">
        <v>2.3000000000000001E-4</v>
      </c>
      <c r="Y306">
        <v>0.27989399999999998</v>
      </c>
      <c r="Z306">
        <v>3.4E-5</v>
      </c>
      <c r="AA306">
        <v>6.3270000000000007E-2</v>
      </c>
      <c r="AB306">
        <v>3.2000000000000003E-4</v>
      </c>
      <c r="AC306">
        <v>1.7168000000000001E-3</v>
      </c>
      <c r="AD306">
        <v>7.3000000000000004E-6</v>
      </c>
      <c r="AE306">
        <v>3.78</v>
      </c>
      <c r="AF306">
        <v>0.13</v>
      </c>
      <c r="AG306">
        <v>0.281945</v>
      </c>
      <c r="AH306">
        <v>3.6000000000000001E-5</v>
      </c>
    </row>
    <row r="307" spans="1:39">
      <c r="A307" t="s">
        <v>425</v>
      </c>
      <c r="B307">
        <v>2.4300000000000002</v>
      </c>
      <c r="C307">
        <v>0.43</v>
      </c>
      <c r="D307">
        <v>0.20399999999999999</v>
      </c>
      <c r="E307">
        <v>1.0999999999999999E-2</v>
      </c>
      <c r="F307">
        <v>0.18068000000000001</v>
      </c>
      <c r="G307">
        <v>4.901961</v>
      </c>
      <c r="H307">
        <v>0.26432139999999998</v>
      </c>
      <c r="I307">
        <v>8.5000000000000006E-2</v>
      </c>
      <c r="J307">
        <v>1.4999999999999999E-2</v>
      </c>
      <c r="K307">
        <v>0.18089</v>
      </c>
      <c r="L307">
        <v>1210</v>
      </c>
      <c r="M307">
        <v>130</v>
      </c>
      <c r="N307">
        <v>1202</v>
      </c>
      <c r="O307">
        <v>62</v>
      </c>
      <c r="P307">
        <v>1110</v>
      </c>
      <c r="Q307">
        <v>370</v>
      </c>
      <c r="R307" t="s">
        <v>245</v>
      </c>
      <c r="S307">
        <v>1202</v>
      </c>
      <c r="T307">
        <v>62</v>
      </c>
      <c r="U307">
        <v>1.46715</v>
      </c>
      <c r="V307">
        <v>1.3999999999999999E-4</v>
      </c>
      <c r="W307">
        <v>1.8867400000000001</v>
      </c>
      <c r="X307">
        <v>1.7000000000000001E-4</v>
      </c>
      <c r="Y307">
        <v>0.28002300000000002</v>
      </c>
      <c r="Z307">
        <v>3.8000000000000002E-5</v>
      </c>
      <c r="AA307">
        <v>4.7199999999999999E-2</v>
      </c>
      <c r="AB307">
        <v>1.1999999999999999E-3</v>
      </c>
      <c r="AC307">
        <v>1.2600000000000001E-3</v>
      </c>
      <c r="AD307">
        <v>3.4E-5</v>
      </c>
      <c r="AE307">
        <v>3.76</v>
      </c>
      <c r="AF307">
        <v>0.15</v>
      </c>
      <c r="AG307">
        <v>0.28202199999999999</v>
      </c>
      <c r="AH307">
        <v>4.1999999999999998E-5</v>
      </c>
      <c r="AJ307">
        <v>1202</v>
      </c>
      <c r="AK307">
        <v>62</v>
      </c>
      <c r="AL307">
        <v>-0.9</v>
      </c>
      <c r="AM307">
        <v>0.4</v>
      </c>
    </row>
    <row r="308" spans="1:39">
      <c r="A308" t="s">
        <v>426</v>
      </c>
      <c r="B308">
        <v>2.23</v>
      </c>
      <c r="C308">
        <v>0.17</v>
      </c>
      <c r="D308">
        <v>0.18740000000000001</v>
      </c>
      <c r="E308">
        <v>4.1000000000000003E-3</v>
      </c>
      <c r="F308">
        <v>0.14005999999999999</v>
      </c>
      <c r="G308">
        <v>5.3361789999999996</v>
      </c>
      <c r="H308">
        <v>0.11674669999999999</v>
      </c>
      <c r="I308">
        <v>8.4500000000000006E-2</v>
      </c>
      <c r="J308">
        <v>6.1999999999999998E-3</v>
      </c>
      <c r="K308">
        <v>0.15178</v>
      </c>
      <c r="L308">
        <v>1177</v>
      </c>
      <c r="M308">
        <v>52</v>
      </c>
      <c r="N308">
        <v>1107</v>
      </c>
      <c r="O308">
        <v>22</v>
      </c>
      <c r="P308">
        <v>1310</v>
      </c>
      <c r="Q308">
        <v>130</v>
      </c>
      <c r="R308" t="s">
        <v>249</v>
      </c>
      <c r="S308" t="s">
        <v>250</v>
      </c>
      <c r="T308" t="s">
        <v>250</v>
      </c>
      <c r="U308">
        <v>1.46699</v>
      </c>
      <c r="V308">
        <v>1.4999999999999999E-4</v>
      </c>
      <c r="W308">
        <v>1.88672</v>
      </c>
      <c r="X308">
        <v>1.3999999999999999E-4</v>
      </c>
      <c r="Y308">
        <v>0.28008</v>
      </c>
      <c r="Z308">
        <v>5.5999999999999999E-5</v>
      </c>
      <c r="AA308">
        <v>3.4410000000000003E-2</v>
      </c>
      <c r="AB308">
        <v>5.9000000000000003E-4</v>
      </c>
      <c r="AC308">
        <v>9.5699999999999995E-4</v>
      </c>
      <c r="AD308">
        <v>1.1E-5</v>
      </c>
      <c r="AE308">
        <v>3.82</v>
      </c>
      <c r="AF308">
        <v>0.13</v>
      </c>
      <c r="AG308">
        <v>0.28211599999999998</v>
      </c>
      <c r="AH308">
        <v>6.3E-5</v>
      </c>
    </row>
    <row r="309" spans="1:39">
      <c r="A309" t="s">
        <v>427</v>
      </c>
      <c r="B309">
        <v>3.33</v>
      </c>
      <c r="C309">
        <v>0.26</v>
      </c>
      <c r="D309">
        <v>0.26279999999999998</v>
      </c>
      <c r="E309">
        <v>8.0000000000000002E-3</v>
      </c>
      <c r="F309">
        <v>0.34972999999999999</v>
      </c>
      <c r="G309">
        <v>3.8051750000000002</v>
      </c>
      <c r="H309">
        <v>0.1158349</v>
      </c>
      <c r="I309">
        <v>9.2999999999999999E-2</v>
      </c>
      <c r="J309">
        <v>6.8999999999999999E-3</v>
      </c>
      <c r="K309">
        <v>8.7159E-2</v>
      </c>
      <c r="L309">
        <v>1503</v>
      </c>
      <c r="M309">
        <v>66</v>
      </c>
      <c r="N309">
        <v>1511</v>
      </c>
      <c r="O309">
        <v>43</v>
      </c>
      <c r="P309">
        <v>1500</v>
      </c>
      <c r="Q309">
        <v>140</v>
      </c>
      <c r="R309" t="s">
        <v>245</v>
      </c>
      <c r="S309">
        <v>1511</v>
      </c>
      <c r="T309">
        <v>43</v>
      </c>
      <c r="U309">
        <v>1.4672099999999999</v>
      </c>
      <c r="V309">
        <v>1.6000000000000001E-4</v>
      </c>
      <c r="W309">
        <v>1.8866099999999999</v>
      </c>
      <c r="X309">
        <v>2.1000000000000001E-4</v>
      </c>
      <c r="Y309">
        <v>0.28015699999999999</v>
      </c>
      <c r="Z309">
        <v>5.1E-5</v>
      </c>
      <c r="AA309">
        <v>5.0049999999999997E-2</v>
      </c>
      <c r="AB309">
        <v>2.1000000000000001E-4</v>
      </c>
      <c r="AC309">
        <v>1.263E-3</v>
      </c>
      <c r="AD309">
        <v>6.7000000000000002E-6</v>
      </c>
      <c r="AE309">
        <v>4.05</v>
      </c>
      <c r="AF309">
        <v>0.12</v>
      </c>
      <c r="AG309">
        <v>0.28218799999999999</v>
      </c>
      <c r="AH309">
        <v>5.0000000000000002E-5</v>
      </c>
      <c r="AJ309">
        <v>1511</v>
      </c>
      <c r="AK309">
        <v>43</v>
      </c>
      <c r="AL309">
        <v>11.7</v>
      </c>
      <c r="AM309">
        <v>0.5</v>
      </c>
    </row>
    <row r="310" spans="1:39">
      <c r="A310" t="s">
        <v>428</v>
      </c>
      <c r="B310">
        <v>3.57</v>
      </c>
      <c r="C310">
        <v>0.3</v>
      </c>
      <c r="D310">
        <v>0.23799999999999999</v>
      </c>
      <c r="E310">
        <v>1.0999999999999999E-2</v>
      </c>
      <c r="F310">
        <v>0.39666000000000001</v>
      </c>
      <c r="G310">
        <v>4.2016809999999998</v>
      </c>
      <c r="H310">
        <v>0.19419529999999999</v>
      </c>
      <c r="I310">
        <v>0.1032</v>
      </c>
      <c r="J310">
        <v>8.0999999999999996E-3</v>
      </c>
      <c r="K310">
        <v>0.10722</v>
      </c>
      <c r="L310">
        <v>1557</v>
      </c>
      <c r="M310">
        <v>64</v>
      </c>
      <c r="N310">
        <v>1375</v>
      </c>
      <c r="O310">
        <v>55</v>
      </c>
      <c r="P310">
        <v>1680</v>
      </c>
      <c r="Q310">
        <v>150</v>
      </c>
      <c r="R310" t="s">
        <v>249</v>
      </c>
      <c r="S310" t="s">
        <v>250</v>
      </c>
      <c r="T310" t="s">
        <v>250</v>
      </c>
      <c r="U310">
        <v>1.4671400000000001</v>
      </c>
      <c r="V310">
        <v>2.0000000000000001E-4</v>
      </c>
      <c r="W310">
        <v>1.88673</v>
      </c>
      <c r="X310">
        <v>2.4000000000000001E-4</v>
      </c>
      <c r="Y310">
        <v>0.280028</v>
      </c>
      <c r="Z310">
        <v>3.1999999999999999E-5</v>
      </c>
      <c r="AA310">
        <v>3.5499999999999997E-2</v>
      </c>
      <c r="AB310">
        <v>1.5E-3</v>
      </c>
      <c r="AC310">
        <v>1.0089999999999999E-3</v>
      </c>
      <c r="AD310">
        <v>3.6000000000000001E-5</v>
      </c>
      <c r="AE310">
        <v>4.41</v>
      </c>
      <c r="AF310">
        <v>0.21</v>
      </c>
      <c r="AG310">
        <v>0.28210000000000002</v>
      </c>
      <c r="AH310">
        <v>3.8000000000000002E-5</v>
      </c>
    </row>
    <row r="311" spans="1:39">
      <c r="A311" t="s">
        <v>429</v>
      </c>
      <c r="B311">
        <v>2.84</v>
      </c>
      <c r="C311">
        <v>0.49</v>
      </c>
      <c r="D311">
        <v>0.188</v>
      </c>
      <c r="E311">
        <v>1.4999999999999999E-2</v>
      </c>
      <c r="F311">
        <v>0.15586</v>
      </c>
      <c r="G311">
        <v>5.3191490000000003</v>
      </c>
      <c r="H311">
        <v>0.42440020000000001</v>
      </c>
      <c r="I311">
        <v>0.104</v>
      </c>
      <c r="J311">
        <v>1.9E-2</v>
      </c>
      <c r="K311">
        <v>0.33990999999999999</v>
      </c>
      <c r="L311">
        <v>1310</v>
      </c>
      <c r="M311">
        <v>140</v>
      </c>
      <c r="N311">
        <v>1104</v>
      </c>
      <c r="O311">
        <v>79</v>
      </c>
      <c r="P311">
        <v>1580</v>
      </c>
      <c r="Q311">
        <v>370</v>
      </c>
      <c r="R311" t="s">
        <v>249</v>
      </c>
      <c r="S311" t="s">
        <v>250</v>
      </c>
      <c r="T311" t="s">
        <v>250</v>
      </c>
      <c r="U311">
        <v>1.4671000000000001</v>
      </c>
      <c r="V311">
        <v>2.0000000000000001E-4</v>
      </c>
      <c r="W311">
        <v>1.88689</v>
      </c>
      <c r="X311">
        <v>2.5000000000000001E-4</v>
      </c>
      <c r="Y311">
        <v>0.27993099999999999</v>
      </c>
      <c r="Z311">
        <v>3.6999999999999998E-5</v>
      </c>
      <c r="AA311">
        <v>6.0830000000000002E-2</v>
      </c>
      <c r="AB311">
        <v>4.4000000000000002E-4</v>
      </c>
      <c r="AC311">
        <v>1.6999999999999999E-3</v>
      </c>
      <c r="AD311">
        <v>6.8000000000000001E-6</v>
      </c>
      <c r="AE311">
        <v>3.76</v>
      </c>
      <c r="AF311">
        <v>0.16</v>
      </c>
      <c r="AG311">
        <v>0.28197499999999998</v>
      </c>
      <c r="AH311">
        <v>4.1E-5</v>
      </c>
    </row>
    <row r="312" spans="1:39">
      <c r="A312" t="s">
        <v>430</v>
      </c>
      <c r="B312">
        <v>2.17</v>
      </c>
      <c r="C312">
        <v>0.16</v>
      </c>
      <c r="D312">
        <v>0.1467</v>
      </c>
      <c r="E312">
        <v>6.8999999999999999E-3</v>
      </c>
      <c r="F312">
        <v>0.53852999999999995</v>
      </c>
      <c r="G312">
        <v>6.8166330000000004</v>
      </c>
      <c r="H312">
        <v>0.32061869999999998</v>
      </c>
      <c r="I312">
        <v>0.1082</v>
      </c>
      <c r="J312">
        <v>5.8999999999999999E-3</v>
      </c>
      <c r="K312">
        <v>0.14449999999999999</v>
      </c>
      <c r="L312">
        <v>1159</v>
      </c>
      <c r="M312">
        <v>50</v>
      </c>
      <c r="N312">
        <v>881</v>
      </c>
      <c r="O312">
        <v>39</v>
      </c>
      <c r="P312">
        <v>1790</v>
      </c>
      <c r="Q312">
        <v>110</v>
      </c>
      <c r="R312" t="s">
        <v>249</v>
      </c>
      <c r="S312" t="s">
        <v>250</v>
      </c>
      <c r="T312" t="s">
        <v>250</v>
      </c>
      <c r="U312">
        <v>1.4662900000000001</v>
      </c>
      <c r="V312">
        <v>2.2000000000000001E-4</v>
      </c>
      <c r="W312">
        <v>1.8863000000000001</v>
      </c>
      <c r="X312">
        <v>4.6000000000000001E-4</v>
      </c>
      <c r="Y312">
        <v>0.28009000000000001</v>
      </c>
      <c r="Z312">
        <v>8.7999999999999998E-5</v>
      </c>
      <c r="AA312">
        <v>1.924E-2</v>
      </c>
      <c r="AB312">
        <v>5.6999999999999998E-4</v>
      </c>
      <c r="AC312">
        <v>5.53E-4</v>
      </c>
      <c r="AD312">
        <v>2.0999999999999999E-5</v>
      </c>
      <c r="AE312">
        <v>1.96</v>
      </c>
      <c r="AF312">
        <v>0.33</v>
      </c>
      <c r="AG312">
        <v>0.28223999999999999</v>
      </c>
      <c r="AH312">
        <v>9.3999999999999994E-5</v>
      </c>
    </row>
    <row r="313" spans="1:39">
      <c r="A313" t="s">
        <v>431</v>
      </c>
      <c r="B313">
        <v>2.44</v>
      </c>
      <c r="C313">
        <v>0.4</v>
      </c>
      <c r="D313">
        <v>0.21560000000000001</v>
      </c>
      <c r="E313">
        <v>8.3000000000000001E-3</v>
      </c>
      <c r="F313">
        <v>0.23175000000000001</v>
      </c>
      <c r="G313">
        <v>4.6382190000000003</v>
      </c>
      <c r="H313">
        <v>0.17855850000000001</v>
      </c>
      <c r="I313">
        <v>0.08</v>
      </c>
      <c r="J313">
        <v>1.2999999999999999E-2</v>
      </c>
      <c r="K313">
        <v>-4.249E-2</v>
      </c>
      <c r="L313">
        <v>1240</v>
      </c>
      <c r="M313">
        <v>120</v>
      </c>
      <c r="N313">
        <v>1265</v>
      </c>
      <c r="O313">
        <v>46</v>
      </c>
      <c r="P313">
        <v>1080</v>
      </c>
      <c r="Q313">
        <v>310</v>
      </c>
      <c r="R313" t="s">
        <v>245</v>
      </c>
      <c r="S313">
        <v>1265</v>
      </c>
      <c r="T313">
        <v>46</v>
      </c>
      <c r="U313">
        <v>1.4670099999999999</v>
      </c>
      <c r="V313">
        <v>2.0000000000000001E-4</v>
      </c>
      <c r="W313">
        <v>1.8869800000000001</v>
      </c>
      <c r="X313">
        <v>2.4000000000000001E-4</v>
      </c>
      <c r="Y313">
        <v>0.27996599999999999</v>
      </c>
      <c r="Z313">
        <v>6.7000000000000002E-5</v>
      </c>
      <c r="AA313">
        <v>6.3700000000000007E-2</v>
      </c>
      <c r="AB313">
        <v>7.6E-3</v>
      </c>
      <c r="AC313">
        <v>1.6299999999999999E-3</v>
      </c>
      <c r="AD313">
        <v>1.8000000000000001E-4</v>
      </c>
      <c r="AE313">
        <v>3.61</v>
      </c>
      <c r="AF313">
        <v>0.15</v>
      </c>
      <c r="AG313">
        <v>0.282026</v>
      </c>
      <c r="AH313">
        <v>7.3999999999999996E-5</v>
      </c>
      <c r="AJ313">
        <v>1265</v>
      </c>
      <c r="AK313">
        <v>46</v>
      </c>
      <c r="AL313">
        <v>0.3</v>
      </c>
      <c r="AM313">
        <v>0.7</v>
      </c>
    </row>
    <row r="314" spans="1:39">
      <c r="A314" t="s">
        <v>432</v>
      </c>
      <c r="B314">
        <v>3.62</v>
      </c>
      <c r="C314">
        <v>0.19</v>
      </c>
      <c r="D314">
        <v>0.22850000000000001</v>
      </c>
      <c r="E314">
        <v>6.7000000000000002E-3</v>
      </c>
      <c r="F314">
        <v>0.15518000000000001</v>
      </c>
      <c r="G314">
        <v>4.3763680000000003</v>
      </c>
      <c r="H314">
        <v>0.1283224</v>
      </c>
      <c r="I314">
        <v>0.1111</v>
      </c>
      <c r="J314">
        <v>5.8999999999999999E-3</v>
      </c>
      <c r="K314">
        <v>0.37339</v>
      </c>
      <c r="L314">
        <v>1559</v>
      </c>
      <c r="M314">
        <v>40</v>
      </c>
      <c r="N314">
        <v>1326</v>
      </c>
      <c r="O314">
        <v>35</v>
      </c>
      <c r="P314">
        <v>1835</v>
      </c>
      <c r="Q314">
        <v>99</v>
      </c>
      <c r="R314" t="s">
        <v>249</v>
      </c>
      <c r="S314" t="s">
        <v>250</v>
      </c>
      <c r="T314" t="s">
        <v>250</v>
      </c>
      <c r="U314">
        <v>1.46709</v>
      </c>
      <c r="V314">
        <v>2.2000000000000001E-4</v>
      </c>
      <c r="W314">
        <v>1.8868499999999999</v>
      </c>
      <c r="X314">
        <v>2.3000000000000001E-4</v>
      </c>
      <c r="Y314">
        <v>0.28011999999999998</v>
      </c>
      <c r="Z314">
        <v>5.3999999999999998E-5</v>
      </c>
      <c r="AA314">
        <v>3.1789999999999999E-2</v>
      </c>
      <c r="AB314">
        <v>1.6000000000000001E-4</v>
      </c>
      <c r="AC314">
        <v>8.7049999999999996E-4</v>
      </c>
      <c r="AD314">
        <v>3.9999999999999998E-6</v>
      </c>
      <c r="AE314">
        <v>3.72</v>
      </c>
      <c r="AF314">
        <v>0.18</v>
      </c>
      <c r="AG314">
        <v>0.28219100000000003</v>
      </c>
      <c r="AH314">
        <v>5.5000000000000002E-5</v>
      </c>
    </row>
    <row r="315" spans="1:39">
      <c r="A315" t="s">
        <v>433</v>
      </c>
      <c r="B315">
        <v>3.14</v>
      </c>
      <c r="C315">
        <v>0.2</v>
      </c>
      <c r="D315">
        <v>0.22700000000000001</v>
      </c>
      <c r="E315">
        <v>6.7000000000000002E-3</v>
      </c>
      <c r="F315">
        <v>0.25057000000000001</v>
      </c>
      <c r="G315">
        <v>4.4052860000000003</v>
      </c>
      <c r="H315">
        <v>0.1300239</v>
      </c>
      <c r="I315">
        <v>9.5899999999999999E-2</v>
      </c>
      <c r="J315">
        <v>6.7000000000000002E-3</v>
      </c>
      <c r="K315">
        <v>0.13471</v>
      </c>
      <c r="L315">
        <v>1439</v>
      </c>
      <c r="M315">
        <v>51</v>
      </c>
      <c r="N315">
        <v>1318</v>
      </c>
      <c r="O315">
        <v>35</v>
      </c>
      <c r="P315">
        <v>1530</v>
      </c>
      <c r="Q315">
        <v>130</v>
      </c>
      <c r="R315" t="s">
        <v>249</v>
      </c>
      <c r="S315" t="s">
        <v>250</v>
      </c>
      <c r="T315" t="s">
        <v>250</v>
      </c>
      <c r="U315">
        <v>1.4668300000000001</v>
      </c>
      <c r="V315">
        <v>2.0000000000000001E-4</v>
      </c>
      <c r="W315">
        <v>1.8865400000000001</v>
      </c>
      <c r="X315">
        <v>2.2000000000000001E-4</v>
      </c>
      <c r="Y315">
        <v>0.279943</v>
      </c>
      <c r="Z315">
        <v>5.3000000000000001E-5</v>
      </c>
      <c r="AA315">
        <v>6.4500000000000002E-2</v>
      </c>
      <c r="AB315">
        <v>1.9E-3</v>
      </c>
      <c r="AC315">
        <v>1.7780000000000001E-3</v>
      </c>
      <c r="AD315">
        <v>5.3999999999999998E-5</v>
      </c>
      <c r="AE315">
        <v>3.97</v>
      </c>
      <c r="AF315">
        <v>0.31</v>
      </c>
      <c r="AG315">
        <v>0.28201999999999999</v>
      </c>
      <c r="AH315">
        <v>6.2000000000000003E-5</v>
      </c>
    </row>
    <row r="316" spans="1:39">
      <c r="A316" t="s">
        <v>434</v>
      </c>
      <c r="B316">
        <v>2.5</v>
      </c>
      <c r="C316">
        <v>0.21</v>
      </c>
      <c r="D316">
        <v>0.19589999999999999</v>
      </c>
      <c r="E316">
        <v>6.4000000000000003E-3</v>
      </c>
      <c r="F316">
        <v>0.36342000000000002</v>
      </c>
      <c r="G316">
        <v>5.1046449999999997</v>
      </c>
      <c r="H316">
        <v>0.16676740000000001</v>
      </c>
      <c r="I316">
        <v>9.06E-2</v>
      </c>
      <c r="J316">
        <v>7.4000000000000003E-3</v>
      </c>
      <c r="K316">
        <v>-7.8767000000000004E-2</v>
      </c>
      <c r="L316">
        <v>1285</v>
      </c>
      <c r="M316">
        <v>61</v>
      </c>
      <c r="N316">
        <v>1152</v>
      </c>
      <c r="O316">
        <v>34</v>
      </c>
      <c r="P316">
        <v>1410</v>
      </c>
      <c r="Q316">
        <v>160</v>
      </c>
      <c r="R316" t="s">
        <v>249</v>
      </c>
      <c r="S316" t="s">
        <v>250</v>
      </c>
      <c r="T316" t="s">
        <v>250</v>
      </c>
      <c r="U316">
        <v>1.4671000000000001</v>
      </c>
      <c r="V316">
        <v>1.9000000000000001E-4</v>
      </c>
      <c r="W316">
        <v>1.88676</v>
      </c>
      <c r="X316">
        <v>2.5000000000000001E-4</v>
      </c>
      <c r="Y316">
        <v>0.27998499999999998</v>
      </c>
      <c r="Z316">
        <v>4.3000000000000002E-5</v>
      </c>
      <c r="AA316">
        <v>4.122E-2</v>
      </c>
      <c r="AB316">
        <v>7.3999999999999999E-4</v>
      </c>
      <c r="AC316">
        <v>1.1299999999999999E-3</v>
      </c>
      <c r="AD316">
        <v>1.5E-5</v>
      </c>
      <c r="AE316">
        <v>4.4400000000000004</v>
      </c>
      <c r="AF316">
        <v>0.17</v>
      </c>
      <c r="AG316">
        <v>0.28203800000000001</v>
      </c>
      <c r="AH316">
        <v>3.8000000000000002E-5</v>
      </c>
    </row>
    <row r="317" spans="1:39">
      <c r="A317" t="s">
        <v>435</v>
      </c>
      <c r="B317">
        <v>1.81</v>
      </c>
      <c r="C317">
        <v>0.35</v>
      </c>
      <c r="D317">
        <v>0.20200000000000001</v>
      </c>
      <c r="E317">
        <v>1.2E-2</v>
      </c>
      <c r="F317">
        <v>0.18581</v>
      </c>
      <c r="G317">
        <v>4.9504950000000001</v>
      </c>
      <c r="H317">
        <v>0.29408879999999998</v>
      </c>
      <c r="I317">
        <v>6.5000000000000002E-2</v>
      </c>
      <c r="J317">
        <v>1.2E-2</v>
      </c>
      <c r="K317">
        <v>7.4136999999999995E-2</v>
      </c>
      <c r="L317">
        <v>1050</v>
      </c>
      <c r="M317">
        <v>130</v>
      </c>
      <c r="N317">
        <v>1181</v>
      </c>
      <c r="O317">
        <v>62</v>
      </c>
      <c r="P317">
        <v>660</v>
      </c>
      <c r="Q317">
        <v>380</v>
      </c>
      <c r="R317" t="s">
        <v>249</v>
      </c>
      <c r="S317" t="s">
        <v>250</v>
      </c>
      <c r="T317" t="s">
        <v>250</v>
      </c>
      <c r="U317">
        <v>1.4673</v>
      </c>
      <c r="V317">
        <v>1.8000000000000001E-4</v>
      </c>
      <c r="W317">
        <v>1.88673</v>
      </c>
      <c r="X317">
        <v>2.7999999999999998E-4</v>
      </c>
      <c r="Y317">
        <v>0.28023799999999999</v>
      </c>
      <c r="Z317">
        <v>4.3999999999999999E-5</v>
      </c>
      <c r="AA317">
        <v>3.0669999999999999E-2</v>
      </c>
      <c r="AB317">
        <v>3.5E-4</v>
      </c>
      <c r="AC317">
        <v>8.6799999999999996E-4</v>
      </c>
      <c r="AD317">
        <v>1.9000000000000001E-5</v>
      </c>
      <c r="AE317">
        <v>3.5750000000000002</v>
      </c>
      <c r="AF317">
        <v>8.1000000000000003E-2</v>
      </c>
      <c r="AG317">
        <v>0.282254</v>
      </c>
      <c r="AH317">
        <v>4.3999999999999999E-5</v>
      </c>
    </row>
    <row r="318" spans="1:39">
      <c r="A318" t="s">
        <v>436</v>
      </c>
      <c r="B318">
        <v>3.41</v>
      </c>
      <c r="C318">
        <v>0.27</v>
      </c>
      <c r="D318">
        <v>0.24410000000000001</v>
      </c>
      <c r="E318">
        <v>7.1999999999999998E-3</v>
      </c>
      <c r="F318">
        <v>4.7271000000000001E-2</v>
      </c>
      <c r="G318">
        <v>4.0966820000000004</v>
      </c>
      <c r="H318">
        <v>0.1208362</v>
      </c>
      <c r="I318">
        <v>0.10150000000000001</v>
      </c>
      <c r="J318">
        <v>9.9000000000000008E-3</v>
      </c>
      <c r="K318">
        <v>0.31267</v>
      </c>
      <c r="L318">
        <v>1520</v>
      </c>
      <c r="M318">
        <v>71</v>
      </c>
      <c r="N318">
        <v>1407</v>
      </c>
      <c r="O318">
        <v>37</v>
      </c>
      <c r="P318">
        <v>1630</v>
      </c>
      <c r="Q318">
        <v>170</v>
      </c>
      <c r="R318" t="s">
        <v>249</v>
      </c>
      <c r="S318" t="s">
        <v>250</v>
      </c>
      <c r="T318" t="s">
        <v>250</v>
      </c>
      <c r="U318">
        <v>1.4672499999999999</v>
      </c>
      <c r="V318">
        <v>1.9000000000000001E-4</v>
      </c>
      <c r="W318">
        <v>1.8868799999999999</v>
      </c>
      <c r="X318">
        <v>2.7999999999999998E-4</v>
      </c>
      <c r="Y318">
        <v>0.28011000000000003</v>
      </c>
      <c r="Z318">
        <v>3.4E-5</v>
      </c>
      <c r="AA318">
        <v>2.487E-2</v>
      </c>
      <c r="AB318">
        <v>7.2000000000000005E-4</v>
      </c>
      <c r="AC318">
        <v>6.9399999999999996E-4</v>
      </c>
      <c r="AD318">
        <v>1.7E-5</v>
      </c>
      <c r="AE318">
        <v>4.03</v>
      </c>
      <c r="AF318">
        <v>0.16</v>
      </c>
      <c r="AG318">
        <v>0.28217100000000001</v>
      </c>
      <c r="AH318">
        <v>3.6999999999999998E-5</v>
      </c>
    </row>
    <row r="319" spans="1:39">
      <c r="A319" t="s">
        <v>437</v>
      </c>
      <c r="B319">
        <v>2.69</v>
      </c>
      <c r="C319">
        <v>0.24</v>
      </c>
      <c r="D319">
        <v>0.19339999999999999</v>
      </c>
      <c r="E319">
        <v>5.1000000000000004E-3</v>
      </c>
      <c r="F319">
        <v>0.20849999999999999</v>
      </c>
      <c r="G319">
        <v>5.1706310000000002</v>
      </c>
      <c r="H319">
        <v>0.13635069999999999</v>
      </c>
      <c r="I319">
        <v>9.8199999999999996E-2</v>
      </c>
      <c r="J319">
        <v>8.5000000000000006E-3</v>
      </c>
      <c r="K319">
        <v>0.16144</v>
      </c>
      <c r="L319">
        <v>1313</v>
      </c>
      <c r="M319">
        <v>68</v>
      </c>
      <c r="N319">
        <v>1139</v>
      </c>
      <c r="O319">
        <v>28</v>
      </c>
      <c r="P319">
        <v>1580</v>
      </c>
      <c r="Q319">
        <v>160</v>
      </c>
      <c r="R319" t="s">
        <v>249</v>
      </c>
      <c r="S319" t="s">
        <v>250</v>
      </c>
      <c r="T319" t="s">
        <v>250</v>
      </c>
      <c r="U319">
        <v>1.4670300000000001</v>
      </c>
      <c r="V319">
        <v>1.6000000000000001E-4</v>
      </c>
      <c r="W319">
        <v>1.8867400000000001</v>
      </c>
      <c r="X319">
        <v>1.6000000000000001E-4</v>
      </c>
      <c r="Y319">
        <v>0.28000199999999997</v>
      </c>
      <c r="Z319">
        <v>4.3999999999999999E-5</v>
      </c>
      <c r="AA319">
        <v>3.347E-2</v>
      </c>
      <c r="AB319">
        <v>8.7000000000000001E-4</v>
      </c>
      <c r="AC319">
        <v>9.4600000000000001E-4</v>
      </c>
      <c r="AD319">
        <v>2.0000000000000002E-5</v>
      </c>
      <c r="AE319">
        <v>4.8099999999999996</v>
      </c>
      <c r="AF319">
        <v>0.13</v>
      </c>
      <c r="AG319">
        <v>0.28204899999999999</v>
      </c>
      <c r="AH319">
        <v>5.1E-5</v>
      </c>
    </row>
    <row r="320" spans="1:39">
      <c r="A320" t="s">
        <v>438</v>
      </c>
      <c r="B320">
        <v>2.36</v>
      </c>
      <c r="C320">
        <v>0.2</v>
      </c>
      <c r="D320">
        <v>0.2011</v>
      </c>
      <c r="E320">
        <v>5.3E-3</v>
      </c>
      <c r="F320">
        <v>0.26345000000000002</v>
      </c>
      <c r="G320">
        <v>4.9726499999999998</v>
      </c>
      <c r="H320">
        <v>0.13105439999999999</v>
      </c>
      <c r="I320">
        <v>8.5699999999999998E-2</v>
      </c>
      <c r="J320">
        <v>6.7999999999999996E-3</v>
      </c>
      <c r="K320">
        <v>3.8925000000000001E-2</v>
      </c>
      <c r="L320">
        <v>1242</v>
      </c>
      <c r="M320">
        <v>57</v>
      </c>
      <c r="N320">
        <v>1181</v>
      </c>
      <c r="O320">
        <v>28</v>
      </c>
      <c r="P320">
        <v>1300</v>
      </c>
      <c r="Q320">
        <v>150</v>
      </c>
      <c r="R320" t="s">
        <v>249</v>
      </c>
      <c r="S320" t="s">
        <v>250</v>
      </c>
      <c r="T320" t="s">
        <v>250</v>
      </c>
      <c r="U320">
        <v>1.4671099999999999</v>
      </c>
      <c r="V320">
        <v>1.4999999999999999E-4</v>
      </c>
      <c r="W320">
        <v>1.88669</v>
      </c>
      <c r="X320">
        <v>2.0000000000000001E-4</v>
      </c>
      <c r="Y320">
        <v>0.280221</v>
      </c>
      <c r="Z320">
        <v>3.8000000000000002E-5</v>
      </c>
      <c r="AA320">
        <v>7.1400000000000005E-2</v>
      </c>
      <c r="AB320">
        <v>1.5E-3</v>
      </c>
      <c r="AC320">
        <v>1.939E-3</v>
      </c>
      <c r="AD320">
        <v>4.1E-5</v>
      </c>
      <c r="AE320">
        <v>3.81</v>
      </c>
      <c r="AF320">
        <v>0.17</v>
      </c>
      <c r="AG320">
        <v>0.28225699999999998</v>
      </c>
      <c r="AH320">
        <v>3.8999999999999999E-5</v>
      </c>
    </row>
    <row r="321" spans="1:39">
      <c r="A321" t="s">
        <v>439</v>
      </c>
      <c r="B321">
        <v>2.44</v>
      </c>
      <c r="C321">
        <v>0.18</v>
      </c>
      <c r="D321">
        <v>0.1731</v>
      </c>
      <c r="E321">
        <v>7.4999999999999997E-3</v>
      </c>
      <c r="F321">
        <v>0.62568000000000001</v>
      </c>
      <c r="G321">
        <v>5.7770080000000004</v>
      </c>
      <c r="H321">
        <v>0.25030360000000001</v>
      </c>
      <c r="I321">
        <v>0.10730000000000001</v>
      </c>
      <c r="J321">
        <v>6.7999999999999996E-3</v>
      </c>
      <c r="K321">
        <v>-0.26504</v>
      </c>
      <c r="L321">
        <v>1250</v>
      </c>
      <c r="M321">
        <v>56</v>
      </c>
      <c r="N321">
        <v>1028</v>
      </c>
      <c r="O321">
        <v>41</v>
      </c>
      <c r="P321">
        <v>1750</v>
      </c>
      <c r="Q321">
        <v>120</v>
      </c>
      <c r="R321" t="s">
        <v>249</v>
      </c>
      <c r="S321" t="s">
        <v>250</v>
      </c>
      <c r="T321" t="s">
        <v>250</v>
      </c>
    </row>
    <row r="322" spans="1:39">
      <c r="A322" t="s">
        <v>440</v>
      </c>
      <c r="B322">
        <v>4</v>
      </c>
      <c r="C322">
        <v>0.3</v>
      </c>
      <c r="D322">
        <v>0.26540000000000002</v>
      </c>
      <c r="E322">
        <v>7.4000000000000003E-3</v>
      </c>
      <c r="F322">
        <v>7.7095999999999998E-2</v>
      </c>
      <c r="G322">
        <v>3.7678980000000002</v>
      </c>
      <c r="H322">
        <v>0.1050582</v>
      </c>
      <c r="I322">
        <v>0.1056</v>
      </c>
      <c r="J322">
        <v>8.6E-3</v>
      </c>
      <c r="K322">
        <v>0.25467000000000001</v>
      </c>
      <c r="L322">
        <v>1623</v>
      </c>
      <c r="M322">
        <v>64</v>
      </c>
      <c r="N322">
        <v>1516</v>
      </c>
      <c r="O322">
        <v>38</v>
      </c>
      <c r="P322">
        <v>1650</v>
      </c>
      <c r="Q322">
        <v>170</v>
      </c>
      <c r="R322" t="s">
        <v>245</v>
      </c>
      <c r="S322">
        <v>1516</v>
      </c>
      <c r="T322">
        <v>38</v>
      </c>
      <c r="U322">
        <v>1.4671099999999999</v>
      </c>
      <c r="V322">
        <v>1.8000000000000001E-4</v>
      </c>
      <c r="W322">
        <v>1.8867100000000001</v>
      </c>
      <c r="X322">
        <v>1.8000000000000001E-4</v>
      </c>
      <c r="Y322">
        <v>0.27995100000000001</v>
      </c>
      <c r="Z322">
        <v>3.6999999999999998E-5</v>
      </c>
      <c r="AA322">
        <v>6.3399999999999998E-2</v>
      </c>
      <c r="AB322">
        <v>3.7000000000000002E-3</v>
      </c>
      <c r="AC322">
        <v>1.5759999999999999E-3</v>
      </c>
      <c r="AD322">
        <v>7.8999999999999996E-5</v>
      </c>
      <c r="AE322">
        <v>4.57</v>
      </c>
      <c r="AF322">
        <v>0.22</v>
      </c>
      <c r="AG322">
        <v>0.28197100000000003</v>
      </c>
      <c r="AH322">
        <v>4.1999999999999998E-5</v>
      </c>
      <c r="AJ322">
        <v>1516</v>
      </c>
      <c r="AK322">
        <v>38</v>
      </c>
      <c r="AL322">
        <v>3.8</v>
      </c>
      <c r="AM322">
        <v>0.4</v>
      </c>
    </row>
    <row r="323" spans="1:39">
      <c r="A323" t="s">
        <v>441</v>
      </c>
      <c r="B323">
        <v>3.53</v>
      </c>
      <c r="C323">
        <v>0.25</v>
      </c>
      <c r="D323">
        <v>0.25259999999999999</v>
      </c>
      <c r="E323">
        <v>7.9000000000000008E-3</v>
      </c>
      <c r="F323">
        <v>-3.8302000000000003E-2</v>
      </c>
      <c r="G323">
        <v>3.958828</v>
      </c>
      <c r="H323">
        <v>0.1238113</v>
      </c>
      <c r="I323">
        <v>0.10050000000000001</v>
      </c>
      <c r="J323">
        <v>7.7000000000000002E-3</v>
      </c>
      <c r="K323">
        <v>0.32943</v>
      </c>
      <c r="L323">
        <v>1527</v>
      </c>
      <c r="M323">
        <v>60</v>
      </c>
      <c r="N323">
        <v>1450</v>
      </c>
      <c r="O323">
        <v>41</v>
      </c>
      <c r="P323">
        <v>1580</v>
      </c>
      <c r="Q323">
        <v>160</v>
      </c>
      <c r="R323" t="s">
        <v>249</v>
      </c>
      <c r="S323" t="s">
        <v>250</v>
      </c>
      <c r="T323" t="s">
        <v>250</v>
      </c>
      <c r="U323">
        <v>1.46719</v>
      </c>
      <c r="V323">
        <v>1.2999999999999999E-4</v>
      </c>
      <c r="W323">
        <v>1.88652</v>
      </c>
      <c r="X323">
        <v>2.4000000000000001E-4</v>
      </c>
      <c r="Y323">
        <v>0.28000700000000001</v>
      </c>
      <c r="Z323">
        <v>7.2999999999999999E-5</v>
      </c>
      <c r="AA323">
        <v>4.0340000000000001E-2</v>
      </c>
      <c r="AB323">
        <v>6.0999999999999997E-4</v>
      </c>
      <c r="AC323">
        <v>1.1169999999999999E-3</v>
      </c>
      <c r="AD323">
        <v>1.5E-5</v>
      </c>
      <c r="AE323">
        <v>3.5129999999999999</v>
      </c>
      <c r="AF323">
        <v>8.2000000000000003E-2</v>
      </c>
      <c r="AG323">
        <v>0.28204000000000001</v>
      </c>
      <c r="AH323">
        <v>7.1000000000000005E-5</v>
      </c>
    </row>
    <row r="324" spans="1:39">
      <c r="A324" t="s">
        <v>442</v>
      </c>
      <c r="B324">
        <v>3.66</v>
      </c>
      <c r="C324">
        <v>0.44</v>
      </c>
      <c r="D324">
        <v>0.24560000000000001</v>
      </c>
      <c r="E324">
        <v>9.5999999999999992E-3</v>
      </c>
      <c r="F324">
        <v>-5.0927E-2</v>
      </c>
      <c r="G324">
        <v>4.0716609999999998</v>
      </c>
      <c r="H324">
        <v>0.15915290000000001</v>
      </c>
      <c r="I324">
        <v>0.106</v>
      </c>
      <c r="J324">
        <v>1.2999999999999999E-2</v>
      </c>
      <c r="K324">
        <v>0.31258999999999998</v>
      </c>
      <c r="L324">
        <v>1545</v>
      </c>
      <c r="M324">
        <v>92</v>
      </c>
      <c r="N324">
        <v>1414</v>
      </c>
      <c r="O324">
        <v>50</v>
      </c>
      <c r="P324">
        <v>1610</v>
      </c>
      <c r="Q324">
        <v>240</v>
      </c>
      <c r="R324" t="s">
        <v>249</v>
      </c>
      <c r="S324" t="s">
        <v>250</v>
      </c>
      <c r="T324" t="s">
        <v>250</v>
      </c>
      <c r="U324">
        <v>1.46713</v>
      </c>
      <c r="V324">
        <v>1.9000000000000001E-4</v>
      </c>
      <c r="W324">
        <v>1.88676</v>
      </c>
      <c r="X324">
        <v>2.3000000000000001E-4</v>
      </c>
      <c r="Y324">
        <v>0.28000799999999998</v>
      </c>
      <c r="Z324">
        <v>5.7000000000000003E-5</v>
      </c>
      <c r="AA324">
        <v>3.1300000000000001E-2</v>
      </c>
      <c r="AB324">
        <v>1E-3</v>
      </c>
      <c r="AC324">
        <v>8.7500000000000002E-4</v>
      </c>
      <c r="AD324">
        <v>3.0000000000000001E-5</v>
      </c>
      <c r="AE324">
        <v>3.86</v>
      </c>
      <c r="AF324">
        <v>0.16</v>
      </c>
      <c r="AG324">
        <v>0.282026</v>
      </c>
      <c r="AH324">
        <v>5.8999999999999998E-5</v>
      </c>
    </row>
    <row r="325" spans="1:39">
      <c r="A325" t="s">
        <v>443</v>
      </c>
      <c r="B325">
        <v>1.9</v>
      </c>
      <c r="C325">
        <v>0.53</v>
      </c>
      <c r="D325">
        <v>0.19</v>
      </c>
      <c r="E325">
        <v>1.4E-2</v>
      </c>
      <c r="F325">
        <v>0.1084</v>
      </c>
      <c r="G325">
        <v>5.2631579999999998</v>
      </c>
      <c r="H325">
        <v>0.38781159999999998</v>
      </c>
      <c r="I325">
        <v>7.5999999999999998E-2</v>
      </c>
      <c r="J325">
        <v>2.1999999999999999E-2</v>
      </c>
      <c r="K325">
        <v>0.4284</v>
      </c>
      <c r="L325">
        <v>1000</v>
      </c>
      <c r="M325">
        <v>240</v>
      </c>
      <c r="N325">
        <v>1118</v>
      </c>
      <c r="O325">
        <v>75</v>
      </c>
      <c r="P325">
        <v>530</v>
      </c>
      <c r="Q325">
        <v>610</v>
      </c>
      <c r="R325" t="s">
        <v>245</v>
      </c>
      <c r="S325">
        <v>1118</v>
      </c>
      <c r="T325">
        <v>75</v>
      </c>
      <c r="U325">
        <v>1.46698</v>
      </c>
      <c r="V325">
        <v>2.2000000000000001E-4</v>
      </c>
      <c r="W325">
        <v>1.8866400000000001</v>
      </c>
      <c r="X325">
        <v>2.2000000000000001E-4</v>
      </c>
      <c r="Y325">
        <v>0.27998400000000001</v>
      </c>
      <c r="Z325">
        <v>5.0000000000000002E-5</v>
      </c>
      <c r="AA325">
        <v>3.1809999999999998E-2</v>
      </c>
      <c r="AB325">
        <v>7.1000000000000002E-4</v>
      </c>
      <c r="AC325">
        <v>1.039E-3</v>
      </c>
      <c r="AD325">
        <v>1.8E-5</v>
      </c>
      <c r="AE325">
        <v>3.37</v>
      </c>
      <c r="AF325">
        <v>0.21</v>
      </c>
      <c r="AG325">
        <v>0.28201100000000001</v>
      </c>
      <c r="AH325">
        <v>4.3999999999999999E-5</v>
      </c>
      <c r="AJ325">
        <v>1118</v>
      </c>
      <c r="AK325">
        <v>75</v>
      </c>
      <c r="AL325">
        <v>-3</v>
      </c>
      <c r="AM325">
        <v>0.4</v>
      </c>
    </row>
    <row r="326" spans="1:39">
      <c r="A326" t="s">
        <v>444</v>
      </c>
      <c r="B326">
        <v>2.13</v>
      </c>
      <c r="C326">
        <v>0.25</v>
      </c>
      <c r="D326">
        <v>0.18529999999999999</v>
      </c>
      <c r="E326">
        <v>8.0999999999999996E-3</v>
      </c>
      <c r="F326">
        <v>0.13533000000000001</v>
      </c>
      <c r="G326">
        <v>5.3966539999999998</v>
      </c>
      <c r="H326">
        <v>0.23590340000000001</v>
      </c>
      <c r="I326">
        <v>7.9500000000000001E-2</v>
      </c>
      <c r="J326">
        <v>9.2999999999999992E-3</v>
      </c>
      <c r="K326">
        <v>0.27063999999999999</v>
      </c>
      <c r="L326">
        <v>1136</v>
      </c>
      <c r="M326">
        <v>83</v>
      </c>
      <c r="N326">
        <v>1094</v>
      </c>
      <c r="O326">
        <v>44</v>
      </c>
      <c r="P326">
        <v>1110</v>
      </c>
      <c r="Q326">
        <v>240</v>
      </c>
      <c r="R326" t="s">
        <v>245</v>
      </c>
      <c r="S326">
        <v>1094</v>
      </c>
      <c r="T326">
        <v>44</v>
      </c>
      <c r="U326">
        <v>1.4670700000000001</v>
      </c>
      <c r="V326">
        <v>2.0000000000000001E-4</v>
      </c>
      <c r="W326">
        <v>1.8869100000000001</v>
      </c>
      <c r="X326">
        <v>3.5E-4</v>
      </c>
      <c r="Y326">
        <v>0.28017500000000001</v>
      </c>
      <c r="Z326">
        <v>6.3999999999999997E-5</v>
      </c>
      <c r="AA326">
        <v>3.8600000000000002E-2</v>
      </c>
      <c r="AB326">
        <v>2E-3</v>
      </c>
      <c r="AC326">
        <v>1.0740000000000001E-3</v>
      </c>
      <c r="AD326">
        <v>5.1999999999999997E-5</v>
      </c>
      <c r="AE326">
        <v>2.7</v>
      </c>
      <c r="AF326">
        <v>0.13</v>
      </c>
      <c r="AG326">
        <v>0.282198</v>
      </c>
      <c r="AH326">
        <v>6.6000000000000005E-5</v>
      </c>
      <c r="AJ326">
        <v>1094</v>
      </c>
      <c r="AK326">
        <v>44</v>
      </c>
      <c r="AL326">
        <v>3.1</v>
      </c>
      <c r="AM326">
        <v>0.7</v>
      </c>
    </row>
    <row r="327" spans="1:39">
      <c r="A327" t="s">
        <v>445</v>
      </c>
      <c r="B327">
        <v>2.08</v>
      </c>
      <c r="C327">
        <v>0.42</v>
      </c>
      <c r="D327">
        <v>0.182</v>
      </c>
      <c r="E327">
        <v>1.4E-2</v>
      </c>
      <c r="F327">
        <v>0.23533000000000001</v>
      </c>
      <c r="G327">
        <v>5.4945050000000002</v>
      </c>
      <c r="H327">
        <v>0.42265429999999998</v>
      </c>
      <c r="I327">
        <v>8.4000000000000005E-2</v>
      </c>
      <c r="J327">
        <v>1.6E-2</v>
      </c>
      <c r="K327">
        <v>0.11869</v>
      </c>
      <c r="L327">
        <v>1140</v>
      </c>
      <c r="M327">
        <v>140</v>
      </c>
      <c r="N327">
        <v>1073</v>
      </c>
      <c r="O327">
        <v>78</v>
      </c>
      <c r="P327">
        <v>1090</v>
      </c>
      <c r="Q327">
        <v>390</v>
      </c>
      <c r="R327" t="s">
        <v>245</v>
      </c>
      <c r="S327">
        <v>1073</v>
      </c>
      <c r="T327">
        <v>78</v>
      </c>
      <c r="U327">
        <v>1.4670399999999999</v>
      </c>
      <c r="V327">
        <v>1.7000000000000001E-4</v>
      </c>
      <c r="W327">
        <v>1.88673</v>
      </c>
      <c r="X327">
        <v>2.2000000000000001E-4</v>
      </c>
      <c r="Y327">
        <v>0.280055</v>
      </c>
      <c r="Z327">
        <v>3.8000000000000002E-5</v>
      </c>
      <c r="AA327">
        <v>2.529E-2</v>
      </c>
      <c r="AB327">
        <v>7.6000000000000004E-4</v>
      </c>
      <c r="AC327">
        <v>6.8599999999999998E-4</v>
      </c>
      <c r="AD327">
        <v>1.5999999999999999E-5</v>
      </c>
      <c r="AE327">
        <v>3.96</v>
      </c>
      <c r="AF327">
        <v>0.12</v>
      </c>
      <c r="AG327">
        <v>0.282111</v>
      </c>
      <c r="AH327">
        <v>3.8000000000000002E-5</v>
      </c>
      <c r="AJ327">
        <v>1073</v>
      </c>
      <c r="AK327">
        <v>78</v>
      </c>
      <c r="AL327">
        <v>-0.1</v>
      </c>
      <c r="AM327">
        <v>0.4</v>
      </c>
    </row>
    <row r="328" spans="1:39">
      <c r="A328" t="s">
        <v>446</v>
      </c>
      <c r="B328">
        <v>2.2400000000000002</v>
      </c>
      <c r="C328">
        <v>0.38</v>
      </c>
      <c r="D328">
        <v>0.20300000000000001</v>
      </c>
      <c r="E328">
        <v>0.01</v>
      </c>
      <c r="F328">
        <v>0.14371</v>
      </c>
      <c r="G328">
        <v>4.9261080000000002</v>
      </c>
      <c r="H328">
        <v>0.2426654</v>
      </c>
      <c r="I328">
        <v>7.9000000000000001E-2</v>
      </c>
      <c r="J328">
        <v>1.4E-2</v>
      </c>
      <c r="K328">
        <v>4.5147E-2</v>
      </c>
      <c r="L328">
        <v>1180</v>
      </c>
      <c r="M328">
        <v>130</v>
      </c>
      <c r="N328">
        <v>1188</v>
      </c>
      <c r="O328">
        <v>56</v>
      </c>
      <c r="P328">
        <v>980</v>
      </c>
      <c r="Q328">
        <v>380</v>
      </c>
      <c r="R328" t="s">
        <v>245</v>
      </c>
      <c r="S328">
        <v>1188</v>
      </c>
      <c r="T328">
        <v>56</v>
      </c>
      <c r="U328">
        <v>1.4671700000000001</v>
      </c>
      <c r="V328">
        <v>1.6000000000000001E-4</v>
      </c>
      <c r="W328">
        <v>1.8867</v>
      </c>
      <c r="X328">
        <v>2.1000000000000001E-4</v>
      </c>
      <c r="Y328">
        <v>0.28014299999999998</v>
      </c>
      <c r="Z328">
        <v>4.8000000000000001E-5</v>
      </c>
      <c r="AA328">
        <v>3.5799999999999998E-2</v>
      </c>
      <c r="AB328">
        <v>2E-3</v>
      </c>
      <c r="AC328">
        <v>9.7999999999999997E-4</v>
      </c>
      <c r="AD328">
        <v>5.3000000000000001E-5</v>
      </c>
      <c r="AE328">
        <v>3.61</v>
      </c>
      <c r="AF328">
        <v>0.18</v>
      </c>
      <c r="AG328">
        <v>0.28217399999999998</v>
      </c>
      <c r="AH328">
        <v>5.1999999999999997E-5</v>
      </c>
      <c r="AJ328">
        <v>1188</v>
      </c>
      <c r="AK328">
        <v>56</v>
      </c>
      <c r="AL328">
        <v>4.4000000000000004</v>
      </c>
      <c r="AM328">
        <v>0.5</v>
      </c>
    </row>
    <row r="329" spans="1:39">
      <c r="A329" t="s">
        <v>447</v>
      </c>
      <c r="B329">
        <v>2.37</v>
      </c>
      <c r="C329">
        <v>0.5</v>
      </c>
      <c r="D329">
        <v>0.20599999999999999</v>
      </c>
      <c r="E329">
        <v>1.2E-2</v>
      </c>
      <c r="F329">
        <v>0.11842</v>
      </c>
      <c r="G329">
        <v>4.8543690000000002</v>
      </c>
      <c r="H329">
        <v>0.2827788</v>
      </c>
      <c r="I329">
        <v>7.8E-2</v>
      </c>
      <c r="J329">
        <v>1.7000000000000001E-2</v>
      </c>
      <c r="K329">
        <v>0.20862</v>
      </c>
      <c r="L329">
        <v>1250</v>
      </c>
      <c r="M329">
        <v>140</v>
      </c>
      <c r="N329">
        <v>1205</v>
      </c>
      <c r="O329">
        <v>63</v>
      </c>
      <c r="P329">
        <v>1000</v>
      </c>
      <c r="Q329">
        <v>430</v>
      </c>
      <c r="R329" t="s">
        <v>245</v>
      </c>
      <c r="S329">
        <v>1205</v>
      </c>
      <c r="T329">
        <v>63</v>
      </c>
      <c r="U329">
        <v>1.4671099999999999</v>
      </c>
      <c r="V329">
        <v>1.9000000000000001E-4</v>
      </c>
      <c r="W329">
        <v>1.88679</v>
      </c>
      <c r="X329">
        <v>2.2000000000000001E-4</v>
      </c>
      <c r="Y329">
        <v>0.28014499999999998</v>
      </c>
      <c r="Z329">
        <v>4.8999999999999998E-5</v>
      </c>
      <c r="AA329">
        <v>4.045E-2</v>
      </c>
      <c r="AB329">
        <v>3.3E-4</v>
      </c>
      <c r="AC329">
        <v>1.0920000000000001E-3</v>
      </c>
      <c r="AD329">
        <v>8.3999999999999992E-6</v>
      </c>
      <c r="AE329">
        <v>3.58</v>
      </c>
      <c r="AF329">
        <v>0.15</v>
      </c>
      <c r="AG329">
        <v>0.28220400000000001</v>
      </c>
      <c r="AH329">
        <v>5.3999999999999998E-5</v>
      </c>
      <c r="AJ329">
        <v>1205</v>
      </c>
      <c r="AK329">
        <v>63</v>
      </c>
      <c r="AL329">
        <v>5.7</v>
      </c>
      <c r="AM329">
        <v>0.5</v>
      </c>
    </row>
    <row r="330" spans="1:39">
      <c r="A330" t="s">
        <v>448</v>
      </c>
      <c r="B330">
        <v>2.44</v>
      </c>
      <c r="C330">
        <v>0.5</v>
      </c>
      <c r="D330">
        <v>0.20399999999999999</v>
      </c>
      <c r="E330">
        <v>1.4999999999999999E-2</v>
      </c>
      <c r="F330">
        <v>0.22400999999999999</v>
      </c>
      <c r="G330">
        <v>4.901961</v>
      </c>
      <c r="H330">
        <v>0.36043829999999999</v>
      </c>
      <c r="I330">
        <v>8.4000000000000005E-2</v>
      </c>
      <c r="J330">
        <v>1.7000000000000001E-2</v>
      </c>
      <c r="K330">
        <v>0.11702</v>
      </c>
      <c r="L330">
        <v>1200</v>
      </c>
      <c r="M330">
        <v>160</v>
      </c>
      <c r="N330">
        <v>1191</v>
      </c>
      <c r="O330">
        <v>80</v>
      </c>
      <c r="P330">
        <v>970</v>
      </c>
      <c r="Q330">
        <v>430</v>
      </c>
      <c r="R330" t="s">
        <v>245</v>
      </c>
      <c r="S330">
        <v>1191</v>
      </c>
      <c r="T330">
        <v>80</v>
      </c>
      <c r="U330">
        <v>1.46695</v>
      </c>
      <c r="V330">
        <v>1.8000000000000001E-4</v>
      </c>
      <c r="W330">
        <v>1.8866499999999999</v>
      </c>
      <c r="X330">
        <v>2.4000000000000001E-4</v>
      </c>
      <c r="Y330">
        <v>0.28014699999999998</v>
      </c>
      <c r="Z330">
        <v>5.7000000000000003E-5</v>
      </c>
      <c r="AA330">
        <v>2.375E-2</v>
      </c>
      <c r="AB330">
        <v>2.7E-4</v>
      </c>
      <c r="AC330">
        <v>6.6370000000000003E-4</v>
      </c>
      <c r="AD330">
        <v>9.2E-6</v>
      </c>
      <c r="AE330">
        <v>3.64</v>
      </c>
      <c r="AF330">
        <v>0.15</v>
      </c>
      <c r="AG330">
        <v>0.28221800000000002</v>
      </c>
      <c r="AH330">
        <v>5.5000000000000002E-5</v>
      </c>
      <c r="AJ330">
        <v>1191</v>
      </c>
      <c r="AK330">
        <v>80</v>
      </c>
      <c r="AL330">
        <v>6.3</v>
      </c>
      <c r="AM330">
        <v>0.6</v>
      </c>
    </row>
    <row r="331" spans="1:39">
      <c r="A331" t="s">
        <v>449</v>
      </c>
      <c r="B331">
        <v>2.5</v>
      </c>
      <c r="C331">
        <v>0.59</v>
      </c>
      <c r="D331">
        <v>0.189</v>
      </c>
      <c r="E331">
        <v>1.2999999999999999E-2</v>
      </c>
      <c r="F331">
        <v>6.9156999999999996E-2</v>
      </c>
      <c r="G331">
        <v>5.2910050000000002</v>
      </c>
      <c r="H331">
        <v>0.36393160000000002</v>
      </c>
      <c r="I331">
        <v>8.7999999999999995E-2</v>
      </c>
      <c r="J331">
        <v>2.1000000000000001E-2</v>
      </c>
      <c r="K331">
        <v>0.35359000000000002</v>
      </c>
      <c r="L331">
        <v>1200</v>
      </c>
      <c r="M331">
        <v>190</v>
      </c>
      <c r="N331">
        <v>1149</v>
      </c>
      <c r="O331">
        <v>74</v>
      </c>
      <c r="P331">
        <v>870</v>
      </c>
      <c r="Q331">
        <v>550</v>
      </c>
      <c r="R331" t="s">
        <v>245</v>
      </c>
      <c r="S331">
        <v>1149</v>
      </c>
      <c r="T331">
        <v>74</v>
      </c>
      <c r="U331">
        <v>1.4671700000000001</v>
      </c>
      <c r="V331">
        <v>1.8000000000000001E-4</v>
      </c>
      <c r="W331">
        <v>1.8867499999999999</v>
      </c>
      <c r="X331">
        <v>2.5000000000000001E-4</v>
      </c>
      <c r="Y331">
        <v>0.28014299999999998</v>
      </c>
      <c r="Z331">
        <v>4.6999999999999997E-5</v>
      </c>
      <c r="AA331">
        <v>2.4570000000000002E-2</v>
      </c>
      <c r="AB331">
        <v>1.1E-4</v>
      </c>
      <c r="AC331">
        <v>6.9360000000000005E-4</v>
      </c>
      <c r="AD331">
        <v>1.9999999999999999E-6</v>
      </c>
      <c r="AE331">
        <v>3.55</v>
      </c>
      <c r="AF331">
        <v>0.12</v>
      </c>
      <c r="AG331">
        <v>0.282194</v>
      </c>
      <c r="AH331">
        <v>5.3000000000000001E-5</v>
      </c>
      <c r="AJ331">
        <v>1149</v>
      </c>
      <c r="AK331">
        <v>74</v>
      </c>
      <c r="AL331">
        <v>4.5</v>
      </c>
      <c r="AM331">
        <v>0.5</v>
      </c>
    </row>
    <row r="332" spans="1:39">
      <c r="A332" t="s">
        <v>450</v>
      </c>
      <c r="B332">
        <v>2.74</v>
      </c>
      <c r="C332">
        <v>0.23</v>
      </c>
      <c r="D332">
        <v>0.19789999999999999</v>
      </c>
      <c r="E332">
        <v>6.8999999999999999E-3</v>
      </c>
      <c r="F332">
        <v>0.15046000000000001</v>
      </c>
      <c r="G332">
        <v>5.0530569999999999</v>
      </c>
      <c r="H332">
        <v>0.17618039999999999</v>
      </c>
      <c r="I332">
        <v>9.5000000000000001E-2</v>
      </c>
      <c r="J332">
        <v>7.7999999999999996E-3</v>
      </c>
      <c r="K332">
        <v>0.25456000000000001</v>
      </c>
      <c r="L332">
        <v>1340</v>
      </c>
      <c r="M332">
        <v>58</v>
      </c>
      <c r="N332">
        <v>1163</v>
      </c>
      <c r="O332">
        <v>37</v>
      </c>
      <c r="P332">
        <v>1560</v>
      </c>
      <c r="Q332">
        <v>150</v>
      </c>
      <c r="R332" t="s">
        <v>249</v>
      </c>
      <c r="S332" t="s">
        <v>250</v>
      </c>
      <c r="T332" t="s">
        <v>250</v>
      </c>
      <c r="U332">
        <v>1.4670799999999999</v>
      </c>
      <c r="V332">
        <v>1.4999999999999999E-4</v>
      </c>
      <c r="W332">
        <v>1.8869</v>
      </c>
      <c r="X332">
        <v>2.2000000000000001E-4</v>
      </c>
      <c r="Y332">
        <v>0.28012900000000002</v>
      </c>
      <c r="Z332">
        <v>4.8000000000000001E-5</v>
      </c>
      <c r="AA332">
        <v>1.9630000000000002E-2</v>
      </c>
      <c r="AB332">
        <v>4.2000000000000002E-4</v>
      </c>
      <c r="AC332">
        <v>5.6030000000000001E-4</v>
      </c>
      <c r="AD332">
        <v>9.0000000000000002E-6</v>
      </c>
      <c r="AE332">
        <v>3.73</v>
      </c>
      <c r="AF332">
        <v>0.17</v>
      </c>
      <c r="AG332">
        <v>0.28216200000000002</v>
      </c>
      <c r="AH332">
        <v>5.5000000000000002E-5</v>
      </c>
    </row>
    <row r="333" spans="1:39">
      <c r="A333" t="s">
        <v>451</v>
      </c>
      <c r="B333">
        <v>1.97</v>
      </c>
      <c r="C333">
        <v>0.23</v>
      </c>
      <c r="D333">
        <v>0.18920000000000001</v>
      </c>
      <c r="E333">
        <v>7.7000000000000002E-3</v>
      </c>
      <c r="F333">
        <v>0.14635999999999999</v>
      </c>
      <c r="G333">
        <v>5.285412</v>
      </c>
      <c r="H333">
        <v>0.21510399999999999</v>
      </c>
      <c r="I333">
        <v>7.8399999999999997E-2</v>
      </c>
      <c r="J333">
        <v>9.4000000000000004E-3</v>
      </c>
      <c r="K333">
        <v>0.16292999999999999</v>
      </c>
      <c r="L333">
        <v>1126</v>
      </c>
      <c r="M333">
        <v>79</v>
      </c>
      <c r="N333">
        <v>1116</v>
      </c>
      <c r="O333">
        <v>42</v>
      </c>
      <c r="P333">
        <v>1170</v>
      </c>
      <c r="Q333">
        <v>230</v>
      </c>
      <c r="R333" t="s">
        <v>245</v>
      </c>
      <c r="S333">
        <v>1116</v>
      </c>
      <c r="T333">
        <v>42</v>
      </c>
      <c r="U333">
        <v>1.46723</v>
      </c>
      <c r="V333">
        <v>1.8000000000000001E-4</v>
      </c>
      <c r="W333">
        <v>1.88689</v>
      </c>
      <c r="X333">
        <v>1.6000000000000001E-4</v>
      </c>
      <c r="Y333">
        <v>0.27998299999999998</v>
      </c>
      <c r="Z333">
        <v>3.3000000000000003E-5</v>
      </c>
      <c r="AA333">
        <v>6.5850000000000006E-2</v>
      </c>
      <c r="AB333">
        <v>9.2000000000000003E-4</v>
      </c>
      <c r="AC333">
        <v>1.7260000000000001E-3</v>
      </c>
      <c r="AD333">
        <v>2.0000000000000002E-5</v>
      </c>
      <c r="AE333">
        <v>4.3099999999999996</v>
      </c>
      <c r="AF333">
        <v>0.14000000000000001</v>
      </c>
      <c r="AG333">
        <v>0.28199999999999997</v>
      </c>
      <c r="AH333">
        <v>3.6999999999999998E-5</v>
      </c>
      <c r="AJ333">
        <v>1116</v>
      </c>
      <c r="AK333">
        <v>42</v>
      </c>
      <c r="AL333">
        <v>-3.9</v>
      </c>
      <c r="AM333">
        <v>0.4</v>
      </c>
    </row>
    <row r="334" spans="1:39">
      <c r="A334" t="s">
        <v>452</v>
      </c>
      <c r="B334">
        <v>2.11</v>
      </c>
      <c r="C334">
        <v>0.52</v>
      </c>
      <c r="D334">
        <v>0.20899999999999999</v>
      </c>
      <c r="E334">
        <v>1.2E-2</v>
      </c>
      <c r="F334">
        <v>0.28771999999999998</v>
      </c>
      <c r="G334">
        <v>4.7846890000000002</v>
      </c>
      <c r="H334">
        <v>0.27471899999999999</v>
      </c>
      <c r="I334">
        <v>8.3000000000000004E-2</v>
      </c>
      <c r="J334">
        <v>1.9E-2</v>
      </c>
      <c r="K334">
        <v>0.12589</v>
      </c>
      <c r="L334">
        <v>1100</v>
      </c>
      <c r="M334">
        <v>210</v>
      </c>
      <c r="N334">
        <v>1220</v>
      </c>
      <c r="O334">
        <v>66</v>
      </c>
      <c r="P334">
        <v>640</v>
      </c>
      <c r="Q334">
        <v>540</v>
      </c>
      <c r="R334" t="s">
        <v>245</v>
      </c>
      <c r="S334">
        <v>1220</v>
      </c>
      <c r="T334">
        <v>66</v>
      </c>
      <c r="U334">
        <v>1.4670799999999999</v>
      </c>
      <c r="V334">
        <v>1.6000000000000001E-4</v>
      </c>
      <c r="W334">
        <v>1.88686</v>
      </c>
      <c r="X334">
        <v>2.1000000000000001E-4</v>
      </c>
      <c r="Y334">
        <v>0.280144</v>
      </c>
      <c r="Z334">
        <v>5.1E-5</v>
      </c>
      <c r="AA334">
        <v>2.4719999999999999E-2</v>
      </c>
      <c r="AB334">
        <v>6.4999999999999997E-4</v>
      </c>
      <c r="AC334">
        <v>7.0299999999999996E-4</v>
      </c>
      <c r="AD334">
        <v>1.5999999999999999E-5</v>
      </c>
      <c r="AE334">
        <v>3.95</v>
      </c>
      <c r="AF334">
        <v>0.15</v>
      </c>
      <c r="AG334">
        <v>0.28218199999999999</v>
      </c>
      <c r="AH334">
        <v>5.5000000000000002E-5</v>
      </c>
      <c r="AJ334">
        <v>1220</v>
      </c>
      <c r="AK334">
        <v>66</v>
      </c>
      <c r="AL334">
        <v>5.6</v>
      </c>
      <c r="AM334">
        <v>0.6</v>
      </c>
    </row>
    <row r="335" spans="1:39">
      <c r="A335" t="s">
        <v>453</v>
      </c>
      <c r="B335">
        <v>2.72</v>
      </c>
      <c r="C335">
        <v>0.4</v>
      </c>
      <c r="D335">
        <v>0.20599999999999999</v>
      </c>
      <c r="E335">
        <v>1.0999999999999999E-2</v>
      </c>
      <c r="F335">
        <v>8.2614999999999994E-2</v>
      </c>
      <c r="G335">
        <v>4.8543690000000002</v>
      </c>
      <c r="H335">
        <v>0.2592139</v>
      </c>
      <c r="I335">
        <v>9.1999999999999998E-2</v>
      </c>
      <c r="J335">
        <v>1.2999999999999999E-2</v>
      </c>
      <c r="K335">
        <v>0.14898</v>
      </c>
      <c r="L335">
        <v>1270</v>
      </c>
      <c r="M335">
        <v>110</v>
      </c>
      <c r="N335">
        <v>1206</v>
      </c>
      <c r="O335">
        <v>59</v>
      </c>
      <c r="P335">
        <v>1300</v>
      </c>
      <c r="Q335">
        <v>310</v>
      </c>
      <c r="R335" t="s">
        <v>245</v>
      </c>
      <c r="S335">
        <v>1206</v>
      </c>
      <c r="T335">
        <v>59</v>
      </c>
      <c r="U335">
        <v>1.4671099999999999</v>
      </c>
      <c r="V335">
        <v>1.9000000000000001E-4</v>
      </c>
      <c r="W335">
        <v>1.8865400000000001</v>
      </c>
      <c r="X335">
        <v>1.7000000000000001E-4</v>
      </c>
      <c r="Y335">
        <v>0.28010800000000002</v>
      </c>
      <c r="Z335">
        <v>5.1999999999999997E-5</v>
      </c>
      <c r="AA335">
        <v>1.9290000000000002E-2</v>
      </c>
      <c r="AB335">
        <v>9.6000000000000002E-4</v>
      </c>
      <c r="AC335">
        <v>5.4799999999999998E-4</v>
      </c>
      <c r="AD335">
        <v>2.4000000000000001E-5</v>
      </c>
      <c r="AE335">
        <v>3.63</v>
      </c>
      <c r="AF335">
        <v>0.12</v>
      </c>
      <c r="AG335">
        <v>0.28216000000000002</v>
      </c>
      <c r="AH335">
        <v>6.0000000000000002E-5</v>
      </c>
      <c r="AJ335">
        <v>1206</v>
      </c>
      <c r="AK335">
        <v>59</v>
      </c>
      <c r="AL335">
        <v>4.5999999999999996</v>
      </c>
      <c r="AM335">
        <v>0.6</v>
      </c>
    </row>
    <row r="336" spans="1:39">
      <c r="A336" t="s">
        <v>454</v>
      </c>
      <c r="B336">
        <v>3.18</v>
      </c>
      <c r="C336">
        <v>0.35</v>
      </c>
      <c r="D336">
        <v>0.24</v>
      </c>
      <c r="E336">
        <v>8.0999999999999996E-3</v>
      </c>
      <c r="F336">
        <v>0.11232</v>
      </c>
      <c r="G336">
        <v>4.1666670000000003</v>
      </c>
      <c r="H336">
        <v>0.140625</v>
      </c>
      <c r="I336">
        <v>9.5000000000000001E-2</v>
      </c>
      <c r="J336">
        <v>1.0999999999999999E-2</v>
      </c>
      <c r="K336">
        <v>0.30035000000000001</v>
      </c>
      <c r="L336">
        <v>1432</v>
      </c>
      <c r="M336">
        <v>91</v>
      </c>
      <c r="N336">
        <v>1385</v>
      </c>
      <c r="O336">
        <v>42</v>
      </c>
      <c r="P336">
        <v>1380</v>
      </c>
      <c r="Q336">
        <v>250</v>
      </c>
      <c r="R336" t="s">
        <v>245</v>
      </c>
      <c r="S336">
        <v>1385</v>
      </c>
      <c r="T336">
        <v>42</v>
      </c>
      <c r="U336">
        <v>1.4671700000000001</v>
      </c>
      <c r="V336">
        <v>2.5000000000000001E-4</v>
      </c>
      <c r="W336">
        <v>1.88676</v>
      </c>
      <c r="X336">
        <v>1.9000000000000001E-4</v>
      </c>
      <c r="Y336">
        <v>0.28021200000000002</v>
      </c>
      <c r="Z336">
        <v>3.1999999999999999E-5</v>
      </c>
      <c r="AA336">
        <v>2.596E-2</v>
      </c>
      <c r="AB336">
        <v>9.1E-4</v>
      </c>
      <c r="AC336">
        <v>7.3200000000000001E-4</v>
      </c>
      <c r="AD336">
        <v>2.0999999999999999E-5</v>
      </c>
      <c r="AE336">
        <v>3.24</v>
      </c>
      <c r="AF336">
        <v>0.12</v>
      </c>
      <c r="AG336">
        <v>0.28226400000000001</v>
      </c>
      <c r="AH336">
        <v>3.4999999999999997E-5</v>
      </c>
      <c r="AJ336">
        <v>1385</v>
      </c>
      <c r="AK336">
        <v>42</v>
      </c>
      <c r="AL336">
        <v>12.1</v>
      </c>
      <c r="AM336">
        <v>0.4</v>
      </c>
    </row>
    <row r="337" spans="1:39">
      <c r="A337" t="s">
        <v>455</v>
      </c>
      <c r="B337">
        <v>1.81</v>
      </c>
      <c r="C337">
        <v>0.15</v>
      </c>
      <c r="D337">
        <v>0.1104</v>
      </c>
      <c r="E337">
        <v>6.1000000000000004E-3</v>
      </c>
      <c r="F337">
        <v>0.56218000000000001</v>
      </c>
      <c r="G337">
        <v>9.0579710000000002</v>
      </c>
      <c r="H337">
        <v>0.50048570000000003</v>
      </c>
      <c r="I337">
        <v>0.1174</v>
      </c>
      <c r="J337">
        <v>7.1999999999999998E-3</v>
      </c>
      <c r="K337">
        <v>0.11154</v>
      </c>
      <c r="L337">
        <v>1064</v>
      </c>
      <c r="M337">
        <v>50</v>
      </c>
      <c r="N337">
        <v>674</v>
      </c>
      <c r="O337">
        <v>35</v>
      </c>
      <c r="P337">
        <v>1910</v>
      </c>
      <c r="Q337">
        <v>120</v>
      </c>
      <c r="R337" t="s">
        <v>249</v>
      </c>
      <c r="S337" t="s">
        <v>250</v>
      </c>
      <c r="T337" t="s">
        <v>250</v>
      </c>
      <c r="U337">
        <v>1.4671700000000001</v>
      </c>
      <c r="V337">
        <v>1.2999999999999999E-4</v>
      </c>
      <c r="W337">
        <v>1.88669</v>
      </c>
      <c r="X337">
        <v>2.4000000000000001E-4</v>
      </c>
      <c r="Y337">
        <v>0.280024</v>
      </c>
      <c r="Z337">
        <v>3.8000000000000002E-5</v>
      </c>
      <c r="AA337">
        <v>3.8330000000000003E-2</v>
      </c>
      <c r="AB337">
        <v>4.8999999999999998E-4</v>
      </c>
      <c r="AC337">
        <v>1.0790000000000001E-3</v>
      </c>
      <c r="AD337">
        <v>1.2999999999999999E-5</v>
      </c>
      <c r="AE337">
        <v>4.0999999999999996</v>
      </c>
      <c r="AF337">
        <v>0.19</v>
      </c>
      <c r="AG337">
        <v>0.28206100000000001</v>
      </c>
      <c r="AH337">
        <v>3.6999999999999998E-5</v>
      </c>
    </row>
    <row r="338" spans="1:39">
      <c r="A338" t="s">
        <v>456</v>
      </c>
      <c r="B338">
        <v>2.54</v>
      </c>
      <c r="C338">
        <v>0.34</v>
      </c>
      <c r="D338">
        <v>0.21909999999999999</v>
      </c>
      <c r="E338">
        <v>7.1999999999999998E-3</v>
      </c>
      <c r="F338">
        <v>0.22614999999999999</v>
      </c>
      <c r="G338">
        <v>4.5641259999999999</v>
      </c>
      <c r="H338">
        <v>0.14998500000000001</v>
      </c>
      <c r="I338">
        <v>8.1000000000000003E-2</v>
      </c>
      <c r="J338">
        <v>0.01</v>
      </c>
      <c r="K338">
        <v>4.8078000000000003E-2</v>
      </c>
      <c r="L338">
        <v>1262</v>
      </c>
      <c r="M338">
        <v>97</v>
      </c>
      <c r="N338">
        <v>1276</v>
      </c>
      <c r="O338">
        <v>38</v>
      </c>
      <c r="P338">
        <v>1130</v>
      </c>
      <c r="Q338">
        <v>260</v>
      </c>
      <c r="R338" t="s">
        <v>245</v>
      </c>
      <c r="S338">
        <v>1276</v>
      </c>
      <c r="T338">
        <v>38</v>
      </c>
      <c r="U338">
        <v>1.46675</v>
      </c>
      <c r="V338">
        <v>2.5999999999999998E-4</v>
      </c>
      <c r="W338">
        <v>1.88669</v>
      </c>
      <c r="X338">
        <v>2.2000000000000001E-4</v>
      </c>
      <c r="Y338">
        <v>0.28022200000000003</v>
      </c>
      <c r="Z338">
        <v>7.4999999999999993E-5</v>
      </c>
      <c r="AA338">
        <v>0.14249999999999999</v>
      </c>
      <c r="AB338">
        <v>4.4000000000000003E-3</v>
      </c>
      <c r="AC338">
        <v>3.32E-3</v>
      </c>
      <c r="AD338">
        <v>1.6000000000000001E-4</v>
      </c>
      <c r="AE338">
        <v>2.98</v>
      </c>
      <c r="AF338">
        <v>0.16</v>
      </c>
      <c r="AG338">
        <v>0.28225800000000001</v>
      </c>
      <c r="AH338">
        <v>6.4999999999999994E-5</v>
      </c>
      <c r="AJ338">
        <v>1276</v>
      </c>
      <c r="AK338">
        <v>38</v>
      </c>
      <c r="AL338">
        <v>7.3</v>
      </c>
      <c r="AM338">
        <v>0.7</v>
      </c>
    </row>
    <row r="339" spans="1:39">
      <c r="A339" t="s">
        <v>457</v>
      </c>
      <c r="B339">
        <v>2.56</v>
      </c>
      <c r="C339">
        <v>0.35</v>
      </c>
      <c r="D339">
        <v>0.2117</v>
      </c>
      <c r="E339">
        <v>9.4000000000000004E-3</v>
      </c>
      <c r="F339">
        <v>-8.5378999999999997E-2</v>
      </c>
      <c r="G339">
        <v>4.7236659999999997</v>
      </c>
      <c r="H339">
        <v>0.2097424</v>
      </c>
      <c r="I339">
        <v>8.7999999999999995E-2</v>
      </c>
      <c r="J339">
        <v>1.2999999999999999E-2</v>
      </c>
      <c r="K339">
        <v>0.26266</v>
      </c>
      <c r="L339">
        <v>1270</v>
      </c>
      <c r="M339">
        <v>100</v>
      </c>
      <c r="N339">
        <v>1236</v>
      </c>
      <c r="O339">
        <v>50</v>
      </c>
      <c r="P339">
        <v>1180</v>
      </c>
      <c r="Q339">
        <v>330</v>
      </c>
      <c r="R339" t="s">
        <v>245</v>
      </c>
      <c r="S339">
        <v>1236</v>
      </c>
      <c r="T339">
        <v>50</v>
      </c>
      <c r="U339">
        <v>1.46706</v>
      </c>
      <c r="V339">
        <v>1.8000000000000001E-4</v>
      </c>
      <c r="W339">
        <v>1.88686</v>
      </c>
      <c r="X339">
        <v>2.5000000000000001E-4</v>
      </c>
      <c r="Y339">
        <v>0.28011200000000003</v>
      </c>
      <c r="Z339">
        <v>5.3999999999999998E-5</v>
      </c>
      <c r="AA339">
        <v>3.5799999999999998E-2</v>
      </c>
      <c r="AB339">
        <v>2.0999999999999999E-3</v>
      </c>
      <c r="AC339">
        <v>9.68E-4</v>
      </c>
      <c r="AD339">
        <v>4.8999999999999998E-5</v>
      </c>
      <c r="AE339">
        <v>3.7</v>
      </c>
      <c r="AF339">
        <v>0.2</v>
      </c>
      <c r="AG339">
        <v>0.28218799999999999</v>
      </c>
      <c r="AH339">
        <v>5.1999999999999997E-5</v>
      </c>
      <c r="AJ339">
        <v>1236</v>
      </c>
      <c r="AK339">
        <v>50</v>
      </c>
      <c r="AL339">
        <v>5.9</v>
      </c>
      <c r="AM339">
        <v>0.5</v>
      </c>
    </row>
    <row r="340" spans="1:39">
      <c r="A340" t="s">
        <v>458</v>
      </c>
      <c r="B340">
        <v>3.04</v>
      </c>
      <c r="C340">
        <v>0.23</v>
      </c>
      <c r="D340">
        <v>0.22040000000000001</v>
      </c>
      <c r="E340">
        <v>6.4000000000000003E-3</v>
      </c>
      <c r="F340">
        <v>0.15901000000000001</v>
      </c>
      <c r="G340">
        <v>4.5372050000000002</v>
      </c>
      <c r="H340">
        <v>0.13175190000000001</v>
      </c>
      <c r="I340">
        <v>9.7900000000000001E-2</v>
      </c>
      <c r="J340">
        <v>7.4999999999999997E-3</v>
      </c>
      <c r="K340">
        <v>0.23130000000000001</v>
      </c>
      <c r="L340">
        <v>1418</v>
      </c>
      <c r="M340">
        <v>58</v>
      </c>
      <c r="N340">
        <v>1283</v>
      </c>
      <c r="O340">
        <v>34</v>
      </c>
      <c r="P340">
        <v>1530</v>
      </c>
      <c r="Q340">
        <v>150</v>
      </c>
      <c r="R340" t="s">
        <v>249</v>
      </c>
      <c r="S340" t="s">
        <v>250</v>
      </c>
      <c r="T340" t="s">
        <v>250</v>
      </c>
      <c r="U340">
        <v>1.46706</v>
      </c>
      <c r="V340">
        <v>1.9000000000000001E-4</v>
      </c>
      <c r="W340">
        <v>1.88689</v>
      </c>
      <c r="X340">
        <v>2.5999999999999998E-4</v>
      </c>
      <c r="Y340">
        <v>0.28010299999999999</v>
      </c>
      <c r="Z340">
        <v>5.8999999999999998E-5</v>
      </c>
      <c r="AA340">
        <v>3.5360000000000003E-2</v>
      </c>
      <c r="AB340">
        <v>2.0000000000000001E-4</v>
      </c>
      <c r="AC340">
        <v>9.6599999999999995E-4</v>
      </c>
      <c r="AD340">
        <v>1.5E-5</v>
      </c>
      <c r="AE340">
        <v>3.58</v>
      </c>
      <c r="AF340">
        <v>0.18</v>
      </c>
      <c r="AG340">
        <v>0.282142</v>
      </c>
      <c r="AH340">
        <v>5.8999999999999998E-5</v>
      </c>
    </row>
    <row r="341" spans="1:39">
      <c r="A341" t="s">
        <v>459</v>
      </c>
      <c r="B341">
        <v>2.48</v>
      </c>
      <c r="C341">
        <v>0.28999999999999998</v>
      </c>
      <c r="D341">
        <v>0.2089</v>
      </c>
      <c r="E341">
        <v>6.3E-3</v>
      </c>
      <c r="F341">
        <v>3.5367000000000003E-2</v>
      </c>
      <c r="G341">
        <v>4.7869789999999997</v>
      </c>
      <c r="H341">
        <v>0.14436560000000001</v>
      </c>
      <c r="I341">
        <v>8.5300000000000001E-2</v>
      </c>
      <c r="J341">
        <v>9.4999999999999998E-3</v>
      </c>
      <c r="K341">
        <v>0.16597000000000001</v>
      </c>
      <c r="L341">
        <v>1289</v>
      </c>
      <c r="M341">
        <v>88</v>
      </c>
      <c r="N341">
        <v>1222</v>
      </c>
      <c r="O341">
        <v>34</v>
      </c>
      <c r="P341">
        <v>1250</v>
      </c>
      <c r="Q341">
        <v>240</v>
      </c>
      <c r="R341" t="s">
        <v>245</v>
      </c>
      <c r="S341">
        <v>1222</v>
      </c>
      <c r="T341">
        <v>34</v>
      </c>
      <c r="U341">
        <v>1.4671400000000001</v>
      </c>
      <c r="V341">
        <v>1.4999999999999999E-4</v>
      </c>
      <c r="W341">
        <v>1.8867400000000001</v>
      </c>
      <c r="X341">
        <v>2.2000000000000001E-4</v>
      </c>
      <c r="Y341">
        <v>0.28003499999999998</v>
      </c>
      <c r="Z341">
        <v>5.1E-5</v>
      </c>
      <c r="AA341">
        <v>4.922E-2</v>
      </c>
      <c r="AB341">
        <v>6.9999999999999999E-4</v>
      </c>
      <c r="AC341">
        <v>1.3450000000000001E-3</v>
      </c>
      <c r="AD341">
        <v>2.0999999999999999E-5</v>
      </c>
      <c r="AE341">
        <v>4.16</v>
      </c>
      <c r="AF341">
        <v>0.2</v>
      </c>
      <c r="AG341">
        <v>0.28209400000000001</v>
      </c>
      <c r="AH341">
        <v>5.5000000000000002E-5</v>
      </c>
      <c r="AJ341">
        <v>1222</v>
      </c>
      <c r="AK341">
        <v>34</v>
      </c>
      <c r="AL341">
        <v>2</v>
      </c>
      <c r="AM341">
        <v>0.6</v>
      </c>
    </row>
    <row r="342" spans="1:39">
      <c r="A342" t="s">
        <v>460</v>
      </c>
      <c r="B342">
        <v>1.88</v>
      </c>
      <c r="C342">
        <v>0.43</v>
      </c>
      <c r="D342">
        <v>0.156</v>
      </c>
      <c r="E342">
        <v>1.0999999999999999E-2</v>
      </c>
      <c r="F342">
        <v>-4.6759000000000002E-2</v>
      </c>
      <c r="G342">
        <v>6.4102560000000004</v>
      </c>
      <c r="H342">
        <v>0.4520053</v>
      </c>
      <c r="I342">
        <v>9.1999999999999998E-2</v>
      </c>
      <c r="J342">
        <v>2.3E-2</v>
      </c>
      <c r="K342">
        <v>0.13252</v>
      </c>
      <c r="L342">
        <v>1070</v>
      </c>
      <c r="M342">
        <v>140</v>
      </c>
      <c r="N342">
        <v>932</v>
      </c>
      <c r="O342">
        <v>64</v>
      </c>
      <c r="P342">
        <v>930</v>
      </c>
      <c r="Q342">
        <v>500</v>
      </c>
      <c r="R342" t="s">
        <v>245</v>
      </c>
      <c r="S342">
        <v>932</v>
      </c>
      <c r="T342">
        <v>64</v>
      </c>
      <c r="U342">
        <v>1.46706</v>
      </c>
      <c r="V342">
        <v>1.6000000000000001E-4</v>
      </c>
      <c r="W342">
        <v>1.88679</v>
      </c>
      <c r="X342">
        <v>1.9000000000000001E-4</v>
      </c>
      <c r="Y342">
        <v>0.28016799999999997</v>
      </c>
      <c r="Z342">
        <v>3.4E-5</v>
      </c>
      <c r="AA342">
        <v>2.615E-2</v>
      </c>
      <c r="AB342">
        <v>8.0000000000000004E-4</v>
      </c>
      <c r="AC342">
        <v>7.2400000000000003E-4</v>
      </c>
      <c r="AD342">
        <v>2.0999999999999999E-5</v>
      </c>
      <c r="AE342">
        <v>4.08</v>
      </c>
      <c r="AF342">
        <v>0.16</v>
      </c>
      <c r="AG342">
        <v>0.28223399999999998</v>
      </c>
      <c r="AH342">
        <v>3.8000000000000002E-5</v>
      </c>
      <c r="AJ342">
        <v>932</v>
      </c>
      <c r="AK342">
        <v>64</v>
      </c>
      <c r="AL342">
        <v>1.1000000000000001</v>
      </c>
      <c r="AM342">
        <v>0.4</v>
      </c>
    </row>
    <row r="343" spans="1:39">
      <c r="A343" t="s">
        <v>461</v>
      </c>
      <c r="B343">
        <v>2.27</v>
      </c>
      <c r="C343">
        <v>0.27</v>
      </c>
      <c r="D343">
        <v>0.184</v>
      </c>
      <c r="E343">
        <v>9.2999999999999992E-3</v>
      </c>
      <c r="F343">
        <v>-6.1818000000000003E-3</v>
      </c>
      <c r="G343">
        <v>5.4347830000000004</v>
      </c>
      <c r="H343">
        <v>0.27469280000000001</v>
      </c>
      <c r="I343">
        <v>0.09</v>
      </c>
      <c r="J343">
        <v>0.01</v>
      </c>
      <c r="K343">
        <v>0.33008999999999999</v>
      </c>
      <c r="L343">
        <v>1217</v>
      </c>
      <c r="M343">
        <v>75</v>
      </c>
      <c r="N343">
        <v>1087</v>
      </c>
      <c r="O343">
        <v>51</v>
      </c>
      <c r="P343">
        <v>1380</v>
      </c>
      <c r="Q343">
        <v>220</v>
      </c>
      <c r="R343" t="s">
        <v>249</v>
      </c>
      <c r="S343" t="s">
        <v>250</v>
      </c>
      <c r="T343" t="s">
        <v>250</v>
      </c>
      <c r="U343">
        <v>1.46722</v>
      </c>
      <c r="V343">
        <v>1.9000000000000001E-4</v>
      </c>
      <c r="W343">
        <v>1.8869100000000001</v>
      </c>
      <c r="X343">
        <v>2.0000000000000001E-4</v>
      </c>
      <c r="Y343">
        <v>0.28014</v>
      </c>
      <c r="Z343">
        <v>4.5000000000000003E-5</v>
      </c>
      <c r="AA343">
        <v>2.1270000000000001E-2</v>
      </c>
      <c r="AB343">
        <v>2.5000000000000001E-4</v>
      </c>
      <c r="AC343">
        <v>5.7569999999999995E-4</v>
      </c>
      <c r="AD343">
        <v>5.4999999999999999E-6</v>
      </c>
      <c r="AE343">
        <v>3.58</v>
      </c>
      <c r="AF343">
        <v>0.15</v>
      </c>
      <c r="AG343">
        <v>0.28219300000000003</v>
      </c>
      <c r="AH343">
        <v>4.8999999999999998E-5</v>
      </c>
    </row>
    <row r="344" spans="1:39">
      <c r="A344" t="s">
        <v>462</v>
      </c>
      <c r="B344">
        <v>2.54</v>
      </c>
      <c r="C344">
        <v>0.24</v>
      </c>
      <c r="D344">
        <v>0.2011</v>
      </c>
      <c r="E344">
        <v>7.7000000000000002E-3</v>
      </c>
      <c r="F344">
        <v>8.9438000000000004E-2</v>
      </c>
      <c r="G344">
        <v>4.9726499999999998</v>
      </c>
      <c r="H344">
        <v>0.19039980000000001</v>
      </c>
      <c r="I344">
        <v>8.9800000000000005E-2</v>
      </c>
      <c r="J344">
        <v>8.3000000000000001E-3</v>
      </c>
      <c r="K344">
        <v>0.34344999999999998</v>
      </c>
      <c r="L344">
        <v>1286</v>
      </c>
      <c r="M344">
        <v>61</v>
      </c>
      <c r="N344">
        <v>1180</v>
      </c>
      <c r="O344">
        <v>42</v>
      </c>
      <c r="P344">
        <v>1390</v>
      </c>
      <c r="Q344">
        <v>170</v>
      </c>
      <c r="R344" t="s">
        <v>249</v>
      </c>
      <c r="S344" t="s">
        <v>250</v>
      </c>
      <c r="T344" t="s">
        <v>250</v>
      </c>
      <c r="U344">
        <v>1.4672000000000001</v>
      </c>
      <c r="V344">
        <v>1.9000000000000001E-4</v>
      </c>
      <c r="W344">
        <v>1.88673</v>
      </c>
      <c r="X344">
        <v>3.1E-4</v>
      </c>
      <c r="Y344">
        <v>0.28016099999999999</v>
      </c>
      <c r="Z344">
        <v>4.3999999999999999E-5</v>
      </c>
      <c r="AA344">
        <v>4.2799999999999998E-2</v>
      </c>
      <c r="AB344">
        <v>1.1000000000000001E-3</v>
      </c>
      <c r="AC344">
        <v>1.145E-3</v>
      </c>
      <c r="AD344">
        <v>2.3E-5</v>
      </c>
      <c r="AE344">
        <v>3.47</v>
      </c>
      <c r="AF344">
        <v>0.14000000000000001</v>
      </c>
      <c r="AG344">
        <v>0.28221800000000002</v>
      </c>
      <c r="AH344">
        <v>4.8999999999999998E-5</v>
      </c>
    </row>
    <row r="345" spans="1:39">
      <c r="A345" t="s">
        <v>463</v>
      </c>
      <c r="B345">
        <v>1.19</v>
      </c>
      <c r="C345">
        <v>0.1</v>
      </c>
      <c r="D345">
        <v>8.9800000000000005E-2</v>
      </c>
      <c r="E345">
        <v>6.7000000000000002E-3</v>
      </c>
      <c r="F345">
        <v>0.57842000000000005</v>
      </c>
      <c r="G345">
        <v>11.135859999999999</v>
      </c>
      <c r="H345">
        <v>0.83084910000000001</v>
      </c>
      <c r="I345">
        <v>9.5899999999999999E-2</v>
      </c>
      <c r="J345">
        <v>6.7999999999999996E-3</v>
      </c>
      <c r="K345">
        <v>0.29261999999999999</v>
      </c>
      <c r="L345">
        <v>799</v>
      </c>
      <c r="M345">
        <v>49</v>
      </c>
      <c r="N345">
        <v>553</v>
      </c>
      <c r="O345">
        <v>40</v>
      </c>
      <c r="P345">
        <v>1510</v>
      </c>
      <c r="Q345">
        <v>140</v>
      </c>
      <c r="R345" t="s">
        <v>249</v>
      </c>
      <c r="S345" t="s">
        <v>250</v>
      </c>
      <c r="T345" t="s">
        <v>250</v>
      </c>
      <c r="U345">
        <v>1.4670000000000001</v>
      </c>
      <c r="V345">
        <v>1.2999999999999999E-4</v>
      </c>
      <c r="W345">
        <v>1.8868499999999999</v>
      </c>
      <c r="X345">
        <v>1.7000000000000001E-4</v>
      </c>
      <c r="Y345">
        <v>0.28015000000000001</v>
      </c>
      <c r="Z345">
        <v>4.5000000000000003E-5</v>
      </c>
      <c r="AA345">
        <v>5.4100000000000002E-2</v>
      </c>
      <c r="AB345">
        <v>2.7000000000000001E-3</v>
      </c>
      <c r="AC345">
        <v>1.423E-3</v>
      </c>
      <c r="AD345">
        <v>6.9999999999999994E-5</v>
      </c>
      <c r="AE345">
        <v>3.6</v>
      </c>
      <c r="AF345">
        <v>0.17</v>
      </c>
      <c r="AG345">
        <v>0.282192</v>
      </c>
      <c r="AH345">
        <v>4.6E-5</v>
      </c>
    </row>
    <row r="346" spans="1:39">
      <c r="A346" t="s">
        <v>464</v>
      </c>
      <c r="B346">
        <v>3.22</v>
      </c>
      <c r="C346">
        <v>0.26</v>
      </c>
      <c r="D346">
        <v>0.2041</v>
      </c>
      <c r="E346">
        <v>7.7999999999999996E-3</v>
      </c>
      <c r="F346">
        <v>0.29329</v>
      </c>
      <c r="G346">
        <v>4.899559</v>
      </c>
      <c r="H346">
        <v>0.1872443</v>
      </c>
      <c r="I346">
        <v>0.1094</v>
      </c>
      <c r="J346">
        <v>8.5000000000000006E-3</v>
      </c>
      <c r="K346">
        <v>0.21970999999999999</v>
      </c>
      <c r="L346">
        <v>1463</v>
      </c>
      <c r="M346">
        <v>60</v>
      </c>
      <c r="N346">
        <v>1196</v>
      </c>
      <c r="O346">
        <v>42</v>
      </c>
      <c r="P346">
        <v>1770</v>
      </c>
      <c r="Q346">
        <v>150</v>
      </c>
      <c r="R346" t="s">
        <v>249</v>
      </c>
      <c r="S346" t="s">
        <v>250</v>
      </c>
      <c r="T346" t="s">
        <v>250</v>
      </c>
      <c r="U346">
        <v>1.4668399999999999</v>
      </c>
      <c r="V346">
        <v>2.4000000000000001E-4</v>
      </c>
      <c r="W346">
        <v>1.88629</v>
      </c>
      <c r="X346">
        <v>2.2000000000000001E-4</v>
      </c>
      <c r="Y346">
        <v>0.28009000000000001</v>
      </c>
      <c r="Z346">
        <v>6.3999999999999997E-5</v>
      </c>
      <c r="AA346">
        <v>0.183</v>
      </c>
      <c r="AB346">
        <v>1.6E-2</v>
      </c>
      <c r="AC346">
        <v>4.1599999999999996E-3</v>
      </c>
      <c r="AD346">
        <v>3.5E-4</v>
      </c>
      <c r="AE346">
        <v>2.82</v>
      </c>
      <c r="AF346">
        <v>0.15</v>
      </c>
      <c r="AG346">
        <v>0.28215000000000001</v>
      </c>
      <c r="AH346">
        <v>6.8999999999999997E-5</v>
      </c>
    </row>
    <row r="347" spans="1:39">
      <c r="A347" t="s">
        <v>465</v>
      </c>
      <c r="B347">
        <v>2.2999999999999998</v>
      </c>
      <c r="C347">
        <v>0.53</v>
      </c>
      <c r="D347">
        <v>0.183</v>
      </c>
      <c r="E347">
        <v>1.2E-2</v>
      </c>
      <c r="F347">
        <v>-6.1734999999999998E-2</v>
      </c>
      <c r="G347">
        <v>5.4644810000000001</v>
      </c>
      <c r="H347">
        <v>0.3583266</v>
      </c>
      <c r="I347">
        <v>8.8999999999999996E-2</v>
      </c>
      <c r="J347">
        <v>2.1999999999999999E-2</v>
      </c>
      <c r="K347">
        <v>0.49598999999999999</v>
      </c>
      <c r="L347">
        <v>1220</v>
      </c>
      <c r="M347">
        <v>170</v>
      </c>
      <c r="N347">
        <v>1093</v>
      </c>
      <c r="O347">
        <v>70</v>
      </c>
      <c r="P347">
        <v>1020</v>
      </c>
      <c r="Q347">
        <v>570</v>
      </c>
      <c r="R347" t="s">
        <v>245</v>
      </c>
      <c r="S347">
        <v>1093</v>
      </c>
      <c r="T347">
        <v>70</v>
      </c>
      <c r="U347">
        <v>1.46661</v>
      </c>
      <c r="V347">
        <v>2.5000000000000001E-4</v>
      </c>
      <c r="W347">
        <v>1.88689</v>
      </c>
      <c r="X347">
        <v>3.6000000000000002E-4</v>
      </c>
      <c r="Y347">
        <v>0.280113</v>
      </c>
      <c r="Z347">
        <v>6.8999999999999997E-5</v>
      </c>
      <c r="AA347">
        <v>6.3E-2</v>
      </c>
      <c r="AB347">
        <v>3.5000000000000001E-3</v>
      </c>
      <c r="AC347">
        <v>1.8E-3</v>
      </c>
      <c r="AD347">
        <v>1.1E-4</v>
      </c>
      <c r="AE347">
        <v>2.76</v>
      </c>
      <c r="AF347">
        <v>0.36</v>
      </c>
      <c r="AG347">
        <v>0.28209899999999999</v>
      </c>
      <c r="AH347">
        <v>6.2000000000000003E-5</v>
      </c>
      <c r="AJ347">
        <v>1093</v>
      </c>
      <c r="AK347">
        <v>70</v>
      </c>
      <c r="AL347">
        <v>-0.9</v>
      </c>
      <c r="AM347">
        <v>0.6</v>
      </c>
    </row>
    <row r="348" spans="1:39">
      <c r="A348" t="s">
        <v>466</v>
      </c>
      <c r="B348">
        <v>2.0099999999999998</v>
      </c>
      <c r="C348">
        <v>0.21</v>
      </c>
      <c r="D348">
        <v>0.158</v>
      </c>
      <c r="E348">
        <v>1.2E-2</v>
      </c>
      <c r="F348">
        <v>0.51427</v>
      </c>
      <c r="G348">
        <v>6.3291139999999997</v>
      </c>
      <c r="H348">
        <v>0.48069220000000001</v>
      </c>
      <c r="I348">
        <v>9.3899999999999997E-2</v>
      </c>
      <c r="J348">
        <v>8.3999999999999995E-3</v>
      </c>
      <c r="K348">
        <v>2.0756E-2</v>
      </c>
      <c r="L348">
        <v>1116</v>
      </c>
      <c r="M348">
        <v>75</v>
      </c>
      <c r="N348">
        <v>953</v>
      </c>
      <c r="O348">
        <v>65</v>
      </c>
      <c r="P348">
        <v>1470</v>
      </c>
      <c r="Q348">
        <v>170</v>
      </c>
      <c r="R348" t="s">
        <v>249</v>
      </c>
      <c r="S348" t="s">
        <v>250</v>
      </c>
      <c r="T348" t="s">
        <v>250</v>
      </c>
    </row>
    <row r="349" spans="1:39">
      <c r="A349" t="s">
        <v>467</v>
      </c>
      <c r="B349">
        <v>2.79</v>
      </c>
      <c r="C349">
        <v>0.27</v>
      </c>
      <c r="D349">
        <v>0.221</v>
      </c>
      <c r="E349">
        <v>1.2999999999999999E-2</v>
      </c>
      <c r="F349">
        <v>0.23909</v>
      </c>
      <c r="G349">
        <v>4.5248869999999997</v>
      </c>
      <c r="H349">
        <v>0.26616980000000001</v>
      </c>
      <c r="I349">
        <v>9.1999999999999998E-2</v>
      </c>
      <c r="J349">
        <v>9.9000000000000008E-3</v>
      </c>
      <c r="K349">
        <v>0.28954999999999997</v>
      </c>
      <c r="L349">
        <v>1343</v>
      </c>
      <c r="M349">
        <v>69</v>
      </c>
      <c r="N349">
        <v>1282</v>
      </c>
      <c r="O349">
        <v>71</v>
      </c>
      <c r="P349">
        <v>1480</v>
      </c>
      <c r="Q349">
        <v>200</v>
      </c>
      <c r="R349" t="s">
        <v>245</v>
      </c>
      <c r="S349">
        <v>1282</v>
      </c>
      <c r="T349">
        <v>71</v>
      </c>
      <c r="U349">
        <v>1.4669099999999999</v>
      </c>
      <c r="V349">
        <v>2.0000000000000001E-4</v>
      </c>
      <c r="W349">
        <v>1.8868100000000001</v>
      </c>
      <c r="X349">
        <v>2.0000000000000001E-4</v>
      </c>
      <c r="Y349">
        <v>0.28010099999999999</v>
      </c>
      <c r="Z349">
        <v>5.5999999999999999E-5</v>
      </c>
      <c r="AA349">
        <v>9.7000000000000003E-2</v>
      </c>
      <c r="AB349">
        <v>1.2999999999999999E-2</v>
      </c>
      <c r="AC349">
        <v>2.4399999999999999E-3</v>
      </c>
      <c r="AD349">
        <v>3.1E-4</v>
      </c>
      <c r="AE349">
        <v>3.28</v>
      </c>
      <c r="AF349">
        <v>0.28999999999999998</v>
      </c>
      <c r="AG349">
        <v>0.28214</v>
      </c>
      <c r="AH349">
        <v>6.2000000000000003E-5</v>
      </c>
      <c r="AJ349">
        <v>1282</v>
      </c>
      <c r="AK349">
        <v>71</v>
      </c>
      <c r="AL349">
        <v>4</v>
      </c>
      <c r="AM349">
        <v>0.6</v>
      </c>
    </row>
    <row r="350" spans="1:39">
      <c r="A350" t="s">
        <v>468</v>
      </c>
      <c r="B350">
        <v>2.38</v>
      </c>
      <c r="C350">
        <v>0.48</v>
      </c>
      <c r="D350">
        <v>0.20399999999999999</v>
      </c>
      <c r="E350">
        <v>0.01</v>
      </c>
      <c r="F350">
        <v>7.4798000000000003E-2</v>
      </c>
      <c r="G350">
        <v>4.901961</v>
      </c>
      <c r="H350">
        <v>0.24029220000000001</v>
      </c>
      <c r="I350">
        <v>8.5000000000000006E-2</v>
      </c>
      <c r="J350">
        <v>1.7000000000000001E-2</v>
      </c>
      <c r="K350">
        <v>0.37456</v>
      </c>
      <c r="L350">
        <v>1220</v>
      </c>
      <c r="M350">
        <v>150</v>
      </c>
      <c r="N350">
        <v>1193</v>
      </c>
      <c r="O350">
        <v>54</v>
      </c>
      <c r="P350">
        <v>1030</v>
      </c>
      <c r="Q350">
        <v>380</v>
      </c>
      <c r="R350" t="s">
        <v>245</v>
      </c>
      <c r="S350">
        <v>1193</v>
      </c>
      <c r="T350">
        <v>54</v>
      </c>
      <c r="U350">
        <v>1.4671000000000001</v>
      </c>
      <c r="V350">
        <v>1.7000000000000001E-4</v>
      </c>
      <c r="W350">
        <v>1.88669</v>
      </c>
      <c r="X350">
        <v>2.0000000000000001E-4</v>
      </c>
      <c r="Y350">
        <v>0.28001300000000001</v>
      </c>
      <c r="Z350">
        <v>3.6000000000000001E-5</v>
      </c>
      <c r="AA350">
        <v>3.7920000000000002E-2</v>
      </c>
      <c r="AB350">
        <v>9.1E-4</v>
      </c>
      <c r="AC350">
        <v>1.018E-3</v>
      </c>
      <c r="AD350">
        <v>1.8E-5</v>
      </c>
      <c r="AE350">
        <v>4.1399999999999997</v>
      </c>
      <c r="AF350">
        <v>0.17</v>
      </c>
      <c r="AG350">
        <v>0.28209499999999998</v>
      </c>
      <c r="AH350">
        <v>4.3999999999999999E-5</v>
      </c>
      <c r="AJ350">
        <v>1193</v>
      </c>
      <c r="AK350">
        <v>54</v>
      </c>
      <c r="AL350">
        <v>1.7</v>
      </c>
      <c r="AM350">
        <v>0.4</v>
      </c>
    </row>
    <row r="351" spans="1:39">
      <c r="A351" t="s">
        <v>469</v>
      </c>
      <c r="B351">
        <v>2.52</v>
      </c>
      <c r="C351">
        <v>0.26</v>
      </c>
      <c r="D351">
        <v>0.1986</v>
      </c>
      <c r="E351">
        <v>6.1999999999999998E-3</v>
      </c>
      <c r="F351">
        <v>0.19705</v>
      </c>
      <c r="G351">
        <v>5.035247</v>
      </c>
      <c r="H351">
        <v>0.157193</v>
      </c>
      <c r="I351">
        <v>9.0499999999999997E-2</v>
      </c>
      <c r="J351">
        <v>9.2999999999999992E-3</v>
      </c>
      <c r="K351">
        <v>8.3977999999999997E-2</v>
      </c>
      <c r="L351">
        <v>1271</v>
      </c>
      <c r="M351">
        <v>77</v>
      </c>
      <c r="N351">
        <v>1167</v>
      </c>
      <c r="O351">
        <v>33</v>
      </c>
      <c r="P351">
        <v>1390</v>
      </c>
      <c r="Q351">
        <v>230</v>
      </c>
      <c r="R351" t="s">
        <v>249</v>
      </c>
      <c r="S351" t="s">
        <v>250</v>
      </c>
      <c r="T351" t="s">
        <v>250</v>
      </c>
      <c r="U351">
        <v>1.4671099999999999</v>
      </c>
      <c r="V351">
        <v>1.9000000000000001E-4</v>
      </c>
      <c r="W351">
        <v>1.88679</v>
      </c>
      <c r="X351">
        <v>1.4999999999999999E-4</v>
      </c>
      <c r="Y351">
        <v>0.28011200000000003</v>
      </c>
      <c r="Z351">
        <v>6.4999999999999994E-5</v>
      </c>
      <c r="AA351">
        <v>3.0159999999999999E-2</v>
      </c>
      <c r="AB351">
        <v>8.7000000000000001E-4</v>
      </c>
      <c r="AC351">
        <v>8.2600000000000002E-4</v>
      </c>
      <c r="AD351">
        <v>2.1999999999999999E-5</v>
      </c>
      <c r="AE351">
        <v>3.92</v>
      </c>
      <c r="AF351">
        <v>0.16</v>
      </c>
      <c r="AG351">
        <v>0.28217900000000001</v>
      </c>
      <c r="AH351">
        <v>7.2999999999999999E-5</v>
      </c>
    </row>
    <row r="352" spans="1:39">
      <c r="A352" t="s">
        <v>470</v>
      </c>
      <c r="B352">
        <v>2.5</v>
      </c>
      <c r="C352">
        <v>0.35</v>
      </c>
      <c r="D352">
        <v>0.20680000000000001</v>
      </c>
      <c r="E352">
        <v>8.3999999999999995E-3</v>
      </c>
      <c r="F352">
        <v>2.8008999999999999E-2</v>
      </c>
      <c r="G352">
        <v>4.8355899999999998</v>
      </c>
      <c r="H352">
        <v>0.1964166</v>
      </c>
      <c r="I352">
        <v>8.5999999999999993E-2</v>
      </c>
      <c r="J352">
        <v>1.2999999999999999E-2</v>
      </c>
      <c r="K352">
        <v>0.21257999999999999</v>
      </c>
      <c r="L352">
        <v>1230</v>
      </c>
      <c r="M352">
        <v>100</v>
      </c>
      <c r="N352">
        <v>1210</v>
      </c>
      <c r="O352">
        <v>45</v>
      </c>
      <c r="P352">
        <v>1100</v>
      </c>
      <c r="Q352">
        <v>300</v>
      </c>
      <c r="R352" t="s">
        <v>245</v>
      </c>
      <c r="S352">
        <v>1210</v>
      </c>
      <c r="T352">
        <v>45</v>
      </c>
      <c r="U352">
        <v>1.4671099999999999</v>
      </c>
      <c r="V352">
        <v>1.3999999999999999E-4</v>
      </c>
      <c r="W352">
        <v>1.88666</v>
      </c>
      <c r="X352">
        <v>2.2000000000000001E-4</v>
      </c>
      <c r="Y352">
        <v>0.280142</v>
      </c>
      <c r="Z352">
        <v>3.8999999999999999E-5</v>
      </c>
      <c r="AA352">
        <v>3.3250000000000002E-2</v>
      </c>
      <c r="AB352">
        <v>4.0999999999999999E-4</v>
      </c>
      <c r="AC352">
        <v>9.0300000000000005E-4</v>
      </c>
      <c r="AD352">
        <v>1.5E-5</v>
      </c>
      <c r="AE352">
        <v>4.5199999999999996</v>
      </c>
      <c r="AF352">
        <v>0.12</v>
      </c>
      <c r="AG352">
        <v>0.28218399999999999</v>
      </c>
      <c r="AH352">
        <v>4.6999999999999997E-5</v>
      </c>
      <c r="AJ352">
        <v>1210</v>
      </c>
      <c r="AK352">
        <v>45</v>
      </c>
      <c r="AL352">
        <v>5.3</v>
      </c>
      <c r="AM352">
        <v>0.5</v>
      </c>
    </row>
    <row r="353" spans="1:39">
      <c r="A353" t="s">
        <v>471</v>
      </c>
      <c r="B353">
        <v>0.97399999999999998</v>
      </c>
      <c r="C353">
        <v>0.08</v>
      </c>
      <c r="D353">
        <v>6.3799999999999996E-2</v>
      </c>
      <c r="E353">
        <v>3.5000000000000001E-3</v>
      </c>
      <c r="F353">
        <v>0.42454999999999998</v>
      </c>
      <c r="G353">
        <v>15.67398</v>
      </c>
      <c r="H353">
        <v>0.85985789999999995</v>
      </c>
      <c r="I353">
        <v>0.1084</v>
      </c>
      <c r="J353">
        <v>8.5000000000000006E-3</v>
      </c>
      <c r="K353">
        <v>0.29354999999999998</v>
      </c>
      <c r="L353">
        <v>688</v>
      </c>
      <c r="M353">
        <v>40</v>
      </c>
      <c r="N353">
        <v>401</v>
      </c>
      <c r="O353">
        <v>21</v>
      </c>
      <c r="P353">
        <v>1750</v>
      </c>
      <c r="Q353">
        <v>140</v>
      </c>
      <c r="R353" t="s">
        <v>249</v>
      </c>
      <c r="S353" t="s">
        <v>250</v>
      </c>
      <c r="T353" t="s">
        <v>250</v>
      </c>
      <c r="U353">
        <v>1.4672499999999999</v>
      </c>
      <c r="V353">
        <v>1.9000000000000001E-4</v>
      </c>
      <c r="W353">
        <v>1.8869</v>
      </c>
      <c r="X353">
        <v>2.3000000000000001E-4</v>
      </c>
      <c r="Y353">
        <v>0.280113</v>
      </c>
      <c r="Z353">
        <v>6.0999999999999999E-5</v>
      </c>
      <c r="AA353">
        <v>5.8279999999999998E-2</v>
      </c>
      <c r="AB353">
        <v>3.8999999999999999E-4</v>
      </c>
      <c r="AC353">
        <v>1.5747999999999999E-3</v>
      </c>
      <c r="AD353">
        <v>7.5000000000000002E-6</v>
      </c>
      <c r="AE353">
        <v>3.2450000000000001</v>
      </c>
      <c r="AF353">
        <v>9.5000000000000001E-2</v>
      </c>
      <c r="AG353">
        <v>0.28218599999999999</v>
      </c>
      <c r="AH353">
        <v>6.8999999999999997E-5</v>
      </c>
    </row>
    <row r="354" spans="1:39">
      <c r="A354" t="s">
        <v>472</v>
      </c>
      <c r="B354">
        <v>1.94</v>
      </c>
      <c r="C354">
        <v>0.38</v>
      </c>
      <c r="D354">
        <v>0.18340000000000001</v>
      </c>
      <c r="E354">
        <v>8.0000000000000002E-3</v>
      </c>
      <c r="F354">
        <v>0.28705999999999998</v>
      </c>
      <c r="G354">
        <v>5.4525629999999996</v>
      </c>
      <c r="H354">
        <v>0.23784350000000001</v>
      </c>
      <c r="I354">
        <v>7.1999999999999995E-2</v>
      </c>
      <c r="J354">
        <v>1.2999999999999999E-2</v>
      </c>
      <c r="K354">
        <v>4.9983E-2</v>
      </c>
      <c r="L354">
        <v>1040</v>
      </c>
      <c r="M354">
        <v>140</v>
      </c>
      <c r="N354">
        <v>1084</v>
      </c>
      <c r="O354">
        <v>44</v>
      </c>
      <c r="P354">
        <v>710</v>
      </c>
      <c r="Q354">
        <v>400</v>
      </c>
      <c r="R354" t="s">
        <v>245</v>
      </c>
      <c r="S354">
        <v>1084</v>
      </c>
      <c r="T354">
        <v>44</v>
      </c>
      <c r="U354">
        <v>1.46688</v>
      </c>
      <c r="V354">
        <v>2.3000000000000001E-4</v>
      </c>
      <c r="W354">
        <v>1.8868499999999999</v>
      </c>
      <c r="X354">
        <v>2.5999999999999998E-4</v>
      </c>
      <c r="Y354">
        <v>0.28024300000000002</v>
      </c>
      <c r="Z354">
        <v>7.1000000000000005E-5</v>
      </c>
      <c r="AA354">
        <v>0.218</v>
      </c>
      <c r="AB354">
        <v>0.01</v>
      </c>
      <c r="AC354">
        <v>4.7499999999999999E-3</v>
      </c>
      <c r="AD354">
        <v>2.3000000000000001E-4</v>
      </c>
      <c r="AE354">
        <v>3.37</v>
      </c>
      <c r="AF354">
        <v>0.2</v>
      </c>
      <c r="AG354">
        <v>0.28229500000000002</v>
      </c>
      <c r="AH354">
        <v>6.3E-5</v>
      </c>
      <c r="AJ354">
        <v>1084</v>
      </c>
      <c r="AK354">
        <v>44</v>
      </c>
      <c r="AL354">
        <v>3.7</v>
      </c>
      <c r="AM354">
        <v>0.6</v>
      </c>
    </row>
    <row r="355" spans="1:39">
      <c r="A355" t="s">
        <v>473</v>
      </c>
      <c r="B355">
        <v>2.44</v>
      </c>
      <c r="C355">
        <v>0.16</v>
      </c>
      <c r="D355">
        <v>0.1613</v>
      </c>
      <c r="E355">
        <v>5.1000000000000004E-3</v>
      </c>
      <c r="F355">
        <v>0.33973999999999999</v>
      </c>
      <c r="G355">
        <v>6.1996279999999997</v>
      </c>
      <c r="H355">
        <v>0.19602049999999999</v>
      </c>
      <c r="I355">
        <v>0.10780000000000001</v>
      </c>
      <c r="J355">
        <v>7.1000000000000004E-3</v>
      </c>
      <c r="K355">
        <v>0.19331000000000001</v>
      </c>
      <c r="L355">
        <v>1259</v>
      </c>
      <c r="M355">
        <v>46</v>
      </c>
      <c r="N355">
        <v>964</v>
      </c>
      <c r="O355">
        <v>28</v>
      </c>
      <c r="P355">
        <v>1750</v>
      </c>
      <c r="Q355">
        <v>120</v>
      </c>
      <c r="R355" t="s">
        <v>249</v>
      </c>
      <c r="S355" t="s">
        <v>250</v>
      </c>
      <c r="T355" t="s">
        <v>250</v>
      </c>
      <c r="U355">
        <v>1.4670399999999999</v>
      </c>
      <c r="V355">
        <v>2.0000000000000001E-4</v>
      </c>
      <c r="W355">
        <v>1.8867100000000001</v>
      </c>
      <c r="X355">
        <v>2.7999999999999998E-4</v>
      </c>
      <c r="Y355">
        <v>0.28008100000000002</v>
      </c>
      <c r="Z355">
        <v>4.6999999999999997E-5</v>
      </c>
      <c r="AA355">
        <v>2.9180000000000001E-2</v>
      </c>
      <c r="AB355">
        <v>3.8999999999999999E-4</v>
      </c>
      <c r="AC355">
        <v>7.8720000000000005E-4</v>
      </c>
      <c r="AD355">
        <v>9.0999999999999993E-6</v>
      </c>
      <c r="AE355">
        <v>3.57</v>
      </c>
      <c r="AF355">
        <v>0.11</v>
      </c>
      <c r="AG355">
        <v>0.282115</v>
      </c>
      <c r="AH355">
        <v>5.1999999999999997E-5</v>
      </c>
    </row>
    <row r="356" spans="1:39">
      <c r="A356" t="s">
        <v>474</v>
      </c>
      <c r="B356">
        <v>2.16</v>
      </c>
      <c r="C356">
        <v>0.31</v>
      </c>
      <c r="D356">
        <v>0.17599999999999999</v>
      </c>
      <c r="E356">
        <v>1.0999999999999999E-2</v>
      </c>
      <c r="F356">
        <v>0.25196000000000002</v>
      </c>
      <c r="G356">
        <v>5.6818179999999998</v>
      </c>
      <c r="H356">
        <v>0.35511359999999997</v>
      </c>
      <c r="I356">
        <v>8.6999999999999994E-2</v>
      </c>
      <c r="J356">
        <v>1.2999999999999999E-2</v>
      </c>
      <c r="K356">
        <v>0.1799</v>
      </c>
      <c r="L356">
        <v>1160</v>
      </c>
      <c r="M356">
        <v>110</v>
      </c>
      <c r="N356">
        <v>1039</v>
      </c>
      <c r="O356">
        <v>62</v>
      </c>
      <c r="P356">
        <v>1200</v>
      </c>
      <c r="Q356">
        <v>310</v>
      </c>
      <c r="R356" t="s">
        <v>249</v>
      </c>
      <c r="S356" t="s">
        <v>250</v>
      </c>
      <c r="T356" t="s">
        <v>250</v>
      </c>
      <c r="U356">
        <v>1.46699</v>
      </c>
      <c r="V356">
        <v>1.3999999999999999E-4</v>
      </c>
      <c r="W356">
        <v>1.8867400000000001</v>
      </c>
      <c r="X356">
        <v>2.7999999999999998E-4</v>
      </c>
      <c r="Y356">
        <v>0.28011200000000003</v>
      </c>
      <c r="Z356">
        <v>4.1999999999999998E-5</v>
      </c>
      <c r="AA356">
        <v>8.3799999999999999E-2</v>
      </c>
      <c r="AB356">
        <v>5.7999999999999996E-3</v>
      </c>
      <c r="AC356">
        <v>2.0400000000000001E-3</v>
      </c>
      <c r="AD356">
        <v>1.2999999999999999E-4</v>
      </c>
      <c r="AE356">
        <v>3.58</v>
      </c>
      <c r="AF356">
        <v>0.28000000000000003</v>
      </c>
      <c r="AG356">
        <v>0.28217599999999998</v>
      </c>
      <c r="AH356">
        <v>4.6999999999999997E-5</v>
      </c>
    </row>
    <row r="357" spans="1:39">
      <c r="A357" t="s">
        <v>475</v>
      </c>
      <c r="B357">
        <v>3.41</v>
      </c>
      <c r="C357">
        <v>0.56999999999999995</v>
      </c>
      <c r="D357">
        <v>0.219</v>
      </c>
      <c r="E357">
        <v>1.4E-2</v>
      </c>
      <c r="F357">
        <v>0.21432000000000001</v>
      </c>
      <c r="G357">
        <v>4.5662099999999999</v>
      </c>
      <c r="H357">
        <v>0.29190379999999999</v>
      </c>
      <c r="I357">
        <v>0.11</v>
      </c>
      <c r="J357">
        <v>1.7999999999999999E-2</v>
      </c>
      <c r="K357">
        <v>0.18941</v>
      </c>
      <c r="L357">
        <v>1480</v>
      </c>
      <c r="M357">
        <v>130</v>
      </c>
      <c r="N357">
        <v>1273</v>
      </c>
      <c r="O357">
        <v>71</v>
      </c>
      <c r="P357">
        <v>1780</v>
      </c>
      <c r="Q357">
        <v>270</v>
      </c>
      <c r="R357" t="s">
        <v>249</v>
      </c>
      <c r="S357" t="s">
        <v>250</v>
      </c>
      <c r="T357" t="s">
        <v>250</v>
      </c>
      <c r="U357">
        <v>1.46682</v>
      </c>
      <c r="V357">
        <v>2.2000000000000001E-4</v>
      </c>
      <c r="W357">
        <v>1.88669</v>
      </c>
      <c r="X357">
        <v>2.9999999999999997E-4</v>
      </c>
      <c r="Y357">
        <v>0.28022399999999997</v>
      </c>
      <c r="Z357">
        <v>7.7999999999999999E-5</v>
      </c>
      <c r="AA357">
        <v>5.6599999999999998E-2</v>
      </c>
      <c r="AB357">
        <v>9.3999999999999997E-4</v>
      </c>
      <c r="AC357">
        <v>1.72E-3</v>
      </c>
      <c r="AD357">
        <v>6.3E-5</v>
      </c>
      <c r="AE357">
        <v>2.93</v>
      </c>
      <c r="AF357">
        <v>0.24</v>
      </c>
      <c r="AG357">
        <v>0.28226699999999999</v>
      </c>
      <c r="AH357">
        <v>8.2000000000000001E-5</v>
      </c>
    </row>
    <row r="358" spans="1:39">
      <c r="A358" t="s">
        <v>476</v>
      </c>
      <c r="B358">
        <v>4.55</v>
      </c>
      <c r="C358">
        <v>0.23</v>
      </c>
      <c r="D358">
        <v>0.28720000000000001</v>
      </c>
      <c r="E358">
        <v>6.6E-3</v>
      </c>
      <c r="F358">
        <v>0.27173000000000003</v>
      </c>
      <c r="G358">
        <v>3.481894</v>
      </c>
      <c r="H358">
        <v>8.0015669999999997E-2</v>
      </c>
      <c r="I358">
        <v>0.1132</v>
      </c>
      <c r="J358">
        <v>6.4999999999999997E-3</v>
      </c>
      <c r="K358">
        <v>0.28094000000000002</v>
      </c>
      <c r="L358">
        <v>1741</v>
      </c>
      <c r="M358">
        <v>41</v>
      </c>
      <c r="N358">
        <v>1627</v>
      </c>
      <c r="O358">
        <v>33</v>
      </c>
      <c r="P358">
        <v>1830</v>
      </c>
      <c r="Q358">
        <v>110</v>
      </c>
      <c r="R358" t="s">
        <v>249</v>
      </c>
      <c r="S358" t="s">
        <v>250</v>
      </c>
      <c r="T358" t="s">
        <v>250</v>
      </c>
    </row>
    <row r="359" spans="1:39">
      <c r="A359" t="s">
        <v>477</v>
      </c>
      <c r="B359">
        <v>2.67</v>
      </c>
      <c r="C359">
        <v>0.34</v>
      </c>
      <c r="D359">
        <v>0.224</v>
      </c>
      <c r="E359">
        <v>1.0999999999999999E-2</v>
      </c>
      <c r="F359">
        <v>0.35748000000000002</v>
      </c>
      <c r="G359">
        <v>4.4642860000000004</v>
      </c>
      <c r="H359">
        <v>0.21922829999999999</v>
      </c>
      <c r="I359">
        <v>9.1999999999999998E-2</v>
      </c>
      <c r="J359">
        <v>1.0999999999999999E-2</v>
      </c>
      <c r="K359">
        <v>3.9101999999999998E-2</v>
      </c>
      <c r="L359">
        <v>1340</v>
      </c>
      <c r="M359">
        <v>100</v>
      </c>
      <c r="N359">
        <v>1298</v>
      </c>
      <c r="O359">
        <v>60</v>
      </c>
      <c r="P359">
        <v>1340</v>
      </c>
      <c r="Q359">
        <v>240</v>
      </c>
      <c r="R359" t="s">
        <v>245</v>
      </c>
      <c r="S359">
        <v>1298</v>
      </c>
      <c r="T359">
        <v>60</v>
      </c>
      <c r="U359">
        <v>1.4669099999999999</v>
      </c>
      <c r="V359">
        <v>2.1000000000000001E-4</v>
      </c>
      <c r="W359">
        <v>1.88669</v>
      </c>
      <c r="X359">
        <v>2.3000000000000001E-4</v>
      </c>
      <c r="Y359">
        <v>0.27978900000000001</v>
      </c>
      <c r="Z359">
        <v>4.8000000000000001E-5</v>
      </c>
      <c r="AA359">
        <v>2.3300000000000001E-2</v>
      </c>
      <c r="AB359">
        <v>6.2E-4</v>
      </c>
      <c r="AC359">
        <v>6.3199999999999997E-4</v>
      </c>
      <c r="AD359">
        <v>1.2E-5</v>
      </c>
      <c r="AE359">
        <v>3.91</v>
      </c>
      <c r="AF359">
        <v>0.3</v>
      </c>
      <c r="AG359">
        <v>0.28187299999999998</v>
      </c>
      <c r="AH359">
        <v>5.3000000000000001E-5</v>
      </c>
      <c r="AJ359">
        <v>1298</v>
      </c>
      <c r="AK359">
        <v>60</v>
      </c>
      <c r="AL359">
        <v>-3.6</v>
      </c>
      <c r="AM359">
        <v>0.5</v>
      </c>
    </row>
    <row r="360" spans="1:39">
      <c r="A360" t="s">
        <v>478</v>
      </c>
      <c r="B360">
        <v>3.43</v>
      </c>
      <c r="C360">
        <v>0.3</v>
      </c>
      <c r="D360">
        <v>0.23810000000000001</v>
      </c>
      <c r="E360">
        <v>8.3999999999999995E-3</v>
      </c>
      <c r="F360">
        <v>0.40908</v>
      </c>
      <c r="G360">
        <v>4.199916</v>
      </c>
      <c r="H360">
        <v>0.1481701</v>
      </c>
      <c r="I360">
        <v>0.1017</v>
      </c>
      <c r="J360">
        <v>8.3000000000000001E-3</v>
      </c>
      <c r="K360">
        <v>-3.2810999999999999E-3</v>
      </c>
      <c r="L360">
        <v>1498</v>
      </c>
      <c r="M360">
        <v>73</v>
      </c>
      <c r="N360">
        <v>1375</v>
      </c>
      <c r="O360">
        <v>44</v>
      </c>
      <c r="P360">
        <v>1650</v>
      </c>
      <c r="Q360">
        <v>160</v>
      </c>
      <c r="R360" t="s">
        <v>249</v>
      </c>
      <c r="S360" t="s">
        <v>250</v>
      </c>
      <c r="T360" t="s">
        <v>250</v>
      </c>
      <c r="U360">
        <v>1.4669000000000001</v>
      </c>
      <c r="V360">
        <v>2.2000000000000001E-4</v>
      </c>
      <c r="W360">
        <v>1.8869</v>
      </c>
      <c r="X360">
        <v>2.5999999999999998E-4</v>
      </c>
      <c r="Y360">
        <v>0.27995999999999999</v>
      </c>
      <c r="Z360">
        <v>4.5000000000000003E-5</v>
      </c>
      <c r="AA360">
        <v>3.381E-2</v>
      </c>
      <c r="AB360">
        <v>9.7000000000000005E-4</v>
      </c>
      <c r="AC360">
        <v>9.1299999999999997E-4</v>
      </c>
      <c r="AD360">
        <v>1.9000000000000001E-5</v>
      </c>
      <c r="AE360">
        <v>3.36</v>
      </c>
      <c r="AF360">
        <v>0.22</v>
      </c>
      <c r="AG360">
        <v>0.28202199999999999</v>
      </c>
      <c r="AH360">
        <v>5.0000000000000002E-5</v>
      </c>
    </row>
    <row r="361" spans="1:39">
      <c r="A361" t="s">
        <v>479</v>
      </c>
      <c r="B361">
        <v>2.48</v>
      </c>
      <c r="C361">
        <v>0.25</v>
      </c>
      <c r="D361">
        <v>0.20019999999999999</v>
      </c>
      <c r="E361">
        <v>8.8000000000000005E-3</v>
      </c>
      <c r="F361">
        <v>0.15740999999999999</v>
      </c>
      <c r="G361">
        <v>4.9950049999999999</v>
      </c>
      <c r="H361">
        <v>0.2195607</v>
      </c>
      <c r="I361">
        <v>8.77E-2</v>
      </c>
      <c r="J361">
        <v>8.8999999999999999E-3</v>
      </c>
      <c r="K361">
        <v>0.20887</v>
      </c>
      <c r="L361">
        <v>1280</v>
      </c>
      <c r="M361">
        <v>70</v>
      </c>
      <c r="N361">
        <v>1175</v>
      </c>
      <c r="O361">
        <v>47</v>
      </c>
      <c r="P361">
        <v>1320</v>
      </c>
      <c r="Q361">
        <v>220</v>
      </c>
      <c r="R361" t="s">
        <v>249</v>
      </c>
      <c r="S361" t="s">
        <v>250</v>
      </c>
      <c r="T361" t="s">
        <v>250</v>
      </c>
      <c r="U361">
        <v>1.46723</v>
      </c>
      <c r="V361">
        <v>1.3999999999999999E-4</v>
      </c>
      <c r="W361">
        <v>1.88676</v>
      </c>
      <c r="X361">
        <v>2.0000000000000001E-4</v>
      </c>
      <c r="Y361">
        <v>0.27995900000000001</v>
      </c>
      <c r="Z361">
        <v>5.1E-5</v>
      </c>
      <c r="AA361">
        <v>3.576E-2</v>
      </c>
      <c r="AB361">
        <v>3.4000000000000002E-4</v>
      </c>
      <c r="AC361">
        <v>1.0122E-3</v>
      </c>
      <c r="AD361">
        <v>4.6999999999999999E-6</v>
      </c>
      <c r="AE361">
        <v>4.1399999999999997</v>
      </c>
      <c r="AF361">
        <v>0.17</v>
      </c>
      <c r="AG361">
        <v>0.28204899999999999</v>
      </c>
      <c r="AH361">
        <v>5.3999999999999998E-5</v>
      </c>
    </row>
    <row r="362" spans="1:39">
      <c r="A362" t="s">
        <v>480</v>
      </c>
      <c r="B362">
        <v>2.58</v>
      </c>
      <c r="C362">
        <v>0.27</v>
      </c>
      <c r="D362">
        <v>0.21870000000000001</v>
      </c>
      <c r="E362">
        <v>7.4000000000000003E-3</v>
      </c>
      <c r="F362">
        <v>0.17851</v>
      </c>
      <c r="G362">
        <v>4.5724739999999997</v>
      </c>
      <c r="H362">
        <v>0.15471560000000001</v>
      </c>
      <c r="I362">
        <v>8.3900000000000002E-2</v>
      </c>
      <c r="J362">
        <v>8.6E-3</v>
      </c>
      <c r="K362">
        <v>0.10455</v>
      </c>
      <c r="L362">
        <v>1275</v>
      </c>
      <c r="M362">
        <v>83</v>
      </c>
      <c r="N362">
        <v>1274</v>
      </c>
      <c r="O362">
        <v>39</v>
      </c>
      <c r="P362">
        <v>1300</v>
      </c>
      <c r="Q362">
        <v>210</v>
      </c>
      <c r="R362" t="s">
        <v>245</v>
      </c>
      <c r="S362">
        <v>1274</v>
      </c>
      <c r="T362">
        <v>39</v>
      </c>
      <c r="U362">
        <v>1.46712</v>
      </c>
      <c r="V362">
        <v>1.8000000000000001E-4</v>
      </c>
      <c r="W362">
        <v>1.88683</v>
      </c>
      <c r="X362">
        <v>1.9000000000000001E-4</v>
      </c>
      <c r="Y362">
        <v>0.28010099999999999</v>
      </c>
      <c r="Z362">
        <v>4.8000000000000001E-5</v>
      </c>
      <c r="AA362">
        <v>5.6649999999999999E-2</v>
      </c>
      <c r="AB362">
        <v>7.9000000000000001E-4</v>
      </c>
      <c r="AC362">
        <v>1.5009999999999999E-3</v>
      </c>
      <c r="AD362">
        <v>2.5000000000000001E-5</v>
      </c>
      <c r="AE362">
        <v>3.38</v>
      </c>
      <c r="AF362">
        <v>0.2</v>
      </c>
      <c r="AG362">
        <v>0.28217300000000001</v>
      </c>
      <c r="AH362">
        <v>4.6999999999999997E-5</v>
      </c>
      <c r="AJ362">
        <v>1274</v>
      </c>
      <c r="AK362">
        <v>39</v>
      </c>
      <c r="AL362">
        <v>5.8</v>
      </c>
      <c r="AM362">
        <v>0.5</v>
      </c>
    </row>
    <row r="363" spans="1:39">
      <c r="A363" t="s">
        <v>481</v>
      </c>
      <c r="B363">
        <v>4.01</v>
      </c>
      <c r="C363">
        <v>0.5</v>
      </c>
      <c r="D363">
        <v>0.28299999999999997</v>
      </c>
      <c r="E363">
        <v>1.4E-2</v>
      </c>
      <c r="F363">
        <v>3.0858E-2</v>
      </c>
      <c r="G363">
        <v>3.533569</v>
      </c>
      <c r="H363">
        <v>0.1748055</v>
      </c>
      <c r="I363">
        <v>0.10199999999999999</v>
      </c>
      <c r="J363">
        <v>1.4E-2</v>
      </c>
      <c r="K363">
        <v>0.24246000000000001</v>
      </c>
      <c r="L363">
        <v>1640</v>
      </c>
      <c r="M363">
        <v>100</v>
      </c>
      <c r="N363">
        <v>1600</v>
      </c>
      <c r="O363">
        <v>70</v>
      </c>
      <c r="P363">
        <v>1640</v>
      </c>
      <c r="Q363">
        <v>280</v>
      </c>
      <c r="R363" t="s">
        <v>245</v>
      </c>
      <c r="S363">
        <v>1600</v>
      </c>
      <c r="T363">
        <v>70</v>
      </c>
      <c r="U363">
        <v>1.4666999999999999</v>
      </c>
      <c r="V363">
        <v>2.9999999999999997E-4</v>
      </c>
      <c r="W363">
        <v>1.88696</v>
      </c>
      <c r="X363">
        <v>2.7999999999999998E-4</v>
      </c>
      <c r="Y363">
        <v>0.28025800000000001</v>
      </c>
      <c r="Z363">
        <v>7.6000000000000004E-5</v>
      </c>
      <c r="AA363">
        <v>0.2064</v>
      </c>
      <c r="AB363">
        <v>4.5999999999999999E-3</v>
      </c>
      <c r="AC363">
        <v>4.9500000000000004E-3</v>
      </c>
      <c r="AD363">
        <v>1.7000000000000001E-4</v>
      </c>
      <c r="AE363">
        <v>1.91</v>
      </c>
      <c r="AF363">
        <v>0.17</v>
      </c>
      <c r="AG363">
        <v>0.282248</v>
      </c>
      <c r="AH363">
        <v>6.7000000000000002E-5</v>
      </c>
      <c r="AJ363">
        <v>1600</v>
      </c>
      <c r="AK363">
        <v>70</v>
      </c>
      <c r="AL363">
        <v>11.8</v>
      </c>
      <c r="AM363">
        <v>0.7</v>
      </c>
    </row>
    <row r="364" spans="1:39">
      <c r="A364" t="s">
        <v>482</v>
      </c>
      <c r="B364">
        <v>2.17</v>
      </c>
      <c r="C364">
        <v>0.31</v>
      </c>
      <c r="D364">
        <v>0.1678</v>
      </c>
      <c r="E364">
        <v>8.5000000000000006E-3</v>
      </c>
      <c r="F364">
        <v>0.20449999999999999</v>
      </c>
      <c r="G364">
        <v>5.9594760000000004</v>
      </c>
      <c r="H364">
        <v>0.3018805</v>
      </c>
      <c r="I364">
        <v>8.5000000000000006E-2</v>
      </c>
      <c r="J364">
        <v>1.4999999999999999E-2</v>
      </c>
      <c r="K364">
        <v>0.13822000000000001</v>
      </c>
      <c r="L364">
        <v>1130</v>
      </c>
      <c r="M364">
        <v>110</v>
      </c>
      <c r="N364">
        <v>998</v>
      </c>
      <c r="O364">
        <v>47</v>
      </c>
      <c r="P364">
        <v>1220</v>
      </c>
      <c r="Q364">
        <v>350</v>
      </c>
      <c r="R364" t="s">
        <v>249</v>
      </c>
      <c r="S364" t="s">
        <v>250</v>
      </c>
      <c r="T364" t="s">
        <v>250</v>
      </c>
      <c r="U364">
        <v>1.4671000000000001</v>
      </c>
      <c r="V364">
        <v>1.8000000000000001E-4</v>
      </c>
      <c r="W364">
        <v>1.8868499999999999</v>
      </c>
      <c r="X364">
        <v>2.0000000000000001E-4</v>
      </c>
      <c r="Y364">
        <v>0.27989999999999998</v>
      </c>
      <c r="Z364">
        <v>3.8000000000000002E-5</v>
      </c>
      <c r="AA364">
        <v>3.0700000000000002E-2</v>
      </c>
      <c r="AB364">
        <v>2.8E-3</v>
      </c>
      <c r="AC364">
        <v>8.9999999999999998E-4</v>
      </c>
      <c r="AD364">
        <v>7.2999999999999999E-5</v>
      </c>
      <c r="AE364">
        <v>4.0999999999999996</v>
      </c>
      <c r="AF364">
        <v>0.22</v>
      </c>
      <c r="AG364">
        <v>0.28196700000000002</v>
      </c>
      <c r="AH364">
        <v>4.1999999999999998E-5</v>
      </c>
    </row>
    <row r="365" spans="1:39">
      <c r="A365" t="s">
        <v>483</v>
      </c>
      <c r="B365">
        <v>2.06</v>
      </c>
      <c r="C365">
        <v>0.11</v>
      </c>
      <c r="D365">
        <v>0.1336</v>
      </c>
      <c r="E365">
        <v>3.3E-3</v>
      </c>
      <c r="F365">
        <v>0.32974999999999999</v>
      </c>
      <c r="G365">
        <v>7.4850300000000001</v>
      </c>
      <c r="H365">
        <v>0.18488470000000001</v>
      </c>
      <c r="I365">
        <v>0.1086</v>
      </c>
      <c r="J365">
        <v>5.3E-3</v>
      </c>
      <c r="K365">
        <v>0.14112</v>
      </c>
      <c r="L365">
        <v>1127</v>
      </c>
      <c r="M365">
        <v>36</v>
      </c>
      <c r="N365">
        <v>808</v>
      </c>
      <c r="O365">
        <v>19</v>
      </c>
      <c r="P365">
        <v>1780</v>
      </c>
      <c r="Q365">
        <v>90</v>
      </c>
      <c r="R365" t="s">
        <v>249</v>
      </c>
      <c r="S365" t="s">
        <v>250</v>
      </c>
      <c r="T365" t="s">
        <v>250</v>
      </c>
      <c r="U365">
        <v>1.4670300000000001</v>
      </c>
      <c r="V365">
        <v>2.1000000000000001E-4</v>
      </c>
      <c r="W365">
        <v>1.8867499999999999</v>
      </c>
      <c r="X365">
        <v>2.3000000000000001E-4</v>
      </c>
      <c r="Y365">
        <v>0.28014600000000001</v>
      </c>
      <c r="Z365">
        <v>4.8000000000000001E-5</v>
      </c>
      <c r="AA365">
        <v>3.3640000000000003E-2</v>
      </c>
      <c r="AB365">
        <v>9.5E-4</v>
      </c>
      <c r="AC365">
        <v>9.6100000000000005E-4</v>
      </c>
      <c r="AD365">
        <v>1.5E-5</v>
      </c>
      <c r="AE365">
        <v>4.28</v>
      </c>
      <c r="AF365">
        <v>0.16</v>
      </c>
      <c r="AG365">
        <v>0.28219499999999997</v>
      </c>
      <c r="AH365">
        <v>4.6E-5</v>
      </c>
    </row>
    <row r="366" spans="1:39">
      <c r="A366" t="s">
        <v>484</v>
      </c>
      <c r="B366">
        <v>2.21</v>
      </c>
      <c r="C366">
        <v>0.47</v>
      </c>
      <c r="D366">
        <v>0.216</v>
      </c>
      <c r="E366">
        <v>1.4E-2</v>
      </c>
      <c r="F366">
        <v>0.32888000000000001</v>
      </c>
      <c r="G366">
        <v>4.6296299999999997</v>
      </c>
      <c r="H366">
        <v>0.30006860000000002</v>
      </c>
      <c r="I366">
        <v>7.3999999999999996E-2</v>
      </c>
      <c r="J366">
        <v>1.4999999999999999E-2</v>
      </c>
      <c r="K366">
        <v>8.6366999999999999E-2</v>
      </c>
      <c r="L366">
        <v>1250</v>
      </c>
      <c r="M366">
        <v>150</v>
      </c>
      <c r="N366">
        <v>1259</v>
      </c>
      <c r="O366">
        <v>75</v>
      </c>
      <c r="P366">
        <v>910</v>
      </c>
      <c r="Q366">
        <v>410</v>
      </c>
      <c r="R366" t="s">
        <v>245</v>
      </c>
      <c r="S366">
        <v>1259</v>
      </c>
      <c r="T366">
        <v>75</v>
      </c>
    </row>
    <row r="367" spans="1:39">
      <c r="A367" t="s">
        <v>485</v>
      </c>
      <c r="B367">
        <v>2.58</v>
      </c>
      <c r="C367">
        <v>0.41</v>
      </c>
      <c r="D367">
        <v>0.19500000000000001</v>
      </c>
      <c r="E367">
        <v>1.0999999999999999E-2</v>
      </c>
      <c r="F367">
        <v>0.35520000000000002</v>
      </c>
      <c r="G367">
        <v>5.1282050000000003</v>
      </c>
      <c r="H367">
        <v>0.28928340000000002</v>
      </c>
      <c r="I367">
        <v>8.7999999999999995E-2</v>
      </c>
      <c r="J367">
        <v>1.2E-2</v>
      </c>
      <c r="K367">
        <v>-2.65E-3</v>
      </c>
      <c r="L367">
        <v>1300</v>
      </c>
      <c r="M367">
        <v>110</v>
      </c>
      <c r="N367">
        <v>1149</v>
      </c>
      <c r="O367">
        <v>60</v>
      </c>
      <c r="P367">
        <v>1450</v>
      </c>
      <c r="Q367">
        <v>270</v>
      </c>
      <c r="R367" t="s">
        <v>249</v>
      </c>
      <c r="S367" t="s">
        <v>250</v>
      </c>
      <c r="T367" t="s">
        <v>250</v>
      </c>
      <c r="U367">
        <v>1.4670099999999999</v>
      </c>
      <c r="V367">
        <v>1.8000000000000001E-4</v>
      </c>
      <c r="W367">
        <v>1.88693</v>
      </c>
      <c r="X367">
        <v>2.4000000000000001E-4</v>
      </c>
      <c r="Y367">
        <v>0.28015400000000001</v>
      </c>
      <c r="Z367">
        <v>4.6E-5</v>
      </c>
      <c r="AA367">
        <v>1.6979999999999999E-2</v>
      </c>
      <c r="AB367">
        <v>5.1999999999999995E-4</v>
      </c>
      <c r="AC367">
        <v>4.9200000000000003E-4</v>
      </c>
      <c r="AD367">
        <v>1.2E-5</v>
      </c>
      <c r="AE367">
        <v>3.34</v>
      </c>
      <c r="AF367">
        <v>0.24</v>
      </c>
      <c r="AG367">
        <v>0.28221299999999999</v>
      </c>
      <c r="AH367">
        <v>5.1E-5</v>
      </c>
    </row>
    <row r="368" spans="1:39">
      <c r="A368" t="s">
        <v>486</v>
      </c>
      <c r="B368">
        <v>2.0299999999999998</v>
      </c>
      <c r="C368">
        <v>0.43</v>
      </c>
      <c r="D368">
        <v>0.20300000000000001</v>
      </c>
      <c r="E368">
        <v>1.0999999999999999E-2</v>
      </c>
      <c r="F368">
        <v>-0.21653</v>
      </c>
      <c r="G368">
        <v>4.9261080000000002</v>
      </c>
      <c r="H368">
        <v>0.266932</v>
      </c>
      <c r="I368">
        <v>7.3999999999999996E-2</v>
      </c>
      <c r="J368">
        <v>1.7000000000000001E-2</v>
      </c>
      <c r="K368">
        <v>0.48516999999999999</v>
      </c>
      <c r="L368">
        <v>1200</v>
      </c>
      <c r="M368">
        <v>140</v>
      </c>
      <c r="N368">
        <v>1188</v>
      </c>
      <c r="O368">
        <v>61</v>
      </c>
      <c r="P368">
        <v>650</v>
      </c>
      <c r="Q368">
        <v>490</v>
      </c>
      <c r="R368" t="s">
        <v>245</v>
      </c>
      <c r="S368">
        <v>1188</v>
      </c>
      <c r="T368">
        <v>61</v>
      </c>
      <c r="U368">
        <v>1.4671799999999999</v>
      </c>
      <c r="V368">
        <v>1.6000000000000001E-4</v>
      </c>
      <c r="W368">
        <v>1.8868100000000001</v>
      </c>
      <c r="X368">
        <v>1.4999999999999999E-4</v>
      </c>
      <c r="Y368">
        <v>0.28015800000000002</v>
      </c>
      <c r="Z368">
        <v>3.4E-5</v>
      </c>
      <c r="AA368">
        <v>3.5060000000000001E-2</v>
      </c>
      <c r="AB368">
        <v>5.2999999999999998E-4</v>
      </c>
      <c r="AC368">
        <v>9.6000000000000002E-4</v>
      </c>
      <c r="AD368">
        <v>2.0000000000000002E-5</v>
      </c>
      <c r="AE368">
        <v>3.64</v>
      </c>
      <c r="AF368">
        <v>0.15</v>
      </c>
      <c r="AG368">
        <v>0.28220299999999998</v>
      </c>
      <c r="AH368">
        <v>3.4E-5</v>
      </c>
      <c r="AJ368">
        <v>1188</v>
      </c>
      <c r="AK368">
        <v>61</v>
      </c>
      <c r="AL368">
        <v>5.4</v>
      </c>
      <c r="AM368">
        <v>0.3</v>
      </c>
    </row>
    <row r="369" spans="1:39">
      <c r="A369" t="s">
        <v>487</v>
      </c>
      <c r="B369">
        <v>2.95</v>
      </c>
      <c r="C369">
        <v>0.32</v>
      </c>
      <c r="D369">
        <v>0.249</v>
      </c>
      <c r="E369">
        <v>8.8999999999999999E-3</v>
      </c>
      <c r="F369">
        <v>0.15847</v>
      </c>
      <c r="G369">
        <v>4.0160640000000001</v>
      </c>
      <c r="H369">
        <v>0.14354610000000001</v>
      </c>
      <c r="I369">
        <v>8.8499999999999995E-2</v>
      </c>
      <c r="J369">
        <v>9.4999999999999998E-3</v>
      </c>
      <c r="K369">
        <v>0.22245999999999999</v>
      </c>
      <c r="L369">
        <v>1397</v>
      </c>
      <c r="M369">
        <v>84</v>
      </c>
      <c r="N369">
        <v>1431</v>
      </c>
      <c r="O369">
        <v>46</v>
      </c>
      <c r="P369">
        <v>1260</v>
      </c>
      <c r="Q369">
        <v>230</v>
      </c>
      <c r="R369" t="s">
        <v>245</v>
      </c>
      <c r="S369">
        <v>1431</v>
      </c>
      <c r="T369">
        <v>46</v>
      </c>
    </row>
    <row r="370" spans="1:39">
      <c r="A370" t="s">
        <v>488</v>
      </c>
      <c r="B370">
        <v>3.65</v>
      </c>
      <c r="C370">
        <v>0.51</v>
      </c>
      <c r="D370">
        <v>0.20100000000000001</v>
      </c>
      <c r="E370">
        <v>8.6E-3</v>
      </c>
      <c r="F370">
        <v>0.37028</v>
      </c>
      <c r="G370">
        <v>4.9751240000000001</v>
      </c>
      <c r="H370">
        <v>0.212866</v>
      </c>
      <c r="I370">
        <v>0.124</v>
      </c>
      <c r="J370">
        <v>1.4999999999999999E-2</v>
      </c>
      <c r="K370">
        <v>-7.7108999999999997E-2</v>
      </c>
      <c r="L370">
        <v>1550</v>
      </c>
      <c r="M370">
        <v>110</v>
      </c>
      <c r="N370">
        <v>1179</v>
      </c>
      <c r="O370">
        <v>46</v>
      </c>
      <c r="P370">
        <v>2040</v>
      </c>
      <c r="Q370">
        <v>230</v>
      </c>
      <c r="R370" t="s">
        <v>249</v>
      </c>
      <c r="S370" t="s">
        <v>250</v>
      </c>
      <c r="T370" t="s">
        <v>250</v>
      </c>
      <c r="U370">
        <v>1.4671700000000001</v>
      </c>
      <c r="V370">
        <v>1.6000000000000001E-4</v>
      </c>
      <c r="W370">
        <v>1.8867400000000001</v>
      </c>
      <c r="X370">
        <v>2.0000000000000001E-4</v>
      </c>
      <c r="Y370">
        <v>0.28006399999999998</v>
      </c>
      <c r="Z370">
        <v>4.1999999999999998E-5</v>
      </c>
      <c r="AA370">
        <v>4.5199999999999997E-2</v>
      </c>
      <c r="AB370">
        <v>1.8E-3</v>
      </c>
      <c r="AC370">
        <v>1.2620000000000001E-3</v>
      </c>
      <c r="AD370">
        <v>5.3000000000000001E-5</v>
      </c>
      <c r="AE370">
        <v>4.1500000000000004</v>
      </c>
      <c r="AF370">
        <v>0.15</v>
      </c>
      <c r="AG370">
        <v>0.28212599999999999</v>
      </c>
      <c r="AH370">
        <v>4.3999999999999999E-5</v>
      </c>
    </row>
    <row r="371" spans="1:39">
      <c r="A371" t="s">
        <v>489</v>
      </c>
      <c r="B371">
        <v>3.05</v>
      </c>
      <c r="C371">
        <v>0.3</v>
      </c>
      <c r="D371">
        <v>0.20499999999999999</v>
      </c>
      <c r="E371">
        <v>0.01</v>
      </c>
      <c r="F371">
        <v>0.38649</v>
      </c>
      <c r="G371">
        <v>4.8780489999999999</v>
      </c>
      <c r="H371">
        <v>0.23795359999999999</v>
      </c>
      <c r="I371">
        <v>0.10100000000000001</v>
      </c>
      <c r="J371">
        <v>1.0999999999999999E-2</v>
      </c>
      <c r="K371">
        <v>-0.14579</v>
      </c>
      <c r="L371">
        <v>1388</v>
      </c>
      <c r="M371">
        <v>81</v>
      </c>
      <c r="N371">
        <v>1201</v>
      </c>
      <c r="O371">
        <v>56</v>
      </c>
      <c r="P371">
        <v>1700</v>
      </c>
      <c r="Q371">
        <v>190</v>
      </c>
      <c r="R371" t="s">
        <v>249</v>
      </c>
      <c r="S371" t="s">
        <v>250</v>
      </c>
      <c r="T371" t="s">
        <v>250</v>
      </c>
      <c r="U371">
        <v>1.4671000000000001</v>
      </c>
      <c r="V371">
        <v>1.9000000000000001E-4</v>
      </c>
      <c r="W371">
        <v>1.88697</v>
      </c>
      <c r="X371">
        <v>2.5999999999999998E-4</v>
      </c>
      <c r="Y371">
        <v>0.28011900000000001</v>
      </c>
      <c r="Z371">
        <v>6.7000000000000002E-5</v>
      </c>
      <c r="AA371">
        <v>4.1399999999999999E-2</v>
      </c>
      <c r="AB371">
        <v>3.3E-3</v>
      </c>
      <c r="AC371">
        <v>1.09E-3</v>
      </c>
      <c r="AD371">
        <v>8.7999999999999998E-5</v>
      </c>
      <c r="AE371">
        <v>3</v>
      </c>
      <c r="AF371">
        <v>0.15</v>
      </c>
      <c r="AG371">
        <v>0.28218599999999999</v>
      </c>
      <c r="AH371">
        <v>6.8999999999999997E-5</v>
      </c>
    </row>
    <row r="372" spans="1:39">
      <c r="A372" t="s">
        <v>490</v>
      </c>
      <c r="B372">
        <v>3.09</v>
      </c>
      <c r="C372">
        <v>0.24</v>
      </c>
      <c r="D372">
        <v>0.2387</v>
      </c>
      <c r="E372">
        <v>7.3000000000000001E-3</v>
      </c>
      <c r="F372">
        <v>2.3543999999999999E-2</v>
      </c>
      <c r="G372">
        <v>4.1893589999999996</v>
      </c>
      <c r="H372">
        <v>0.12812029999999999</v>
      </c>
      <c r="I372">
        <v>9.5100000000000004E-2</v>
      </c>
      <c r="J372">
        <v>6.1999999999999998E-3</v>
      </c>
      <c r="K372">
        <v>0.30406</v>
      </c>
      <c r="L372">
        <v>1436</v>
      </c>
      <c r="M372">
        <v>54</v>
      </c>
      <c r="N372">
        <v>1385</v>
      </c>
      <c r="O372">
        <v>39</v>
      </c>
      <c r="P372">
        <v>1480</v>
      </c>
      <c r="Q372">
        <v>120</v>
      </c>
      <c r="R372" t="s">
        <v>245</v>
      </c>
      <c r="S372">
        <v>1385</v>
      </c>
      <c r="T372">
        <v>39</v>
      </c>
      <c r="U372">
        <v>1.4667600000000001</v>
      </c>
      <c r="V372">
        <v>4.8000000000000001E-4</v>
      </c>
      <c r="W372">
        <v>1.88693</v>
      </c>
      <c r="X372">
        <v>2.3000000000000001E-4</v>
      </c>
      <c r="Y372">
        <v>0.28007799999999999</v>
      </c>
      <c r="Z372">
        <v>6.0000000000000002E-5</v>
      </c>
      <c r="AA372">
        <v>5.5399999999999998E-2</v>
      </c>
      <c r="AB372">
        <v>2.5000000000000001E-3</v>
      </c>
      <c r="AC372">
        <v>1.56E-3</v>
      </c>
      <c r="AD372">
        <v>1.1E-4</v>
      </c>
      <c r="AE372">
        <v>4.22</v>
      </c>
      <c r="AF372">
        <v>0.22</v>
      </c>
      <c r="AG372">
        <v>0.28209899999999999</v>
      </c>
      <c r="AH372">
        <v>6.2000000000000003E-5</v>
      </c>
      <c r="AJ372">
        <v>1385</v>
      </c>
      <c r="AK372">
        <v>39</v>
      </c>
      <c r="AL372">
        <v>5.5</v>
      </c>
      <c r="AM372">
        <v>0.6</v>
      </c>
    </row>
    <row r="373" spans="1:39">
      <c r="A373" t="s">
        <v>491</v>
      </c>
      <c r="B373">
        <v>0.627</v>
      </c>
      <c r="C373">
        <v>4.3999999999999997E-2</v>
      </c>
      <c r="D373">
        <v>2.0879999999999999E-2</v>
      </c>
      <c r="E373">
        <v>6.7000000000000002E-4</v>
      </c>
      <c r="F373">
        <v>0.25949</v>
      </c>
      <c r="G373">
        <v>47.892719999999997</v>
      </c>
      <c r="H373">
        <v>1.5367869999999999</v>
      </c>
      <c r="I373">
        <v>0.21299999999999999</v>
      </c>
      <c r="J373">
        <v>1.4E-2</v>
      </c>
      <c r="K373">
        <v>0.33560000000000001</v>
      </c>
      <c r="L373">
        <v>496</v>
      </c>
      <c r="M373">
        <v>26</v>
      </c>
      <c r="N373">
        <v>133.19999999999999</v>
      </c>
      <c r="O373">
        <v>4.2</v>
      </c>
      <c r="P373">
        <v>2900</v>
      </c>
      <c r="Q373">
        <v>110</v>
      </c>
      <c r="R373" t="s">
        <v>249</v>
      </c>
      <c r="S373" t="s">
        <v>250</v>
      </c>
      <c r="T373" t="s">
        <v>250</v>
      </c>
      <c r="U373">
        <v>1.46706</v>
      </c>
      <c r="V373">
        <v>2.2000000000000001E-4</v>
      </c>
      <c r="W373">
        <v>1.8866000000000001</v>
      </c>
      <c r="X373">
        <v>1.8000000000000001E-4</v>
      </c>
      <c r="Y373">
        <v>0.28003099999999997</v>
      </c>
      <c r="Z373">
        <v>5.8999999999999998E-5</v>
      </c>
      <c r="AA373">
        <v>5.6259999999999998E-2</v>
      </c>
      <c r="AB373">
        <v>6.6E-4</v>
      </c>
      <c r="AC373">
        <v>1.557E-3</v>
      </c>
      <c r="AD373">
        <v>1.7E-5</v>
      </c>
      <c r="AE373">
        <v>3.65</v>
      </c>
      <c r="AF373">
        <v>0.18</v>
      </c>
      <c r="AG373">
        <v>0.282086</v>
      </c>
      <c r="AH373">
        <v>6.4999999999999994E-5</v>
      </c>
    </row>
    <row r="374" spans="1:39">
      <c r="A374" t="s">
        <v>492</v>
      </c>
      <c r="B374">
        <v>3.04</v>
      </c>
      <c r="C374">
        <v>0.32</v>
      </c>
      <c r="D374">
        <v>0.20730000000000001</v>
      </c>
      <c r="E374">
        <v>9.4000000000000004E-3</v>
      </c>
      <c r="F374">
        <v>0.35249000000000003</v>
      </c>
      <c r="G374">
        <v>4.8239270000000003</v>
      </c>
      <c r="H374">
        <v>0.2187405</v>
      </c>
      <c r="I374">
        <v>0.10589999999999999</v>
      </c>
      <c r="J374">
        <v>9.1999999999999998E-3</v>
      </c>
      <c r="K374">
        <v>0.14982000000000001</v>
      </c>
      <c r="L374">
        <v>1452</v>
      </c>
      <c r="M374">
        <v>73</v>
      </c>
      <c r="N374">
        <v>1212</v>
      </c>
      <c r="O374">
        <v>50</v>
      </c>
      <c r="P374">
        <v>1760</v>
      </c>
      <c r="Q374">
        <v>160</v>
      </c>
      <c r="R374" t="s">
        <v>249</v>
      </c>
      <c r="S374" t="s">
        <v>250</v>
      </c>
      <c r="T374" t="s">
        <v>250</v>
      </c>
      <c r="U374">
        <v>1.46671</v>
      </c>
      <c r="V374">
        <v>2.9999999999999997E-4</v>
      </c>
      <c r="W374">
        <v>1.88636</v>
      </c>
      <c r="X374">
        <v>2.3000000000000001E-4</v>
      </c>
      <c r="Y374">
        <v>0.28015699999999999</v>
      </c>
      <c r="Z374">
        <v>9.6000000000000002E-5</v>
      </c>
      <c r="AA374">
        <v>0.76970000000000005</v>
      </c>
      <c r="AB374">
        <v>5.1000000000000004E-3</v>
      </c>
      <c r="AC374">
        <v>1.7000000000000001E-2</v>
      </c>
      <c r="AD374">
        <v>1.3999999999999999E-4</v>
      </c>
      <c r="AE374">
        <v>2.84</v>
      </c>
      <c r="AF374">
        <v>0.18</v>
      </c>
      <c r="AG374">
        <v>0.28222900000000001</v>
      </c>
      <c r="AH374">
        <v>8.7000000000000001E-5</v>
      </c>
    </row>
    <row r="375" spans="1:39">
      <c r="A375" t="s">
        <v>493</v>
      </c>
      <c r="B375">
        <v>3.11</v>
      </c>
      <c r="C375">
        <v>0.42</v>
      </c>
      <c r="D375">
        <v>0.23400000000000001</v>
      </c>
      <c r="E375">
        <v>1.0999999999999999E-2</v>
      </c>
      <c r="F375">
        <v>5.2208999999999998E-2</v>
      </c>
      <c r="G375">
        <v>4.273504</v>
      </c>
      <c r="H375">
        <v>0.20089119999999999</v>
      </c>
      <c r="I375">
        <v>9.2999999999999999E-2</v>
      </c>
      <c r="J375">
        <v>1.2E-2</v>
      </c>
      <c r="K375">
        <v>0.11477</v>
      </c>
      <c r="L375">
        <v>1450</v>
      </c>
      <c r="M375">
        <v>100</v>
      </c>
      <c r="N375">
        <v>1351</v>
      </c>
      <c r="O375">
        <v>56</v>
      </c>
      <c r="P375">
        <v>1500</v>
      </c>
      <c r="Q375">
        <v>260</v>
      </c>
      <c r="R375" t="s">
        <v>245</v>
      </c>
      <c r="S375">
        <v>1351</v>
      </c>
      <c r="T375">
        <v>56</v>
      </c>
      <c r="U375">
        <v>1.46709</v>
      </c>
      <c r="V375">
        <v>1.6000000000000001E-4</v>
      </c>
      <c r="W375">
        <v>1.8866099999999999</v>
      </c>
      <c r="X375">
        <v>2.1000000000000001E-4</v>
      </c>
      <c r="Y375">
        <v>0.28005799999999997</v>
      </c>
      <c r="Z375">
        <v>3.8000000000000002E-5</v>
      </c>
      <c r="AA375">
        <v>3.8760000000000003E-2</v>
      </c>
      <c r="AB375">
        <v>3.4000000000000002E-4</v>
      </c>
      <c r="AC375">
        <v>1.108E-3</v>
      </c>
      <c r="AD375">
        <v>1.7E-5</v>
      </c>
      <c r="AE375">
        <v>4.2</v>
      </c>
      <c r="AF375">
        <v>0.11</v>
      </c>
      <c r="AG375">
        <v>0.28206300000000001</v>
      </c>
      <c r="AH375">
        <v>4.6999999999999997E-5</v>
      </c>
      <c r="AJ375">
        <v>1351</v>
      </c>
      <c r="AK375">
        <v>56</v>
      </c>
      <c r="AL375">
        <v>3.9</v>
      </c>
      <c r="AM375">
        <v>0.5</v>
      </c>
    </row>
    <row r="376" spans="1:39">
      <c r="A376" t="s">
        <v>494</v>
      </c>
      <c r="B376">
        <v>1.83</v>
      </c>
      <c r="C376">
        <v>0.42</v>
      </c>
      <c r="D376">
        <v>0.20300000000000001</v>
      </c>
      <c r="E376">
        <v>1.2999999999999999E-2</v>
      </c>
      <c r="F376">
        <v>8.1779000000000004E-2</v>
      </c>
      <c r="G376">
        <v>4.9261080000000002</v>
      </c>
      <c r="H376">
        <v>0.3154651</v>
      </c>
      <c r="I376">
        <v>6.8000000000000005E-2</v>
      </c>
      <c r="J376">
        <v>1.4999999999999999E-2</v>
      </c>
      <c r="K376">
        <v>0.25706000000000001</v>
      </c>
      <c r="L376">
        <v>1130</v>
      </c>
      <c r="M376">
        <v>140</v>
      </c>
      <c r="N376">
        <v>1189</v>
      </c>
      <c r="O376">
        <v>68</v>
      </c>
      <c r="P376">
        <v>800</v>
      </c>
      <c r="Q376">
        <v>410</v>
      </c>
      <c r="R376" t="s">
        <v>245</v>
      </c>
      <c r="S376">
        <v>1189</v>
      </c>
      <c r="T376">
        <v>68</v>
      </c>
      <c r="U376">
        <v>1.46699</v>
      </c>
      <c r="V376">
        <v>1.2E-4</v>
      </c>
      <c r="W376">
        <v>1.8868400000000001</v>
      </c>
      <c r="X376">
        <v>2.2000000000000001E-4</v>
      </c>
      <c r="Y376">
        <v>0.27998299999999998</v>
      </c>
      <c r="Z376">
        <v>4.3000000000000002E-5</v>
      </c>
      <c r="AA376">
        <v>2.248E-2</v>
      </c>
      <c r="AB376">
        <v>3.6999999999999999E-4</v>
      </c>
      <c r="AC376">
        <v>6.4999999999999997E-4</v>
      </c>
      <c r="AD376">
        <v>1.2999999999999999E-5</v>
      </c>
      <c r="AE376">
        <v>3.92</v>
      </c>
      <c r="AF376">
        <v>0.28000000000000003</v>
      </c>
      <c r="AG376">
        <v>0.28205799999999998</v>
      </c>
      <c r="AH376">
        <v>4.5000000000000003E-5</v>
      </c>
      <c r="AJ376">
        <v>1189</v>
      </c>
      <c r="AK376">
        <v>68</v>
      </c>
      <c r="AL376">
        <v>0.6</v>
      </c>
      <c r="AM376">
        <v>0.5</v>
      </c>
    </row>
    <row r="377" spans="1:39">
      <c r="A377" t="s">
        <v>495</v>
      </c>
      <c r="B377">
        <v>3.03</v>
      </c>
      <c r="C377">
        <v>0.33</v>
      </c>
      <c r="D377">
        <v>0.21909999999999999</v>
      </c>
      <c r="E377">
        <v>8.6E-3</v>
      </c>
      <c r="F377">
        <v>-0.17208999999999999</v>
      </c>
      <c r="G377">
        <v>4.5641259999999999</v>
      </c>
      <c r="H377">
        <v>0.17914869999999999</v>
      </c>
      <c r="I377">
        <v>9.8000000000000004E-2</v>
      </c>
      <c r="J377">
        <v>1.2E-2</v>
      </c>
      <c r="K377">
        <v>0.38977000000000001</v>
      </c>
      <c r="L377">
        <v>1408</v>
      </c>
      <c r="M377">
        <v>84</v>
      </c>
      <c r="N377">
        <v>1275</v>
      </c>
      <c r="O377">
        <v>45</v>
      </c>
      <c r="P377">
        <v>1520</v>
      </c>
      <c r="Q377">
        <v>250</v>
      </c>
      <c r="R377" t="s">
        <v>249</v>
      </c>
      <c r="S377" t="s">
        <v>250</v>
      </c>
      <c r="T377" t="s">
        <v>250</v>
      </c>
      <c r="U377">
        <v>1.4671099999999999</v>
      </c>
      <c r="V377">
        <v>1.7000000000000001E-4</v>
      </c>
      <c r="W377">
        <v>1.88689</v>
      </c>
      <c r="X377">
        <v>2.2000000000000001E-4</v>
      </c>
      <c r="Y377">
        <v>0.280109</v>
      </c>
      <c r="Z377">
        <v>4.8999999999999998E-5</v>
      </c>
      <c r="AA377">
        <v>4.0349999999999997E-2</v>
      </c>
      <c r="AB377">
        <v>6.2E-4</v>
      </c>
      <c r="AC377">
        <v>1.0839999999999999E-3</v>
      </c>
      <c r="AD377">
        <v>1.5E-5</v>
      </c>
      <c r="AE377">
        <v>3.25</v>
      </c>
      <c r="AF377">
        <v>0.13</v>
      </c>
      <c r="AG377">
        <v>0.28215299999999999</v>
      </c>
      <c r="AH377">
        <v>5.0000000000000002E-5</v>
      </c>
    </row>
    <row r="378" spans="1:39">
      <c r="A378" t="s">
        <v>496</v>
      </c>
      <c r="B378">
        <v>2.19</v>
      </c>
      <c r="C378">
        <v>0.17</v>
      </c>
      <c r="D378">
        <v>0.14499999999999999</v>
      </c>
      <c r="E378">
        <v>1.0999999999999999E-2</v>
      </c>
      <c r="F378">
        <v>0.58013999999999999</v>
      </c>
      <c r="G378">
        <v>6.8965519999999998</v>
      </c>
      <c r="H378">
        <v>0.5231867</v>
      </c>
      <c r="I378">
        <v>0.1157</v>
      </c>
      <c r="J378">
        <v>7.7999999999999996E-3</v>
      </c>
      <c r="K378">
        <v>0.43365999999999999</v>
      </c>
      <c r="L378">
        <v>1192</v>
      </c>
      <c r="M378">
        <v>57</v>
      </c>
      <c r="N378">
        <v>869</v>
      </c>
      <c r="O378">
        <v>63</v>
      </c>
      <c r="P378">
        <v>1850</v>
      </c>
      <c r="Q378">
        <v>130</v>
      </c>
      <c r="R378" t="s">
        <v>249</v>
      </c>
      <c r="S378" t="s">
        <v>250</v>
      </c>
      <c r="T378" t="s">
        <v>250</v>
      </c>
      <c r="U378">
        <v>1.4670799999999999</v>
      </c>
      <c r="V378">
        <v>1.8000000000000001E-4</v>
      </c>
      <c r="W378">
        <v>1.88673</v>
      </c>
      <c r="X378">
        <v>1.9000000000000001E-4</v>
      </c>
      <c r="Y378">
        <v>0.28004400000000002</v>
      </c>
      <c r="Z378">
        <v>4.6E-5</v>
      </c>
      <c r="AA378">
        <v>2.6190000000000001E-2</v>
      </c>
      <c r="AB378">
        <v>2.4000000000000001E-4</v>
      </c>
      <c r="AC378">
        <v>7.4180000000000003E-4</v>
      </c>
      <c r="AD378">
        <v>6.2999999999999998E-6</v>
      </c>
      <c r="AE378">
        <v>4.08</v>
      </c>
      <c r="AF378">
        <v>0.21</v>
      </c>
      <c r="AG378">
        <v>0.28209800000000002</v>
      </c>
      <c r="AH378">
        <v>4.8000000000000001E-5</v>
      </c>
    </row>
    <row r="379" spans="1:39">
      <c r="A379" t="s">
        <v>497</v>
      </c>
      <c r="B379">
        <v>2.2000000000000002</v>
      </c>
      <c r="C379">
        <v>0.54</v>
      </c>
      <c r="D379">
        <v>0.17699999999999999</v>
      </c>
      <c r="E379">
        <v>1.6E-2</v>
      </c>
      <c r="F379">
        <v>9.6990999999999994E-2</v>
      </c>
      <c r="G379">
        <v>5.649718</v>
      </c>
      <c r="H379">
        <v>0.51070890000000002</v>
      </c>
      <c r="I379">
        <v>9.7000000000000003E-2</v>
      </c>
      <c r="J379">
        <v>2.5999999999999999E-2</v>
      </c>
      <c r="K379">
        <v>0.14893000000000001</v>
      </c>
      <c r="L379">
        <v>1120</v>
      </c>
      <c r="M379">
        <v>220</v>
      </c>
      <c r="N379">
        <v>1055</v>
      </c>
      <c r="O379">
        <v>86</v>
      </c>
      <c r="P379">
        <v>920</v>
      </c>
      <c r="Q379">
        <v>610</v>
      </c>
      <c r="R379" t="s">
        <v>245</v>
      </c>
      <c r="S379">
        <v>1055</v>
      </c>
      <c r="T379">
        <v>86</v>
      </c>
      <c r="U379">
        <v>1.4669099999999999</v>
      </c>
      <c r="V379">
        <v>1.8000000000000001E-4</v>
      </c>
      <c r="W379">
        <v>1.88659</v>
      </c>
      <c r="X379">
        <v>1.4999999999999999E-4</v>
      </c>
      <c r="Y379">
        <v>0.28007399999999999</v>
      </c>
      <c r="Z379">
        <v>3.8000000000000002E-5</v>
      </c>
      <c r="AA379">
        <v>7.0199999999999999E-2</v>
      </c>
      <c r="AB379">
        <v>7.9000000000000008E-3</v>
      </c>
      <c r="AC379">
        <v>1.72E-3</v>
      </c>
      <c r="AD379">
        <v>1.8000000000000001E-4</v>
      </c>
      <c r="AE379">
        <v>4.51</v>
      </c>
      <c r="AF379">
        <v>0.24</v>
      </c>
      <c r="AG379">
        <v>0.28209000000000001</v>
      </c>
      <c r="AH379">
        <v>4.1E-5</v>
      </c>
      <c r="AJ379">
        <v>1055</v>
      </c>
      <c r="AK379">
        <v>86</v>
      </c>
      <c r="AL379">
        <v>-2</v>
      </c>
      <c r="AM379">
        <v>0.4</v>
      </c>
    </row>
    <row r="380" spans="1:39">
      <c r="A380" t="s">
        <v>498</v>
      </c>
      <c r="B380">
        <v>1.83</v>
      </c>
      <c r="C380">
        <v>0.43</v>
      </c>
      <c r="D380">
        <v>0.16500000000000001</v>
      </c>
      <c r="E380">
        <v>1.4999999999999999E-2</v>
      </c>
      <c r="F380">
        <v>0.37065999999999999</v>
      </c>
      <c r="G380">
        <v>6.0606059999999999</v>
      </c>
      <c r="H380">
        <v>0.55096420000000002</v>
      </c>
      <c r="I380">
        <v>7.4999999999999997E-2</v>
      </c>
      <c r="J380">
        <v>1.7000000000000001E-2</v>
      </c>
      <c r="K380">
        <v>0.16558</v>
      </c>
      <c r="L380">
        <v>920</v>
      </c>
      <c r="M380">
        <v>180</v>
      </c>
      <c r="N380">
        <v>979</v>
      </c>
      <c r="O380">
        <v>81</v>
      </c>
      <c r="P380">
        <v>720</v>
      </c>
      <c r="Q380">
        <v>520</v>
      </c>
      <c r="R380" t="s">
        <v>245</v>
      </c>
      <c r="S380">
        <v>979</v>
      </c>
      <c r="T380">
        <v>81</v>
      </c>
      <c r="U380">
        <v>1.46695</v>
      </c>
      <c r="V380">
        <v>1.6000000000000001E-4</v>
      </c>
      <c r="W380">
        <v>1.8868100000000001</v>
      </c>
      <c r="X380">
        <v>2.1000000000000001E-4</v>
      </c>
      <c r="Y380">
        <v>0.28012300000000001</v>
      </c>
      <c r="Z380">
        <v>4.1E-5</v>
      </c>
      <c r="AA380">
        <v>2.3380000000000001E-2</v>
      </c>
      <c r="AB380">
        <v>3.4000000000000002E-4</v>
      </c>
      <c r="AC380">
        <v>6.4829999999999998E-4</v>
      </c>
      <c r="AD380">
        <v>8.3999999999999992E-6</v>
      </c>
      <c r="AE380">
        <v>3.34</v>
      </c>
      <c r="AF380">
        <v>0.15</v>
      </c>
      <c r="AG380">
        <v>0.28218199999999999</v>
      </c>
      <c r="AH380">
        <v>4.6999999999999997E-5</v>
      </c>
      <c r="AJ380">
        <v>979</v>
      </c>
      <c r="AK380">
        <v>81</v>
      </c>
      <c r="AL380">
        <v>0.3</v>
      </c>
      <c r="AM380">
        <v>0.5</v>
      </c>
    </row>
    <row r="381" spans="1:39">
      <c r="A381" t="s">
        <v>499</v>
      </c>
      <c r="B381">
        <v>2.02</v>
      </c>
      <c r="C381">
        <v>0.25</v>
      </c>
      <c r="D381">
        <v>0.1641</v>
      </c>
      <c r="E381">
        <v>5.3E-3</v>
      </c>
      <c r="F381">
        <v>0.17165</v>
      </c>
      <c r="G381">
        <v>6.093845</v>
      </c>
      <c r="H381">
        <v>0.1968152</v>
      </c>
      <c r="I381">
        <v>8.8999999999999996E-2</v>
      </c>
      <c r="J381">
        <v>1.0999999999999999E-2</v>
      </c>
      <c r="K381">
        <v>0.18709000000000001</v>
      </c>
      <c r="L381">
        <v>1096</v>
      </c>
      <c r="M381">
        <v>86</v>
      </c>
      <c r="N381">
        <v>979</v>
      </c>
      <c r="O381">
        <v>29</v>
      </c>
      <c r="P381">
        <v>1270</v>
      </c>
      <c r="Q381">
        <v>250</v>
      </c>
      <c r="R381" t="s">
        <v>249</v>
      </c>
      <c r="S381" t="s">
        <v>250</v>
      </c>
      <c r="T381" t="s">
        <v>250</v>
      </c>
      <c r="U381">
        <v>1.4671700000000001</v>
      </c>
      <c r="V381">
        <v>1.3999999999999999E-4</v>
      </c>
      <c r="W381">
        <v>1.88646</v>
      </c>
      <c r="X381">
        <v>3.3E-4</v>
      </c>
      <c r="Y381">
        <v>0.280144</v>
      </c>
      <c r="Z381">
        <v>6.4999999999999994E-5</v>
      </c>
      <c r="AA381">
        <v>3.3450000000000001E-2</v>
      </c>
      <c r="AB381">
        <v>8.0000000000000004E-4</v>
      </c>
      <c r="AC381">
        <v>8.9400000000000005E-4</v>
      </c>
      <c r="AD381">
        <v>2.1999999999999999E-5</v>
      </c>
      <c r="AE381">
        <v>3.32</v>
      </c>
      <c r="AF381">
        <v>8.3000000000000004E-2</v>
      </c>
      <c r="AG381">
        <v>0.28217700000000001</v>
      </c>
      <c r="AH381">
        <v>7.3999999999999996E-5</v>
      </c>
    </row>
    <row r="382" spans="1:39">
      <c r="A382" t="s">
        <v>500</v>
      </c>
      <c r="B382">
        <v>2.76</v>
      </c>
      <c r="C382">
        <v>0.27</v>
      </c>
      <c r="D382">
        <v>0.21179999999999999</v>
      </c>
      <c r="E382">
        <v>9.7000000000000003E-3</v>
      </c>
      <c r="F382">
        <v>0.1928</v>
      </c>
      <c r="G382">
        <v>4.7214349999999996</v>
      </c>
      <c r="H382">
        <v>0.2162319</v>
      </c>
      <c r="I382">
        <v>8.9399999999999993E-2</v>
      </c>
      <c r="J382">
        <v>9.4000000000000004E-3</v>
      </c>
      <c r="K382">
        <v>0.29414000000000001</v>
      </c>
      <c r="L382">
        <v>1316</v>
      </c>
      <c r="M382">
        <v>76</v>
      </c>
      <c r="N382">
        <v>1244</v>
      </c>
      <c r="O382">
        <v>50</v>
      </c>
      <c r="P382">
        <v>1440</v>
      </c>
      <c r="Q382">
        <v>190</v>
      </c>
      <c r="R382" t="s">
        <v>245</v>
      </c>
      <c r="S382">
        <v>1244</v>
      </c>
      <c r="T382">
        <v>50</v>
      </c>
      <c r="U382">
        <v>1.4670700000000001</v>
      </c>
      <c r="V382">
        <v>1.2999999999999999E-4</v>
      </c>
      <c r="W382">
        <v>1.88683</v>
      </c>
      <c r="X382">
        <v>2.2000000000000001E-4</v>
      </c>
      <c r="Y382">
        <v>0.28017500000000001</v>
      </c>
      <c r="Z382">
        <v>6.0000000000000002E-5</v>
      </c>
      <c r="AA382">
        <v>6.9360000000000005E-2</v>
      </c>
      <c r="AB382">
        <v>7.2999999999999996E-4</v>
      </c>
      <c r="AC382">
        <v>1.72E-3</v>
      </c>
      <c r="AD382">
        <v>2.0000000000000002E-5</v>
      </c>
      <c r="AE382">
        <v>3.54</v>
      </c>
      <c r="AF382">
        <v>0.17</v>
      </c>
      <c r="AG382">
        <v>0.282219</v>
      </c>
      <c r="AH382">
        <v>6.7000000000000002E-5</v>
      </c>
      <c r="AJ382">
        <v>1244</v>
      </c>
      <c r="AK382">
        <v>50</v>
      </c>
      <c r="AL382">
        <v>6.6</v>
      </c>
      <c r="AM382">
        <v>0.7</v>
      </c>
    </row>
    <row r="383" spans="1:39">
      <c r="A383" t="s">
        <v>501</v>
      </c>
      <c r="B383">
        <v>2.15</v>
      </c>
      <c r="C383">
        <v>0.33</v>
      </c>
      <c r="D383">
        <v>0.21079999999999999</v>
      </c>
      <c r="E383">
        <v>7.1999999999999998E-3</v>
      </c>
      <c r="F383">
        <v>0.27088000000000001</v>
      </c>
      <c r="G383">
        <v>4.7438330000000004</v>
      </c>
      <c r="H383">
        <v>0.16202849999999999</v>
      </c>
      <c r="I383">
        <v>6.9099999999999995E-2</v>
      </c>
      <c r="J383">
        <v>9.9000000000000008E-3</v>
      </c>
      <c r="K383">
        <v>2.3075000000000001E-3</v>
      </c>
      <c r="L383">
        <v>1140</v>
      </c>
      <c r="M383">
        <v>110</v>
      </c>
      <c r="N383">
        <v>1238</v>
      </c>
      <c r="O383">
        <v>37</v>
      </c>
      <c r="P383">
        <v>820</v>
      </c>
      <c r="Q383">
        <v>320</v>
      </c>
      <c r="R383" t="s">
        <v>245</v>
      </c>
      <c r="S383">
        <v>1238</v>
      </c>
      <c r="T383">
        <v>37</v>
      </c>
      <c r="U383">
        <v>1.46706</v>
      </c>
      <c r="V383">
        <v>1.9000000000000001E-4</v>
      </c>
      <c r="W383">
        <v>1.88693</v>
      </c>
      <c r="X383">
        <v>2.9999999999999997E-4</v>
      </c>
      <c r="Y383">
        <v>0.28014</v>
      </c>
      <c r="Z383">
        <v>4.6999999999999997E-5</v>
      </c>
      <c r="AA383">
        <v>2.4629999999999999E-2</v>
      </c>
      <c r="AB383">
        <v>6.2E-4</v>
      </c>
      <c r="AC383">
        <v>6.78E-4</v>
      </c>
      <c r="AD383">
        <v>1.7E-5</v>
      </c>
      <c r="AE383">
        <v>3.78</v>
      </c>
      <c r="AF383">
        <v>0.18</v>
      </c>
      <c r="AG383">
        <v>0.28215099999999999</v>
      </c>
      <c r="AH383">
        <v>6.0999999999999999E-5</v>
      </c>
      <c r="AJ383">
        <v>1238</v>
      </c>
      <c r="AK383">
        <v>37</v>
      </c>
      <c r="AL383">
        <v>4.9000000000000004</v>
      </c>
      <c r="AM383">
        <v>0.6</v>
      </c>
    </row>
    <row r="384" spans="1:39">
      <c r="A384" t="s">
        <v>502</v>
      </c>
      <c r="B384">
        <v>2.5</v>
      </c>
      <c r="C384">
        <v>0.21</v>
      </c>
      <c r="D384">
        <v>0.18859999999999999</v>
      </c>
      <c r="E384">
        <v>8.6E-3</v>
      </c>
      <c r="F384">
        <v>8.4676000000000001E-2</v>
      </c>
      <c r="G384">
        <v>5.3022270000000002</v>
      </c>
      <c r="H384">
        <v>0.24177709999999999</v>
      </c>
      <c r="I384">
        <v>9.3600000000000003E-2</v>
      </c>
      <c r="J384">
        <v>9.1999999999999998E-3</v>
      </c>
      <c r="K384">
        <v>0.42759999999999998</v>
      </c>
      <c r="L384">
        <v>1254</v>
      </c>
      <c r="M384">
        <v>64</v>
      </c>
      <c r="N384">
        <v>1112</v>
      </c>
      <c r="O384">
        <v>47</v>
      </c>
      <c r="P384">
        <v>1470</v>
      </c>
      <c r="Q384">
        <v>200</v>
      </c>
      <c r="R384" t="s">
        <v>249</v>
      </c>
      <c r="S384" t="s">
        <v>250</v>
      </c>
      <c r="T384" t="s">
        <v>250</v>
      </c>
      <c r="U384">
        <v>1.46719</v>
      </c>
      <c r="V384">
        <v>2.3000000000000001E-4</v>
      </c>
      <c r="W384">
        <v>1.88703</v>
      </c>
      <c r="X384">
        <v>2.2000000000000001E-4</v>
      </c>
      <c r="Y384">
        <v>0.28009400000000001</v>
      </c>
      <c r="Z384">
        <v>5.3000000000000001E-5</v>
      </c>
      <c r="AA384">
        <v>3.85E-2</v>
      </c>
      <c r="AB384">
        <v>1.2999999999999999E-3</v>
      </c>
      <c r="AC384">
        <v>1.0560000000000001E-3</v>
      </c>
      <c r="AD384">
        <v>3.1999999999999999E-5</v>
      </c>
      <c r="AE384">
        <v>3.35</v>
      </c>
      <c r="AF384">
        <v>0.12</v>
      </c>
      <c r="AG384">
        <v>0.28214</v>
      </c>
      <c r="AH384">
        <v>5.5000000000000002E-5</v>
      </c>
    </row>
    <row r="385" spans="1:39">
      <c r="A385" t="s">
        <v>503</v>
      </c>
      <c r="B385">
        <v>2.62</v>
      </c>
      <c r="C385">
        <v>0.28000000000000003</v>
      </c>
      <c r="D385">
        <v>0.19550000000000001</v>
      </c>
      <c r="E385">
        <v>7.1000000000000004E-3</v>
      </c>
      <c r="F385">
        <v>0.24776000000000001</v>
      </c>
      <c r="G385">
        <v>5.1150900000000004</v>
      </c>
      <c r="H385">
        <v>0.1857654</v>
      </c>
      <c r="I385">
        <v>9.5000000000000001E-2</v>
      </c>
      <c r="J385">
        <v>0.01</v>
      </c>
      <c r="K385">
        <v>0.12392</v>
      </c>
      <c r="L385">
        <v>1295</v>
      </c>
      <c r="M385">
        <v>84</v>
      </c>
      <c r="N385">
        <v>1150</v>
      </c>
      <c r="O385">
        <v>38</v>
      </c>
      <c r="P385">
        <v>1460</v>
      </c>
      <c r="Q385">
        <v>220</v>
      </c>
      <c r="R385" t="s">
        <v>249</v>
      </c>
      <c r="S385" t="s">
        <v>250</v>
      </c>
      <c r="T385" t="s">
        <v>250</v>
      </c>
      <c r="U385">
        <v>1.46705</v>
      </c>
      <c r="V385">
        <v>1.4999999999999999E-4</v>
      </c>
      <c r="W385">
        <v>1.8868</v>
      </c>
      <c r="X385">
        <v>1.8000000000000001E-4</v>
      </c>
      <c r="Y385">
        <v>0.28014600000000001</v>
      </c>
      <c r="Z385">
        <v>3.6000000000000001E-5</v>
      </c>
      <c r="AA385">
        <v>3.261E-2</v>
      </c>
      <c r="AB385">
        <v>2.5000000000000001E-4</v>
      </c>
      <c r="AC385">
        <v>8.9130000000000003E-4</v>
      </c>
      <c r="AD385">
        <v>9.7000000000000003E-6</v>
      </c>
      <c r="AE385">
        <v>4.05</v>
      </c>
      <c r="AF385">
        <v>0.2</v>
      </c>
      <c r="AG385">
        <v>0.282196</v>
      </c>
      <c r="AH385">
        <v>4.1999999999999998E-5</v>
      </c>
    </row>
    <row r="386" spans="1:39">
      <c r="A386" t="s">
        <v>504</v>
      </c>
      <c r="B386">
        <v>3.4</v>
      </c>
      <c r="C386">
        <v>0.19</v>
      </c>
      <c r="D386">
        <v>0.24229999999999999</v>
      </c>
      <c r="E386">
        <v>6.8999999999999999E-3</v>
      </c>
      <c r="F386">
        <v>0.22481999999999999</v>
      </c>
      <c r="G386">
        <v>4.1271149999999999</v>
      </c>
      <c r="H386">
        <v>0.1175282</v>
      </c>
      <c r="I386">
        <v>0.1016</v>
      </c>
      <c r="J386">
        <v>5.4000000000000003E-3</v>
      </c>
      <c r="K386">
        <v>0.28353</v>
      </c>
      <c r="L386">
        <v>1503</v>
      </c>
      <c r="M386">
        <v>42</v>
      </c>
      <c r="N386">
        <v>1398</v>
      </c>
      <c r="O386">
        <v>36</v>
      </c>
      <c r="P386">
        <v>1640</v>
      </c>
      <c r="Q386">
        <v>110</v>
      </c>
      <c r="R386" t="s">
        <v>249</v>
      </c>
      <c r="S386" t="s">
        <v>250</v>
      </c>
      <c r="T386" t="s">
        <v>250</v>
      </c>
      <c r="U386">
        <v>1.4670399999999999</v>
      </c>
      <c r="V386">
        <v>2.0000000000000001E-4</v>
      </c>
      <c r="W386">
        <v>1.88672</v>
      </c>
      <c r="X386">
        <v>2.3000000000000001E-4</v>
      </c>
      <c r="Y386">
        <v>0.280171</v>
      </c>
      <c r="Z386">
        <v>6.8999999999999997E-5</v>
      </c>
      <c r="AA386">
        <v>6.7199999999999996E-2</v>
      </c>
      <c r="AB386">
        <v>1.1999999999999999E-3</v>
      </c>
      <c r="AC386">
        <v>1.7960000000000001E-3</v>
      </c>
      <c r="AD386">
        <v>4.1999999999999998E-5</v>
      </c>
      <c r="AE386">
        <v>3.16</v>
      </c>
      <c r="AF386">
        <v>0.15</v>
      </c>
      <c r="AG386">
        <v>0.28221600000000002</v>
      </c>
      <c r="AH386">
        <v>7.3999999999999996E-5</v>
      </c>
    </row>
    <row r="387" spans="1:39">
      <c r="A387" t="s">
        <v>505</v>
      </c>
      <c r="B387">
        <v>2.35</v>
      </c>
      <c r="C387">
        <v>0.24</v>
      </c>
      <c r="D387">
        <v>0.2021</v>
      </c>
      <c r="E387">
        <v>5.8999999999999999E-3</v>
      </c>
      <c r="F387">
        <v>0.32543</v>
      </c>
      <c r="G387">
        <v>4.9480459999999997</v>
      </c>
      <c r="H387">
        <v>0.14445060000000001</v>
      </c>
      <c r="I387">
        <v>8.3400000000000002E-2</v>
      </c>
      <c r="J387">
        <v>8.0000000000000002E-3</v>
      </c>
      <c r="K387">
        <v>-2.9371000000000001E-2</v>
      </c>
      <c r="L387">
        <v>1213</v>
      </c>
      <c r="M387">
        <v>82</v>
      </c>
      <c r="N387">
        <v>1186</v>
      </c>
      <c r="O387">
        <v>32</v>
      </c>
      <c r="P387">
        <v>1170</v>
      </c>
      <c r="Q387">
        <v>220</v>
      </c>
      <c r="R387" t="s">
        <v>245</v>
      </c>
      <c r="S387">
        <v>1186</v>
      </c>
      <c r="T387">
        <v>32</v>
      </c>
      <c r="U387">
        <v>1.4671000000000001</v>
      </c>
      <c r="V387">
        <v>1.3999999999999999E-4</v>
      </c>
      <c r="W387">
        <v>1.8867</v>
      </c>
      <c r="X387">
        <v>1.8000000000000001E-4</v>
      </c>
      <c r="Y387">
        <v>0.27998499999999998</v>
      </c>
      <c r="Z387">
        <v>4.8000000000000001E-5</v>
      </c>
      <c r="AA387">
        <v>3.5450000000000002E-2</v>
      </c>
      <c r="AB387">
        <v>3.2000000000000003E-4</v>
      </c>
      <c r="AC387">
        <v>9.9479999999999989E-4</v>
      </c>
      <c r="AD387">
        <v>5.5999999999999997E-6</v>
      </c>
      <c r="AE387">
        <v>4.5599999999999996</v>
      </c>
      <c r="AF387">
        <v>0.14000000000000001</v>
      </c>
      <c r="AG387">
        <v>0.28204600000000002</v>
      </c>
      <c r="AH387">
        <v>5.5000000000000002E-5</v>
      </c>
      <c r="AJ387">
        <v>1186</v>
      </c>
      <c r="AK387">
        <v>32</v>
      </c>
      <c r="AL387">
        <v>-0.2</v>
      </c>
      <c r="AM387">
        <v>0.6</v>
      </c>
    </row>
    <row r="388" spans="1:39">
      <c r="A388" t="s">
        <v>506</v>
      </c>
      <c r="B388">
        <v>1.67</v>
      </c>
      <c r="C388">
        <v>0.17</v>
      </c>
      <c r="D388">
        <v>0.13220000000000001</v>
      </c>
      <c r="E388">
        <v>6.4999999999999997E-3</v>
      </c>
      <c r="F388">
        <v>0.39984999999999998</v>
      </c>
      <c r="G388">
        <v>7.5642969999999998</v>
      </c>
      <c r="H388">
        <v>0.3719208</v>
      </c>
      <c r="I388">
        <v>8.8900000000000007E-2</v>
      </c>
      <c r="J388">
        <v>8.6999999999999994E-3</v>
      </c>
      <c r="K388">
        <v>0.22989999999999999</v>
      </c>
      <c r="L388">
        <v>987</v>
      </c>
      <c r="M388">
        <v>63</v>
      </c>
      <c r="N388">
        <v>799</v>
      </c>
      <c r="O388">
        <v>37</v>
      </c>
      <c r="P388">
        <v>1350</v>
      </c>
      <c r="Q388">
        <v>170</v>
      </c>
      <c r="R388" t="s">
        <v>249</v>
      </c>
      <c r="S388" t="s">
        <v>250</v>
      </c>
      <c r="T388" t="s">
        <v>250</v>
      </c>
      <c r="U388">
        <v>1.4670399999999999</v>
      </c>
      <c r="V388">
        <v>1.6000000000000001E-4</v>
      </c>
      <c r="W388">
        <v>1.88689</v>
      </c>
      <c r="X388">
        <v>1.9000000000000001E-4</v>
      </c>
      <c r="Y388">
        <v>0.28017399999999998</v>
      </c>
      <c r="Z388">
        <v>4.0000000000000003E-5</v>
      </c>
      <c r="AA388">
        <v>5.0180000000000002E-2</v>
      </c>
      <c r="AB388">
        <v>8.9999999999999998E-4</v>
      </c>
      <c r="AC388">
        <v>1.3290000000000001E-3</v>
      </c>
      <c r="AD388">
        <v>2.1999999999999999E-5</v>
      </c>
      <c r="AE388">
        <v>3.339</v>
      </c>
      <c r="AF388">
        <v>7.0999999999999994E-2</v>
      </c>
      <c r="AG388">
        <v>0.28219499999999997</v>
      </c>
      <c r="AH388">
        <v>4.6999999999999997E-5</v>
      </c>
    </row>
    <row r="389" spans="1:39">
      <c r="A389" t="s">
        <v>507</v>
      </c>
      <c r="B389">
        <v>2.37</v>
      </c>
      <c r="C389">
        <v>0.28999999999999998</v>
      </c>
      <c r="D389">
        <v>0.192</v>
      </c>
      <c r="E389">
        <v>0.01</v>
      </c>
      <c r="F389">
        <v>8.4161E-2</v>
      </c>
      <c r="G389">
        <v>5.2083329999999997</v>
      </c>
      <c r="H389">
        <v>0.27126739999999999</v>
      </c>
      <c r="I389">
        <v>8.5000000000000006E-2</v>
      </c>
      <c r="J389">
        <v>0.01</v>
      </c>
      <c r="K389">
        <v>0.31441999999999998</v>
      </c>
      <c r="L389">
        <v>1206</v>
      </c>
      <c r="M389">
        <v>89</v>
      </c>
      <c r="N389">
        <v>1132</v>
      </c>
      <c r="O389">
        <v>54</v>
      </c>
      <c r="P389">
        <v>1280</v>
      </c>
      <c r="Q389">
        <v>250</v>
      </c>
      <c r="R389" t="s">
        <v>245</v>
      </c>
      <c r="S389">
        <v>1132</v>
      </c>
      <c r="T389">
        <v>54</v>
      </c>
      <c r="U389">
        <v>1.46706</v>
      </c>
      <c r="V389">
        <v>1.7000000000000001E-4</v>
      </c>
      <c r="W389">
        <v>1.8867</v>
      </c>
      <c r="X389">
        <v>2.4000000000000001E-4</v>
      </c>
      <c r="Y389">
        <v>0.28009200000000001</v>
      </c>
      <c r="Z389">
        <v>4.1E-5</v>
      </c>
      <c r="AA389">
        <v>5.91E-2</v>
      </c>
      <c r="AB389">
        <v>4.7000000000000002E-3</v>
      </c>
      <c r="AC389">
        <v>1.379E-3</v>
      </c>
      <c r="AD389">
        <v>9.5000000000000005E-5</v>
      </c>
      <c r="AE389">
        <v>3.93</v>
      </c>
      <c r="AF389">
        <v>0.24</v>
      </c>
      <c r="AG389">
        <v>0.28212599999999999</v>
      </c>
      <c r="AH389">
        <v>4.8000000000000001E-5</v>
      </c>
      <c r="AJ389">
        <v>1132</v>
      </c>
      <c r="AK389">
        <v>54</v>
      </c>
      <c r="AL389">
        <v>1.2</v>
      </c>
      <c r="AM389">
        <v>0.5</v>
      </c>
    </row>
    <row r="390" spans="1:39">
      <c r="A390" t="s">
        <v>508</v>
      </c>
      <c r="B390">
        <v>2.29</v>
      </c>
      <c r="C390">
        <v>0.28999999999999998</v>
      </c>
      <c r="D390">
        <v>0.20979999999999999</v>
      </c>
      <c r="E390">
        <v>9.5999999999999992E-3</v>
      </c>
      <c r="F390">
        <v>-6.6058000000000006E-2</v>
      </c>
      <c r="G390">
        <v>4.7664439999999999</v>
      </c>
      <c r="H390">
        <v>0.2181023</v>
      </c>
      <c r="I390">
        <v>0.08</v>
      </c>
      <c r="J390">
        <v>1.0999999999999999E-2</v>
      </c>
      <c r="K390">
        <v>0.40427999999999997</v>
      </c>
      <c r="L390">
        <v>1197</v>
      </c>
      <c r="M390">
        <v>89</v>
      </c>
      <c r="N390">
        <v>1226</v>
      </c>
      <c r="O390">
        <v>51</v>
      </c>
      <c r="P390">
        <v>1090</v>
      </c>
      <c r="Q390">
        <v>290</v>
      </c>
      <c r="R390" t="s">
        <v>245</v>
      </c>
      <c r="S390">
        <v>1226</v>
      </c>
      <c r="T390">
        <v>51</v>
      </c>
      <c r="U390">
        <v>1.46723</v>
      </c>
      <c r="V390">
        <v>1.2999999999999999E-4</v>
      </c>
      <c r="W390">
        <v>1.88676</v>
      </c>
      <c r="X390">
        <v>2.3000000000000001E-4</v>
      </c>
      <c r="Y390">
        <v>0.28012999999999999</v>
      </c>
      <c r="Z390">
        <v>3.6000000000000001E-5</v>
      </c>
      <c r="AA390">
        <v>3.3020000000000001E-2</v>
      </c>
      <c r="AB390">
        <v>1.8000000000000001E-4</v>
      </c>
      <c r="AC390">
        <v>8.4820000000000002E-4</v>
      </c>
      <c r="AD390">
        <v>3.9999999999999998E-6</v>
      </c>
      <c r="AE390">
        <v>3.863</v>
      </c>
      <c r="AF390">
        <v>8.8999999999999996E-2</v>
      </c>
      <c r="AG390">
        <v>0.282163</v>
      </c>
      <c r="AH390">
        <v>4.3000000000000002E-5</v>
      </c>
      <c r="AJ390">
        <v>1226</v>
      </c>
      <c r="AK390">
        <v>51</v>
      </c>
      <c r="AL390">
        <v>4.9000000000000004</v>
      </c>
      <c r="AM390">
        <v>0.4</v>
      </c>
    </row>
    <row r="391" spans="1:39">
      <c r="A391" t="s">
        <v>509</v>
      </c>
      <c r="B391">
        <v>2.44</v>
      </c>
      <c r="C391">
        <v>0.36</v>
      </c>
      <c r="D391">
        <v>0.184</v>
      </c>
      <c r="E391">
        <v>1.2999999999999999E-2</v>
      </c>
      <c r="F391">
        <v>0.41264000000000001</v>
      </c>
      <c r="G391">
        <v>5.4347830000000004</v>
      </c>
      <c r="H391">
        <v>0.38397920000000002</v>
      </c>
      <c r="I391">
        <v>9.2999999999999999E-2</v>
      </c>
      <c r="J391">
        <v>1.2999999999999999E-2</v>
      </c>
      <c r="K391">
        <v>8.5343000000000002E-2</v>
      </c>
      <c r="L391">
        <v>1270</v>
      </c>
      <c r="M391">
        <v>100</v>
      </c>
      <c r="N391">
        <v>1095</v>
      </c>
      <c r="O391">
        <v>69</v>
      </c>
      <c r="P391">
        <v>1540</v>
      </c>
      <c r="Q391">
        <v>250</v>
      </c>
      <c r="R391" t="s">
        <v>249</v>
      </c>
      <c r="S391" t="s">
        <v>250</v>
      </c>
      <c r="T391" t="s">
        <v>250</v>
      </c>
      <c r="U391">
        <v>1.4671000000000001</v>
      </c>
      <c r="V391">
        <v>1.9000000000000001E-4</v>
      </c>
      <c r="W391">
        <v>1.88686</v>
      </c>
      <c r="X391">
        <v>2.4000000000000001E-4</v>
      </c>
      <c r="Y391">
        <v>0.28018399999999999</v>
      </c>
      <c r="Z391">
        <v>5.3000000000000001E-5</v>
      </c>
      <c r="AA391">
        <v>2.589E-2</v>
      </c>
      <c r="AB391">
        <v>7.3999999999999999E-4</v>
      </c>
      <c r="AC391">
        <v>7.2499999999999995E-4</v>
      </c>
      <c r="AD391">
        <v>1.4E-5</v>
      </c>
      <c r="AE391">
        <v>3.63</v>
      </c>
      <c r="AF391">
        <v>0.13</v>
      </c>
      <c r="AG391">
        <v>0.28225499999999998</v>
      </c>
      <c r="AH391">
        <v>5.3999999999999998E-5</v>
      </c>
    </row>
    <row r="392" spans="1:39">
      <c r="A392" t="s">
        <v>510</v>
      </c>
      <c r="B392">
        <v>3.79</v>
      </c>
      <c r="C392">
        <v>0.32</v>
      </c>
      <c r="D392">
        <v>0.26100000000000001</v>
      </c>
      <c r="E392">
        <v>1.0999999999999999E-2</v>
      </c>
      <c r="F392">
        <v>0.16233</v>
      </c>
      <c r="G392">
        <v>3.8314180000000002</v>
      </c>
      <c r="H392">
        <v>0.16147739999999999</v>
      </c>
      <c r="I392">
        <v>0.1038</v>
      </c>
      <c r="J392">
        <v>9.2999999999999992E-3</v>
      </c>
      <c r="K392">
        <v>0.26729999999999998</v>
      </c>
      <c r="L392">
        <v>1617</v>
      </c>
      <c r="M392">
        <v>68</v>
      </c>
      <c r="N392">
        <v>1493</v>
      </c>
      <c r="O392">
        <v>55</v>
      </c>
      <c r="P392">
        <v>1680</v>
      </c>
      <c r="Q392">
        <v>190</v>
      </c>
      <c r="R392" t="s">
        <v>249</v>
      </c>
      <c r="S392" t="s">
        <v>250</v>
      </c>
      <c r="T392" t="s">
        <v>250</v>
      </c>
      <c r="U392">
        <v>1.46723</v>
      </c>
      <c r="V392">
        <v>1.4999999999999999E-4</v>
      </c>
      <c r="W392">
        <v>1.8867700000000001</v>
      </c>
      <c r="X392">
        <v>1.7000000000000001E-4</v>
      </c>
      <c r="Y392">
        <v>0.28014499999999998</v>
      </c>
      <c r="Z392">
        <v>3.8000000000000002E-5</v>
      </c>
      <c r="AA392">
        <v>3.1019999999999999E-2</v>
      </c>
      <c r="AB392">
        <v>5.0000000000000001E-4</v>
      </c>
      <c r="AC392">
        <v>8.4000000000000003E-4</v>
      </c>
      <c r="AD392">
        <v>1.1E-5</v>
      </c>
      <c r="AE392">
        <v>3.77</v>
      </c>
      <c r="AF392">
        <v>0.11</v>
      </c>
      <c r="AG392">
        <v>0.28218500000000002</v>
      </c>
      <c r="AH392">
        <v>4.8999999999999998E-5</v>
      </c>
    </row>
    <row r="393" spans="1:39">
      <c r="A393" t="s">
        <v>511</v>
      </c>
      <c r="B393">
        <v>1.9</v>
      </c>
      <c r="C393">
        <v>0.2</v>
      </c>
      <c r="D393">
        <v>0.16309999999999999</v>
      </c>
      <c r="E393">
        <v>9.1000000000000004E-3</v>
      </c>
      <c r="F393">
        <v>0.22769</v>
      </c>
      <c r="G393">
        <v>6.131208</v>
      </c>
      <c r="H393">
        <v>0.34208460000000002</v>
      </c>
      <c r="I393">
        <v>8.2100000000000006E-2</v>
      </c>
      <c r="J393">
        <v>8.9999999999999993E-3</v>
      </c>
      <c r="K393">
        <v>0.35859999999999997</v>
      </c>
      <c r="L393">
        <v>1088</v>
      </c>
      <c r="M393">
        <v>73</v>
      </c>
      <c r="N393">
        <v>980</v>
      </c>
      <c r="O393">
        <v>49</v>
      </c>
      <c r="P393">
        <v>1180</v>
      </c>
      <c r="Q393">
        <v>240</v>
      </c>
      <c r="R393" t="s">
        <v>249</v>
      </c>
      <c r="S393" t="s">
        <v>250</v>
      </c>
      <c r="T393" t="s">
        <v>250</v>
      </c>
      <c r="U393">
        <v>1.46716</v>
      </c>
      <c r="V393">
        <v>1.4999999999999999E-4</v>
      </c>
      <c r="W393">
        <v>1.8867499999999999</v>
      </c>
      <c r="X393">
        <v>2.5000000000000001E-4</v>
      </c>
      <c r="Y393">
        <v>0.28002899999999997</v>
      </c>
      <c r="Z393">
        <v>4.3000000000000002E-5</v>
      </c>
      <c r="AA393">
        <v>3.7499999999999999E-2</v>
      </c>
      <c r="AB393">
        <v>2E-3</v>
      </c>
      <c r="AC393">
        <v>1.062E-3</v>
      </c>
      <c r="AD393">
        <v>5.0000000000000002E-5</v>
      </c>
      <c r="AE393">
        <v>4.12</v>
      </c>
      <c r="AF393">
        <v>0.21</v>
      </c>
      <c r="AG393">
        <v>0.28209000000000001</v>
      </c>
      <c r="AH393">
        <v>4.5000000000000003E-5</v>
      </c>
    </row>
    <row r="394" spans="1:39">
      <c r="A394" t="s">
        <v>512</v>
      </c>
      <c r="B394">
        <v>2.3199999999999998</v>
      </c>
      <c r="C394">
        <v>0.28999999999999998</v>
      </c>
      <c r="D394">
        <v>0.1852</v>
      </c>
      <c r="E394">
        <v>8.0999999999999996E-3</v>
      </c>
      <c r="F394">
        <v>0.17927999999999999</v>
      </c>
      <c r="G394">
        <v>5.3995680000000004</v>
      </c>
      <c r="H394">
        <v>0.23615820000000001</v>
      </c>
      <c r="I394">
        <v>8.8999999999999996E-2</v>
      </c>
      <c r="J394">
        <v>1.0999999999999999E-2</v>
      </c>
      <c r="K394">
        <v>0.11587</v>
      </c>
      <c r="L394">
        <v>1230</v>
      </c>
      <c r="M394">
        <v>88</v>
      </c>
      <c r="N394">
        <v>1094</v>
      </c>
      <c r="O394">
        <v>44</v>
      </c>
      <c r="P394">
        <v>1440</v>
      </c>
      <c r="Q394">
        <v>250</v>
      </c>
      <c r="R394" t="s">
        <v>249</v>
      </c>
      <c r="S394" t="s">
        <v>250</v>
      </c>
      <c r="T394" t="s">
        <v>250</v>
      </c>
      <c r="U394">
        <v>1.4672400000000001</v>
      </c>
      <c r="V394">
        <v>1.7000000000000001E-4</v>
      </c>
      <c r="W394">
        <v>1.8870800000000001</v>
      </c>
      <c r="X394">
        <v>2.3000000000000001E-4</v>
      </c>
      <c r="Y394">
        <v>0.28021200000000002</v>
      </c>
      <c r="Z394">
        <v>6.7000000000000002E-5</v>
      </c>
      <c r="AA394">
        <v>7.2700000000000001E-2</v>
      </c>
      <c r="AB394">
        <v>3.0000000000000001E-3</v>
      </c>
      <c r="AC394">
        <v>1.866E-3</v>
      </c>
      <c r="AD394">
        <v>7.8999999999999996E-5</v>
      </c>
      <c r="AE394">
        <v>3.06</v>
      </c>
      <c r="AF394">
        <v>0.16</v>
      </c>
      <c r="AG394">
        <v>0.28223199999999998</v>
      </c>
      <c r="AH394">
        <v>6.7999999999999999E-5</v>
      </c>
    </row>
    <row r="395" spans="1:39">
      <c r="A395" t="s">
        <v>513</v>
      </c>
      <c r="B395">
        <v>2.89</v>
      </c>
      <c r="C395">
        <v>0.33</v>
      </c>
      <c r="D395">
        <v>0.25600000000000001</v>
      </c>
      <c r="E395">
        <v>1.0999999999999999E-2</v>
      </c>
      <c r="F395">
        <v>0.21643000000000001</v>
      </c>
      <c r="G395">
        <v>3.90625</v>
      </c>
      <c r="H395">
        <v>0.16784669999999999</v>
      </c>
      <c r="I395">
        <v>8.09E-2</v>
      </c>
      <c r="J395">
        <v>9.7999999999999997E-3</v>
      </c>
      <c r="K395">
        <v>0.16395000000000001</v>
      </c>
      <c r="L395">
        <v>1338</v>
      </c>
      <c r="M395">
        <v>89</v>
      </c>
      <c r="N395">
        <v>1467</v>
      </c>
      <c r="O395">
        <v>58</v>
      </c>
      <c r="P395">
        <v>1080</v>
      </c>
      <c r="Q395">
        <v>260</v>
      </c>
      <c r="R395" t="s">
        <v>249</v>
      </c>
      <c r="S395" t="s">
        <v>250</v>
      </c>
      <c r="T395" t="s">
        <v>250</v>
      </c>
      <c r="U395">
        <v>1.4671799999999999</v>
      </c>
      <c r="V395">
        <v>1.7000000000000001E-4</v>
      </c>
      <c r="W395">
        <v>1.88645</v>
      </c>
      <c r="X395">
        <v>1.9000000000000001E-4</v>
      </c>
      <c r="Y395">
        <v>0.280167</v>
      </c>
      <c r="Z395">
        <v>4.6999999999999997E-5</v>
      </c>
      <c r="AA395">
        <v>3.5389999999999998E-2</v>
      </c>
      <c r="AB395">
        <v>6.9999999999999999E-4</v>
      </c>
      <c r="AC395">
        <v>9.4200000000000002E-4</v>
      </c>
      <c r="AD395">
        <v>1.1E-5</v>
      </c>
      <c r="AE395">
        <v>3.58</v>
      </c>
      <c r="AF395">
        <v>0.1</v>
      </c>
      <c r="AG395">
        <v>0.28223500000000001</v>
      </c>
      <c r="AH395">
        <v>5.3000000000000001E-5</v>
      </c>
    </row>
    <row r="396" spans="1:39">
      <c r="A396" t="s">
        <v>514</v>
      </c>
      <c r="B396">
        <v>2.37</v>
      </c>
      <c r="C396">
        <v>0.35</v>
      </c>
      <c r="D396">
        <v>0.20200000000000001</v>
      </c>
      <c r="E396">
        <v>0.01</v>
      </c>
      <c r="F396">
        <v>0.27110000000000001</v>
      </c>
      <c r="G396">
        <v>4.9504950000000001</v>
      </c>
      <c r="H396">
        <v>0.24507399999999999</v>
      </c>
      <c r="I396">
        <v>8.5000000000000006E-2</v>
      </c>
      <c r="J396">
        <v>1.2999999999999999E-2</v>
      </c>
      <c r="K396">
        <v>0.32190000000000002</v>
      </c>
      <c r="L396">
        <v>1210</v>
      </c>
      <c r="M396">
        <v>110</v>
      </c>
      <c r="N396">
        <v>1202</v>
      </c>
      <c r="O396">
        <v>56</v>
      </c>
      <c r="P396">
        <v>1170</v>
      </c>
      <c r="Q396">
        <v>320</v>
      </c>
      <c r="R396" t="s">
        <v>245</v>
      </c>
      <c r="S396">
        <v>1202</v>
      </c>
      <c r="T396">
        <v>56</v>
      </c>
      <c r="U396">
        <v>1.4672400000000001</v>
      </c>
      <c r="V396">
        <v>1.8000000000000001E-4</v>
      </c>
      <c r="W396">
        <v>1.8868199999999999</v>
      </c>
      <c r="X396">
        <v>2.0000000000000001E-4</v>
      </c>
      <c r="Y396">
        <v>0.28002300000000002</v>
      </c>
      <c r="Z396">
        <v>4.5000000000000003E-5</v>
      </c>
      <c r="AA396">
        <v>2.3449999999999999E-2</v>
      </c>
      <c r="AB396">
        <v>4.8000000000000001E-4</v>
      </c>
      <c r="AC396">
        <v>6.8000000000000005E-4</v>
      </c>
      <c r="AD396">
        <v>1.0000000000000001E-5</v>
      </c>
      <c r="AE396">
        <v>4.28</v>
      </c>
      <c r="AF396">
        <v>0.15</v>
      </c>
      <c r="AG396">
        <v>0.28208800000000001</v>
      </c>
      <c r="AH396">
        <v>5.1999999999999997E-5</v>
      </c>
      <c r="AJ396">
        <v>1202</v>
      </c>
      <c r="AK396">
        <v>56</v>
      </c>
      <c r="AL396">
        <v>1.9</v>
      </c>
      <c r="AM396">
        <v>0.5</v>
      </c>
    </row>
    <row r="397" spans="1:39">
      <c r="A397" t="s">
        <v>515</v>
      </c>
      <c r="B397">
        <v>2.52</v>
      </c>
      <c r="C397">
        <v>0.23</v>
      </c>
      <c r="D397">
        <v>0.2006</v>
      </c>
      <c r="E397">
        <v>7.1000000000000004E-3</v>
      </c>
      <c r="F397">
        <v>0.10943</v>
      </c>
      <c r="G397">
        <v>4.9850450000000004</v>
      </c>
      <c r="H397">
        <v>0.17643980000000001</v>
      </c>
      <c r="I397">
        <v>9.35E-2</v>
      </c>
      <c r="J397">
        <v>8.3000000000000001E-3</v>
      </c>
      <c r="K397">
        <v>0.16800000000000001</v>
      </c>
      <c r="L397">
        <v>1297</v>
      </c>
      <c r="M397">
        <v>68</v>
      </c>
      <c r="N397">
        <v>1177</v>
      </c>
      <c r="O397">
        <v>38</v>
      </c>
      <c r="P397">
        <v>1480</v>
      </c>
      <c r="Q397">
        <v>170</v>
      </c>
      <c r="R397" t="s">
        <v>249</v>
      </c>
      <c r="S397" t="s">
        <v>250</v>
      </c>
      <c r="T397" t="s">
        <v>250</v>
      </c>
      <c r="U397">
        <v>1.4670700000000001</v>
      </c>
      <c r="V397">
        <v>1.9000000000000001E-4</v>
      </c>
      <c r="W397">
        <v>1.88676</v>
      </c>
      <c r="X397">
        <v>2.3000000000000001E-4</v>
      </c>
      <c r="Y397">
        <v>0.280138</v>
      </c>
      <c r="Z397">
        <v>4.8000000000000001E-5</v>
      </c>
      <c r="AA397">
        <v>4.3099999999999999E-2</v>
      </c>
      <c r="AB397">
        <v>1.5E-3</v>
      </c>
      <c r="AC397">
        <v>1.1490000000000001E-3</v>
      </c>
      <c r="AD397">
        <v>4.6999999999999997E-5</v>
      </c>
      <c r="AE397">
        <v>3.87</v>
      </c>
      <c r="AF397">
        <v>0.15</v>
      </c>
      <c r="AG397">
        <v>0.28221000000000002</v>
      </c>
      <c r="AH397">
        <v>4.8000000000000001E-5</v>
      </c>
    </row>
    <row r="398" spans="1:39">
      <c r="A398" t="s">
        <v>516</v>
      </c>
      <c r="B398">
        <v>3.52</v>
      </c>
      <c r="C398">
        <v>0.31</v>
      </c>
      <c r="D398">
        <v>0.25359999999999999</v>
      </c>
      <c r="E398">
        <v>7.1999999999999998E-3</v>
      </c>
      <c r="F398">
        <v>-0.1512</v>
      </c>
      <c r="G398">
        <v>3.9432179999999999</v>
      </c>
      <c r="H398">
        <v>0.1119526</v>
      </c>
      <c r="I398">
        <v>9.9099999999999994E-2</v>
      </c>
      <c r="J398">
        <v>9.4999999999999998E-3</v>
      </c>
      <c r="K398">
        <v>0.41543000000000002</v>
      </c>
      <c r="L398">
        <v>1536</v>
      </c>
      <c r="M398">
        <v>63</v>
      </c>
      <c r="N398">
        <v>1456</v>
      </c>
      <c r="O398">
        <v>37</v>
      </c>
      <c r="P398">
        <v>1580</v>
      </c>
      <c r="Q398">
        <v>160</v>
      </c>
      <c r="R398" t="s">
        <v>249</v>
      </c>
      <c r="S398" t="s">
        <v>250</v>
      </c>
      <c r="T398" t="s">
        <v>250</v>
      </c>
      <c r="U398">
        <v>1.46709</v>
      </c>
      <c r="V398">
        <v>2.1000000000000001E-4</v>
      </c>
      <c r="W398">
        <v>1.8865000000000001</v>
      </c>
      <c r="X398">
        <v>1.9000000000000001E-4</v>
      </c>
      <c r="Y398">
        <v>0.28001399999999999</v>
      </c>
      <c r="Z398">
        <v>4.3999999999999999E-5</v>
      </c>
      <c r="AA398">
        <v>3.5099999999999999E-2</v>
      </c>
      <c r="AB398">
        <v>3.3E-3</v>
      </c>
      <c r="AC398">
        <v>9.4799999999999995E-4</v>
      </c>
      <c r="AD398">
        <v>8.3999999999999995E-5</v>
      </c>
      <c r="AE398">
        <v>4.2300000000000004</v>
      </c>
      <c r="AF398">
        <v>0.13</v>
      </c>
      <c r="AG398">
        <v>0.28209600000000001</v>
      </c>
      <c r="AH398">
        <v>4.6999999999999997E-5</v>
      </c>
    </row>
    <row r="399" spans="1:39">
      <c r="A399" t="s">
        <v>517</v>
      </c>
      <c r="B399">
        <v>2.23</v>
      </c>
      <c r="C399">
        <v>0.23</v>
      </c>
      <c r="D399">
        <v>0.1978</v>
      </c>
      <c r="E399">
        <v>8.5000000000000006E-3</v>
      </c>
      <c r="F399">
        <v>0.13714999999999999</v>
      </c>
      <c r="G399">
        <v>5.055612</v>
      </c>
      <c r="H399">
        <v>0.21725330000000001</v>
      </c>
      <c r="I399">
        <v>8.1000000000000003E-2</v>
      </c>
      <c r="J399">
        <v>9.4999999999999998E-3</v>
      </c>
      <c r="K399">
        <v>0.26715</v>
      </c>
      <c r="L399">
        <v>1185</v>
      </c>
      <c r="M399">
        <v>81</v>
      </c>
      <c r="N399">
        <v>1162</v>
      </c>
      <c r="O399">
        <v>46</v>
      </c>
      <c r="P399">
        <v>1120</v>
      </c>
      <c r="Q399">
        <v>250</v>
      </c>
      <c r="R399" t="s">
        <v>245</v>
      </c>
      <c r="S399">
        <v>1162</v>
      </c>
      <c r="T399">
        <v>46</v>
      </c>
      <c r="U399">
        <v>1.4670700000000001</v>
      </c>
      <c r="V399">
        <v>1.4999999999999999E-4</v>
      </c>
      <c r="W399">
        <v>1.8866000000000001</v>
      </c>
      <c r="X399">
        <v>2.0000000000000001E-4</v>
      </c>
      <c r="Y399">
        <v>0.279976</v>
      </c>
      <c r="Z399">
        <v>3.1000000000000001E-5</v>
      </c>
      <c r="AA399">
        <v>3.5909999999999997E-2</v>
      </c>
      <c r="AB399">
        <v>5.5999999999999995E-4</v>
      </c>
      <c r="AC399">
        <v>1.018E-3</v>
      </c>
      <c r="AD399">
        <v>1.2999999999999999E-5</v>
      </c>
      <c r="AE399">
        <v>4.3600000000000003</v>
      </c>
      <c r="AF399">
        <v>0.17</v>
      </c>
      <c r="AG399">
        <v>0.282055</v>
      </c>
      <c r="AH399">
        <v>3.3000000000000003E-5</v>
      </c>
      <c r="AJ399">
        <v>1162</v>
      </c>
      <c r="AK399">
        <v>46</v>
      </c>
      <c r="AL399">
        <v>-0.4</v>
      </c>
      <c r="AM399">
        <v>0.3</v>
      </c>
    </row>
    <row r="400" spans="1:39">
      <c r="A400" t="s">
        <v>518</v>
      </c>
      <c r="B400">
        <v>3.7</v>
      </c>
      <c r="C400">
        <v>0.28999999999999998</v>
      </c>
      <c r="D400">
        <v>0.2636</v>
      </c>
      <c r="E400">
        <v>7.4999999999999997E-3</v>
      </c>
      <c r="F400">
        <v>0.12171999999999999</v>
      </c>
      <c r="G400">
        <v>3.7936269999999999</v>
      </c>
      <c r="H400">
        <v>0.10793700000000001</v>
      </c>
      <c r="I400">
        <v>0.1</v>
      </c>
      <c r="J400">
        <v>7.6E-3</v>
      </c>
      <c r="K400">
        <v>0.16449</v>
      </c>
      <c r="L400">
        <v>1571</v>
      </c>
      <c r="M400">
        <v>66</v>
      </c>
      <c r="N400">
        <v>1507</v>
      </c>
      <c r="O400">
        <v>38</v>
      </c>
      <c r="P400">
        <v>1660</v>
      </c>
      <c r="Q400">
        <v>140</v>
      </c>
      <c r="R400" t="s">
        <v>249</v>
      </c>
      <c r="S400" t="s">
        <v>250</v>
      </c>
      <c r="T400" t="s">
        <v>250</v>
      </c>
      <c r="U400">
        <v>1.46702</v>
      </c>
      <c r="V400">
        <v>2.2000000000000001E-4</v>
      </c>
      <c r="W400">
        <v>1.8868499999999999</v>
      </c>
      <c r="X400">
        <v>2.0000000000000001E-4</v>
      </c>
      <c r="Y400">
        <v>0.28015099999999998</v>
      </c>
      <c r="Z400">
        <v>5.1999999999999997E-5</v>
      </c>
      <c r="AA400">
        <v>5.8900000000000001E-2</v>
      </c>
      <c r="AB400">
        <v>2.2000000000000001E-3</v>
      </c>
      <c r="AC400">
        <v>1.498E-3</v>
      </c>
      <c r="AD400">
        <v>4.0000000000000003E-5</v>
      </c>
      <c r="AE400">
        <v>3.73</v>
      </c>
      <c r="AF400">
        <v>0.18</v>
      </c>
      <c r="AG400">
        <v>0.28219699999999998</v>
      </c>
      <c r="AH400">
        <v>5.8E-5</v>
      </c>
    </row>
    <row r="401" spans="1:39">
      <c r="A401" t="s">
        <v>519</v>
      </c>
      <c r="B401">
        <v>2.58</v>
      </c>
      <c r="C401">
        <v>0.28000000000000003</v>
      </c>
      <c r="D401">
        <v>0.21049999999999999</v>
      </c>
      <c r="E401">
        <v>6.6E-3</v>
      </c>
      <c r="F401">
        <v>8.8377999999999998E-2</v>
      </c>
      <c r="G401">
        <v>4.7505940000000004</v>
      </c>
      <c r="H401">
        <v>0.14894969999999999</v>
      </c>
      <c r="I401">
        <v>8.8300000000000003E-2</v>
      </c>
      <c r="J401">
        <v>9.7000000000000003E-3</v>
      </c>
      <c r="K401">
        <v>0.36757000000000001</v>
      </c>
      <c r="L401">
        <v>1274</v>
      </c>
      <c r="M401">
        <v>80</v>
      </c>
      <c r="N401">
        <v>1231</v>
      </c>
      <c r="O401">
        <v>35</v>
      </c>
      <c r="P401">
        <v>1330</v>
      </c>
      <c r="Q401">
        <v>230</v>
      </c>
      <c r="R401" t="s">
        <v>245</v>
      </c>
      <c r="S401">
        <v>1231</v>
      </c>
      <c r="T401">
        <v>35</v>
      </c>
      <c r="U401">
        <v>1.4671099999999999</v>
      </c>
      <c r="V401">
        <v>1.4999999999999999E-4</v>
      </c>
      <c r="W401">
        <v>1.8869199999999999</v>
      </c>
      <c r="X401">
        <v>1.7000000000000001E-4</v>
      </c>
      <c r="Y401">
        <v>0.28001500000000001</v>
      </c>
      <c r="Z401">
        <v>3.4999999999999997E-5</v>
      </c>
      <c r="AA401">
        <v>3.4700000000000002E-2</v>
      </c>
      <c r="AB401">
        <v>8.4000000000000003E-4</v>
      </c>
      <c r="AC401">
        <v>9.8799999999999995E-4</v>
      </c>
      <c r="AD401">
        <v>2.0999999999999999E-5</v>
      </c>
      <c r="AE401">
        <v>4.5599999999999996</v>
      </c>
      <c r="AF401">
        <v>0.23</v>
      </c>
      <c r="AG401">
        <v>0.28208800000000001</v>
      </c>
      <c r="AH401">
        <v>4.1E-5</v>
      </c>
      <c r="AJ401">
        <v>1231</v>
      </c>
      <c r="AK401">
        <v>35</v>
      </c>
      <c r="AL401">
        <v>2.2999999999999998</v>
      </c>
      <c r="AM401">
        <v>0.4</v>
      </c>
    </row>
    <row r="402" spans="1:39">
      <c r="A402" t="s">
        <v>520</v>
      </c>
      <c r="B402">
        <v>2.98</v>
      </c>
      <c r="C402">
        <v>0.22</v>
      </c>
      <c r="D402">
        <v>0.23419999999999999</v>
      </c>
      <c r="E402">
        <v>6.3E-3</v>
      </c>
      <c r="F402">
        <v>0.15121000000000001</v>
      </c>
      <c r="G402">
        <v>4.2698549999999997</v>
      </c>
      <c r="H402">
        <v>0.1148595</v>
      </c>
      <c r="I402">
        <v>9.1200000000000003E-2</v>
      </c>
      <c r="J402">
        <v>6.7000000000000002E-3</v>
      </c>
      <c r="K402">
        <v>0.19317000000000001</v>
      </c>
      <c r="L402">
        <v>1385</v>
      </c>
      <c r="M402">
        <v>56</v>
      </c>
      <c r="N402">
        <v>1356</v>
      </c>
      <c r="O402">
        <v>33</v>
      </c>
      <c r="P402">
        <v>1450</v>
      </c>
      <c r="Q402">
        <v>140</v>
      </c>
      <c r="R402" t="s">
        <v>245</v>
      </c>
      <c r="S402">
        <v>1356</v>
      </c>
      <c r="T402">
        <v>33</v>
      </c>
      <c r="U402">
        <v>1.4672000000000001</v>
      </c>
      <c r="V402">
        <v>1.8000000000000001E-4</v>
      </c>
      <c r="W402">
        <v>1.8870499999999999</v>
      </c>
      <c r="X402">
        <v>1.8000000000000001E-4</v>
      </c>
      <c r="Y402">
        <v>0.28012100000000001</v>
      </c>
      <c r="Z402">
        <v>5.3999999999999998E-5</v>
      </c>
      <c r="AA402">
        <v>3.8774000000000003E-2</v>
      </c>
      <c r="AB402">
        <v>8.7999999999999998E-5</v>
      </c>
      <c r="AC402">
        <v>1.0606000000000001E-3</v>
      </c>
      <c r="AD402">
        <v>5.2000000000000002E-6</v>
      </c>
      <c r="AE402">
        <v>3.84</v>
      </c>
      <c r="AF402">
        <v>0.16</v>
      </c>
      <c r="AG402">
        <v>0.28218500000000002</v>
      </c>
      <c r="AH402">
        <v>5.8E-5</v>
      </c>
      <c r="AJ402">
        <v>1356</v>
      </c>
      <c r="AK402">
        <v>33</v>
      </c>
      <c r="AL402">
        <v>8.4</v>
      </c>
      <c r="AM402">
        <v>0.6</v>
      </c>
    </row>
    <row r="403" spans="1:39">
      <c r="A403" t="s">
        <v>521</v>
      </c>
      <c r="B403">
        <v>2.0299999999999998</v>
      </c>
      <c r="C403">
        <v>0.56000000000000005</v>
      </c>
      <c r="D403">
        <v>0.218</v>
      </c>
      <c r="E403">
        <v>1.2999999999999999E-2</v>
      </c>
      <c r="F403">
        <v>0.20355999999999999</v>
      </c>
      <c r="G403">
        <v>4.5871560000000002</v>
      </c>
      <c r="H403">
        <v>0.27354600000000001</v>
      </c>
      <c r="I403">
        <v>6.0999999999999999E-2</v>
      </c>
      <c r="J403">
        <v>1.7000000000000001E-2</v>
      </c>
      <c r="K403">
        <v>5.9584999999999999E-2</v>
      </c>
      <c r="L403">
        <v>1080</v>
      </c>
      <c r="M403">
        <v>210</v>
      </c>
      <c r="N403">
        <v>1268</v>
      </c>
      <c r="O403">
        <v>70</v>
      </c>
      <c r="P403">
        <v>440</v>
      </c>
      <c r="Q403">
        <v>550</v>
      </c>
      <c r="R403" t="s">
        <v>245</v>
      </c>
      <c r="S403">
        <v>1268</v>
      </c>
      <c r="T403">
        <v>70</v>
      </c>
      <c r="U403">
        <v>1.4670399999999999</v>
      </c>
      <c r="V403">
        <v>1.7000000000000001E-4</v>
      </c>
      <c r="W403">
        <v>1.88686</v>
      </c>
      <c r="X403">
        <v>2.9E-4</v>
      </c>
      <c r="Y403">
        <v>0.28003699999999998</v>
      </c>
      <c r="Z403">
        <v>4.3000000000000002E-5</v>
      </c>
      <c r="AA403">
        <v>4.3900000000000002E-2</v>
      </c>
      <c r="AB403">
        <v>1.2999999999999999E-3</v>
      </c>
      <c r="AC403">
        <v>1.2340000000000001E-3</v>
      </c>
      <c r="AD403">
        <v>4.6999999999999997E-5</v>
      </c>
      <c r="AE403">
        <v>4.53</v>
      </c>
      <c r="AF403">
        <v>0.19</v>
      </c>
      <c r="AG403">
        <v>0.28209499999999998</v>
      </c>
      <c r="AH403">
        <v>4.1999999999999998E-5</v>
      </c>
      <c r="AJ403">
        <v>1268</v>
      </c>
      <c r="AK403">
        <v>70</v>
      </c>
      <c r="AL403">
        <v>3.1</v>
      </c>
      <c r="AM403">
        <v>0.4</v>
      </c>
    </row>
    <row r="404" spans="1:39">
      <c r="A404" t="s">
        <v>522</v>
      </c>
      <c r="B404">
        <v>3.38</v>
      </c>
      <c r="C404">
        <v>0.24</v>
      </c>
      <c r="D404">
        <v>0.23280000000000001</v>
      </c>
      <c r="E404">
        <v>6.4999999999999997E-3</v>
      </c>
      <c r="F404">
        <v>0.38347999999999999</v>
      </c>
      <c r="G404">
        <v>4.2955329999999998</v>
      </c>
      <c r="H404">
        <v>0.1199354</v>
      </c>
      <c r="I404">
        <v>9.9099999999999994E-2</v>
      </c>
      <c r="J404">
        <v>6.1000000000000004E-3</v>
      </c>
      <c r="K404">
        <v>2.4927999999999999E-2</v>
      </c>
      <c r="L404">
        <v>1493</v>
      </c>
      <c r="M404">
        <v>55</v>
      </c>
      <c r="N404">
        <v>1348</v>
      </c>
      <c r="O404">
        <v>34</v>
      </c>
      <c r="P404">
        <v>1610</v>
      </c>
      <c r="Q404">
        <v>110</v>
      </c>
      <c r="R404" t="s">
        <v>249</v>
      </c>
      <c r="S404" t="s">
        <v>250</v>
      </c>
      <c r="T404" t="s">
        <v>250</v>
      </c>
      <c r="U404">
        <v>1.4671099999999999</v>
      </c>
      <c r="V404">
        <v>1.6000000000000001E-4</v>
      </c>
      <c r="W404">
        <v>1.8867100000000001</v>
      </c>
      <c r="X404">
        <v>2.1000000000000001E-4</v>
      </c>
      <c r="Y404">
        <v>0.280144</v>
      </c>
      <c r="Z404">
        <v>5.0000000000000002E-5</v>
      </c>
      <c r="AA404">
        <v>2.2939999999999999E-2</v>
      </c>
      <c r="AB404">
        <v>2.4000000000000001E-4</v>
      </c>
      <c r="AC404">
        <v>6.3909999999999998E-4</v>
      </c>
      <c r="AD404">
        <v>8.4999999999999999E-6</v>
      </c>
      <c r="AE404">
        <v>3.56</v>
      </c>
      <c r="AF404">
        <v>0.17</v>
      </c>
      <c r="AG404">
        <v>0.28222700000000001</v>
      </c>
      <c r="AH404">
        <v>5.5999999999999999E-5</v>
      </c>
    </row>
    <row r="405" spans="1:39">
      <c r="A405" t="s">
        <v>523</v>
      </c>
      <c r="B405">
        <v>3.77</v>
      </c>
      <c r="C405">
        <v>0.28999999999999998</v>
      </c>
      <c r="D405">
        <v>0.26240000000000002</v>
      </c>
      <c r="E405">
        <v>8.3000000000000001E-3</v>
      </c>
      <c r="F405">
        <v>0.20576</v>
      </c>
      <c r="G405">
        <v>3.8109760000000001</v>
      </c>
      <c r="H405">
        <v>0.12054529999999999</v>
      </c>
      <c r="I405">
        <v>0.1032</v>
      </c>
      <c r="J405">
        <v>8.2000000000000007E-3</v>
      </c>
      <c r="K405">
        <v>0.23835999999999999</v>
      </c>
      <c r="L405">
        <v>1594</v>
      </c>
      <c r="M405">
        <v>62</v>
      </c>
      <c r="N405">
        <v>1508</v>
      </c>
      <c r="O405">
        <v>44</v>
      </c>
      <c r="P405">
        <v>1640</v>
      </c>
      <c r="Q405">
        <v>150</v>
      </c>
      <c r="R405" t="s">
        <v>245</v>
      </c>
      <c r="S405">
        <v>1508</v>
      </c>
      <c r="T405">
        <v>44</v>
      </c>
      <c r="U405">
        <v>1.46723</v>
      </c>
      <c r="V405">
        <v>2.1000000000000001E-4</v>
      </c>
      <c r="W405">
        <v>1.8869</v>
      </c>
      <c r="X405">
        <v>2.0000000000000001E-4</v>
      </c>
      <c r="Y405">
        <v>0.28000399999999998</v>
      </c>
      <c r="Z405">
        <v>6.0999999999999999E-5</v>
      </c>
      <c r="AA405">
        <v>4.0050000000000002E-2</v>
      </c>
      <c r="AB405">
        <v>5.2999999999999998E-4</v>
      </c>
      <c r="AC405">
        <v>1.1119999999999999E-3</v>
      </c>
      <c r="AD405">
        <v>1.4E-5</v>
      </c>
      <c r="AE405">
        <v>4.1399999999999997</v>
      </c>
      <c r="AF405">
        <v>0.1</v>
      </c>
      <c r="AG405">
        <v>0.282028</v>
      </c>
      <c r="AH405">
        <v>6.3999999999999997E-5</v>
      </c>
      <c r="AJ405">
        <v>1508</v>
      </c>
      <c r="AK405">
        <v>44</v>
      </c>
      <c r="AL405">
        <v>6.1</v>
      </c>
      <c r="AM405">
        <v>0.6</v>
      </c>
    </row>
    <row r="406" spans="1:39">
      <c r="A406" t="s">
        <v>524</v>
      </c>
      <c r="B406">
        <v>2.5299999999999998</v>
      </c>
      <c r="C406">
        <v>0.39</v>
      </c>
      <c r="D406">
        <v>0.19650000000000001</v>
      </c>
      <c r="E406">
        <v>7.7000000000000002E-3</v>
      </c>
      <c r="F406">
        <v>0.28883999999999999</v>
      </c>
      <c r="G406">
        <v>5.0890589999999998</v>
      </c>
      <c r="H406">
        <v>0.1994186</v>
      </c>
      <c r="I406">
        <v>9.2999999999999999E-2</v>
      </c>
      <c r="J406">
        <v>1.4E-2</v>
      </c>
      <c r="K406">
        <v>2.7844000000000001E-2</v>
      </c>
      <c r="L406">
        <v>1250</v>
      </c>
      <c r="M406">
        <v>130</v>
      </c>
      <c r="N406">
        <v>1155</v>
      </c>
      <c r="O406">
        <v>42</v>
      </c>
      <c r="P406">
        <v>1410</v>
      </c>
      <c r="Q406">
        <v>320</v>
      </c>
      <c r="R406" t="s">
        <v>245</v>
      </c>
      <c r="S406">
        <v>1155</v>
      </c>
      <c r="T406">
        <v>42</v>
      </c>
      <c r="U406">
        <v>1.46702</v>
      </c>
      <c r="V406">
        <v>2.1000000000000001E-4</v>
      </c>
      <c r="W406">
        <v>1.88639</v>
      </c>
      <c r="X406">
        <v>1.8000000000000001E-4</v>
      </c>
      <c r="Y406">
        <v>0.27999000000000002</v>
      </c>
      <c r="Z406">
        <v>5.1999999999999997E-5</v>
      </c>
      <c r="AA406">
        <v>3.4729999999999997E-2</v>
      </c>
      <c r="AB406">
        <v>2.4000000000000001E-4</v>
      </c>
      <c r="AC406">
        <v>9.7599999999999998E-4</v>
      </c>
      <c r="AD406">
        <v>2.1999999999999999E-5</v>
      </c>
      <c r="AE406">
        <v>4.2300000000000004</v>
      </c>
      <c r="AF406">
        <v>0.16</v>
      </c>
      <c r="AG406">
        <v>0.282055</v>
      </c>
      <c r="AH406">
        <v>5.7000000000000003E-5</v>
      </c>
      <c r="AJ406">
        <v>1155</v>
      </c>
      <c r="AK406">
        <v>42</v>
      </c>
      <c r="AL406">
        <v>-0.5</v>
      </c>
      <c r="AM406">
        <v>0.6</v>
      </c>
    </row>
    <row r="407" spans="1:39">
      <c r="A407" t="s">
        <v>525</v>
      </c>
      <c r="B407">
        <v>2.17</v>
      </c>
      <c r="C407">
        <v>0.2</v>
      </c>
      <c r="D407">
        <v>0.17449999999999999</v>
      </c>
      <c r="E407">
        <v>7.1999999999999998E-3</v>
      </c>
      <c r="F407">
        <v>0.40455999999999998</v>
      </c>
      <c r="G407">
        <v>5.7306590000000002</v>
      </c>
      <c r="H407">
        <v>0.2364513</v>
      </c>
      <c r="I407">
        <v>8.72E-2</v>
      </c>
      <c r="J407">
        <v>7.4000000000000003E-3</v>
      </c>
      <c r="K407">
        <v>8.1502000000000005E-2</v>
      </c>
      <c r="L407">
        <v>1159</v>
      </c>
      <c r="M407">
        <v>63</v>
      </c>
      <c r="N407">
        <v>1035</v>
      </c>
      <c r="O407">
        <v>39</v>
      </c>
      <c r="P407">
        <v>1370</v>
      </c>
      <c r="Q407">
        <v>170</v>
      </c>
      <c r="R407" t="s">
        <v>249</v>
      </c>
      <c r="S407" t="s">
        <v>250</v>
      </c>
      <c r="T407" t="s">
        <v>250</v>
      </c>
      <c r="U407">
        <v>1.4669700000000001</v>
      </c>
      <c r="V407">
        <v>2.0000000000000001E-4</v>
      </c>
      <c r="W407">
        <v>1.8867400000000001</v>
      </c>
      <c r="X407">
        <v>2.7E-4</v>
      </c>
      <c r="Y407">
        <v>0.28009699999999998</v>
      </c>
      <c r="Z407">
        <v>4.8999999999999998E-5</v>
      </c>
      <c r="AA407">
        <v>4.2500000000000003E-2</v>
      </c>
      <c r="AB407">
        <v>1.6000000000000001E-3</v>
      </c>
      <c r="AC407">
        <v>1.1559999999999999E-3</v>
      </c>
      <c r="AD407">
        <v>4.0000000000000003E-5</v>
      </c>
      <c r="AE407">
        <v>3.07</v>
      </c>
      <c r="AF407">
        <v>0.21</v>
      </c>
      <c r="AG407">
        <v>0.28217999999999999</v>
      </c>
      <c r="AH407">
        <v>5.3999999999999998E-5</v>
      </c>
    </row>
    <row r="408" spans="1:39">
      <c r="A408" t="s">
        <v>526</v>
      </c>
      <c r="B408">
        <v>2.31</v>
      </c>
      <c r="C408">
        <v>0.27</v>
      </c>
      <c r="D408">
        <v>0.1953</v>
      </c>
      <c r="E408">
        <v>5.8999999999999999E-3</v>
      </c>
      <c r="F408">
        <v>4.2396000000000003E-2</v>
      </c>
      <c r="G408">
        <v>5.1203279999999998</v>
      </c>
      <c r="H408">
        <v>0.15468480000000001</v>
      </c>
      <c r="I408">
        <v>8.4099999999999994E-2</v>
      </c>
      <c r="J408">
        <v>9.7999999999999997E-3</v>
      </c>
      <c r="K408">
        <v>0.25829999999999997</v>
      </c>
      <c r="L408">
        <v>1219</v>
      </c>
      <c r="M408">
        <v>83</v>
      </c>
      <c r="N408">
        <v>1149</v>
      </c>
      <c r="O408">
        <v>32</v>
      </c>
      <c r="P408">
        <v>1280</v>
      </c>
      <c r="Q408">
        <v>230</v>
      </c>
      <c r="R408" t="s">
        <v>245</v>
      </c>
      <c r="S408">
        <v>1149</v>
      </c>
      <c r="T408">
        <v>32</v>
      </c>
      <c r="U408">
        <v>1.4670099999999999</v>
      </c>
      <c r="V408">
        <v>1.6000000000000001E-4</v>
      </c>
      <c r="W408">
        <v>1.8866400000000001</v>
      </c>
      <c r="X408">
        <v>2.5000000000000001E-4</v>
      </c>
      <c r="Y408">
        <v>0.28014699999999998</v>
      </c>
      <c r="Z408">
        <v>6.3E-5</v>
      </c>
      <c r="AA408">
        <v>4.6199999999999998E-2</v>
      </c>
      <c r="AB408">
        <v>5.3E-3</v>
      </c>
      <c r="AC408">
        <v>1.2199999999999999E-3</v>
      </c>
      <c r="AD408">
        <v>1E-4</v>
      </c>
      <c r="AE408">
        <v>3.3</v>
      </c>
      <c r="AF408">
        <v>0.15</v>
      </c>
      <c r="AG408">
        <v>0.28218100000000002</v>
      </c>
      <c r="AH408">
        <v>6.7000000000000002E-5</v>
      </c>
      <c r="AJ408">
        <v>1149</v>
      </c>
      <c r="AK408">
        <v>32</v>
      </c>
      <c r="AL408">
        <v>3.6</v>
      </c>
      <c r="AM408">
        <v>0.7</v>
      </c>
    </row>
    <row r="409" spans="1:39">
      <c r="A409" t="s">
        <v>527</v>
      </c>
      <c r="B409">
        <v>2.2000000000000002</v>
      </c>
      <c r="C409">
        <v>0.66</v>
      </c>
      <c r="D409">
        <v>0.17899999999999999</v>
      </c>
      <c r="E409">
        <v>1.4E-2</v>
      </c>
      <c r="F409">
        <v>9.6887999999999991E-3</v>
      </c>
      <c r="G409">
        <v>5.5865919999999996</v>
      </c>
      <c r="H409">
        <v>0.4369402</v>
      </c>
      <c r="I409">
        <v>8.2000000000000003E-2</v>
      </c>
      <c r="J409">
        <v>2.7E-2</v>
      </c>
      <c r="K409">
        <v>0.22947000000000001</v>
      </c>
      <c r="L409">
        <v>970</v>
      </c>
      <c r="M409">
        <v>240</v>
      </c>
      <c r="N409">
        <v>1058</v>
      </c>
      <c r="O409">
        <v>74</v>
      </c>
      <c r="P409">
        <v>660</v>
      </c>
      <c r="Q409">
        <v>640</v>
      </c>
      <c r="R409" t="s">
        <v>245</v>
      </c>
      <c r="S409">
        <v>1058</v>
      </c>
      <c r="T409">
        <v>74</v>
      </c>
      <c r="U409">
        <v>1.4671000000000001</v>
      </c>
      <c r="V409">
        <v>1.6000000000000001E-4</v>
      </c>
      <c r="W409">
        <v>1.8869800000000001</v>
      </c>
      <c r="X409">
        <v>2.3000000000000001E-4</v>
      </c>
      <c r="Y409">
        <v>0.28007199999999999</v>
      </c>
      <c r="Z409">
        <v>4.6999999999999997E-5</v>
      </c>
      <c r="AA409">
        <v>2.63E-2</v>
      </c>
      <c r="AB409">
        <v>1.1000000000000001E-3</v>
      </c>
      <c r="AC409">
        <v>7.0399999999999998E-4</v>
      </c>
      <c r="AD409">
        <v>2.4000000000000001E-5</v>
      </c>
      <c r="AE409">
        <v>4.0999999999999996</v>
      </c>
      <c r="AF409">
        <v>0.16</v>
      </c>
      <c r="AG409">
        <v>0.282136</v>
      </c>
      <c r="AH409">
        <v>5.1999999999999997E-5</v>
      </c>
      <c r="AJ409">
        <v>1058</v>
      </c>
      <c r="AK409">
        <v>74</v>
      </c>
      <c r="AL409">
        <v>0.4</v>
      </c>
      <c r="AM409">
        <v>0.5</v>
      </c>
    </row>
    <row r="410" spans="1:39">
      <c r="A410" t="s">
        <v>528</v>
      </c>
      <c r="B410">
        <v>2.17</v>
      </c>
      <c r="C410">
        <v>0.24</v>
      </c>
      <c r="D410">
        <v>0.20119999999999999</v>
      </c>
      <c r="E410">
        <v>8.6999999999999994E-3</v>
      </c>
      <c r="F410">
        <v>0.24102000000000001</v>
      </c>
      <c r="G410">
        <v>4.9701789999999999</v>
      </c>
      <c r="H410">
        <v>0.2149133</v>
      </c>
      <c r="I410">
        <v>7.8299999999999995E-2</v>
      </c>
      <c r="J410">
        <v>9.1999999999999998E-3</v>
      </c>
      <c r="K410">
        <v>0.23005</v>
      </c>
      <c r="L410">
        <v>1180</v>
      </c>
      <c r="M410">
        <v>79</v>
      </c>
      <c r="N410">
        <v>1190</v>
      </c>
      <c r="O410">
        <v>49</v>
      </c>
      <c r="P410">
        <v>1100</v>
      </c>
      <c r="Q410">
        <v>220</v>
      </c>
      <c r="R410" t="s">
        <v>245</v>
      </c>
      <c r="S410">
        <v>1190</v>
      </c>
      <c r="T410">
        <v>49</v>
      </c>
      <c r="U410">
        <v>1.46712</v>
      </c>
      <c r="V410">
        <v>1.9000000000000001E-4</v>
      </c>
      <c r="W410">
        <v>1.88666</v>
      </c>
      <c r="X410">
        <v>2.1000000000000001E-4</v>
      </c>
      <c r="Y410">
        <v>0.28008699999999997</v>
      </c>
      <c r="Z410">
        <v>4.5000000000000003E-5</v>
      </c>
      <c r="AA410">
        <v>2.206E-2</v>
      </c>
      <c r="AB410">
        <v>5.0000000000000001E-4</v>
      </c>
      <c r="AC410">
        <v>6.0899999999999995E-4</v>
      </c>
      <c r="AD410">
        <v>1.0000000000000001E-5</v>
      </c>
      <c r="AE410">
        <v>3.49</v>
      </c>
      <c r="AF410">
        <v>0.12</v>
      </c>
      <c r="AG410">
        <v>0.28213700000000003</v>
      </c>
      <c r="AH410">
        <v>6.0000000000000002E-5</v>
      </c>
      <c r="AJ410">
        <v>1190</v>
      </c>
      <c r="AK410">
        <v>49</v>
      </c>
      <c r="AL410">
        <v>3.4</v>
      </c>
      <c r="AM410">
        <v>0.6</v>
      </c>
    </row>
    <row r="411" spans="1:39">
      <c r="A411" t="s">
        <v>529</v>
      </c>
      <c r="B411">
        <v>2.56</v>
      </c>
      <c r="C411">
        <v>0.22</v>
      </c>
      <c r="D411">
        <v>0.20399999999999999</v>
      </c>
      <c r="E411">
        <v>6.6E-3</v>
      </c>
      <c r="F411">
        <v>4.6704000000000002E-2</v>
      </c>
      <c r="G411">
        <v>4.901961</v>
      </c>
      <c r="H411">
        <v>0.15859280000000001</v>
      </c>
      <c r="I411">
        <v>9.0499999999999997E-2</v>
      </c>
      <c r="J411">
        <v>8.0000000000000002E-3</v>
      </c>
      <c r="K411">
        <v>0.41066000000000003</v>
      </c>
      <c r="L411">
        <v>1280</v>
      </c>
      <c r="M411">
        <v>60</v>
      </c>
      <c r="N411">
        <v>1196</v>
      </c>
      <c r="O411">
        <v>35</v>
      </c>
      <c r="P411">
        <v>1440</v>
      </c>
      <c r="Q411">
        <v>170</v>
      </c>
      <c r="R411" t="s">
        <v>249</v>
      </c>
      <c r="S411" t="s">
        <v>250</v>
      </c>
      <c r="T411" t="s">
        <v>250</v>
      </c>
      <c r="U411">
        <v>1.4671000000000001</v>
      </c>
      <c r="V411">
        <v>2.1000000000000001E-4</v>
      </c>
      <c r="W411">
        <v>1.8867100000000001</v>
      </c>
      <c r="X411">
        <v>2.3000000000000001E-4</v>
      </c>
      <c r="Y411">
        <v>0.28016099999999999</v>
      </c>
      <c r="Z411">
        <v>6.0999999999999999E-5</v>
      </c>
      <c r="AA411">
        <v>7.2999999999999995E-2</v>
      </c>
      <c r="AB411">
        <v>4.4999999999999997E-3</v>
      </c>
      <c r="AC411">
        <v>2E-3</v>
      </c>
      <c r="AD411">
        <v>1.1E-4</v>
      </c>
      <c r="AE411">
        <v>2.8820000000000001</v>
      </c>
      <c r="AF411">
        <v>7.2999999999999995E-2</v>
      </c>
      <c r="AG411">
        <v>0.28218799999999999</v>
      </c>
      <c r="AH411">
        <v>6.2000000000000003E-5</v>
      </c>
    </row>
    <row r="412" spans="1:39">
      <c r="A412" t="s">
        <v>530</v>
      </c>
      <c r="B412">
        <v>3.88</v>
      </c>
      <c r="C412">
        <v>0.38</v>
      </c>
      <c r="D412">
        <v>0.28799999999999998</v>
      </c>
      <c r="E412">
        <v>1.2E-2</v>
      </c>
      <c r="F412">
        <v>-0.13017000000000001</v>
      </c>
      <c r="G412">
        <v>3.4722219999999999</v>
      </c>
      <c r="H412">
        <v>0.1446759</v>
      </c>
      <c r="I412">
        <v>9.2999999999999999E-2</v>
      </c>
      <c r="J412">
        <v>1.0999999999999999E-2</v>
      </c>
      <c r="K412">
        <v>0.46116000000000001</v>
      </c>
      <c r="L412">
        <v>1589</v>
      </c>
      <c r="M412">
        <v>82</v>
      </c>
      <c r="N412">
        <v>1638</v>
      </c>
      <c r="O412">
        <v>62</v>
      </c>
      <c r="P412">
        <v>1440</v>
      </c>
      <c r="Q412">
        <v>230</v>
      </c>
      <c r="R412" t="s">
        <v>245</v>
      </c>
      <c r="S412">
        <v>1638</v>
      </c>
      <c r="T412">
        <v>62</v>
      </c>
    </row>
    <row r="413" spans="1:39">
      <c r="A413" t="s">
        <v>531</v>
      </c>
      <c r="B413">
        <v>1.99</v>
      </c>
      <c r="C413">
        <v>0.37</v>
      </c>
      <c r="D413">
        <v>0.20979999999999999</v>
      </c>
      <c r="E413">
        <v>8.8000000000000005E-3</v>
      </c>
      <c r="F413">
        <v>3.3221000000000001E-2</v>
      </c>
      <c r="G413">
        <v>4.7664439999999999</v>
      </c>
      <c r="H413">
        <v>0.1999271</v>
      </c>
      <c r="I413">
        <v>6.8000000000000005E-2</v>
      </c>
      <c r="J413">
        <v>1.2999999999999999E-2</v>
      </c>
      <c r="K413">
        <v>0.21819</v>
      </c>
      <c r="L413">
        <v>1130</v>
      </c>
      <c r="M413">
        <v>130</v>
      </c>
      <c r="N413">
        <v>1244</v>
      </c>
      <c r="O413">
        <v>47</v>
      </c>
      <c r="P413">
        <v>830</v>
      </c>
      <c r="Q413">
        <v>380</v>
      </c>
      <c r="R413" t="s">
        <v>245</v>
      </c>
      <c r="S413">
        <v>1244</v>
      </c>
      <c r="T413">
        <v>47</v>
      </c>
      <c r="U413">
        <v>1.4669099999999999</v>
      </c>
      <c r="V413">
        <v>1.7000000000000001E-4</v>
      </c>
      <c r="W413">
        <v>1.8866799999999999</v>
      </c>
      <c r="X413">
        <v>2.5000000000000001E-4</v>
      </c>
      <c r="Y413">
        <v>0.27997</v>
      </c>
      <c r="Z413">
        <v>4.6E-5</v>
      </c>
      <c r="AA413">
        <v>2.622E-2</v>
      </c>
      <c r="AB413">
        <v>8.4999999999999995E-4</v>
      </c>
      <c r="AC413">
        <v>7.7099999999999998E-4</v>
      </c>
      <c r="AD413">
        <v>2.0999999999999999E-5</v>
      </c>
      <c r="AE413">
        <v>3.78</v>
      </c>
      <c r="AF413">
        <v>0.15</v>
      </c>
      <c r="AG413">
        <v>0.28202199999999999</v>
      </c>
      <c r="AH413">
        <v>5.5999999999999999E-5</v>
      </c>
      <c r="AJ413">
        <v>1244</v>
      </c>
      <c r="AK413">
        <v>47</v>
      </c>
      <c r="AL413">
        <v>0.4</v>
      </c>
      <c r="AM413">
        <v>0.6</v>
      </c>
    </row>
    <row r="414" spans="1:39">
      <c r="A414" t="s">
        <v>532</v>
      </c>
      <c r="B414">
        <v>2.69</v>
      </c>
      <c r="C414">
        <v>0.35</v>
      </c>
      <c r="D414">
        <v>0.1953</v>
      </c>
      <c r="E414">
        <v>8.2000000000000007E-3</v>
      </c>
      <c r="F414">
        <v>0.13805999999999999</v>
      </c>
      <c r="G414">
        <v>5.1203279999999998</v>
      </c>
      <c r="H414">
        <v>0.2149856</v>
      </c>
      <c r="I414">
        <v>9.4E-2</v>
      </c>
      <c r="J414">
        <v>1.2999999999999999E-2</v>
      </c>
      <c r="K414">
        <v>0.15115999999999999</v>
      </c>
      <c r="L414">
        <v>1330</v>
      </c>
      <c r="M414">
        <v>100</v>
      </c>
      <c r="N414">
        <v>1156</v>
      </c>
      <c r="O414">
        <v>43</v>
      </c>
      <c r="P414">
        <v>1470</v>
      </c>
      <c r="Q414">
        <v>270</v>
      </c>
      <c r="R414" t="s">
        <v>249</v>
      </c>
      <c r="S414" t="s">
        <v>250</v>
      </c>
      <c r="T414" t="s">
        <v>250</v>
      </c>
      <c r="U414">
        <v>1.4671099999999999</v>
      </c>
      <c r="V414">
        <v>1.7000000000000001E-4</v>
      </c>
      <c r="W414">
        <v>1.8868199999999999</v>
      </c>
      <c r="X414">
        <v>2.5000000000000001E-4</v>
      </c>
      <c r="Y414">
        <v>0.28020400000000001</v>
      </c>
      <c r="Z414">
        <v>4.5000000000000003E-5</v>
      </c>
      <c r="AA414">
        <v>4.0649999999999999E-2</v>
      </c>
      <c r="AB414">
        <v>8.7000000000000001E-4</v>
      </c>
      <c r="AC414">
        <v>1.098E-3</v>
      </c>
      <c r="AD414">
        <v>2.3E-5</v>
      </c>
      <c r="AE414">
        <v>3.6160000000000001</v>
      </c>
      <c r="AF414">
        <v>8.5000000000000006E-2</v>
      </c>
      <c r="AG414">
        <v>0.28228700000000001</v>
      </c>
      <c r="AH414">
        <v>3.8000000000000002E-5</v>
      </c>
    </row>
    <row r="415" spans="1:39">
      <c r="A415" t="s">
        <v>533</v>
      </c>
      <c r="B415">
        <v>3.4</v>
      </c>
      <c r="C415">
        <v>0.28999999999999998</v>
      </c>
      <c r="D415">
        <v>0.253</v>
      </c>
      <c r="E415">
        <v>6.8999999999999999E-3</v>
      </c>
      <c r="F415">
        <v>0.52266000000000001</v>
      </c>
      <c r="G415">
        <v>3.952569</v>
      </c>
      <c r="H415">
        <v>0.1077973</v>
      </c>
      <c r="I415">
        <v>9.6799999999999997E-2</v>
      </c>
      <c r="J415">
        <v>7.3000000000000001E-3</v>
      </c>
      <c r="K415">
        <v>-0.21606</v>
      </c>
      <c r="L415">
        <v>1502</v>
      </c>
      <c r="M415">
        <v>69</v>
      </c>
      <c r="N415">
        <v>1453</v>
      </c>
      <c r="O415">
        <v>35</v>
      </c>
      <c r="P415">
        <v>1580</v>
      </c>
      <c r="Q415">
        <v>150</v>
      </c>
      <c r="R415" t="s">
        <v>245</v>
      </c>
      <c r="S415">
        <v>1453</v>
      </c>
      <c r="T415">
        <v>35</v>
      </c>
      <c r="U415">
        <v>1.4671000000000001</v>
      </c>
      <c r="V415">
        <v>1.9000000000000001E-4</v>
      </c>
      <c r="W415">
        <v>1.8863000000000001</v>
      </c>
      <c r="X415">
        <v>2.2000000000000001E-4</v>
      </c>
      <c r="Y415">
        <v>0.280142</v>
      </c>
      <c r="Z415">
        <v>6.0000000000000002E-5</v>
      </c>
      <c r="AA415">
        <v>6.4299999999999996E-2</v>
      </c>
      <c r="AB415">
        <v>1.2999999999999999E-3</v>
      </c>
      <c r="AC415">
        <v>1.6930000000000001E-3</v>
      </c>
      <c r="AD415">
        <v>3.6000000000000001E-5</v>
      </c>
      <c r="AE415">
        <v>3.15</v>
      </c>
      <c r="AF415">
        <v>0.13</v>
      </c>
      <c r="AG415">
        <v>0.282217</v>
      </c>
      <c r="AH415">
        <v>6.4999999999999994E-5</v>
      </c>
      <c r="AJ415">
        <v>1453</v>
      </c>
      <c r="AK415">
        <v>35</v>
      </c>
      <c r="AL415">
        <v>11</v>
      </c>
      <c r="AM415">
        <v>0.7</v>
      </c>
    </row>
    <row r="416" spans="1:39">
      <c r="A416" t="s">
        <v>534</v>
      </c>
      <c r="B416">
        <v>2.41</v>
      </c>
      <c r="C416">
        <v>0.27</v>
      </c>
      <c r="D416">
        <v>0.185</v>
      </c>
      <c r="E416">
        <v>0.01</v>
      </c>
      <c r="F416">
        <v>0.32618000000000003</v>
      </c>
      <c r="G416">
        <v>5.405405</v>
      </c>
      <c r="H416">
        <v>0.2921841</v>
      </c>
      <c r="I416">
        <v>9.2100000000000001E-2</v>
      </c>
      <c r="J416">
        <v>9.5999999999999992E-3</v>
      </c>
      <c r="K416">
        <v>0.14656</v>
      </c>
      <c r="L416">
        <v>1249</v>
      </c>
      <c r="M416">
        <v>83</v>
      </c>
      <c r="N416">
        <v>1090</v>
      </c>
      <c r="O416">
        <v>55</v>
      </c>
      <c r="P416">
        <v>1480</v>
      </c>
      <c r="Q416">
        <v>200</v>
      </c>
      <c r="R416" t="s">
        <v>249</v>
      </c>
      <c r="S416" t="s">
        <v>250</v>
      </c>
      <c r="T416" t="s">
        <v>250</v>
      </c>
      <c r="U416">
        <v>1.46706</v>
      </c>
      <c r="V416">
        <v>1.8000000000000001E-4</v>
      </c>
      <c r="W416">
        <v>1.88683</v>
      </c>
      <c r="X416">
        <v>2.2000000000000001E-4</v>
      </c>
      <c r="Y416">
        <v>0.279974</v>
      </c>
      <c r="Z416">
        <v>3.8999999999999999E-5</v>
      </c>
      <c r="AA416">
        <v>2.9770000000000001E-2</v>
      </c>
      <c r="AB416">
        <v>4.0999999999999999E-4</v>
      </c>
      <c r="AC416">
        <v>8.34E-4</v>
      </c>
      <c r="AD416">
        <v>1.1E-5</v>
      </c>
      <c r="AE416">
        <v>4.71</v>
      </c>
      <c r="AF416">
        <v>0.23</v>
      </c>
      <c r="AG416">
        <v>0.282024</v>
      </c>
      <c r="AH416">
        <v>4.6E-5</v>
      </c>
    </row>
    <row r="417" spans="1:39">
      <c r="A417" t="s">
        <v>535</v>
      </c>
      <c r="B417">
        <v>1.82</v>
      </c>
      <c r="C417">
        <v>0.48</v>
      </c>
      <c r="D417">
        <v>0.182</v>
      </c>
      <c r="E417">
        <v>1.2999999999999999E-2</v>
      </c>
      <c r="F417">
        <v>0.14102999999999999</v>
      </c>
      <c r="G417">
        <v>5.4945050000000002</v>
      </c>
      <c r="H417">
        <v>0.3924647</v>
      </c>
      <c r="I417">
        <v>7.5999999999999998E-2</v>
      </c>
      <c r="J417">
        <v>1.9E-2</v>
      </c>
      <c r="K417">
        <v>0.19098999999999999</v>
      </c>
      <c r="L417">
        <v>1080</v>
      </c>
      <c r="M417">
        <v>190</v>
      </c>
      <c r="N417">
        <v>1071</v>
      </c>
      <c r="O417">
        <v>72</v>
      </c>
      <c r="P417">
        <v>650</v>
      </c>
      <c r="Q417">
        <v>530</v>
      </c>
      <c r="R417" t="s">
        <v>245</v>
      </c>
      <c r="S417">
        <v>1071</v>
      </c>
      <c r="T417">
        <v>72</v>
      </c>
      <c r="U417">
        <v>1.46716</v>
      </c>
      <c r="V417">
        <v>2.3000000000000001E-4</v>
      </c>
      <c r="W417">
        <v>1.8868400000000001</v>
      </c>
      <c r="X417">
        <v>3.4000000000000002E-4</v>
      </c>
      <c r="Y417">
        <v>0.28011900000000001</v>
      </c>
      <c r="Z417">
        <v>6.7999999999999999E-5</v>
      </c>
      <c r="AA417">
        <v>3.7100000000000001E-2</v>
      </c>
      <c r="AB417">
        <v>1.6999999999999999E-3</v>
      </c>
      <c r="AC417">
        <v>9.9299999999999996E-4</v>
      </c>
      <c r="AD417">
        <v>4.3999999999999999E-5</v>
      </c>
      <c r="AE417">
        <v>3.32</v>
      </c>
      <c r="AF417">
        <v>0.2</v>
      </c>
      <c r="AG417">
        <v>0.28215899999999999</v>
      </c>
      <c r="AH417">
        <v>7.2000000000000002E-5</v>
      </c>
      <c r="AJ417">
        <v>1071</v>
      </c>
      <c r="AK417">
        <v>72</v>
      </c>
      <c r="AL417">
        <v>1.3</v>
      </c>
      <c r="AM417">
        <v>0.7</v>
      </c>
    </row>
    <row r="418" spans="1:39">
      <c r="A418" t="s">
        <v>536</v>
      </c>
      <c r="B418">
        <v>2.68</v>
      </c>
      <c r="C418">
        <v>0.46</v>
      </c>
      <c r="D418">
        <v>0.217</v>
      </c>
      <c r="E418">
        <v>1.4999999999999999E-2</v>
      </c>
      <c r="F418">
        <v>0.16211999999999999</v>
      </c>
      <c r="G418">
        <v>4.608295</v>
      </c>
      <c r="H418">
        <v>0.31854569999999999</v>
      </c>
      <c r="I418">
        <v>9.0999999999999998E-2</v>
      </c>
      <c r="J418">
        <v>1.6E-2</v>
      </c>
      <c r="K418">
        <v>0.14544000000000001</v>
      </c>
      <c r="L418">
        <v>1300</v>
      </c>
      <c r="M418">
        <v>130</v>
      </c>
      <c r="N418">
        <v>1260</v>
      </c>
      <c r="O418">
        <v>81</v>
      </c>
      <c r="P418">
        <v>1270</v>
      </c>
      <c r="Q418">
        <v>330</v>
      </c>
      <c r="R418" t="s">
        <v>245</v>
      </c>
      <c r="S418">
        <v>1260</v>
      </c>
      <c r="T418">
        <v>81</v>
      </c>
      <c r="U418">
        <v>1.46722</v>
      </c>
      <c r="V418">
        <v>1.9000000000000001E-4</v>
      </c>
      <c r="W418">
        <v>1.8867799999999999</v>
      </c>
      <c r="X418">
        <v>2.9E-4</v>
      </c>
      <c r="Y418">
        <v>0.28015400000000001</v>
      </c>
      <c r="Z418">
        <v>6.7999999999999999E-5</v>
      </c>
      <c r="AA418">
        <v>2.4299999999999999E-2</v>
      </c>
      <c r="AB418">
        <v>1.4E-3</v>
      </c>
      <c r="AC418">
        <v>6.5600000000000001E-4</v>
      </c>
      <c r="AD418">
        <v>3.6999999999999998E-5</v>
      </c>
      <c r="AE418">
        <v>3.59</v>
      </c>
      <c r="AF418">
        <v>0.14000000000000001</v>
      </c>
      <c r="AG418">
        <v>0.28220000000000001</v>
      </c>
      <c r="AH418">
        <v>6.9999999999999994E-5</v>
      </c>
      <c r="AJ418">
        <v>1260</v>
      </c>
      <c r="AK418">
        <v>81</v>
      </c>
      <c r="AL418">
        <v>7.2</v>
      </c>
      <c r="AM418">
        <v>0.7</v>
      </c>
    </row>
    <row r="419" spans="1:39">
      <c r="A419" t="s">
        <v>537</v>
      </c>
      <c r="B419">
        <v>2.67</v>
      </c>
      <c r="C419">
        <v>0.4</v>
      </c>
      <c r="D419">
        <v>0.20580000000000001</v>
      </c>
      <c r="E419">
        <v>7.4000000000000003E-3</v>
      </c>
      <c r="F419">
        <v>-3.9461000000000003E-2</v>
      </c>
      <c r="G419">
        <v>4.8590859999999996</v>
      </c>
      <c r="H419">
        <v>0.17471929999999999</v>
      </c>
      <c r="I419">
        <v>9.0999999999999998E-2</v>
      </c>
      <c r="J419">
        <v>1.4E-2</v>
      </c>
      <c r="K419">
        <v>0.30708000000000002</v>
      </c>
      <c r="L419">
        <v>1280</v>
      </c>
      <c r="M419">
        <v>120</v>
      </c>
      <c r="N419">
        <v>1205</v>
      </c>
      <c r="O419">
        <v>40</v>
      </c>
      <c r="P419">
        <v>1230</v>
      </c>
      <c r="Q419">
        <v>340</v>
      </c>
      <c r="R419" t="s">
        <v>245</v>
      </c>
      <c r="S419">
        <v>1205</v>
      </c>
      <c r="T419">
        <v>40</v>
      </c>
      <c r="U419">
        <v>1.46726</v>
      </c>
      <c r="V419">
        <v>1.8000000000000001E-4</v>
      </c>
      <c r="W419">
        <v>1.8870100000000001</v>
      </c>
      <c r="X419">
        <v>2.0000000000000001E-4</v>
      </c>
      <c r="Y419">
        <v>0.28009299999999998</v>
      </c>
      <c r="Z419">
        <v>5.8E-5</v>
      </c>
      <c r="AA419">
        <v>1.9609999999999999E-2</v>
      </c>
      <c r="AB419">
        <v>2.9999999999999997E-4</v>
      </c>
      <c r="AC419">
        <v>5.53E-4</v>
      </c>
      <c r="AD419">
        <v>5.5999999999999997E-6</v>
      </c>
      <c r="AE419">
        <v>3.7</v>
      </c>
      <c r="AF419">
        <v>0.13</v>
      </c>
      <c r="AG419">
        <v>0.28214699999999998</v>
      </c>
      <c r="AH419">
        <v>6.6000000000000005E-5</v>
      </c>
      <c r="AJ419">
        <v>1205</v>
      </c>
      <c r="AK419">
        <v>40</v>
      </c>
      <c r="AL419">
        <v>4.0999999999999996</v>
      </c>
      <c r="AM419">
        <v>0.7</v>
      </c>
    </row>
    <row r="420" spans="1:39">
      <c r="A420" t="s">
        <v>538</v>
      </c>
      <c r="B420">
        <v>1.98</v>
      </c>
      <c r="C420">
        <v>0.19</v>
      </c>
      <c r="D420">
        <v>0.161</v>
      </c>
      <c r="E420">
        <v>1.2E-2</v>
      </c>
      <c r="F420">
        <v>0.46310000000000001</v>
      </c>
      <c r="G420">
        <v>6.2111799999999997</v>
      </c>
      <c r="H420">
        <v>0.4629451</v>
      </c>
      <c r="I420">
        <v>8.7400000000000005E-2</v>
      </c>
      <c r="J420">
        <v>8.2000000000000007E-3</v>
      </c>
      <c r="K420">
        <v>0.40018999999999999</v>
      </c>
      <c r="L420">
        <v>1099</v>
      </c>
      <c r="M420">
        <v>63</v>
      </c>
      <c r="N420">
        <v>958</v>
      </c>
      <c r="O420">
        <v>68</v>
      </c>
      <c r="P420">
        <v>1340</v>
      </c>
      <c r="Q420">
        <v>190</v>
      </c>
      <c r="R420" t="s">
        <v>249</v>
      </c>
      <c r="S420" t="s">
        <v>250</v>
      </c>
      <c r="T420" t="s">
        <v>250</v>
      </c>
      <c r="U420">
        <v>1.46696</v>
      </c>
      <c r="V420">
        <v>2.0000000000000001E-4</v>
      </c>
      <c r="W420">
        <v>1.88679</v>
      </c>
      <c r="X420">
        <v>2.7999999999999998E-4</v>
      </c>
      <c r="Y420">
        <v>0.28021800000000002</v>
      </c>
      <c r="Z420">
        <v>4.8000000000000001E-5</v>
      </c>
      <c r="AA420">
        <v>5.7349999999999998E-2</v>
      </c>
      <c r="AB420">
        <v>9.5E-4</v>
      </c>
      <c r="AC420">
        <v>1.5449999999999999E-3</v>
      </c>
      <c r="AD420">
        <v>2.3E-5</v>
      </c>
      <c r="AE420">
        <v>3.02</v>
      </c>
      <c r="AF420">
        <v>0.15</v>
      </c>
      <c r="AG420">
        <v>0.28226899999999999</v>
      </c>
      <c r="AH420">
        <v>5.3999999999999998E-5</v>
      </c>
    </row>
    <row r="421" spans="1:39">
      <c r="A421" t="s">
        <v>539</v>
      </c>
      <c r="B421">
        <v>2.52</v>
      </c>
      <c r="C421">
        <v>0.28000000000000003</v>
      </c>
      <c r="D421">
        <v>0.19670000000000001</v>
      </c>
      <c r="E421">
        <v>7.1000000000000004E-3</v>
      </c>
      <c r="F421">
        <v>3.4247E-2</v>
      </c>
      <c r="G421">
        <v>5.0838840000000003</v>
      </c>
      <c r="H421">
        <v>0.18350569999999999</v>
      </c>
      <c r="I421">
        <v>9.0999999999999998E-2</v>
      </c>
      <c r="J421">
        <v>0.01</v>
      </c>
      <c r="K421">
        <v>0.34633000000000003</v>
      </c>
      <c r="L421">
        <v>1274</v>
      </c>
      <c r="M421">
        <v>73</v>
      </c>
      <c r="N421">
        <v>1156</v>
      </c>
      <c r="O421">
        <v>38</v>
      </c>
      <c r="P421">
        <v>1380</v>
      </c>
      <c r="Q421">
        <v>200</v>
      </c>
      <c r="R421" t="s">
        <v>249</v>
      </c>
      <c r="S421" t="s">
        <v>250</v>
      </c>
      <c r="T421" t="s">
        <v>250</v>
      </c>
      <c r="U421">
        <v>1.4671799999999999</v>
      </c>
      <c r="V421">
        <v>1.6000000000000001E-4</v>
      </c>
      <c r="W421">
        <v>1.8869199999999999</v>
      </c>
      <c r="X421">
        <v>2.2000000000000001E-4</v>
      </c>
      <c r="Y421">
        <v>0.280117</v>
      </c>
      <c r="Z421">
        <v>4.6999999999999997E-5</v>
      </c>
      <c r="AA421">
        <v>4.53E-2</v>
      </c>
      <c r="AB421">
        <v>5.0000000000000001E-3</v>
      </c>
      <c r="AC421">
        <v>1.1199999999999999E-3</v>
      </c>
      <c r="AD421">
        <v>1E-4</v>
      </c>
      <c r="AE421">
        <v>3.98</v>
      </c>
      <c r="AF421">
        <v>0.15</v>
      </c>
      <c r="AG421">
        <v>0.28218199999999999</v>
      </c>
      <c r="AH421">
        <v>5.1999999999999997E-5</v>
      </c>
    </row>
    <row r="422" spans="1:39">
      <c r="A422" t="s">
        <v>540</v>
      </c>
      <c r="B422">
        <v>4.54</v>
      </c>
      <c r="C422">
        <v>0.49</v>
      </c>
      <c r="D422">
        <v>0.309</v>
      </c>
      <c r="E422">
        <v>1.4E-2</v>
      </c>
      <c r="F422">
        <v>0.32890999999999998</v>
      </c>
      <c r="G422">
        <v>3.236246</v>
      </c>
      <c r="H422">
        <v>0.14662600000000001</v>
      </c>
      <c r="I422">
        <v>0.104</v>
      </c>
      <c r="J422">
        <v>1.0999999999999999E-2</v>
      </c>
      <c r="K422">
        <v>0.13095999999999999</v>
      </c>
      <c r="L422">
        <v>1705</v>
      </c>
      <c r="M422">
        <v>95</v>
      </c>
      <c r="N422">
        <v>1744</v>
      </c>
      <c r="O422">
        <v>70</v>
      </c>
      <c r="P422">
        <v>1640</v>
      </c>
      <c r="Q422">
        <v>200</v>
      </c>
      <c r="R422" t="s">
        <v>245</v>
      </c>
      <c r="S422">
        <v>1744</v>
      </c>
      <c r="T422">
        <v>70</v>
      </c>
    </row>
    <row r="423" spans="1:39">
      <c r="A423" t="s">
        <v>541</v>
      </c>
      <c r="B423">
        <v>2.65</v>
      </c>
      <c r="C423">
        <v>0.28999999999999998</v>
      </c>
      <c r="D423">
        <v>0.22559999999999999</v>
      </c>
      <c r="E423">
        <v>8.9999999999999993E-3</v>
      </c>
      <c r="F423">
        <v>0.26989000000000002</v>
      </c>
      <c r="G423">
        <v>4.4326239999999997</v>
      </c>
      <c r="H423">
        <v>0.1768334</v>
      </c>
      <c r="I423">
        <v>8.48E-2</v>
      </c>
      <c r="J423">
        <v>9.1000000000000004E-3</v>
      </c>
      <c r="K423">
        <v>3.6339000000000003E-2</v>
      </c>
      <c r="L423">
        <v>1295</v>
      </c>
      <c r="M423">
        <v>87</v>
      </c>
      <c r="N423">
        <v>1309</v>
      </c>
      <c r="O423">
        <v>47</v>
      </c>
      <c r="P423">
        <v>1210</v>
      </c>
      <c r="Q423">
        <v>250</v>
      </c>
      <c r="R423" t="s">
        <v>245</v>
      </c>
      <c r="S423">
        <v>1309</v>
      </c>
      <c r="T423">
        <v>47</v>
      </c>
      <c r="U423">
        <v>1.46706</v>
      </c>
      <c r="V423">
        <v>1.9000000000000001E-4</v>
      </c>
      <c r="W423">
        <v>1.8867100000000001</v>
      </c>
      <c r="X423">
        <v>2.1000000000000001E-4</v>
      </c>
      <c r="Y423">
        <v>0.27984300000000001</v>
      </c>
      <c r="Z423">
        <v>4.0000000000000003E-5</v>
      </c>
      <c r="AA423">
        <v>2.5059999999999999E-2</v>
      </c>
      <c r="AB423">
        <v>4.0000000000000002E-4</v>
      </c>
      <c r="AC423">
        <v>7.2900000000000005E-4</v>
      </c>
      <c r="AD423">
        <v>1.4E-5</v>
      </c>
      <c r="AE423">
        <v>4.09</v>
      </c>
      <c r="AF423">
        <v>0.2</v>
      </c>
      <c r="AG423">
        <v>0.28192099999999998</v>
      </c>
      <c r="AH423">
        <v>4.6999999999999997E-5</v>
      </c>
      <c r="AJ423">
        <v>1309</v>
      </c>
      <c r="AK423">
        <v>47</v>
      </c>
      <c r="AL423">
        <v>-1.7</v>
      </c>
      <c r="AM423">
        <v>0.5</v>
      </c>
    </row>
    <row r="424" spans="1:39">
      <c r="A424" t="s">
        <v>542</v>
      </c>
      <c r="B424">
        <v>1.5129999999999999</v>
      </c>
      <c r="C424">
        <v>9.4E-2</v>
      </c>
      <c r="D424">
        <v>0.10929999999999999</v>
      </c>
      <c r="E424">
        <v>4.1000000000000003E-3</v>
      </c>
      <c r="F424">
        <v>0.54381999999999997</v>
      </c>
      <c r="G424">
        <v>9.1491310000000006</v>
      </c>
      <c r="H424">
        <v>0.34319699999999997</v>
      </c>
      <c r="I424">
        <v>0.1004</v>
      </c>
      <c r="J424">
        <v>5.4999999999999997E-3</v>
      </c>
      <c r="K424">
        <v>0.18160999999999999</v>
      </c>
      <c r="L424">
        <v>928</v>
      </c>
      <c r="M424">
        <v>38</v>
      </c>
      <c r="N424">
        <v>668</v>
      </c>
      <c r="O424">
        <v>24</v>
      </c>
      <c r="P424">
        <v>1590</v>
      </c>
      <c r="Q424">
        <v>100</v>
      </c>
      <c r="R424" t="s">
        <v>249</v>
      </c>
      <c r="S424" t="s">
        <v>250</v>
      </c>
      <c r="T424" t="s">
        <v>250</v>
      </c>
      <c r="U424">
        <v>1.46698</v>
      </c>
      <c r="V424">
        <v>2.1000000000000001E-4</v>
      </c>
      <c r="W424">
        <v>1.8867700000000001</v>
      </c>
      <c r="X424">
        <v>2.3000000000000001E-4</v>
      </c>
      <c r="Y424">
        <v>0.280138</v>
      </c>
      <c r="Z424">
        <v>5.5999999999999999E-5</v>
      </c>
      <c r="AA424">
        <v>2.9819999999999999E-2</v>
      </c>
      <c r="AB424">
        <v>5.8E-4</v>
      </c>
      <c r="AC424">
        <v>8.3100000000000003E-4</v>
      </c>
      <c r="AD424">
        <v>1.2E-5</v>
      </c>
      <c r="AE424">
        <v>3.54</v>
      </c>
      <c r="AF424">
        <v>0.14000000000000001</v>
      </c>
      <c r="AG424">
        <v>0.28221299999999999</v>
      </c>
      <c r="AH424">
        <v>6.3E-5</v>
      </c>
    </row>
    <row r="425" spans="1:39">
      <c r="A425" t="s">
        <v>543</v>
      </c>
      <c r="B425">
        <v>1.93</v>
      </c>
      <c r="C425">
        <v>0.27</v>
      </c>
      <c r="D425">
        <v>0.188</v>
      </c>
      <c r="E425">
        <v>0.01</v>
      </c>
      <c r="F425">
        <v>-0.17055000000000001</v>
      </c>
      <c r="G425">
        <v>5.3191490000000003</v>
      </c>
      <c r="H425">
        <v>0.2829335</v>
      </c>
      <c r="I425">
        <v>7.6999999999999999E-2</v>
      </c>
      <c r="J425">
        <v>1.2E-2</v>
      </c>
      <c r="K425">
        <v>0.52676000000000001</v>
      </c>
      <c r="L425">
        <v>1061</v>
      </c>
      <c r="M425">
        <v>93</v>
      </c>
      <c r="N425">
        <v>1106</v>
      </c>
      <c r="O425">
        <v>54</v>
      </c>
      <c r="P425">
        <v>940</v>
      </c>
      <c r="Q425">
        <v>330</v>
      </c>
      <c r="R425" t="s">
        <v>245</v>
      </c>
      <c r="S425">
        <v>1106</v>
      </c>
      <c r="T425">
        <v>54</v>
      </c>
      <c r="U425">
        <v>1.46696</v>
      </c>
      <c r="V425">
        <v>2.5000000000000001E-4</v>
      </c>
      <c r="W425">
        <v>1.8869499999999999</v>
      </c>
      <c r="X425">
        <v>3.3E-4</v>
      </c>
      <c r="Y425">
        <v>0.28033999999999998</v>
      </c>
      <c r="Z425">
        <v>1E-4</v>
      </c>
      <c r="AA425">
        <v>0.41510000000000002</v>
      </c>
      <c r="AB425">
        <v>5.5999999999999999E-3</v>
      </c>
      <c r="AC425">
        <v>9.6600000000000002E-3</v>
      </c>
      <c r="AD425">
        <v>1.3999999999999999E-4</v>
      </c>
      <c r="AE425">
        <v>1.99</v>
      </c>
      <c r="AF425">
        <v>0.12</v>
      </c>
      <c r="AG425">
        <v>0.282389</v>
      </c>
      <c r="AH425">
        <v>9.7E-5</v>
      </c>
      <c r="AJ425">
        <v>1106</v>
      </c>
      <c r="AK425">
        <v>54</v>
      </c>
      <c r="AL425">
        <v>3.8</v>
      </c>
      <c r="AM425">
        <v>1</v>
      </c>
    </row>
    <row r="426" spans="1:39">
      <c r="A426" t="s">
        <v>544</v>
      </c>
      <c r="B426">
        <v>3.38</v>
      </c>
      <c r="C426">
        <v>0.26</v>
      </c>
      <c r="D426">
        <v>0.22819999999999999</v>
      </c>
      <c r="E426">
        <v>8.5000000000000006E-3</v>
      </c>
      <c r="F426">
        <v>0.18734999999999999</v>
      </c>
      <c r="G426">
        <v>4.3821209999999997</v>
      </c>
      <c r="H426">
        <v>0.16322539999999999</v>
      </c>
      <c r="I426">
        <v>0.10630000000000001</v>
      </c>
      <c r="J426">
        <v>8.9999999999999993E-3</v>
      </c>
      <c r="K426">
        <v>0.23819000000000001</v>
      </c>
      <c r="L426">
        <v>1500</v>
      </c>
      <c r="M426">
        <v>59</v>
      </c>
      <c r="N426">
        <v>1323</v>
      </c>
      <c r="O426">
        <v>45</v>
      </c>
      <c r="P426">
        <v>1700</v>
      </c>
      <c r="Q426">
        <v>150</v>
      </c>
      <c r="R426" t="s">
        <v>249</v>
      </c>
      <c r="S426" t="s">
        <v>250</v>
      </c>
      <c r="T426" t="s">
        <v>250</v>
      </c>
    </row>
    <row r="427" spans="1:39">
      <c r="A427" t="s">
        <v>545</v>
      </c>
      <c r="B427">
        <v>3.47</v>
      </c>
      <c r="C427">
        <v>0.39</v>
      </c>
      <c r="D427">
        <v>0.20899999999999999</v>
      </c>
      <c r="E427">
        <v>1.2E-2</v>
      </c>
      <c r="F427">
        <v>0.31681999999999999</v>
      </c>
      <c r="G427">
        <v>4.7846890000000002</v>
      </c>
      <c r="H427">
        <v>0.27471899999999999</v>
      </c>
      <c r="I427">
        <v>0.123</v>
      </c>
      <c r="J427">
        <v>1.4999999999999999E-2</v>
      </c>
      <c r="K427">
        <v>0.25847999999999999</v>
      </c>
      <c r="L427">
        <v>1550</v>
      </c>
      <c r="M427">
        <v>96</v>
      </c>
      <c r="N427">
        <v>1222</v>
      </c>
      <c r="O427">
        <v>63</v>
      </c>
      <c r="P427">
        <v>2020</v>
      </c>
      <c r="Q427">
        <v>190</v>
      </c>
      <c r="R427" t="s">
        <v>249</v>
      </c>
      <c r="S427" t="s">
        <v>250</v>
      </c>
      <c r="T427" t="s">
        <v>250</v>
      </c>
      <c r="U427">
        <v>1.46726</v>
      </c>
      <c r="V427">
        <v>1.9000000000000001E-4</v>
      </c>
      <c r="W427">
        <v>1.88676</v>
      </c>
      <c r="X427">
        <v>1.8000000000000001E-4</v>
      </c>
      <c r="Y427">
        <v>0.280032</v>
      </c>
      <c r="Z427">
        <v>5.3999999999999998E-5</v>
      </c>
      <c r="AA427">
        <v>5.6469999999999999E-2</v>
      </c>
      <c r="AB427">
        <v>4.6999999999999999E-4</v>
      </c>
      <c r="AC427">
        <v>1.4821999999999999E-3</v>
      </c>
      <c r="AD427">
        <v>9.7000000000000003E-6</v>
      </c>
      <c r="AE427">
        <v>4.0579999999999998</v>
      </c>
      <c r="AF427">
        <v>7.3999999999999996E-2</v>
      </c>
      <c r="AG427">
        <v>0.28208299999999997</v>
      </c>
      <c r="AH427">
        <v>5.8999999999999998E-5</v>
      </c>
    </row>
    <row r="428" spans="1:39">
      <c r="A428" t="s">
        <v>546</v>
      </c>
      <c r="B428">
        <v>4.5999999999999996</v>
      </c>
      <c r="C428">
        <v>0.28000000000000003</v>
      </c>
      <c r="D428">
        <v>0.2651</v>
      </c>
      <c r="E428">
        <v>7.1999999999999998E-3</v>
      </c>
      <c r="F428">
        <v>0.37462000000000001</v>
      </c>
      <c r="G428">
        <v>3.7721610000000001</v>
      </c>
      <c r="H428">
        <v>0.10245029999999999</v>
      </c>
      <c r="I428">
        <v>0.1234</v>
      </c>
      <c r="J428">
        <v>7.4000000000000003E-3</v>
      </c>
      <c r="K428">
        <v>0.15706999999999999</v>
      </c>
      <c r="L428">
        <v>1750</v>
      </c>
      <c r="M428">
        <v>53</v>
      </c>
      <c r="N428">
        <v>1515</v>
      </c>
      <c r="O428">
        <v>37</v>
      </c>
      <c r="P428">
        <v>2000</v>
      </c>
      <c r="Q428">
        <v>110</v>
      </c>
      <c r="R428" t="s">
        <v>249</v>
      </c>
      <c r="S428" t="s">
        <v>250</v>
      </c>
      <c r="T428" t="s">
        <v>250</v>
      </c>
      <c r="U428">
        <v>1.46698</v>
      </c>
      <c r="V428">
        <v>2.2000000000000001E-4</v>
      </c>
      <c r="W428">
        <v>1.8868100000000001</v>
      </c>
      <c r="X428">
        <v>2.5999999999999998E-4</v>
      </c>
      <c r="Y428">
        <v>0.28005400000000003</v>
      </c>
      <c r="Z428">
        <v>4.8999999999999998E-5</v>
      </c>
      <c r="AA428">
        <v>3.3300000000000003E-2</v>
      </c>
      <c r="AB428">
        <v>1.6999999999999999E-3</v>
      </c>
      <c r="AC428">
        <v>9.2199999999999997E-4</v>
      </c>
      <c r="AD428">
        <v>4.0000000000000003E-5</v>
      </c>
      <c r="AE428">
        <v>3.0249999999999999</v>
      </c>
      <c r="AF428">
        <v>8.8999999999999996E-2</v>
      </c>
      <c r="AG428">
        <v>0.28210400000000002</v>
      </c>
      <c r="AH428">
        <v>5.3999999999999998E-5</v>
      </c>
    </row>
    <row r="429" spans="1:39">
      <c r="A429" t="s">
        <v>547</v>
      </c>
      <c r="B429">
        <v>2.62</v>
      </c>
      <c r="C429">
        <v>0.42</v>
      </c>
      <c r="D429">
        <v>0.2029</v>
      </c>
      <c r="E429">
        <v>8.6999999999999994E-3</v>
      </c>
      <c r="F429">
        <v>0.12042</v>
      </c>
      <c r="G429">
        <v>4.9285360000000003</v>
      </c>
      <c r="H429">
        <v>0.21132709999999999</v>
      </c>
      <c r="I429">
        <v>9.2999999999999999E-2</v>
      </c>
      <c r="J429">
        <v>1.4999999999999999E-2</v>
      </c>
      <c r="K429">
        <v>0.25706000000000001</v>
      </c>
      <c r="L429">
        <v>1270</v>
      </c>
      <c r="M429">
        <v>110</v>
      </c>
      <c r="N429">
        <v>1189</v>
      </c>
      <c r="O429">
        <v>47</v>
      </c>
      <c r="P429">
        <v>1320</v>
      </c>
      <c r="Q429">
        <v>310</v>
      </c>
      <c r="R429" t="s">
        <v>245</v>
      </c>
      <c r="S429">
        <v>1189</v>
      </c>
      <c r="T429">
        <v>47</v>
      </c>
      <c r="U429">
        <v>1.4670300000000001</v>
      </c>
      <c r="V429">
        <v>2.9E-4</v>
      </c>
      <c r="W429">
        <v>1.88696</v>
      </c>
      <c r="X429">
        <v>2.9E-4</v>
      </c>
      <c r="Y429">
        <v>0.279723</v>
      </c>
      <c r="Z429">
        <v>5.8999999999999998E-5</v>
      </c>
      <c r="AA429">
        <v>7.5200000000000003E-2</v>
      </c>
      <c r="AB429">
        <v>1.8E-3</v>
      </c>
      <c r="AC429">
        <v>1.9040000000000001E-3</v>
      </c>
      <c r="AD429">
        <v>3.8999999999999999E-5</v>
      </c>
      <c r="AE429">
        <v>2.69</v>
      </c>
      <c r="AF429">
        <v>0.11</v>
      </c>
      <c r="AG429">
        <v>0.281775</v>
      </c>
      <c r="AH429">
        <v>5.8999999999999998E-5</v>
      </c>
      <c r="AJ429">
        <v>1189</v>
      </c>
      <c r="AK429">
        <v>47</v>
      </c>
      <c r="AL429">
        <v>-10.5</v>
      </c>
      <c r="AM429">
        <v>0.6</v>
      </c>
    </row>
    <row r="430" spans="1:39">
      <c r="A430" t="s">
        <v>548</v>
      </c>
      <c r="B430">
        <v>2.5</v>
      </c>
      <c r="C430">
        <v>0.28000000000000003</v>
      </c>
      <c r="D430">
        <v>0.2</v>
      </c>
      <c r="E430">
        <v>1.0999999999999999E-2</v>
      </c>
      <c r="F430">
        <v>0.27340999999999999</v>
      </c>
      <c r="G430">
        <v>5</v>
      </c>
      <c r="H430">
        <v>0.27500000000000002</v>
      </c>
      <c r="I430">
        <v>9.0999999999999998E-2</v>
      </c>
      <c r="J430">
        <v>0.01</v>
      </c>
      <c r="K430">
        <v>0.27651999999999999</v>
      </c>
      <c r="L430">
        <v>1290</v>
      </c>
      <c r="M430">
        <v>82</v>
      </c>
      <c r="N430">
        <v>1171</v>
      </c>
      <c r="O430">
        <v>60</v>
      </c>
      <c r="P430">
        <v>1420</v>
      </c>
      <c r="Q430">
        <v>220</v>
      </c>
      <c r="R430" t="s">
        <v>249</v>
      </c>
      <c r="S430" t="s">
        <v>250</v>
      </c>
      <c r="T430" t="s">
        <v>250</v>
      </c>
      <c r="U430">
        <v>1.4671700000000001</v>
      </c>
      <c r="V430">
        <v>2.0000000000000001E-4</v>
      </c>
      <c r="W430">
        <v>1.887</v>
      </c>
      <c r="X430">
        <v>2.2000000000000001E-4</v>
      </c>
      <c r="Y430">
        <v>0.28018999999999999</v>
      </c>
      <c r="Z430">
        <v>4.6E-5</v>
      </c>
      <c r="AA430">
        <v>0.09</v>
      </c>
      <c r="AB430">
        <v>1.2E-2</v>
      </c>
      <c r="AC430">
        <v>1.8799999999999999E-3</v>
      </c>
      <c r="AD430">
        <v>1.9000000000000001E-4</v>
      </c>
      <c r="AE430">
        <v>3.36</v>
      </c>
      <c r="AF430">
        <v>0.14000000000000001</v>
      </c>
      <c r="AG430">
        <v>0.282254</v>
      </c>
      <c r="AH430">
        <v>4.6E-5</v>
      </c>
    </row>
    <row r="431" spans="1:39">
      <c r="A431" t="s">
        <v>549</v>
      </c>
      <c r="B431">
        <v>3.67</v>
      </c>
      <c r="C431">
        <v>0.27</v>
      </c>
      <c r="D431">
        <v>0.23599999999999999</v>
      </c>
      <c r="E431">
        <v>5.5999999999999999E-3</v>
      </c>
      <c r="F431">
        <v>0.14476</v>
      </c>
      <c r="G431">
        <v>4.2372880000000004</v>
      </c>
      <c r="H431">
        <v>0.1005458</v>
      </c>
      <c r="I431">
        <v>0.1108</v>
      </c>
      <c r="J431">
        <v>8.3999999999999995E-3</v>
      </c>
      <c r="K431">
        <v>0.18068000000000001</v>
      </c>
      <c r="L431">
        <v>1547</v>
      </c>
      <c r="M431">
        <v>59</v>
      </c>
      <c r="N431">
        <v>1365</v>
      </c>
      <c r="O431">
        <v>29</v>
      </c>
      <c r="P431">
        <v>1780</v>
      </c>
      <c r="Q431">
        <v>140</v>
      </c>
      <c r="R431" t="s">
        <v>249</v>
      </c>
      <c r="S431" t="s">
        <v>250</v>
      </c>
      <c r="T431" t="s">
        <v>250</v>
      </c>
    </row>
    <row r="432" spans="1:39">
      <c r="A432" t="s">
        <v>550</v>
      </c>
      <c r="B432">
        <v>5.53</v>
      </c>
      <c r="C432">
        <v>0.5</v>
      </c>
      <c r="D432">
        <v>0.28770000000000001</v>
      </c>
      <c r="E432">
        <v>8.8999999999999999E-3</v>
      </c>
      <c r="F432">
        <v>0.13109999999999999</v>
      </c>
      <c r="G432">
        <v>3.4758429999999998</v>
      </c>
      <c r="H432">
        <v>0.1075252</v>
      </c>
      <c r="I432">
        <v>0.13500000000000001</v>
      </c>
      <c r="J432">
        <v>1.2E-2</v>
      </c>
      <c r="K432">
        <v>0.21343000000000001</v>
      </c>
      <c r="L432">
        <v>1886</v>
      </c>
      <c r="M432">
        <v>78</v>
      </c>
      <c r="N432">
        <v>1628</v>
      </c>
      <c r="O432">
        <v>44</v>
      </c>
      <c r="P432">
        <v>2110</v>
      </c>
      <c r="Q432">
        <v>170</v>
      </c>
      <c r="R432" t="s">
        <v>249</v>
      </c>
      <c r="S432" t="s">
        <v>250</v>
      </c>
      <c r="T432" t="s">
        <v>250</v>
      </c>
      <c r="U432">
        <v>1.46715</v>
      </c>
      <c r="V432">
        <v>1.6000000000000001E-4</v>
      </c>
      <c r="W432">
        <v>1.88679</v>
      </c>
      <c r="X432">
        <v>1.8000000000000001E-4</v>
      </c>
      <c r="Y432">
        <v>0.27996100000000002</v>
      </c>
      <c r="Z432">
        <v>4.6E-5</v>
      </c>
      <c r="AA432">
        <v>5.1270000000000003E-2</v>
      </c>
      <c r="AB432">
        <v>3.8999999999999999E-4</v>
      </c>
      <c r="AC432">
        <v>1.415E-3</v>
      </c>
      <c r="AD432">
        <v>1.1E-5</v>
      </c>
      <c r="AE432">
        <v>3.7610000000000001</v>
      </c>
      <c r="AF432">
        <v>9.7000000000000003E-2</v>
      </c>
      <c r="AG432">
        <v>0.28197299999999997</v>
      </c>
      <c r="AH432">
        <v>4.6E-5</v>
      </c>
    </row>
    <row r="433" spans="1:39">
      <c r="A433" t="s">
        <v>551</v>
      </c>
      <c r="B433">
        <v>2.5299999999999998</v>
      </c>
      <c r="C433">
        <v>0.46</v>
      </c>
      <c r="D433">
        <v>0.2</v>
      </c>
      <c r="E433">
        <v>9.9000000000000008E-3</v>
      </c>
      <c r="F433">
        <v>0.13556000000000001</v>
      </c>
      <c r="G433">
        <v>5</v>
      </c>
      <c r="H433">
        <v>0.2475</v>
      </c>
      <c r="I433">
        <v>9.1999999999999998E-2</v>
      </c>
      <c r="J433">
        <v>1.7000000000000001E-2</v>
      </c>
      <c r="K433">
        <v>0.20473</v>
      </c>
      <c r="L433">
        <v>1210</v>
      </c>
      <c r="M433">
        <v>130</v>
      </c>
      <c r="N433">
        <v>1173</v>
      </c>
      <c r="O433">
        <v>53</v>
      </c>
      <c r="P433">
        <v>1160</v>
      </c>
      <c r="Q433">
        <v>380</v>
      </c>
      <c r="R433" t="s">
        <v>245</v>
      </c>
      <c r="S433">
        <v>1173</v>
      </c>
      <c r="T433">
        <v>53</v>
      </c>
      <c r="U433">
        <v>1.46699</v>
      </c>
      <c r="V433">
        <v>1.9000000000000001E-4</v>
      </c>
      <c r="W433">
        <v>1.8864300000000001</v>
      </c>
      <c r="X433">
        <v>2.0000000000000001E-4</v>
      </c>
      <c r="Y433">
        <v>0.27989999999999998</v>
      </c>
      <c r="Z433">
        <v>5.3999999999999998E-5</v>
      </c>
      <c r="AA433">
        <v>3.2809999999999999E-2</v>
      </c>
      <c r="AB433">
        <v>3.1E-4</v>
      </c>
      <c r="AC433">
        <v>9.6949999999999998E-4</v>
      </c>
      <c r="AD433">
        <v>6.4999999999999996E-6</v>
      </c>
      <c r="AE433">
        <v>3.53</v>
      </c>
      <c r="AF433">
        <v>9.1999999999999998E-2</v>
      </c>
      <c r="AG433">
        <v>0.281968</v>
      </c>
      <c r="AH433">
        <v>5.8999999999999998E-5</v>
      </c>
      <c r="AJ433">
        <v>1173</v>
      </c>
      <c r="AK433">
        <v>53</v>
      </c>
      <c r="AL433">
        <v>-3.2</v>
      </c>
      <c r="AM433">
        <v>0.6</v>
      </c>
    </row>
    <row r="434" spans="1:39">
      <c r="A434" t="s">
        <v>552</v>
      </c>
      <c r="B434">
        <v>2.39</v>
      </c>
      <c r="C434">
        <v>0.59</v>
      </c>
      <c r="D434">
        <v>0.214</v>
      </c>
      <c r="E434">
        <v>1.6E-2</v>
      </c>
      <c r="F434">
        <v>-0.13943</v>
      </c>
      <c r="G434">
        <v>4.6728969999999999</v>
      </c>
      <c r="H434">
        <v>0.34937550000000001</v>
      </c>
      <c r="I434">
        <v>7.5999999999999998E-2</v>
      </c>
      <c r="J434">
        <v>0.02</v>
      </c>
      <c r="K434">
        <v>0.49481999999999998</v>
      </c>
      <c r="L434">
        <v>1200</v>
      </c>
      <c r="M434">
        <v>170</v>
      </c>
      <c r="N434">
        <v>1243</v>
      </c>
      <c r="O434">
        <v>86</v>
      </c>
      <c r="P434">
        <v>900</v>
      </c>
      <c r="Q434">
        <v>500</v>
      </c>
      <c r="R434" t="s">
        <v>245</v>
      </c>
      <c r="S434">
        <v>1243</v>
      </c>
      <c r="T434">
        <v>86</v>
      </c>
      <c r="U434">
        <v>1.46698</v>
      </c>
      <c r="V434">
        <v>2.3000000000000001E-4</v>
      </c>
      <c r="W434">
        <v>1.88656</v>
      </c>
      <c r="X434">
        <v>2.7E-4</v>
      </c>
      <c r="Y434">
        <v>0.28018500000000002</v>
      </c>
      <c r="Z434">
        <v>6.4999999999999994E-5</v>
      </c>
      <c r="AA434">
        <v>4.7800000000000002E-2</v>
      </c>
      <c r="AB434">
        <v>3.0999999999999999E-3</v>
      </c>
      <c r="AC434">
        <v>1.2639999999999999E-3</v>
      </c>
      <c r="AD434">
        <v>7.7000000000000001E-5</v>
      </c>
      <c r="AE434">
        <v>2.83</v>
      </c>
      <c r="AF434">
        <v>0.16</v>
      </c>
      <c r="AG434">
        <v>0.28226499999999999</v>
      </c>
      <c r="AH434">
        <v>7.2999999999999999E-5</v>
      </c>
      <c r="AJ434">
        <v>1243</v>
      </c>
      <c r="AK434">
        <v>86</v>
      </c>
      <c r="AL434">
        <v>8.6</v>
      </c>
      <c r="AM434">
        <v>0.7</v>
      </c>
    </row>
    <row r="435" spans="1:39">
      <c r="A435" t="s">
        <v>553</v>
      </c>
      <c r="B435">
        <v>2.33</v>
      </c>
      <c r="C435">
        <v>0.81</v>
      </c>
      <c r="D435">
        <v>0.20499999999999999</v>
      </c>
      <c r="E435">
        <v>0.02</v>
      </c>
      <c r="F435">
        <v>4.3015999999999999E-2</v>
      </c>
      <c r="G435">
        <v>4.8780489999999999</v>
      </c>
      <c r="H435">
        <v>0.47590719999999997</v>
      </c>
      <c r="I435">
        <v>8.2000000000000003E-2</v>
      </c>
      <c r="J435">
        <v>0.03</v>
      </c>
      <c r="K435">
        <v>0.26363999999999999</v>
      </c>
      <c r="L435">
        <v>830</v>
      </c>
      <c r="M435">
        <v>350</v>
      </c>
      <c r="N435">
        <v>1190</v>
      </c>
      <c r="O435">
        <v>110</v>
      </c>
      <c r="P435">
        <v>350</v>
      </c>
      <c r="Q435">
        <v>730</v>
      </c>
      <c r="R435" t="s">
        <v>249</v>
      </c>
      <c r="S435" t="s">
        <v>250</v>
      </c>
      <c r="T435" t="s">
        <v>250</v>
      </c>
      <c r="U435">
        <v>1.4670300000000001</v>
      </c>
      <c r="V435">
        <v>2.4000000000000001E-4</v>
      </c>
      <c r="W435">
        <v>1.8868199999999999</v>
      </c>
      <c r="X435">
        <v>3.1E-4</v>
      </c>
      <c r="Y435">
        <v>0.28012300000000001</v>
      </c>
      <c r="Z435">
        <v>6.4999999999999994E-5</v>
      </c>
      <c r="AA435">
        <v>2.5100000000000001E-2</v>
      </c>
      <c r="AB435">
        <v>9.3000000000000005E-4</v>
      </c>
      <c r="AC435">
        <v>7.1500000000000003E-4</v>
      </c>
      <c r="AD435">
        <v>2.3E-5</v>
      </c>
      <c r="AE435">
        <v>3.46</v>
      </c>
      <c r="AF435">
        <v>0.12</v>
      </c>
      <c r="AG435">
        <v>0.28217999999999999</v>
      </c>
      <c r="AH435">
        <v>6.8999999999999997E-5</v>
      </c>
    </row>
    <row r="436" spans="1:39">
      <c r="A436" t="s">
        <v>554</v>
      </c>
      <c r="B436">
        <v>2.57</v>
      </c>
      <c r="C436">
        <v>0.61</v>
      </c>
      <c r="D436">
        <v>0.21199999999999999</v>
      </c>
      <c r="E436">
        <v>1.4E-2</v>
      </c>
      <c r="F436">
        <v>-0.23987</v>
      </c>
      <c r="G436">
        <v>4.7169809999999996</v>
      </c>
      <c r="H436">
        <v>0.31149880000000002</v>
      </c>
      <c r="I436">
        <v>9.1999999999999998E-2</v>
      </c>
      <c r="J436">
        <v>2.1999999999999999E-2</v>
      </c>
      <c r="K436">
        <v>0.45952999999999999</v>
      </c>
      <c r="L436">
        <v>1310</v>
      </c>
      <c r="M436">
        <v>170</v>
      </c>
      <c r="N436">
        <v>1236</v>
      </c>
      <c r="O436">
        <v>73</v>
      </c>
      <c r="P436">
        <v>930</v>
      </c>
      <c r="Q436">
        <v>560</v>
      </c>
      <c r="R436" t="s">
        <v>245</v>
      </c>
      <c r="S436">
        <v>1236</v>
      </c>
      <c r="T436">
        <v>73</v>
      </c>
      <c r="U436">
        <v>1.4670099999999999</v>
      </c>
      <c r="V436">
        <v>1.3999999999999999E-4</v>
      </c>
      <c r="W436">
        <v>1.88656</v>
      </c>
      <c r="X436">
        <v>2.4000000000000001E-4</v>
      </c>
      <c r="Y436">
        <v>0.28015200000000001</v>
      </c>
      <c r="Z436">
        <v>4.6999999999999997E-5</v>
      </c>
      <c r="AA436">
        <v>1.7947999999999999E-2</v>
      </c>
      <c r="AB436">
        <v>6.3E-5</v>
      </c>
      <c r="AC436">
        <v>5.1099999999999995E-4</v>
      </c>
      <c r="AD436">
        <v>1.5E-6</v>
      </c>
      <c r="AE436">
        <v>3.33</v>
      </c>
      <c r="AF436">
        <v>0.11</v>
      </c>
      <c r="AG436">
        <v>0.28221099999999999</v>
      </c>
      <c r="AH436">
        <v>5.8E-5</v>
      </c>
      <c r="AJ436">
        <v>1236</v>
      </c>
      <c r="AK436">
        <v>73</v>
      </c>
      <c r="AL436">
        <v>7.1</v>
      </c>
      <c r="AM436">
        <v>0.6</v>
      </c>
    </row>
    <row r="437" spans="1:39">
      <c r="A437" t="s">
        <v>555</v>
      </c>
      <c r="B437">
        <v>2.04</v>
      </c>
      <c r="C437">
        <v>0.21</v>
      </c>
      <c r="D437">
        <v>0.1842</v>
      </c>
      <c r="E437">
        <v>6.6E-3</v>
      </c>
      <c r="F437">
        <v>6.2246999999999997E-2</v>
      </c>
      <c r="G437">
        <v>5.4288819999999998</v>
      </c>
      <c r="H437">
        <v>0.1945202</v>
      </c>
      <c r="I437">
        <v>8.0399999999999999E-2</v>
      </c>
      <c r="J437">
        <v>8.5000000000000006E-3</v>
      </c>
      <c r="K437">
        <v>0.25583</v>
      </c>
      <c r="L437">
        <v>1112</v>
      </c>
      <c r="M437">
        <v>74</v>
      </c>
      <c r="N437">
        <v>1089</v>
      </c>
      <c r="O437">
        <v>36</v>
      </c>
      <c r="P437">
        <v>1110</v>
      </c>
      <c r="Q437">
        <v>230</v>
      </c>
      <c r="R437" t="s">
        <v>245</v>
      </c>
      <c r="S437">
        <v>1089</v>
      </c>
      <c r="T437">
        <v>36</v>
      </c>
      <c r="U437">
        <v>1.4670300000000001</v>
      </c>
      <c r="V437">
        <v>1.7000000000000001E-4</v>
      </c>
      <c r="W437">
        <v>1.8867400000000001</v>
      </c>
      <c r="X437">
        <v>1.6000000000000001E-4</v>
      </c>
      <c r="Y437">
        <v>0.28009800000000001</v>
      </c>
      <c r="Z437">
        <v>4.6E-5</v>
      </c>
      <c r="AA437">
        <v>2.1600000000000001E-2</v>
      </c>
      <c r="AB437">
        <v>1.1999999999999999E-3</v>
      </c>
      <c r="AC437">
        <v>6.1499999999999999E-4</v>
      </c>
      <c r="AD437">
        <v>3.1999999999999999E-5</v>
      </c>
      <c r="AE437">
        <v>3.63</v>
      </c>
      <c r="AF437">
        <v>0.14000000000000001</v>
      </c>
      <c r="AG437">
        <v>0.28215899999999999</v>
      </c>
      <c r="AH437">
        <v>5.1999999999999997E-5</v>
      </c>
      <c r="AJ437">
        <v>1089</v>
      </c>
      <c r="AK437">
        <v>36</v>
      </c>
      <c r="AL437">
        <v>2</v>
      </c>
      <c r="AM437">
        <v>0.5</v>
      </c>
    </row>
    <row r="438" spans="1:39">
      <c r="A438" t="s">
        <v>556</v>
      </c>
      <c r="B438">
        <v>3.58</v>
      </c>
      <c r="C438">
        <v>0.31</v>
      </c>
      <c r="D438">
        <v>0.25130000000000002</v>
      </c>
      <c r="E438">
        <v>8.5000000000000006E-3</v>
      </c>
      <c r="F438">
        <v>0.10994</v>
      </c>
      <c r="G438">
        <v>3.9793080000000001</v>
      </c>
      <c r="H438">
        <v>0.13459660000000001</v>
      </c>
      <c r="I438">
        <v>0.10290000000000001</v>
      </c>
      <c r="J438">
        <v>9.4999999999999998E-3</v>
      </c>
      <c r="K438">
        <v>0.21537999999999999</v>
      </c>
      <c r="L438">
        <v>1532</v>
      </c>
      <c r="M438">
        <v>69</v>
      </c>
      <c r="N438">
        <v>1444</v>
      </c>
      <c r="O438">
        <v>44</v>
      </c>
      <c r="P438">
        <v>1670</v>
      </c>
      <c r="Q438">
        <v>160</v>
      </c>
      <c r="R438" t="s">
        <v>249</v>
      </c>
      <c r="S438" t="s">
        <v>250</v>
      </c>
      <c r="T438" t="s">
        <v>250</v>
      </c>
      <c r="U438">
        <v>1.4671799999999999</v>
      </c>
      <c r="V438">
        <v>1.3999999999999999E-4</v>
      </c>
      <c r="W438">
        <v>1.88662</v>
      </c>
      <c r="X438">
        <v>2.5999999999999998E-4</v>
      </c>
      <c r="Y438">
        <v>0.28014699999999998</v>
      </c>
      <c r="Z438">
        <v>4.6999999999999997E-5</v>
      </c>
      <c r="AA438">
        <v>3.7600000000000001E-2</v>
      </c>
      <c r="AB438">
        <v>8.0999999999999996E-4</v>
      </c>
      <c r="AC438">
        <v>9.8700000000000003E-4</v>
      </c>
      <c r="AD438">
        <v>1.7E-5</v>
      </c>
      <c r="AE438">
        <v>4</v>
      </c>
      <c r="AF438">
        <v>0.13</v>
      </c>
      <c r="AG438">
        <v>0.28218300000000002</v>
      </c>
      <c r="AH438">
        <v>5.0000000000000002E-5</v>
      </c>
    </row>
    <row r="439" spans="1:39">
      <c r="A439" t="s">
        <v>557</v>
      </c>
      <c r="B439">
        <v>2.7</v>
      </c>
      <c r="C439">
        <v>0.98</v>
      </c>
      <c r="D439">
        <v>0.20699999999999999</v>
      </c>
      <c r="E439">
        <v>1.7000000000000001E-2</v>
      </c>
      <c r="F439">
        <v>8.2111000000000003E-2</v>
      </c>
      <c r="G439">
        <v>4.8309179999999996</v>
      </c>
      <c r="H439">
        <v>0.39674199999999998</v>
      </c>
      <c r="I439">
        <v>9.1999999999999998E-2</v>
      </c>
      <c r="J439">
        <v>3.4000000000000002E-2</v>
      </c>
      <c r="K439">
        <v>2.0275000000000001E-2</v>
      </c>
      <c r="L439">
        <v>1300</v>
      </c>
      <c r="M439">
        <v>290</v>
      </c>
      <c r="N439">
        <v>1209</v>
      </c>
      <c r="O439">
        <v>92</v>
      </c>
      <c r="P439">
        <v>420</v>
      </c>
      <c r="Q439">
        <v>790</v>
      </c>
      <c r="R439" t="s">
        <v>245</v>
      </c>
      <c r="S439">
        <v>1209</v>
      </c>
      <c r="T439">
        <v>92</v>
      </c>
      <c r="U439">
        <v>1.46706</v>
      </c>
      <c r="V439">
        <v>1.9000000000000001E-4</v>
      </c>
      <c r="W439">
        <v>1.8868199999999999</v>
      </c>
      <c r="X439">
        <v>1.6000000000000001E-4</v>
      </c>
      <c r="Y439">
        <v>0.280059</v>
      </c>
      <c r="Z439">
        <v>4.6999999999999997E-5</v>
      </c>
      <c r="AA439">
        <v>3.0939999999999999E-2</v>
      </c>
      <c r="AB439">
        <v>8.4000000000000003E-4</v>
      </c>
      <c r="AC439">
        <v>8.8199999999999997E-4</v>
      </c>
      <c r="AD439">
        <v>2.0000000000000002E-5</v>
      </c>
      <c r="AE439">
        <v>4.1500000000000004</v>
      </c>
      <c r="AF439">
        <v>0.15</v>
      </c>
      <c r="AG439">
        <v>0.28210200000000002</v>
      </c>
      <c r="AH439">
        <v>5.3000000000000001E-5</v>
      </c>
      <c r="AJ439">
        <v>1209</v>
      </c>
      <c r="AK439">
        <v>92</v>
      </c>
      <c r="AL439">
        <v>2.4</v>
      </c>
      <c r="AM439">
        <v>0.5</v>
      </c>
    </row>
    <row r="440" spans="1:39">
      <c r="A440" t="s">
        <v>558</v>
      </c>
      <c r="B440">
        <v>2.23</v>
      </c>
      <c r="C440">
        <v>0.2</v>
      </c>
      <c r="D440">
        <v>0.19259999999999999</v>
      </c>
      <c r="E440">
        <v>6.3E-3</v>
      </c>
      <c r="F440">
        <v>9.4601000000000005E-2</v>
      </c>
      <c r="G440">
        <v>5.1921080000000002</v>
      </c>
      <c r="H440">
        <v>0.16983529999999999</v>
      </c>
      <c r="I440">
        <v>8.4599999999999995E-2</v>
      </c>
      <c r="J440">
        <v>7.6E-3</v>
      </c>
      <c r="K440">
        <v>0.30876999999999999</v>
      </c>
      <c r="L440">
        <v>1167</v>
      </c>
      <c r="M440">
        <v>64</v>
      </c>
      <c r="N440">
        <v>1135</v>
      </c>
      <c r="O440">
        <v>34</v>
      </c>
      <c r="P440">
        <v>1250</v>
      </c>
      <c r="Q440">
        <v>190</v>
      </c>
      <c r="R440" t="s">
        <v>245</v>
      </c>
      <c r="S440">
        <v>1135</v>
      </c>
      <c r="T440">
        <v>34</v>
      </c>
      <c r="U440">
        <v>1.4669399999999999</v>
      </c>
      <c r="V440">
        <v>1.3999999999999999E-4</v>
      </c>
      <c r="W440">
        <v>1.8864700000000001</v>
      </c>
      <c r="X440">
        <v>2.1000000000000001E-4</v>
      </c>
      <c r="Y440">
        <v>0.28017399999999998</v>
      </c>
      <c r="Z440">
        <v>4.3000000000000002E-5</v>
      </c>
      <c r="AA440">
        <v>1.9300000000000001E-2</v>
      </c>
      <c r="AB440">
        <v>1.2999999999999999E-3</v>
      </c>
      <c r="AC440">
        <v>5.4699999999999996E-4</v>
      </c>
      <c r="AD440">
        <v>3.4E-5</v>
      </c>
      <c r="AE440">
        <v>3.44</v>
      </c>
      <c r="AF440">
        <v>0.14000000000000001</v>
      </c>
      <c r="AG440">
        <v>0.282248</v>
      </c>
      <c r="AH440">
        <v>4.5000000000000003E-5</v>
      </c>
      <c r="AJ440">
        <v>1135</v>
      </c>
      <c r="AK440">
        <v>34</v>
      </c>
      <c r="AL440">
        <v>6.2</v>
      </c>
      <c r="AM440">
        <v>0.5</v>
      </c>
    </row>
    <row r="441" spans="1:39">
      <c r="A441" t="s">
        <v>559</v>
      </c>
      <c r="B441">
        <v>2.57</v>
      </c>
      <c r="C441">
        <v>0.25</v>
      </c>
      <c r="D441">
        <v>0.2089</v>
      </c>
      <c r="E441">
        <v>6.8999999999999999E-3</v>
      </c>
      <c r="F441">
        <v>0.37780000000000002</v>
      </c>
      <c r="G441">
        <v>4.7869789999999997</v>
      </c>
      <c r="H441">
        <v>0.1581147</v>
      </c>
      <c r="I441">
        <v>8.9300000000000004E-2</v>
      </c>
      <c r="J441">
        <v>8.6999999999999994E-3</v>
      </c>
      <c r="K441">
        <v>8.9409000000000002E-2</v>
      </c>
      <c r="L441">
        <v>1276</v>
      </c>
      <c r="M441">
        <v>72</v>
      </c>
      <c r="N441">
        <v>1222</v>
      </c>
      <c r="O441">
        <v>37</v>
      </c>
      <c r="P441">
        <v>1350</v>
      </c>
      <c r="Q441">
        <v>180</v>
      </c>
      <c r="R441" t="s">
        <v>245</v>
      </c>
      <c r="S441">
        <v>1222</v>
      </c>
      <c r="T441">
        <v>37</v>
      </c>
      <c r="U441">
        <v>1.46698</v>
      </c>
      <c r="V441">
        <v>2.1000000000000001E-4</v>
      </c>
      <c r="W441">
        <v>1.88686</v>
      </c>
      <c r="X441">
        <v>2.2000000000000001E-4</v>
      </c>
      <c r="Y441">
        <v>0.28009099999999998</v>
      </c>
      <c r="Z441">
        <v>5.5000000000000002E-5</v>
      </c>
      <c r="AA441">
        <v>6.1199999999999997E-2</v>
      </c>
      <c r="AB441">
        <v>2.3E-3</v>
      </c>
      <c r="AC441">
        <v>1.6100000000000001E-3</v>
      </c>
      <c r="AD441">
        <v>5.3000000000000001E-5</v>
      </c>
      <c r="AE441">
        <v>3.88</v>
      </c>
      <c r="AF441">
        <v>0.25</v>
      </c>
      <c r="AG441">
        <v>0.28213700000000003</v>
      </c>
      <c r="AH441">
        <v>5.7000000000000003E-5</v>
      </c>
      <c r="AJ441">
        <v>1222</v>
      </c>
      <c r="AK441">
        <v>37</v>
      </c>
      <c r="AL441">
        <v>3.3</v>
      </c>
      <c r="AM441">
        <v>0.6</v>
      </c>
    </row>
    <row r="442" spans="1:39">
      <c r="A442" t="s">
        <v>560</v>
      </c>
      <c r="B442">
        <v>4.96</v>
      </c>
      <c r="C442">
        <v>0.41</v>
      </c>
      <c r="D442">
        <v>0.29580000000000001</v>
      </c>
      <c r="E442">
        <v>8.6999999999999994E-3</v>
      </c>
      <c r="F442">
        <v>0.40222000000000002</v>
      </c>
      <c r="G442">
        <v>3.3806630000000002</v>
      </c>
      <c r="H442">
        <v>9.9431249999999999E-2</v>
      </c>
      <c r="I442">
        <v>0.1191</v>
      </c>
      <c r="J442">
        <v>9.1999999999999998E-3</v>
      </c>
      <c r="K442">
        <v>-3.8848000000000001E-2</v>
      </c>
      <c r="L442">
        <v>1799</v>
      </c>
      <c r="M442">
        <v>69</v>
      </c>
      <c r="N442">
        <v>1669</v>
      </c>
      <c r="O442">
        <v>43</v>
      </c>
      <c r="P442">
        <v>1970</v>
      </c>
      <c r="Q442">
        <v>140</v>
      </c>
      <c r="R442" t="s">
        <v>249</v>
      </c>
      <c r="S442" t="s">
        <v>250</v>
      </c>
      <c r="T442" t="s">
        <v>250</v>
      </c>
      <c r="U442">
        <v>1.4670799999999999</v>
      </c>
      <c r="V442">
        <v>1.3999999999999999E-4</v>
      </c>
      <c r="W442">
        <v>1.8868</v>
      </c>
      <c r="X442">
        <v>2.2000000000000001E-4</v>
      </c>
      <c r="Y442">
        <v>0.28016799999999997</v>
      </c>
      <c r="Z442">
        <v>6.4999999999999994E-5</v>
      </c>
      <c r="AA442">
        <v>3.8359999999999998E-2</v>
      </c>
      <c r="AB442">
        <v>5.0000000000000001E-4</v>
      </c>
      <c r="AC442">
        <v>1.0380000000000001E-3</v>
      </c>
      <c r="AD442">
        <v>1.1E-5</v>
      </c>
      <c r="AE442">
        <v>4.03</v>
      </c>
      <c r="AF442">
        <v>0.18</v>
      </c>
      <c r="AG442">
        <v>0.28223599999999999</v>
      </c>
      <c r="AH442">
        <v>6.0000000000000002E-5</v>
      </c>
    </row>
    <row r="443" spans="1:39">
      <c r="A443" t="s">
        <v>561</v>
      </c>
      <c r="B443">
        <v>2.39</v>
      </c>
      <c r="C443">
        <v>0.26</v>
      </c>
      <c r="D443">
        <v>0.20050000000000001</v>
      </c>
      <c r="E443">
        <v>6.0000000000000001E-3</v>
      </c>
      <c r="F443">
        <v>9.3747999999999998E-2</v>
      </c>
      <c r="G443">
        <v>4.9875309999999997</v>
      </c>
      <c r="H443">
        <v>0.14925279999999999</v>
      </c>
      <c r="I443">
        <v>8.6800000000000002E-2</v>
      </c>
      <c r="J443">
        <v>9.4999999999999998E-3</v>
      </c>
      <c r="K443">
        <v>0.17014000000000001</v>
      </c>
      <c r="L443">
        <v>1274</v>
      </c>
      <c r="M443">
        <v>82</v>
      </c>
      <c r="N443">
        <v>1177</v>
      </c>
      <c r="O443">
        <v>32</v>
      </c>
      <c r="P443">
        <v>1340</v>
      </c>
      <c r="Q443">
        <v>220</v>
      </c>
      <c r="R443" t="s">
        <v>249</v>
      </c>
      <c r="S443" t="s">
        <v>250</v>
      </c>
      <c r="T443" t="s">
        <v>250</v>
      </c>
      <c r="U443">
        <v>1.46715</v>
      </c>
      <c r="V443">
        <v>1.8000000000000001E-4</v>
      </c>
      <c r="W443">
        <v>1.88676</v>
      </c>
      <c r="X443">
        <v>2.4000000000000001E-4</v>
      </c>
      <c r="Y443">
        <v>0.27987000000000001</v>
      </c>
      <c r="Z443">
        <v>3.8000000000000002E-5</v>
      </c>
      <c r="AA443">
        <v>3.32E-2</v>
      </c>
      <c r="AB443">
        <v>2.3E-3</v>
      </c>
      <c r="AC443">
        <v>9.19E-4</v>
      </c>
      <c r="AD443">
        <v>5.5000000000000002E-5</v>
      </c>
      <c r="AE443">
        <v>3.96</v>
      </c>
      <c r="AF443">
        <v>0.15</v>
      </c>
      <c r="AG443">
        <v>0.28192200000000001</v>
      </c>
      <c r="AH443">
        <v>3.8000000000000002E-5</v>
      </c>
    </row>
    <row r="446" spans="1:39" ht="21">
      <c r="A446" s="58" t="s">
        <v>734</v>
      </c>
    </row>
    <row r="447" spans="1:39">
      <c r="A447" s="56" t="s">
        <v>609</v>
      </c>
    </row>
    <row r="448" spans="1:39">
      <c r="A448" s="56" t="s">
        <v>614</v>
      </c>
    </row>
    <row r="449" spans="1:11" s="57" customFormat="1">
      <c r="A449" s="69" t="s">
        <v>562</v>
      </c>
      <c r="B449" s="69" t="s">
        <v>1</v>
      </c>
      <c r="C449" s="69" t="s">
        <v>236</v>
      </c>
      <c r="D449" s="69" t="s">
        <v>563</v>
      </c>
      <c r="E449" s="69" t="s">
        <v>564</v>
      </c>
      <c r="F449" s="69" t="s">
        <v>236</v>
      </c>
      <c r="G449" s="69" t="s">
        <v>565</v>
      </c>
      <c r="H449" s="69" t="s">
        <v>566</v>
      </c>
      <c r="I449" s="69" t="s">
        <v>567</v>
      </c>
      <c r="J449" s="69" t="s">
        <v>568</v>
      </c>
      <c r="K449" s="69" t="s">
        <v>569</v>
      </c>
    </row>
    <row r="450" spans="1:11">
      <c r="A450" s="66" t="s">
        <v>570</v>
      </c>
      <c r="B450" s="67">
        <v>2675.2610140000002</v>
      </c>
      <c r="C450" s="67">
        <v>19.358347380000001</v>
      </c>
      <c r="D450" s="67">
        <v>1.5522984E-2</v>
      </c>
      <c r="E450" s="67">
        <v>-0.65226374488136507</v>
      </c>
      <c r="F450" s="67">
        <v>1.3072554275761687</v>
      </c>
      <c r="G450" s="67">
        <v>2.2442562802360566</v>
      </c>
      <c r="H450" s="67">
        <v>2995.5878252833018</v>
      </c>
      <c r="I450" s="68">
        <v>0.28104771574610216</v>
      </c>
      <c r="J450" s="68">
        <v>0.28106604866544832</v>
      </c>
      <c r="K450" s="68">
        <v>0.28128648418908375</v>
      </c>
    </row>
    <row r="451" spans="1:11">
      <c r="A451" s="66" t="s">
        <v>571</v>
      </c>
      <c r="B451" s="67">
        <v>1861.075742</v>
      </c>
      <c r="C451" s="67">
        <v>27.42261877</v>
      </c>
      <c r="D451" s="67">
        <v>2.9563558E-2</v>
      </c>
      <c r="E451" s="67">
        <v>2.8333193505192256</v>
      </c>
      <c r="F451" s="67">
        <v>1.5001255697171727</v>
      </c>
      <c r="G451" s="67">
        <v>2.1937881091016465</v>
      </c>
      <c r="H451" s="67">
        <v>2156.5810513262795</v>
      </c>
      <c r="I451" s="68">
        <v>0.28167808580043407</v>
      </c>
      <c r="J451" s="68">
        <v>0.28159830000918512</v>
      </c>
      <c r="K451" s="68">
        <v>0.28189477143906866</v>
      </c>
    </row>
    <row r="452" spans="1:11">
      <c r="A452" s="66" t="s">
        <v>572</v>
      </c>
      <c r="B452" s="67">
        <v>1264.149989</v>
      </c>
      <c r="C452" s="67">
        <v>36.036575880000001</v>
      </c>
      <c r="D452" s="67">
        <v>-4.8938109999999996E-3</v>
      </c>
      <c r="E452" s="67">
        <v>4.9531105499434069</v>
      </c>
      <c r="F452" s="67">
        <v>1.5785196946258275</v>
      </c>
      <c r="G452" s="67">
        <v>2.2717151257056756</v>
      </c>
      <c r="H452" s="67">
        <v>1553.7452708602796</v>
      </c>
      <c r="I452" s="68">
        <v>0.28212309051348056</v>
      </c>
      <c r="J452" s="68">
        <v>0.28198342100773033</v>
      </c>
      <c r="K452" s="68">
        <v>0.28233490972312036</v>
      </c>
    </row>
    <row r="453" spans="1:11">
      <c r="A453" s="66" t="s">
        <v>573</v>
      </c>
      <c r="B453" s="67">
        <v>1250.3798870000001</v>
      </c>
      <c r="C453" s="67">
        <v>23.88371012</v>
      </c>
      <c r="D453" s="67">
        <v>1.9235538E-2</v>
      </c>
      <c r="E453" s="67">
        <v>-0.14854313036605227</v>
      </c>
      <c r="F453" s="67">
        <v>1.4992784547037663</v>
      </c>
      <c r="G453" s="67">
        <v>1.9404175167547777</v>
      </c>
      <c r="H453" s="67">
        <v>1743.4568817985812</v>
      </c>
      <c r="I453" s="68">
        <v>0.2819880658243103</v>
      </c>
      <c r="J453" s="68">
        <v>0.2819922546255344</v>
      </c>
      <c r="K453" s="68">
        <v>0.282345005286325</v>
      </c>
    </row>
    <row r="454" spans="1:11">
      <c r="A454" s="66" t="s">
        <v>574</v>
      </c>
      <c r="B454" s="67">
        <v>1248.7749839999999</v>
      </c>
      <c r="C454" s="67">
        <v>37.76493739</v>
      </c>
      <c r="D454" s="67">
        <v>-1.8665615999999999E-2</v>
      </c>
      <c r="E454" s="67">
        <v>2.6075270796810379</v>
      </c>
      <c r="F454" s="67">
        <v>1.7178328401369398</v>
      </c>
      <c r="G454" s="67">
        <v>2.4891653551750714</v>
      </c>
      <c r="H454" s="67">
        <v>1634.6377760217533</v>
      </c>
      <c r="I454" s="68">
        <v>0.28206681454699656</v>
      </c>
      <c r="J454" s="68">
        <v>0.28199328403455576</v>
      </c>
      <c r="K454" s="68">
        <v>0.28234618175377796</v>
      </c>
    </row>
    <row r="455" spans="1:11">
      <c r="A455" s="66" t="s">
        <v>575</v>
      </c>
      <c r="B455" s="67">
        <v>1833.981329</v>
      </c>
      <c r="C455" s="67">
        <v>23.560719989999999</v>
      </c>
      <c r="D455" s="67">
        <v>4.1226790999999999E-2</v>
      </c>
      <c r="E455" s="67">
        <v>-3.8344215121433045</v>
      </c>
      <c r="F455" s="67">
        <v>1.3289715084939708</v>
      </c>
      <c r="G455" s="67">
        <v>1.9254982051863934</v>
      </c>
      <c r="H455" s="67">
        <v>2386.5766602380959</v>
      </c>
      <c r="I455" s="68">
        <v>0.28150789026760548</v>
      </c>
      <c r="J455" s="68">
        <v>0.2816158736640193</v>
      </c>
      <c r="K455" s="68">
        <v>0.28191485561602203</v>
      </c>
    </row>
    <row r="456" spans="1:11">
      <c r="A456" s="66" t="s">
        <v>576</v>
      </c>
      <c r="B456" s="67">
        <v>1416.4467990000001</v>
      </c>
      <c r="C456" s="67">
        <v>26.885247589999999</v>
      </c>
      <c r="D456" s="67">
        <v>3.5026440999999998E-2</v>
      </c>
      <c r="E456" s="67">
        <v>14.170014844439027</v>
      </c>
      <c r="F456" s="67">
        <v>2.4852761700255299</v>
      </c>
      <c r="G456" s="67">
        <v>4.0093140564390062</v>
      </c>
      <c r="H456" s="67">
        <v>1320.9210176240695</v>
      </c>
      <c r="I456" s="68">
        <v>0.28228500235374493</v>
      </c>
      <c r="J456" s="68">
        <v>0.28188557008249471</v>
      </c>
      <c r="K456" s="68">
        <v>0.2822230800942796</v>
      </c>
    </row>
    <row r="457" spans="1:11">
      <c r="A457" s="66" t="s">
        <v>577</v>
      </c>
      <c r="B457" s="67">
        <v>1232.299387</v>
      </c>
      <c r="C457" s="67">
        <v>19.920038909999999</v>
      </c>
      <c r="D457" s="67">
        <v>1.6098320000000001E-3</v>
      </c>
      <c r="E457" s="67">
        <v>-1.1131413866016793</v>
      </c>
      <c r="F457" s="67">
        <v>1.5520910736630504</v>
      </c>
      <c r="G457" s="67">
        <v>1.8779435501270481</v>
      </c>
      <c r="H457" s="67">
        <v>1763.0545122215881</v>
      </c>
      <c r="I457" s="68">
        <v>0.28197245893409983</v>
      </c>
      <c r="J457" s="68">
        <v>0.28200384994975586</v>
      </c>
      <c r="K457" s="68">
        <v>0.28235825708543522</v>
      </c>
    </row>
    <row r="458" spans="1:11">
      <c r="A458" s="66" t="s">
        <v>578</v>
      </c>
      <c r="B458" s="67">
        <v>1462.2916560000001</v>
      </c>
      <c r="C458" s="67">
        <v>23.641856099999998</v>
      </c>
      <c r="D458" s="67">
        <v>1.7826069999999999E-2</v>
      </c>
      <c r="E458" s="67">
        <v>6.4274699805610958</v>
      </c>
      <c r="F458" s="67">
        <v>1.3509076970409055</v>
      </c>
      <c r="G458" s="67">
        <v>1.8399909710620221</v>
      </c>
      <c r="H458" s="67">
        <v>1673.3242869693595</v>
      </c>
      <c r="I458" s="68">
        <v>0.28203722236563811</v>
      </c>
      <c r="J458" s="68">
        <v>0.28185606022904197</v>
      </c>
      <c r="K458" s="68">
        <v>0.28218935454747651</v>
      </c>
    </row>
    <row r="459" spans="1:11">
      <c r="A459" s="66" t="s">
        <v>579</v>
      </c>
      <c r="B459" s="67">
        <v>1376.344161</v>
      </c>
      <c r="C459" s="67">
        <v>22.79858582</v>
      </c>
      <c r="D459" s="67">
        <v>4.0430480999999997E-2</v>
      </c>
      <c r="E459" s="67">
        <v>9.069769114991022</v>
      </c>
      <c r="F459" s="67">
        <v>1.5514282619307944</v>
      </c>
      <c r="G459" s="67">
        <v>1.9967644999585588</v>
      </c>
      <c r="H459" s="67">
        <v>1493.73903388496</v>
      </c>
      <c r="I459" s="68">
        <v>0.28216705014668658</v>
      </c>
      <c r="J459" s="68">
        <v>0.28191136304931164</v>
      </c>
      <c r="K459" s="68">
        <v>0.28225255777064184</v>
      </c>
    </row>
    <row r="460" spans="1:11">
      <c r="A460" s="66" t="s">
        <v>580</v>
      </c>
      <c r="B460" s="67">
        <v>1483.344687</v>
      </c>
      <c r="C460" s="67">
        <v>26.970734920000002</v>
      </c>
      <c r="D460" s="67">
        <v>1.8353426999999999E-2</v>
      </c>
      <c r="E460" s="67">
        <v>8.4699805004895268</v>
      </c>
      <c r="F460" s="67">
        <v>1.4478352640012073</v>
      </c>
      <c r="G460" s="67">
        <v>2.0158910664780372</v>
      </c>
      <c r="H460" s="67">
        <v>1608.6943468218867</v>
      </c>
      <c r="I460" s="68">
        <v>0.28208122020580939</v>
      </c>
      <c r="J460" s="68">
        <v>0.28184250015775486</v>
      </c>
      <c r="K460" s="68">
        <v>0.28217385732314842</v>
      </c>
    </row>
    <row r="461" spans="1:11">
      <c r="A461" s="66" t="s">
        <v>581</v>
      </c>
      <c r="B461" s="67">
        <v>1287.407537</v>
      </c>
      <c r="C461" s="67">
        <v>39.801997069999999</v>
      </c>
      <c r="D461" s="67">
        <v>4.3788944000000003E-2</v>
      </c>
      <c r="E461" s="67">
        <v>-17.085276849848618</v>
      </c>
      <c r="F461" s="67">
        <v>1.306544313566971</v>
      </c>
      <c r="G461" s="67">
        <v>2.0854579177831383</v>
      </c>
      <c r="H461" s="67">
        <v>2410.4570131590544</v>
      </c>
      <c r="I461" s="68">
        <v>0.28148674499202064</v>
      </c>
      <c r="J461" s="68">
        <v>0.28196849597368523</v>
      </c>
      <c r="K461" s="68">
        <v>0.28231785254135455</v>
      </c>
    </row>
    <row r="462" spans="1:11">
      <c r="A462" s="66" t="s">
        <v>582</v>
      </c>
      <c r="B462" s="67">
        <v>1218.018374</v>
      </c>
      <c r="C462" s="67">
        <v>20.988145729999999</v>
      </c>
      <c r="D462" s="67">
        <v>5.2343700000000003E-3</v>
      </c>
      <c r="E462" s="67">
        <v>4.5396664015795452</v>
      </c>
      <c r="F462" s="67">
        <v>1.3507428334933453</v>
      </c>
      <c r="G462" s="67">
        <v>1.6968628636915284</v>
      </c>
      <c r="H462" s="67">
        <v>1530.4603302251601</v>
      </c>
      <c r="I462" s="68">
        <v>0.28214103033333648</v>
      </c>
      <c r="J462" s="68">
        <v>0.282013005836596</v>
      </c>
      <c r="K462" s="68">
        <v>0.28236872095610971</v>
      </c>
    </row>
    <row r="463" spans="1:11">
      <c r="A463" s="66" t="s">
        <v>583</v>
      </c>
      <c r="B463" s="67">
        <v>1836.562588</v>
      </c>
      <c r="C463" s="67">
        <v>17.93137432</v>
      </c>
      <c r="D463" s="67">
        <v>6.4432459999999997E-3</v>
      </c>
      <c r="E463" s="67">
        <v>0.10951274110215792</v>
      </c>
      <c r="F463" s="67">
        <v>1.4490123679338882</v>
      </c>
      <c r="G463" s="67">
        <v>1.9181216105379484</v>
      </c>
      <c r="H463" s="67">
        <v>2240.3794019479778</v>
      </c>
      <c r="I463" s="68">
        <v>0.28161728385558227</v>
      </c>
      <c r="J463" s="68">
        <v>0.28161419982128671</v>
      </c>
      <c r="K463" s="68">
        <v>0.28191294265289901</v>
      </c>
    </row>
    <row r="464" spans="1:11">
      <c r="A464" s="66" t="s">
        <v>584</v>
      </c>
      <c r="B464" s="67">
        <v>1242.4815100000001</v>
      </c>
      <c r="C464" s="67">
        <v>19.641529559999999</v>
      </c>
      <c r="D464" s="67">
        <v>-7.9021820000000007E-3</v>
      </c>
      <c r="E464" s="67">
        <v>-1.8821266472213161</v>
      </c>
      <c r="F464" s="67">
        <v>1.5790875499393353</v>
      </c>
      <c r="G464" s="67">
        <v>1.9178710675826771</v>
      </c>
      <c r="H464" s="67">
        <v>1803.1253414824641</v>
      </c>
      <c r="I464" s="68">
        <v>0.28194424499939202</v>
      </c>
      <c r="J464" s="68">
        <v>0.28199732046652154</v>
      </c>
      <c r="K464" s="68">
        <v>0.2823507948188817</v>
      </c>
    </row>
    <row r="465" spans="1:11">
      <c r="A465" s="66" t="s">
        <v>585</v>
      </c>
      <c r="B465" s="67">
        <v>1237.170615</v>
      </c>
      <c r="C465" s="67">
        <v>23.065208479999999</v>
      </c>
      <c r="D465" s="67">
        <v>-5.616172E-3</v>
      </c>
      <c r="E465" s="67">
        <v>3.4677672497340772</v>
      </c>
      <c r="F465" s="67">
        <v>1.4731624331610631</v>
      </c>
      <c r="G465" s="67">
        <v>1.8758981036004485</v>
      </c>
      <c r="H465" s="67">
        <v>1592.9373950519666</v>
      </c>
      <c r="I465" s="68">
        <v>0.28209851762364113</v>
      </c>
      <c r="J465" s="68">
        <v>0.28200072633532242</v>
      </c>
      <c r="K465" s="68">
        <v>0.2823546872403685</v>
      </c>
    </row>
    <row r="466" spans="1:11">
      <c r="A466" s="66" t="s">
        <v>586</v>
      </c>
      <c r="B466" s="67">
        <v>1124.0132639999999</v>
      </c>
      <c r="C466" s="67">
        <v>28.281102000000001</v>
      </c>
      <c r="D466" s="67">
        <v>2.9691908999999999E-2</v>
      </c>
      <c r="E466" s="67">
        <v>4.1786763014695083</v>
      </c>
      <c r="F466" s="67">
        <v>1.4225995617258478</v>
      </c>
      <c r="G466" s="67">
        <v>1.9190794714751824</v>
      </c>
      <c r="H466" s="67">
        <v>1469.6411335742432</v>
      </c>
      <c r="I466" s="68">
        <v>0.28219108312703572</v>
      </c>
      <c r="J466" s="68">
        <v>0.28207321386163142</v>
      </c>
      <c r="K466" s="68">
        <v>0.28243753012757877</v>
      </c>
    </row>
    <row r="467" spans="1:11">
      <c r="A467" s="66" t="s">
        <v>587</v>
      </c>
      <c r="B467" s="67">
        <v>1855.9364499999999</v>
      </c>
      <c r="C467" s="67">
        <v>22.24549128</v>
      </c>
      <c r="D467" s="67">
        <v>-1.3677299999999999E-3</v>
      </c>
      <c r="E467" s="67">
        <v>2.3266242604091936</v>
      </c>
      <c r="F467" s="67">
        <v>1.4488850957572601</v>
      </c>
      <c r="G467" s="67">
        <v>2.1170489622823752</v>
      </c>
      <c r="H467" s="67">
        <v>2171.204732784352</v>
      </c>
      <c r="I467" s="68">
        <v>0.28166715219727995</v>
      </c>
      <c r="J467" s="68">
        <v>0.28160163407791827</v>
      </c>
      <c r="K467" s="68">
        <v>0.28189858180333516</v>
      </c>
    </row>
    <row r="468" spans="1:11">
      <c r="A468" s="66" t="s">
        <v>588</v>
      </c>
      <c r="B468" s="67">
        <v>1470.0363950000001</v>
      </c>
      <c r="C468" s="67">
        <v>26.94670047</v>
      </c>
      <c r="D468" s="67">
        <v>1.8973255000000001E-2</v>
      </c>
      <c r="E468" s="67">
        <v>7.2797485180386978</v>
      </c>
      <c r="F468" s="67">
        <v>1.3743972990805013</v>
      </c>
      <c r="G468" s="67">
        <v>2.0958492305656051</v>
      </c>
      <c r="H468" s="67">
        <v>1645.4838804852743</v>
      </c>
      <c r="I468" s="68">
        <v>0.28205625302286275</v>
      </c>
      <c r="J468" s="68">
        <v>0.28185107253010688</v>
      </c>
      <c r="K468" s="68">
        <v>0.2821836543201221</v>
      </c>
    </row>
    <row r="469" spans="1:11">
      <c r="A469" s="66" t="s">
        <v>589</v>
      </c>
      <c r="B469" s="67">
        <v>1205.9323010000001</v>
      </c>
      <c r="C469" s="67">
        <v>21.490988349999999</v>
      </c>
      <c r="D469" s="67">
        <v>-1.1198990000000001E-2</v>
      </c>
      <c r="E469" s="67">
        <v>0.47893845142477076</v>
      </c>
      <c r="F469" s="67">
        <v>1.5518877243067695</v>
      </c>
      <c r="G469" s="67">
        <v>1.9261557436667243</v>
      </c>
      <c r="H469" s="67">
        <v>1680.7490659192574</v>
      </c>
      <c r="I469" s="68">
        <v>0.28203425965006607</v>
      </c>
      <c r="J469" s="68">
        <v>0.28202075259181447</v>
      </c>
      <c r="K469" s="68">
        <v>0.28237757439064509</v>
      </c>
    </row>
    <row r="470" spans="1:11">
      <c r="A470" s="66" t="s">
        <v>590</v>
      </c>
      <c r="B470" s="67">
        <v>1442.5498990000001</v>
      </c>
      <c r="C470" s="67">
        <v>21.82268453</v>
      </c>
      <c r="D470" s="67">
        <v>2.0500470000000002E-3</v>
      </c>
      <c r="E470" s="67">
        <v>8.3163392159657512</v>
      </c>
      <c r="F470" s="67">
        <v>1.4989242325174754</v>
      </c>
      <c r="G470" s="67">
        <v>1.9406002307942316</v>
      </c>
      <c r="H470" s="67">
        <v>1580.3094963913447</v>
      </c>
      <c r="I470" s="68">
        <v>0.28210318251542754</v>
      </c>
      <c r="J470" s="68">
        <v>0.2818687708841216</v>
      </c>
      <c r="K470" s="68">
        <v>0.28220388101042465</v>
      </c>
    </row>
    <row r="471" spans="1:11">
      <c r="A471" s="66" t="s">
        <v>591</v>
      </c>
      <c r="B471" s="67">
        <v>1278.336949</v>
      </c>
      <c r="C471" s="67">
        <v>22.563165189999999</v>
      </c>
      <c r="D471" s="67">
        <v>4.7754617999999999E-2</v>
      </c>
      <c r="E471" s="67">
        <v>7.2209559684344171</v>
      </c>
      <c r="F471" s="67">
        <v>1.8927312373116369</v>
      </c>
      <c r="G471" s="67">
        <v>2.3985245324964488</v>
      </c>
      <c r="H471" s="67">
        <v>1478.8239213573415</v>
      </c>
      <c r="I471" s="68">
        <v>0.28217793001278613</v>
      </c>
      <c r="J471" s="68">
        <v>0.28197431759962449</v>
      </c>
      <c r="K471" s="68">
        <v>0.28232450582814222</v>
      </c>
    </row>
    <row r="472" spans="1:11">
      <c r="A472" s="66" t="s">
        <v>592</v>
      </c>
      <c r="B472" s="67">
        <v>2737.621408</v>
      </c>
      <c r="C472" s="67">
        <v>21.331579990000002</v>
      </c>
      <c r="D472" s="67">
        <v>-1.5382503E-2</v>
      </c>
      <c r="E472" s="67">
        <v>0.59840718842574248</v>
      </c>
      <c r="F472" s="67">
        <v>2.3977507437866521</v>
      </c>
      <c r="G472" s="67">
        <v>3.3504212945678624</v>
      </c>
      <c r="H472" s="67">
        <v>3000.948653705068</v>
      </c>
      <c r="I472" s="68">
        <v>0.28104176481016013</v>
      </c>
      <c r="J472" s="68">
        <v>0.28102494807525463</v>
      </c>
      <c r="K472" s="68">
        <v>0.28123951208600523</v>
      </c>
    </row>
    <row r="473" spans="1:11">
      <c r="A473" s="66" t="s">
        <v>593</v>
      </c>
      <c r="B473" s="67">
        <v>1477.805159</v>
      </c>
      <c r="C473" s="67">
        <v>20.812985210000001</v>
      </c>
      <c r="D473" s="67">
        <v>-4.1914215999999997E-2</v>
      </c>
      <c r="E473" s="67">
        <v>7.5769831321692571</v>
      </c>
      <c r="F473" s="67">
        <v>1.262408281808054</v>
      </c>
      <c r="G473" s="67">
        <v>1.6822619485767909</v>
      </c>
      <c r="H473" s="67">
        <v>1638.2705695674226</v>
      </c>
      <c r="I473" s="68">
        <v>0.28205962292576514</v>
      </c>
      <c r="J473" s="68">
        <v>0.28184606863497358</v>
      </c>
      <c r="K473" s="68">
        <v>0.28217793558282689</v>
      </c>
    </row>
    <row r="474" spans="1:11">
      <c r="A474" s="66" t="s">
        <v>594</v>
      </c>
      <c r="B474" s="67">
        <v>1426.8326030000001</v>
      </c>
      <c r="C474" s="67">
        <v>23.631230680000002</v>
      </c>
      <c r="D474" s="67">
        <v>-4.6402493000000003E-2</v>
      </c>
      <c r="E474" s="67">
        <v>4.4042236312824556</v>
      </c>
      <c r="F474" s="67">
        <v>2.0756850996412504</v>
      </c>
      <c r="G474" s="67">
        <v>3.5966585415625474</v>
      </c>
      <c r="H474" s="67">
        <v>1734.6722092808013</v>
      </c>
      <c r="I474" s="68">
        <v>0.28200303282531908</v>
      </c>
      <c r="J474" s="68">
        <v>0.28187888705976427</v>
      </c>
      <c r="K474" s="68">
        <v>0.2822154423540163</v>
      </c>
    </row>
    <row r="475" spans="1:11">
      <c r="A475" s="66" t="s">
        <v>595</v>
      </c>
      <c r="B475" s="67">
        <v>1235.4354069999999</v>
      </c>
      <c r="C475" s="67">
        <v>23.946753260000001</v>
      </c>
      <c r="D475" s="67">
        <v>-1.8280099999999999E-4</v>
      </c>
      <c r="E475" s="67">
        <v>3.7817927156025277</v>
      </c>
      <c r="F475" s="67">
        <v>1.2218737989010742</v>
      </c>
      <c r="G475" s="67">
        <v>1.6472849359683295</v>
      </c>
      <c r="H475" s="67">
        <v>1576.1686036108531</v>
      </c>
      <c r="I475" s="68">
        <v>0.28210848629850238</v>
      </c>
      <c r="J475" s="68">
        <v>0.2820018390484324</v>
      </c>
      <c r="K475" s="68">
        <v>0.28235595891249415</v>
      </c>
    </row>
    <row r="476" spans="1:11">
      <c r="A476" s="66" t="s">
        <v>596</v>
      </c>
      <c r="B476" s="67">
        <v>1429.566067</v>
      </c>
      <c r="C476" s="67">
        <v>23.789099589999999</v>
      </c>
      <c r="D476" s="67">
        <v>-3.7633361999999997E-2</v>
      </c>
      <c r="E476" s="67">
        <v>7.8368541342199727</v>
      </c>
      <c r="F476" s="67">
        <v>1.4732059702346452</v>
      </c>
      <c r="G476" s="67">
        <v>1.9446664431743699</v>
      </c>
      <c r="H476" s="67">
        <v>1584.8797980458639</v>
      </c>
      <c r="I476" s="68">
        <v>0.28209803091775021</v>
      </c>
      <c r="J476" s="68">
        <v>0.28187712792421871</v>
      </c>
      <c r="K476" s="68">
        <v>0.28221343191339276</v>
      </c>
    </row>
    <row r="477" spans="1:11">
      <c r="A477" s="66" t="s">
        <v>597</v>
      </c>
      <c r="B477" s="67">
        <v>1888.846151</v>
      </c>
      <c r="C477" s="67">
        <v>20.037079800000001</v>
      </c>
      <c r="D477" s="67">
        <v>-3.1638870999999999E-2</v>
      </c>
      <c r="E477" s="67">
        <v>0.30538130454837997</v>
      </c>
      <c r="F477" s="67">
        <v>1.3754096123912181</v>
      </c>
      <c r="G477" s="67">
        <v>1.9788805026899059</v>
      </c>
      <c r="H477" s="67">
        <v>2280.0709424581769</v>
      </c>
      <c r="I477" s="68">
        <v>0.28158887761555207</v>
      </c>
      <c r="J477" s="68">
        <v>0.28158027868026819</v>
      </c>
      <c r="K477" s="68">
        <v>0.28187417563459216</v>
      </c>
    </row>
    <row r="478" spans="1:11">
      <c r="A478" s="66" t="s">
        <v>598</v>
      </c>
      <c r="B478" s="67">
        <v>1479.1261030000001</v>
      </c>
      <c r="C478" s="67">
        <v>22.35588357</v>
      </c>
      <c r="D478" s="67">
        <v>-1.6566361000000002E-2</v>
      </c>
      <c r="E478" s="67">
        <v>5.7325832417420841</v>
      </c>
      <c r="F478" s="67">
        <v>1.2624954716351287</v>
      </c>
      <c r="G478" s="67">
        <v>1.7213199338428353</v>
      </c>
      <c r="H478" s="67">
        <v>1710.3982940729204</v>
      </c>
      <c r="I478" s="68">
        <v>0.28200678785419792</v>
      </c>
      <c r="J478" s="68">
        <v>0.2818452177370015</v>
      </c>
      <c r="K478" s="68">
        <v>0.28217696312800167</v>
      </c>
    </row>
    <row r="479" spans="1:11">
      <c r="A479" s="66" t="s">
        <v>599</v>
      </c>
      <c r="B479" s="67">
        <v>1254.1028260000001</v>
      </c>
      <c r="C479" s="67">
        <v>20.462150350000002</v>
      </c>
      <c r="D479" s="67">
        <v>-6.4052939999999997E-3</v>
      </c>
      <c r="E479" s="67">
        <v>2.3187477873243267</v>
      </c>
      <c r="F479" s="67">
        <v>1.2624191780257723</v>
      </c>
      <c r="G479" s="67">
        <v>1.6168166438590426</v>
      </c>
      <c r="H479" s="67">
        <v>1648.9486186762597</v>
      </c>
      <c r="I479" s="68">
        <v>0.28205525289550726</v>
      </c>
      <c r="J479" s="68">
        <v>0.28198986655759445</v>
      </c>
      <c r="K479" s="68">
        <v>0.28234227606582218</v>
      </c>
    </row>
    <row r="480" spans="1:11">
      <c r="A480" s="66" t="s">
        <v>600</v>
      </c>
      <c r="B480" s="67">
        <v>1252.082128</v>
      </c>
      <c r="C480" s="67">
        <v>21.97383572</v>
      </c>
      <c r="D480" s="67">
        <v>5.7388029999999998E-3</v>
      </c>
      <c r="E480" s="67">
        <v>-3.0241151245402609</v>
      </c>
      <c r="F480" s="67">
        <v>1.3747591388029912</v>
      </c>
      <c r="G480" s="67">
        <v>1.7547910669968303</v>
      </c>
      <c r="H480" s="67">
        <v>1856.3691266453466</v>
      </c>
      <c r="I480" s="68">
        <v>0.28190588537475231</v>
      </c>
      <c r="J480" s="68">
        <v>0.28199116274877783</v>
      </c>
      <c r="K480" s="68">
        <v>0.28234375742717466</v>
      </c>
    </row>
    <row r="481" spans="1:11">
      <c r="A481" s="66" t="s">
        <v>601</v>
      </c>
      <c r="B481" s="67">
        <v>1476.7182700000001</v>
      </c>
      <c r="C481" s="67">
        <v>19.10001621</v>
      </c>
      <c r="D481" s="67">
        <v>2.5748653999999999E-2</v>
      </c>
      <c r="E481" s="67">
        <v>6.6834835551699001</v>
      </c>
      <c r="F481" s="67">
        <v>1.3055104503846762</v>
      </c>
      <c r="G481" s="67">
        <v>1.6960749784589169</v>
      </c>
      <c r="H481" s="67">
        <v>1673.5156790350554</v>
      </c>
      <c r="I481" s="68">
        <v>0.28203514057299089</v>
      </c>
      <c r="J481" s="68">
        <v>0.28184676874858999</v>
      </c>
      <c r="K481" s="68">
        <v>0.28217873571267427</v>
      </c>
    </row>
    <row r="482" spans="1:11">
      <c r="A482" s="66" t="s">
        <v>602</v>
      </c>
      <c r="B482" s="67">
        <v>1503.1966179999999</v>
      </c>
      <c r="C482" s="67">
        <v>22.23644874</v>
      </c>
      <c r="D482" s="67">
        <v>8.1828449999999994E-3</v>
      </c>
      <c r="E482" s="67">
        <v>4.4554421565301539</v>
      </c>
      <c r="F482" s="67">
        <v>1.2419931176189378</v>
      </c>
      <c r="G482" s="67">
        <v>1.7105360760050203</v>
      </c>
      <c r="H482" s="67">
        <v>1779.3029692277021</v>
      </c>
      <c r="I482" s="68">
        <v>0.2819552764227638</v>
      </c>
      <c r="J482" s="68">
        <v>0.28182970882619712</v>
      </c>
      <c r="K482" s="68">
        <v>0.28215923865851095</v>
      </c>
    </row>
    <row r="483" spans="1:11">
      <c r="A483" s="66" t="s">
        <v>603</v>
      </c>
      <c r="B483" s="67">
        <v>1836.24118</v>
      </c>
      <c r="C483" s="67">
        <v>23.332047150000001</v>
      </c>
      <c r="D483" s="67">
        <v>-1.4300607999999999E-2</v>
      </c>
      <c r="E483" s="67">
        <v>8.2537240098101705E-2</v>
      </c>
      <c r="F483" s="67">
        <v>1.328715254300413</v>
      </c>
      <c r="G483" s="67">
        <v>1.9479556501100781</v>
      </c>
      <c r="H483" s="67">
        <v>2246.047339011106</v>
      </c>
      <c r="I483" s="68">
        <v>0.28161673261345371</v>
      </c>
      <c r="J483" s="68">
        <v>0.28161440824585088</v>
      </c>
      <c r="K483" s="68">
        <v>0.28191318085240097</v>
      </c>
    </row>
    <row r="484" spans="1:11">
      <c r="A484" s="66" t="s">
        <v>604</v>
      </c>
      <c r="B484" s="67">
        <v>1455.968239</v>
      </c>
      <c r="C484" s="67">
        <v>27.63122955</v>
      </c>
      <c r="D484" s="67">
        <v>-1.6888167999999999E-2</v>
      </c>
      <c r="E484" s="67">
        <v>5.6410016980934508</v>
      </c>
      <c r="F484" s="67">
        <v>1.3745222372240824</v>
      </c>
      <c r="G484" s="67">
        <v>1.9373489146778944</v>
      </c>
      <c r="H484" s="67">
        <v>1693.4497034452729</v>
      </c>
      <c r="I484" s="68">
        <v>0.28201912939478935</v>
      </c>
      <c r="J484" s="68">
        <v>0.28186013204643945</v>
      </c>
      <c r="K484" s="68">
        <v>0.2821940080530736</v>
      </c>
    </row>
    <row r="485" spans="1:11">
      <c r="A485" s="66" t="s">
        <v>605</v>
      </c>
      <c r="B485" s="67">
        <v>1258.4429259999999</v>
      </c>
      <c r="C485" s="67">
        <v>20.252705760000001</v>
      </c>
      <c r="D485" s="67">
        <v>-3.7635500000000001E-3</v>
      </c>
      <c r="E485" s="67">
        <v>-0.10741554038240508</v>
      </c>
      <c r="F485" s="67">
        <v>1.4230461738007234</v>
      </c>
      <c r="G485" s="67">
        <v>1.7886060157523698</v>
      </c>
      <c r="H485" s="67">
        <v>1768.4151994060487</v>
      </c>
      <c r="I485" s="68">
        <v>0.28198405342479066</v>
      </c>
      <c r="J485" s="68">
        <v>0.28198708240427439</v>
      </c>
      <c r="K485" s="68">
        <v>0.28233909417631359</v>
      </c>
    </row>
    <row r="486" spans="1:11">
      <c r="A486" s="66" t="s">
        <v>606</v>
      </c>
      <c r="B486" s="67">
        <v>1422.8454240000001</v>
      </c>
      <c r="C486" s="67">
        <v>26.724728020000001</v>
      </c>
      <c r="D486" s="67">
        <v>-2.2065408000000002E-2</v>
      </c>
      <c r="E486" s="67">
        <v>7.1928357676465104</v>
      </c>
      <c r="F486" s="67">
        <v>1.3278227401268161</v>
      </c>
      <c r="G486" s="67">
        <v>1.9388523650865075</v>
      </c>
      <c r="H486" s="67">
        <v>1609.6589275239123</v>
      </c>
      <c r="I486" s="68">
        <v>0.28208420556922054</v>
      </c>
      <c r="J486" s="68">
        <v>0.28188145286957689</v>
      </c>
      <c r="K486" s="68">
        <v>0.28221837470808786</v>
      </c>
    </row>
    <row r="487" spans="1:11">
      <c r="A487" s="66" t="s">
        <v>607</v>
      </c>
      <c r="B487" s="67">
        <v>1472.906864</v>
      </c>
      <c r="C487" s="67">
        <v>20.098851589999999</v>
      </c>
      <c r="D487" s="67">
        <v>9.2948900000000003E-4</v>
      </c>
      <c r="E487" s="67">
        <v>8.0160967317000065</v>
      </c>
      <c r="F487" s="67">
        <v>1.4731842009327196</v>
      </c>
      <c r="G487" s="67">
        <v>1.896598124049298</v>
      </c>
      <c r="H487" s="67">
        <v>1620.0786454017236</v>
      </c>
      <c r="I487" s="68">
        <v>0.28207515679694212</v>
      </c>
      <c r="J487" s="68">
        <v>0.28184922373282245</v>
      </c>
      <c r="K487" s="68">
        <v>0.28218154140893992</v>
      </c>
    </row>
    <row r="488" spans="1:11">
      <c r="A488" s="66" t="s">
        <v>608</v>
      </c>
      <c r="B488" s="67">
        <v>1790.652842</v>
      </c>
      <c r="C488" s="67">
        <v>22.137967669999998</v>
      </c>
      <c r="D488" s="67">
        <v>-4.6528514E-2</v>
      </c>
      <c r="E488" s="67">
        <v>0.11928441989272898</v>
      </c>
      <c r="F488" s="67">
        <v>1.6072339806983391</v>
      </c>
      <c r="G488" s="67">
        <v>2.187305555275687</v>
      </c>
      <c r="H488" s="67">
        <v>2207.2281777467215</v>
      </c>
      <c r="I488" s="68">
        <v>0.28164731799515463</v>
      </c>
      <c r="J488" s="68">
        <v>0.28164395842153495</v>
      </c>
      <c r="K488" s="68">
        <v>0.28194695248175417</v>
      </c>
    </row>
  </sheetData>
  <mergeCells count="4">
    <mergeCell ref="H8:N8"/>
    <mergeCell ref="P8:V8"/>
    <mergeCell ref="X8:AD8"/>
    <mergeCell ref="AF8:AL8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workbookViewId="0">
      <selection activeCell="N24" sqref="N24"/>
    </sheetView>
  </sheetViews>
  <sheetFormatPr defaultColWidth="11.42578125" defaultRowHeight="15"/>
  <cols>
    <col min="1" max="1" width="14" customWidth="1"/>
    <col min="2" max="2" width="12.140625" bestFit="1" customWidth="1"/>
    <col min="3" max="3" width="12.140625" style="73" bestFit="1" customWidth="1"/>
  </cols>
  <sheetData>
    <row r="1" spans="1:3" ht="21">
      <c r="A1" s="76" t="s">
        <v>733</v>
      </c>
    </row>
    <row r="2" spans="1:3" ht="15.75">
      <c r="A2" s="62" t="s">
        <v>618</v>
      </c>
      <c r="B2" s="62" t="s">
        <v>619</v>
      </c>
      <c r="C2" s="72" t="s">
        <v>620</v>
      </c>
    </row>
    <row r="3" spans="1:3">
      <c r="A3" t="s">
        <v>621</v>
      </c>
      <c r="B3" s="73">
        <v>0.2824666576233591</v>
      </c>
      <c r="C3" s="73">
        <v>2.4850824617594133E-5</v>
      </c>
    </row>
    <row r="4" spans="1:3">
      <c r="A4" t="s">
        <v>621</v>
      </c>
      <c r="B4" s="73">
        <v>0.28247363555074656</v>
      </c>
      <c r="C4" s="73">
        <v>2.0160304317123601E-5</v>
      </c>
    </row>
    <row r="5" spans="1:3">
      <c r="A5" t="s">
        <v>621</v>
      </c>
      <c r="B5" s="73">
        <v>0.2824931802288238</v>
      </c>
      <c r="C5" s="73">
        <v>2.8999877647284242E-5</v>
      </c>
    </row>
    <row r="6" spans="1:3">
      <c r="A6" t="s">
        <v>621</v>
      </c>
      <c r="B6" s="73">
        <v>0.28249974812318285</v>
      </c>
      <c r="C6" s="73">
        <v>1.9874510380543736E-5</v>
      </c>
    </row>
    <row r="7" spans="1:3">
      <c r="A7" t="s">
        <v>621</v>
      </c>
      <c r="B7" s="73">
        <v>0.28250466815027664</v>
      </c>
      <c r="C7" s="73">
        <v>2.585139577596211E-5</v>
      </c>
    </row>
    <row r="8" spans="1:3">
      <c r="A8" t="s">
        <v>621</v>
      </c>
      <c r="B8" s="73">
        <v>0.28251073884141653</v>
      </c>
      <c r="C8" s="73">
        <v>2.8544013388109147E-5</v>
      </c>
    </row>
    <row r="9" spans="1:3">
      <c r="A9" t="s">
        <v>621</v>
      </c>
      <c r="B9" s="73">
        <v>0.28251367096957797</v>
      </c>
      <c r="C9" s="73">
        <v>2.5442934327561969E-5</v>
      </c>
    </row>
    <row r="10" spans="1:3">
      <c r="A10" t="s">
        <v>621</v>
      </c>
      <c r="B10" s="73">
        <v>0.28251745677675699</v>
      </c>
      <c r="C10" s="73">
        <v>2.2094319720633336E-5</v>
      </c>
    </row>
    <row r="11" spans="1:3">
      <c r="A11" t="s">
        <v>621</v>
      </c>
      <c r="B11" s="73">
        <v>0.2825227380914912</v>
      </c>
      <c r="C11" s="73">
        <v>2.449381560899488E-5</v>
      </c>
    </row>
    <row r="12" spans="1:3">
      <c r="A12" t="s">
        <v>621</v>
      </c>
      <c r="B12" s="73">
        <v>0.28252513536250895</v>
      </c>
      <c r="C12" s="73">
        <v>2.8098272758576316E-5</v>
      </c>
    </row>
    <row r="13" spans="1:3">
      <c r="A13" t="s">
        <v>621</v>
      </c>
      <c r="B13" s="73">
        <v>0.28252890744071196</v>
      </c>
      <c r="C13" s="73">
        <v>2.3615504953609796E-5</v>
      </c>
    </row>
    <row r="14" spans="1:3">
      <c r="A14" t="s">
        <v>621</v>
      </c>
      <c r="B14" s="73">
        <v>0.28252900827530292</v>
      </c>
      <c r="C14" s="73">
        <v>2.5825805723738418E-5</v>
      </c>
    </row>
    <row r="15" spans="1:3">
      <c r="A15" t="s">
        <v>621</v>
      </c>
      <c r="B15" s="73">
        <v>0.28253617853730922</v>
      </c>
      <c r="C15" s="73">
        <v>3.006812248412544E-5</v>
      </c>
    </row>
    <row r="16" spans="1:3">
      <c r="A16" t="s">
        <v>621</v>
      </c>
      <c r="B16" s="73">
        <v>0.28253741231393503</v>
      </c>
      <c r="C16" s="73">
        <v>2.5564160816742418E-5</v>
      </c>
    </row>
    <row r="17" spans="1:3">
      <c r="A17" t="s">
        <v>621</v>
      </c>
      <c r="B17" s="73">
        <v>0.2825385375252128</v>
      </c>
      <c r="C17" s="73">
        <v>2.391628428555979E-5</v>
      </c>
    </row>
    <row r="18" spans="1:3">
      <c r="A18" t="s">
        <v>621</v>
      </c>
      <c r="B18" s="73">
        <v>0.2825396613861747</v>
      </c>
      <c r="C18" s="73">
        <v>2.9592349383021345E-5</v>
      </c>
    </row>
    <row r="19" spans="1:3">
      <c r="A19" t="s">
        <v>621</v>
      </c>
      <c r="B19" s="73">
        <v>0.28254310486146672</v>
      </c>
      <c r="C19" s="73">
        <v>2.97386717045746E-5</v>
      </c>
    </row>
    <row r="20" spans="1:3">
      <c r="A20" t="s">
        <v>621</v>
      </c>
      <c r="B20" s="73">
        <v>0.28254414551059737</v>
      </c>
      <c r="C20" s="73">
        <v>2.397566942763655E-5</v>
      </c>
    </row>
    <row r="21" spans="1:3">
      <c r="A21" t="s">
        <v>621</v>
      </c>
      <c r="B21" s="73">
        <v>0.28254518366840181</v>
      </c>
      <c r="C21" s="73">
        <v>2.6794250608126114E-5</v>
      </c>
    </row>
    <row r="22" spans="1:3">
      <c r="A22" t="s">
        <v>621</v>
      </c>
      <c r="B22" s="73">
        <v>0.28254631522970175</v>
      </c>
      <c r="C22" s="73">
        <v>2.8220353032482714E-5</v>
      </c>
    </row>
    <row r="23" spans="1:3">
      <c r="A23" t="s">
        <v>621</v>
      </c>
      <c r="B23" s="73">
        <v>0.28254800742544189</v>
      </c>
      <c r="C23" s="73">
        <v>3.0555783070875092E-5</v>
      </c>
    </row>
    <row r="24" spans="1:3">
      <c r="A24" t="s">
        <v>621</v>
      </c>
      <c r="B24" s="73">
        <v>0.28254878399088978</v>
      </c>
      <c r="C24" s="73">
        <v>2.5829152728217517E-5</v>
      </c>
    </row>
    <row r="25" spans="1:3">
      <c r="A25" t="s">
        <v>621</v>
      </c>
      <c r="B25" s="73">
        <v>0.28255017374964814</v>
      </c>
      <c r="C25" s="73">
        <v>2.4801778147503076E-5</v>
      </c>
    </row>
    <row r="26" spans="1:3">
      <c r="A26" t="s">
        <v>621</v>
      </c>
      <c r="B26" s="73">
        <v>0.28255069539061822</v>
      </c>
      <c r="C26" s="73">
        <v>3.7299292272893777E-5</v>
      </c>
    </row>
    <row r="27" spans="1:3">
      <c r="A27" t="s">
        <v>621</v>
      </c>
      <c r="B27" s="73">
        <v>0.2825535533760955</v>
      </c>
      <c r="C27" s="73">
        <v>2.8423193848933157E-5</v>
      </c>
    </row>
    <row r="28" spans="1:3">
      <c r="A28" t="s">
        <v>621</v>
      </c>
      <c r="B28" s="73">
        <v>0.28255497201352969</v>
      </c>
      <c r="C28" s="73">
        <v>3.0088210865768278E-5</v>
      </c>
    </row>
    <row r="29" spans="1:3">
      <c r="A29" t="s">
        <v>621</v>
      </c>
      <c r="B29" s="73">
        <v>0.28255512616260886</v>
      </c>
      <c r="C29" s="73">
        <v>2.6603392234294363E-5</v>
      </c>
    </row>
    <row r="30" spans="1:3">
      <c r="A30" t="s">
        <v>621</v>
      </c>
      <c r="B30" s="73">
        <v>0.28255572862400508</v>
      </c>
      <c r="C30" s="73">
        <v>2.957571876818607E-5</v>
      </c>
    </row>
    <row r="31" spans="1:3">
      <c r="A31" t="s">
        <v>621</v>
      </c>
      <c r="B31" s="73">
        <v>0.28255792100583299</v>
      </c>
      <c r="C31" s="73">
        <v>2.5351037260375102E-5</v>
      </c>
    </row>
    <row r="32" spans="1:3">
      <c r="A32" t="s">
        <v>621</v>
      </c>
      <c r="B32" s="73">
        <v>0.28255908320315437</v>
      </c>
      <c r="C32" s="73">
        <v>2.3797018453713393E-5</v>
      </c>
    </row>
    <row r="33" spans="1:3">
      <c r="A33" t="s">
        <v>621</v>
      </c>
      <c r="B33" s="73">
        <v>0.28255925530661063</v>
      </c>
      <c r="C33" s="73">
        <v>3.5334941184511882E-5</v>
      </c>
    </row>
    <row r="34" spans="1:3">
      <c r="A34" t="s">
        <v>621</v>
      </c>
      <c r="B34" s="73">
        <v>0.28256028065252425</v>
      </c>
      <c r="C34" s="73">
        <v>2.6252683983763056E-5</v>
      </c>
    </row>
    <row r="35" spans="1:3">
      <c r="A35" t="s">
        <v>621</v>
      </c>
      <c r="B35" s="73">
        <v>0.2825603447690655</v>
      </c>
      <c r="C35" s="73">
        <v>2.9979640317675197E-5</v>
      </c>
    </row>
    <row r="36" spans="1:3">
      <c r="A36" t="s">
        <v>621</v>
      </c>
      <c r="B36" s="73">
        <v>0.28256096890407512</v>
      </c>
      <c r="C36" s="73">
        <v>3.2301993504551266E-5</v>
      </c>
    </row>
    <row r="37" spans="1:3">
      <c r="A37" t="s">
        <v>621</v>
      </c>
      <c r="B37" s="73">
        <v>0.28256905012568168</v>
      </c>
      <c r="C37" s="73">
        <v>2.1830179549321099E-5</v>
      </c>
    </row>
    <row r="38" spans="1:3">
      <c r="A38" t="s">
        <v>621</v>
      </c>
      <c r="B38" s="73">
        <v>0.28257007334199902</v>
      </c>
      <c r="C38" s="73">
        <v>1.5648064627815611E-5</v>
      </c>
    </row>
    <row r="39" spans="1:3">
      <c r="A39" t="s">
        <v>621</v>
      </c>
      <c r="B39" s="73">
        <v>0.28257019684309176</v>
      </c>
      <c r="C39" s="73">
        <v>3.2899601176795856E-5</v>
      </c>
    </row>
    <row r="40" spans="1:3">
      <c r="A40" t="s">
        <v>621</v>
      </c>
      <c r="B40" s="73">
        <v>0.28257030863221877</v>
      </c>
      <c r="C40" s="73">
        <v>2.7911450732099316E-5</v>
      </c>
    </row>
    <row r="41" spans="1:3">
      <c r="A41" t="s">
        <v>621</v>
      </c>
      <c r="B41" s="73">
        <v>0.28257030863221877</v>
      </c>
      <c r="C41" s="73">
        <v>2.7911450732099316E-5</v>
      </c>
    </row>
    <row r="42" spans="1:3">
      <c r="A42" t="s">
        <v>621</v>
      </c>
      <c r="B42" s="73">
        <v>0.28257398349095314</v>
      </c>
      <c r="C42" s="73">
        <v>2.1411336682579188E-5</v>
      </c>
    </row>
    <row r="43" spans="1:3">
      <c r="A43" t="s">
        <v>621</v>
      </c>
      <c r="B43" s="73">
        <v>0.28257441249051024</v>
      </c>
      <c r="C43" s="73">
        <v>3.2019202324239759E-5</v>
      </c>
    </row>
    <row r="44" spans="1:3">
      <c r="A44" t="s">
        <v>621</v>
      </c>
      <c r="B44" s="73">
        <v>0.28257805816601506</v>
      </c>
      <c r="C44" s="73">
        <v>2.7973459447277717E-5</v>
      </c>
    </row>
    <row r="45" spans="1:3">
      <c r="A45" t="s">
        <v>621</v>
      </c>
      <c r="B45" s="73">
        <v>0.28257959014987044</v>
      </c>
      <c r="C45" s="73">
        <v>2.838116433796248E-5</v>
      </c>
    </row>
    <row r="46" spans="1:3">
      <c r="A46" t="s">
        <v>621</v>
      </c>
      <c r="B46" s="73">
        <v>0.28258876021778795</v>
      </c>
      <c r="C46" s="73">
        <v>2.6511402927953637E-5</v>
      </c>
    </row>
    <row r="47" spans="1:3">
      <c r="A47" t="s">
        <v>621</v>
      </c>
      <c r="B47" s="73">
        <v>0.28259363469267995</v>
      </c>
      <c r="C47" s="73">
        <v>2.1474438030319839E-5</v>
      </c>
    </row>
    <row r="48" spans="1:3">
      <c r="A48" t="s">
        <v>621</v>
      </c>
      <c r="B48" s="73">
        <v>0.28259363935193199</v>
      </c>
      <c r="C48" s="73">
        <v>3.4150264388731946E-5</v>
      </c>
    </row>
    <row r="49" spans="1:3">
      <c r="A49" t="s">
        <v>621</v>
      </c>
      <c r="B49" s="73">
        <v>0.28259535949864006</v>
      </c>
      <c r="C49" s="73">
        <v>2.0495965339937082E-5</v>
      </c>
    </row>
    <row r="50" spans="1:3">
      <c r="A50" t="s">
        <v>621</v>
      </c>
      <c r="B50" s="73">
        <v>0.28259917001094664</v>
      </c>
      <c r="C50" s="73">
        <v>3.1479580677078715E-5</v>
      </c>
    </row>
    <row r="51" spans="1:3">
      <c r="A51" t="s">
        <v>621</v>
      </c>
      <c r="B51" s="73">
        <v>0.28260130798528044</v>
      </c>
      <c r="C51" s="73">
        <v>2.5931420190206915E-5</v>
      </c>
    </row>
    <row r="52" spans="1:3">
      <c r="A52" t="s">
        <v>621</v>
      </c>
      <c r="B52" s="73">
        <v>0.28260415602773681</v>
      </c>
      <c r="C52" s="73">
        <v>2.3905230325312119E-5</v>
      </c>
    </row>
    <row r="53" spans="1:3">
      <c r="A53" t="s">
        <v>621</v>
      </c>
      <c r="B53" s="73">
        <v>0.28260965123190052</v>
      </c>
      <c r="C53" s="73">
        <v>2.5054219804833251E-5</v>
      </c>
    </row>
    <row r="55" spans="1:3" ht="15.75">
      <c r="A55" s="62" t="s">
        <v>622</v>
      </c>
      <c r="B55" s="73">
        <f>AVERAGE(B3:B53)</f>
        <v>0.28255162039079434</v>
      </c>
      <c r="C55" s="73">
        <f>AVERAGE(C3:C53)</f>
        <v>2.6802033507800499E-5</v>
      </c>
    </row>
    <row r="56" spans="1:3" ht="15.75">
      <c r="A56" s="62" t="s">
        <v>623</v>
      </c>
      <c r="B56">
        <v>0.28250700000000001</v>
      </c>
      <c r="C56" s="73" t="s">
        <v>624</v>
      </c>
    </row>
    <row r="58" spans="1:3" ht="15.75">
      <c r="A58" s="62" t="s">
        <v>618</v>
      </c>
      <c r="B58" s="62" t="s">
        <v>619</v>
      </c>
      <c r="C58" s="72" t="s">
        <v>620</v>
      </c>
    </row>
    <row r="59" spans="1:3">
      <c r="A59">
        <v>91500</v>
      </c>
      <c r="B59" s="73">
        <v>0.28219022073487843</v>
      </c>
      <c r="C59" s="73">
        <v>4.3090533347695079E-5</v>
      </c>
    </row>
    <row r="60" spans="1:3">
      <c r="A60">
        <v>91500</v>
      </c>
      <c r="B60" s="73">
        <v>0.28219859503697298</v>
      </c>
      <c r="C60" s="73">
        <v>3.5730175807579403E-5</v>
      </c>
    </row>
    <row r="61" spans="1:3">
      <c r="A61">
        <v>91500</v>
      </c>
      <c r="B61" s="73">
        <v>0.28222852511006319</v>
      </c>
      <c r="C61" s="73">
        <v>3.7258893598485099E-5</v>
      </c>
    </row>
    <row r="62" spans="1:3">
      <c r="A62">
        <v>91500</v>
      </c>
      <c r="B62" s="73">
        <v>0.28223504318656734</v>
      </c>
      <c r="C62" s="73">
        <v>3.2739190582661468E-5</v>
      </c>
    </row>
    <row r="63" spans="1:3">
      <c r="A63">
        <v>91500</v>
      </c>
      <c r="B63" s="73">
        <v>0.28223606374339671</v>
      </c>
      <c r="C63" s="73">
        <v>3.3661893522452922E-5</v>
      </c>
    </row>
    <row r="64" spans="1:3">
      <c r="A64">
        <v>91500</v>
      </c>
      <c r="B64" s="73">
        <v>0.28225340832881318</v>
      </c>
      <c r="C64" s="73">
        <v>3.9273719113415023E-5</v>
      </c>
    </row>
    <row r="65" spans="1:3">
      <c r="A65">
        <v>91500</v>
      </c>
      <c r="B65" s="73">
        <v>0.28225521872447995</v>
      </c>
      <c r="C65" s="73">
        <v>3.6955787919628239E-5</v>
      </c>
    </row>
    <row r="66" spans="1:3">
      <c r="A66">
        <v>91500</v>
      </c>
      <c r="B66" s="73">
        <v>0.28225521872447995</v>
      </c>
      <c r="C66" s="73">
        <v>3.6955787919628239E-5</v>
      </c>
    </row>
    <row r="67" spans="1:3">
      <c r="A67">
        <v>91500</v>
      </c>
      <c r="B67" s="73">
        <v>0.28225686261627153</v>
      </c>
      <c r="C67" s="73">
        <v>4.5275814051837342E-5</v>
      </c>
    </row>
    <row r="68" spans="1:3">
      <c r="A68">
        <v>91500</v>
      </c>
      <c r="B68" s="73">
        <v>0.28226306730852452</v>
      </c>
      <c r="C68" s="73">
        <v>3.6600290393724904E-5</v>
      </c>
    </row>
    <row r="69" spans="1:3">
      <c r="A69">
        <v>91500</v>
      </c>
      <c r="B69" s="73">
        <v>0.2822719471445187</v>
      </c>
      <c r="C69" s="73">
        <v>3.1259015883933539E-5</v>
      </c>
    </row>
    <row r="70" spans="1:3">
      <c r="A70">
        <v>91500</v>
      </c>
      <c r="B70" s="73">
        <v>0.28227229095299083</v>
      </c>
      <c r="C70" s="73">
        <v>3.2392226980958569E-5</v>
      </c>
    </row>
    <row r="71" spans="1:3">
      <c r="A71">
        <v>91500</v>
      </c>
      <c r="B71" s="73">
        <v>0.28227710286235735</v>
      </c>
      <c r="C71" s="73">
        <v>3.3310010991648446E-5</v>
      </c>
    </row>
    <row r="72" spans="1:3">
      <c r="A72">
        <v>91500</v>
      </c>
      <c r="B72" s="73">
        <v>0.28228362049499089</v>
      </c>
      <c r="C72" s="73">
        <v>4.2258455212356498E-5</v>
      </c>
    </row>
    <row r="73" spans="1:3">
      <c r="A73">
        <v>91500</v>
      </c>
      <c r="B73" s="73">
        <v>0.28228649398305272</v>
      </c>
      <c r="C73" s="73">
        <v>4.4792407147814873E-5</v>
      </c>
    </row>
    <row r="74" spans="1:3">
      <c r="A74">
        <v>91500</v>
      </c>
      <c r="B74" s="73">
        <v>0.28228804132698687</v>
      </c>
      <c r="C74" s="73">
        <v>3.3227316829873588E-5</v>
      </c>
    </row>
    <row r="75" spans="1:3">
      <c r="A75">
        <v>91500</v>
      </c>
      <c r="B75" s="73">
        <v>0.28228988393317217</v>
      </c>
      <c r="C75" s="73">
        <v>3.3326282057987459E-5</v>
      </c>
    </row>
    <row r="76" spans="1:3">
      <c r="A76">
        <v>91500</v>
      </c>
      <c r="B76" s="73">
        <v>0.28229611956905915</v>
      </c>
      <c r="C76" s="73">
        <v>3.6195409176321062E-5</v>
      </c>
    </row>
    <row r="77" spans="1:3">
      <c r="A77">
        <v>91500</v>
      </c>
      <c r="B77" s="73">
        <v>0.28229799934034316</v>
      </c>
      <c r="C77" s="73">
        <v>3.4243353187674911E-5</v>
      </c>
    </row>
    <row r="78" spans="1:3">
      <c r="A78">
        <v>91500</v>
      </c>
      <c r="B78" s="73">
        <v>0.28229966765985864</v>
      </c>
      <c r="C78" s="73">
        <v>3.878833046499886E-5</v>
      </c>
    </row>
    <row r="79" spans="1:3">
      <c r="A79">
        <v>91500</v>
      </c>
      <c r="B79" s="73">
        <v>0.28230108630484868</v>
      </c>
      <c r="C79" s="73">
        <v>3.7750043062673107E-5</v>
      </c>
    </row>
    <row r="80" spans="1:3">
      <c r="A80">
        <v>91500</v>
      </c>
      <c r="B80" s="73">
        <v>0.28230142131073982</v>
      </c>
      <c r="C80" s="73">
        <v>3.3972047798370255E-5</v>
      </c>
    </row>
    <row r="81" spans="1:3">
      <c r="A81">
        <v>91500</v>
      </c>
      <c r="B81" s="73">
        <v>0.28230570180230502</v>
      </c>
      <c r="C81" s="73">
        <v>3.0813347490289016E-5</v>
      </c>
    </row>
    <row r="82" spans="1:3">
      <c r="A82">
        <v>91500</v>
      </c>
      <c r="B82" s="73">
        <v>0.28230632827003627</v>
      </c>
      <c r="C82" s="73">
        <v>4.3788640907283647E-5</v>
      </c>
    </row>
    <row r="83" spans="1:3">
      <c r="A83">
        <v>91500</v>
      </c>
      <c r="B83" s="73">
        <v>0.28230939321119752</v>
      </c>
      <c r="C83" s="73">
        <v>4.0141133111711921E-5</v>
      </c>
    </row>
    <row r="84" spans="1:3">
      <c r="A84">
        <v>91500</v>
      </c>
      <c r="B84" s="73">
        <v>0.28231354029116013</v>
      </c>
      <c r="C84" s="73">
        <v>3.4892281445041071E-5</v>
      </c>
    </row>
    <row r="85" spans="1:3">
      <c r="A85">
        <v>91500</v>
      </c>
      <c r="B85" s="73">
        <v>0.28232394620223816</v>
      </c>
      <c r="C85" s="73">
        <v>2.5705863791747906E-5</v>
      </c>
    </row>
    <row r="86" spans="1:3">
      <c r="A86">
        <v>91500</v>
      </c>
      <c r="B86" s="73">
        <v>0.28232407155327188</v>
      </c>
      <c r="C86" s="73">
        <v>3.2107693211915729E-5</v>
      </c>
    </row>
    <row r="87" spans="1:3">
      <c r="A87">
        <v>91500</v>
      </c>
      <c r="B87" s="73">
        <v>0.28232484992293089</v>
      </c>
      <c r="C87" s="73">
        <v>3.024044379653408E-5</v>
      </c>
    </row>
    <row r="88" spans="1:3">
      <c r="A88">
        <v>91500</v>
      </c>
      <c r="B88" s="73">
        <v>0.28232850992193842</v>
      </c>
      <c r="C88" s="73">
        <v>3.3510079203066139E-5</v>
      </c>
    </row>
    <row r="89" spans="1:3">
      <c r="A89">
        <v>91500</v>
      </c>
      <c r="B89" s="73">
        <v>0.28232978647140766</v>
      </c>
      <c r="C89" s="73">
        <v>3.8657983910554586E-5</v>
      </c>
    </row>
    <row r="90" spans="1:3">
      <c r="A90">
        <v>91500</v>
      </c>
      <c r="B90" s="73">
        <v>0.28233284787887775</v>
      </c>
      <c r="C90" s="73">
        <v>3.0115509304950578E-5</v>
      </c>
    </row>
    <row r="91" spans="1:3">
      <c r="A91">
        <v>91500</v>
      </c>
      <c r="B91" s="73">
        <v>0.2823386174852951</v>
      </c>
      <c r="C91" s="73">
        <v>3.474968936403511E-5</v>
      </c>
    </row>
    <row r="92" spans="1:3">
      <c r="A92">
        <v>91500</v>
      </c>
      <c r="B92" s="73">
        <v>0.28234079286212105</v>
      </c>
      <c r="C92" s="73">
        <v>3.3366504526071222E-5</v>
      </c>
    </row>
    <row r="93" spans="1:3">
      <c r="A93">
        <v>91500</v>
      </c>
      <c r="B93" s="73">
        <v>0.28234086192883334</v>
      </c>
      <c r="C93" s="73">
        <v>3.2015608869344324E-5</v>
      </c>
    </row>
    <row r="94" spans="1:3">
      <c r="A94">
        <v>91500</v>
      </c>
      <c r="B94" s="73">
        <v>0.2823442663928874</v>
      </c>
      <c r="C94" s="73">
        <v>3.9367335573402525E-5</v>
      </c>
    </row>
    <row r="95" spans="1:3">
      <c r="A95">
        <v>91500</v>
      </c>
      <c r="B95" s="73">
        <v>0.28234587429252384</v>
      </c>
      <c r="C95" s="73">
        <v>3.4577531725918427E-5</v>
      </c>
    </row>
    <row r="96" spans="1:3">
      <c r="A96">
        <v>91500</v>
      </c>
      <c r="B96" s="73">
        <v>0.2823458798592528</v>
      </c>
      <c r="C96" s="73">
        <v>4.0110202685841215E-5</v>
      </c>
    </row>
    <row r="97" spans="1:3">
      <c r="A97">
        <v>91500</v>
      </c>
      <c r="B97" s="73">
        <v>0.28234973490085036</v>
      </c>
      <c r="C97" s="73">
        <v>3.3894810210295885E-5</v>
      </c>
    </row>
    <row r="98" spans="1:3">
      <c r="A98">
        <v>91500</v>
      </c>
      <c r="B98" s="73">
        <v>0.28235175451214878</v>
      </c>
      <c r="C98" s="73">
        <v>3.1339845437613552E-5</v>
      </c>
    </row>
    <row r="99" spans="1:3">
      <c r="A99">
        <v>91500</v>
      </c>
      <c r="B99" s="73">
        <v>0.28235265784764035</v>
      </c>
      <c r="C99" s="73">
        <v>3.6598578913452323E-5</v>
      </c>
    </row>
    <row r="100" spans="1:3">
      <c r="A100">
        <v>91500</v>
      </c>
      <c r="B100" s="73">
        <v>0.28237174334794557</v>
      </c>
      <c r="C100" s="73">
        <v>3.9089498969109287E-5</v>
      </c>
    </row>
    <row r="101" spans="1:3">
      <c r="A101">
        <v>91500</v>
      </c>
      <c r="B101" s="73">
        <v>0.28237259063826825</v>
      </c>
      <c r="C101" s="73">
        <v>3.2381032551027073E-5</v>
      </c>
    </row>
    <row r="102" spans="1:3">
      <c r="A102">
        <v>91500</v>
      </c>
      <c r="B102" s="73">
        <v>0.28237427760855127</v>
      </c>
      <c r="C102" s="73">
        <v>4.0747422668299193E-5</v>
      </c>
    </row>
    <row r="103" spans="1:3">
      <c r="A103">
        <v>91500</v>
      </c>
      <c r="B103" s="73">
        <v>0.28238435822192837</v>
      </c>
      <c r="C103" s="73">
        <v>5.0048735982505367E-5</v>
      </c>
    </row>
    <row r="104" spans="1:3">
      <c r="A104">
        <v>91500</v>
      </c>
      <c r="B104" s="73">
        <v>0.28238728306984412</v>
      </c>
      <c r="C104" s="73">
        <v>4.0054700891754994E-5</v>
      </c>
    </row>
    <row r="105" spans="1:3">
      <c r="A105">
        <v>91500</v>
      </c>
      <c r="B105" s="73">
        <v>0.28238911619632934</v>
      </c>
      <c r="C105" s="73">
        <v>3.7322844275869667E-5</v>
      </c>
    </row>
    <row r="106" spans="1:3">
      <c r="A106">
        <v>91500</v>
      </c>
      <c r="B106" s="73">
        <v>0.28240024999018465</v>
      </c>
      <c r="C106" s="73">
        <v>3.9722661285832554E-5</v>
      </c>
    </row>
    <row r="107" spans="1:3">
      <c r="A107">
        <v>91500</v>
      </c>
      <c r="B107" s="73">
        <v>0.28241956468155521</v>
      </c>
      <c r="C107" s="73">
        <v>2.8759023330424967E-5</v>
      </c>
    </row>
    <row r="108" spans="1:3">
      <c r="B108" s="73" t="s">
        <v>250</v>
      </c>
      <c r="C108" s="73" t="s">
        <v>250</v>
      </c>
    </row>
    <row r="109" spans="1:3" ht="15.75">
      <c r="A109" s="62" t="s">
        <v>622</v>
      </c>
      <c r="B109" s="73">
        <f>AVERAGE(B59:B107)</f>
        <v>0.28231115301548759</v>
      </c>
      <c r="C109" s="73">
        <f>AVERAGE(C59:C107)</f>
        <v>3.6187265071134934E-5</v>
      </c>
    </row>
    <row r="110" spans="1:3" ht="15.75">
      <c r="A110" s="62" t="s">
        <v>623</v>
      </c>
      <c r="B110">
        <v>0.282306</v>
      </c>
      <c r="C110" s="73" t="s">
        <v>624</v>
      </c>
    </row>
    <row r="111" spans="1:3">
      <c r="B111" s="73">
        <v>0.28231299999999998</v>
      </c>
      <c r="C111" t="s">
        <v>625</v>
      </c>
    </row>
    <row r="112" spans="1:3">
      <c r="B112">
        <v>0.28231099999999998</v>
      </c>
      <c r="C112" t="s">
        <v>626</v>
      </c>
    </row>
    <row r="114" spans="1:3" ht="15.75">
      <c r="A114" s="62" t="s">
        <v>618</v>
      </c>
      <c r="B114" s="62" t="s">
        <v>619</v>
      </c>
      <c r="C114" s="72" t="s">
        <v>620</v>
      </c>
    </row>
    <row r="115" spans="1:3">
      <c r="A115" t="s">
        <v>627</v>
      </c>
      <c r="B115" s="73">
        <v>0.28159187615218945</v>
      </c>
      <c r="C115" s="73">
        <v>4.7117978756241754E-5</v>
      </c>
    </row>
    <row r="116" spans="1:3">
      <c r="A116" t="s">
        <v>627</v>
      </c>
      <c r="B116" s="73">
        <v>0.28160348503266225</v>
      </c>
      <c r="C116" s="73">
        <v>3.7277000676273147E-5</v>
      </c>
    </row>
    <row r="117" spans="1:3">
      <c r="A117" t="s">
        <v>627</v>
      </c>
      <c r="B117" s="73">
        <v>0.28162296359549382</v>
      </c>
      <c r="C117" s="73">
        <v>2.7784362529218031E-5</v>
      </c>
    </row>
    <row r="118" spans="1:3">
      <c r="A118" t="s">
        <v>627</v>
      </c>
      <c r="B118" s="73">
        <v>0.28162533465086081</v>
      </c>
      <c r="C118" s="73">
        <v>2.9311919334213297E-5</v>
      </c>
    </row>
    <row r="119" spans="1:3">
      <c r="A119" t="s">
        <v>627</v>
      </c>
      <c r="B119" s="73">
        <v>0.28162785334001567</v>
      </c>
      <c r="C119" s="73">
        <v>2.0272760981408511E-5</v>
      </c>
    </row>
    <row r="120" spans="1:3">
      <c r="A120" t="s">
        <v>627</v>
      </c>
      <c r="B120" s="73">
        <v>0.28163466352817162</v>
      </c>
      <c r="C120" s="73">
        <v>2.4810479894761595E-5</v>
      </c>
    </row>
    <row r="121" spans="1:3">
      <c r="A121" t="s">
        <v>627</v>
      </c>
      <c r="B121" s="73">
        <v>0.28163947263033751</v>
      </c>
      <c r="C121" s="73">
        <v>3.1480947509328908E-5</v>
      </c>
    </row>
    <row r="122" spans="1:3">
      <c r="A122" t="s">
        <v>627</v>
      </c>
      <c r="B122" s="73">
        <v>0.28164115828312025</v>
      </c>
      <c r="C122" s="73">
        <v>2.1223135439409942E-5</v>
      </c>
    </row>
    <row r="123" spans="1:3">
      <c r="A123" t="s">
        <v>627</v>
      </c>
      <c r="B123" s="73">
        <v>0.28164696623575902</v>
      </c>
      <c r="C123" s="73">
        <v>3.5829289949143836E-5</v>
      </c>
    </row>
    <row r="124" spans="1:3">
      <c r="A124" t="s">
        <v>627</v>
      </c>
      <c r="B124" s="73">
        <v>0.28165257175242403</v>
      </c>
      <c r="C124" s="73">
        <v>2.6410730844219026E-5</v>
      </c>
    </row>
    <row r="125" spans="1:3">
      <c r="A125" t="s">
        <v>627</v>
      </c>
      <c r="B125" s="73">
        <v>0.28165365806536741</v>
      </c>
      <c r="C125" s="73">
        <v>3.6784912103174949E-5</v>
      </c>
    </row>
    <row r="126" spans="1:3">
      <c r="A126" t="s">
        <v>627</v>
      </c>
      <c r="B126" s="73">
        <v>0.28165552896736962</v>
      </c>
      <c r="C126" s="73">
        <v>2.8855215247267612E-5</v>
      </c>
    </row>
    <row r="127" spans="1:3">
      <c r="A127" t="s">
        <v>627</v>
      </c>
      <c r="B127" s="73">
        <v>0.28165700605994964</v>
      </c>
      <c r="C127" s="73">
        <v>3.1503013909208027E-5</v>
      </c>
    </row>
    <row r="128" spans="1:3">
      <c r="A128" t="s">
        <v>627</v>
      </c>
      <c r="B128" s="73">
        <v>0.28165998143857696</v>
      </c>
      <c r="C128" s="73">
        <v>2.3764777171554432E-5</v>
      </c>
    </row>
    <row r="129" spans="1:3">
      <c r="A129" t="s">
        <v>627</v>
      </c>
      <c r="B129" s="73">
        <v>0.28166283396324016</v>
      </c>
      <c r="C129" s="73">
        <v>3.8180387110009301E-5</v>
      </c>
    </row>
    <row r="130" spans="1:3">
      <c r="A130" t="s">
        <v>627</v>
      </c>
      <c r="B130" s="73">
        <v>0.28166380130406676</v>
      </c>
      <c r="C130" s="73">
        <v>2.2534109982350892E-5</v>
      </c>
    </row>
    <row r="131" spans="1:3">
      <c r="A131" t="s">
        <v>627</v>
      </c>
      <c r="B131" s="73">
        <v>0.28166605333104577</v>
      </c>
      <c r="C131" s="73">
        <v>2.7858197166192264E-5</v>
      </c>
    </row>
    <row r="132" spans="1:3">
      <c r="A132" t="s">
        <v>627</v>
      </c>
      <c r="B132" s="73">
        <v>0.28166775557122353</v>
      </c>
      <c r="C132" s="73">
        <v>2.0769446458907059E-5</v>
      </c>
    </row>
    <row r="133" spans="1:3">
      <c r="A133" t="s">
        <v>627</v>
      </c>
      <c r="B133" s="73">
        <v>0.281668029915906</v>
      </c>
      <c r="C133" s="73">
        <v>2.9061619231148646E-5</v>
      </c>
    </row>
    <row r="134" spans="1:3">
      <c r="A134" t="s">
        <v>627</v>
      </c>
      <c r="B134" s="73">
        <v>0.2816692442652674</v>
      </c>
      <c r="C134" s="73">
        <v>2.3234789190876235E-5</v>
      </c>
    </row>
    <row r="135" spans="1:3">
      <c r="A135" t="s">
        <v>627</v>
      </c>
      <c r="B135" s="73">
        <v>0.28167330224355785</v>
      </c>
      <c r="C135" s="73">
        <v>2.8237836936963778E-5</v>
      </c>
    </row>
    <row r="136" spans="1:3">
      <c r="A136" t="s">
        <v>627</v>
      </c>
      <c r="B136" s="73">
        <v>0.28167358195048625</v>
      </c>
      <c r="C136" s="73">
        <v>2.7100785955259626E-5</v>
      </c>
    </row>
    <row r="137" spans="1:3">
      <c r="A137" t="s">
        <v>627</v>
      </c>
      <c r="B137" s="73">
        <v>0.28167358195048625</v>
      </c>
      <c r="C137" s="73">
        <v>2.7100785955259626E-5</v>
      </c>
    </row>
    <row r="138" spans="1:3">
      <c r="A138" t="s">
        <v>627</v>
      </c>
      <c r="B138" s="73">
        <v>0.2816737099875874</v>
      </c>
      <c r="C138" s="73">
        <v>3.1514938684904678E-5</v>
      </c>
    </row>
    <row r="139" spans="1:3">
      <c r="A139" t="s">
        <v>627</v>
      </c>
      <c r="B139" s="73">
        <v>0.28167392984464473</v>
      </c>
      <c r="C139" s="73">
        <v>2.3896090343759437E-5</v>
      </c>
    </row>
    <row r="140" spans="1:3">
      <c r="A140" t="s">
        <v>627</v>
      </c>
      <c r="B140" s="73">
        <v>0.28167701692454333</v>
      </c>
      <c r="C140" s="73">
        <v>2.9230735845385431E-5</v>
      </c>
    </row>
    <row r="141" spans="1:3">
      <c r="A141" t="s">
        <v>627</v>
      </c>
      <c r="B141" s="73">
        <v>0.28168158657539771</v>
      </c>
      <c r="C141" s="73">
        <v>2.612401233231121E-5</v>
      </c>
    </row>
    <row r="142" spans="1:3">
      <c r="A142" t="s">
        <v>627</v>
      </c>
      <c r="B142" s="73">
        <v>0.28168378629269092</v>
      </c>
      <c r="C142" s="73">
        <v>3.0956082057603781E-5</v>
      </c>
    </row>
    <row r="143" spans="1:3">
      <c r="A143" t="s">
        <v>627</v>
      </c>
      <c r="B143" s="73">
        <v>0.28168631984313114</v>
      </c>
      <c r="C143" s="73">
        <v>3.7596972710017565E-5</v>
      </c>
    </row>
    <row r="144" spans="1:3">
      <c r="A144" t="s">
        <v>627</v>
      </c>
      <c r="B144" s="73">
        <v>0.28168722164339605</v>
      </c>
      <c r="C144" s="73">
        <v>2.4050997076286548E-5</v>
      </c>
    </row>
    <row r="145" spans="1:3">
      <c r="A145" t="s">
        <v>627</v>
      </c>
      <c r="B145" s="73">
        <v>0.28168814551805388</v>
      </c>
      <c r="C145" s="73">
        <v>3.1041601562867624E-5</v>
      </c>
    </row>
    <row r="146" spans="1:3">
      <c r="A146" t="s">
        <v>627</v>
      </c>
      <c r="B146" s="73">
        <v>0.28168975945662539</v>
      </c>
      <c r="C146" s="73">
        <v>2.4810248570693364E-5</v>
      </c>
    </row>
    <row r="147" spans="1:3">
      <c r="A147" t="s">
        <v>627</v>
      </c>
      <c r="B147" s="73">
        <v>0.28169396114209905</v>
      </c>
      <c r="C147" s="73">
        <v>2.6863415213534616E-5</v>
      </c>
    </row>
    <row r="148" spans="1:3">
      <c r="A148" t="s">
        <v>627</v>
      </c>
      <c r="B148" s="73">
        <v>0.28170125575416699</v>
      </c>
      <c r="C148" s="73">
        <v>3.2618017992649571E-5</v>
      </c>
    </row>
    <row r="149" spans="1:3">
      <c r="A149" t="s">
        <v>627</v>
      </c>
      <c r="B149" s="73">
        <v>0.28170376945678927</v>
      </c>
      <c r="C149" s="73">
        <v>3.4038415002494868E-5</v>
      </c>
    </row>
    <row r="150" spans="1:3">
      <c r="A150" t="s">
        <v>627</v>
      </c>
      <c r="B150" s="73">
        <v>0.28170695970377296</v>
      </c>
      <c r="C150" s="73">
        <v>2.6865186723150767E-5</v>
      </c>
    </row>
    <row r="151" spans="1:3">
      <c r="A151" t="s">
        <v>627</v>
      </c>
      <c r="B151" s="73">
        <v>0.28170857723332132</v>
      </c>
      <c r="C151" s="73">
        <v>3.2056956930050512E-5</v>
      </c>
    </row>
    <row r="152" spans="1:3">
      <c r="A152" t="s">
        <v>627</v>
      </c>
      <c r="B152" s="73">
        <v>0.28171561277776702</v>
      </c>
      <c r="C152" s="73">
        <v>3.6008346475950081E-5</v>
      </c>
    </row>
    <row r="153" spans="1:3">
      <c r="A153" t="s">
        <v>627</v>
      </c>
      <c r="B153" s="73">
        <v>0.28172024055051442</v>
      </c>
      <c r="C153" s="73">
        <v>3.1826109057259246E-5</v>
      </c>
    </row>
    <row r="154" spans="1:3">
      <c r="A154" t="s">
        <v>627</v>
      </c>
      <c r="B154" s="73">
        <v>0.28172180251375173</v>
      </c>
      <c r="C154" s="73">
        <v>2.4406683011789779E-5</v>
      </c>
    </row>
    <row r="155" spans="1:3">
      <c r="A155" t="s">
        <v>627</v>
      </c>
      <c r="B155" s="73">
        <v>0.28172581390400547</v>
      </c>
      <c r="C155" s="73">
        <v>3.303155876367122E-5</v>
      </c>
    </row>
    <row r="156" spans="1:3">
      <c r="A156" t="s">
        <v>627</v>
      </c>
      <c r="B156" s="73">
        <v>0.28173788796669258</v>
      </c>
      <c r="C156" s="73">
        <v>3.254989888699834E-5</v>
      </c>
    </row>
    <row r="157" spans="1:3">
      <c r="A157" t="s">
        <v>627</v>
      </c>
      <c r="B157" s="73">
        <v>0.28173993479334436</v>
      </c>
      <c r="C157" s="73">
        <v>3.63186516040417E-5</v>
      </c>
    </row>
    <row r="158" spans="1:3">
      <c r="A158" t="s">
        <v>627</v>
      </c>
      <c r="B158" s="73">
        <v>0.28174564994676909</v>
      </c>
      <c r="C158" s="73">
        <v>3.2931077387280659E-5</v>
      </c>
    </row>
    <row r="159" spans="1:3">
      <c r="A159" t="s">
        <v>627</v>
      </c>
      <c r="B159" s="73">
        <v>0.28174655975179835</v>
      </c>
      <c r="C159" s="73">
        <v>2.6620070026467382E-5</v>
      </c>
    </row>
    <row r="160" spans="1:3">
      <c r="A160" t="s">
        <v>627</v>
      </c>
      <c r="B160" s="73">
        <v>0.28176879408388722</v>
      </c>
      <c r="C160" s="73">
        <v>3.3465764321676505E-5</v>
      </c>
    </row>
    <row r="161" spans="1:3">
      <c r="A161" t="s">
        <v>627</v>
      </c>
      <c r="B161" s="73">
        <v>0.28177068719697307</v>
      </c>
      <c r="C161" s="73">
        <v>3.0369034096505496E-5</v>
      </c>
    </row>
    <row r="162" spans="1:3">
      <c r="A162" t="s">
        <v>627</v>
      </c>
      <c r="B162" s="73">
        <v>0.28178884455467895</v>
      </c>
      <c r="C162" s="73">
        <v>2.9445866268732101E-5</v>
      </c>
    </row>
    <row r="163" spans="1:3">
      <c r="A163" t="s">
        <v>627</v>
      </c>
      <c r="B163" s="73">
        <v>0.28224401195008436</v>
      </c>
      <c r="C163" s="73">
        <v>4.964330084416986E-5</v>
      </c>
    </row>
    <row r="165" spans="1:3" ht="15.75">
      <c r="A165" s="62" t="s">
        <v>622</v>
      </c>
      <c r="B165" s="73">
        <f>AVERAGE(B115:B163)</f>
        <v>0.28169413354273604</v>
      </c>
      <c r="C165" s="73">
        <f>AVERAGE(C115:C163)</f>
        <v>3.0097643145360058E-5</v>
      </c>
    </row>
    <row r="166" spans="1:3" ht="15.75">
      <c r="A166" s="62" t="s">
        <v>623</v>
      </c>
      <c r="B166">
        <v>0.28162999999999999</v>
      </c>
      <c r="C166" s="73" t="s">
        <v>624</v>
      </c>
    </row>
    <row r="167" spans="1:3">
      <c r="B167" s="73">
        <v>0.28169699999999998</v>
      </c>
      <c r="C167" t="s">
        <v>628</v>
      </c>
    </row>
    <row r="168" spans="1:3">
      <c r="B168">
        <v>0.28172900000000001</v>
      </c>
      <c r="C168" t="s">
        <v>629</v>
      </c>
    </row>
    <row r="170" spans="1:3" ht="15.75">
      <c r="A170" s="62" t="s">
        <v>618</v>
      </c>
      <c r="B170" s="62" t="s">
        <v>619</v>
      </c>
      <c r="C170" s="72" t="s">
        <v>620</v>
      </c>
    </row>
    <row r="171" spans="1:3">
      <c r="A171" t="s">
        <v>630</v>
      </c>
      <c r="B171" s="73">
        <v>0.28245459575010784</v>
      </c>
      <c r="C171" s="73">
        <v>3.3209785752546592E-5</v>
      </c>
    </row>
    <row r="172" spans="1:3">
      <c r="A172" t="s">
        <v>630</v>
      </c>
      <c r="B172" s="73">
        <v>0.28245982366816902</v>
      </c>
      <c r="C172" s="73">
        <v>2.1370034368614105E-5</v>
      </c>
    </row>
    <row r="173" spans="1:3">
      <c r="A173" t="s">
        <v>630</v>
      </c>
      <c r="B173" s="73">
        <v>0.28245983336642694</v>
      </c>
      <c r="C173" s="73">
        <v>2.3442146203603267E-5</v>
      </c>
    </row>
    <row r="174" spans="1:3">
      <c r="A174" t="s">
        <v>630</v>
      </c>
      <c r="B174" s="73">
        <v>0.28246061323819127</v>
      </c>
      <c r="C174" s="73">
        <v>2.2782940223133399E-5</v>
      </c>
    </row>
    <row r="175" spans="1:3">
      <c r="A175" t="s">
        <v>630</v>
      </c>
      <c r="B175" s="73">
        <v>0.28246114215802043</v>
      </c>
      <c r="C175" s="73">
        <v>3.9977007432497367E-5</v>
      </c>
    </row>
    <row r="176" spans="1:3">
      <c r="A176" t="s">
        <v>630</v>
      </c>
      <c r="B176" s="73">
        <v>0.28246173188630946</v>
      </c>
      <c r="C176" s="73">
        <v>3.3836718324680661E-5</v>
      </c>
    </row>
    <row r="177" spans="1:3">
      <c r="A177" t="s">
        <v>630</v>
      </c>
      <c r="B177" s="73">
        <v>0.28246298008799392</v>
      </c>
      <c r="C177" s="73">
        <v>2.9091729377482294E-5</v>
      </c>
    </row>
    <row r="178" spans="1:3">
      <c r="A178" t="s">
        <v>630</v>
      </c>
      <c r="B178" s="73">
        <v>0.28246320667929797</v>
      </c>
      <c r="C178" s="73">
        <v>2.9051473401301836E-5</v>
      </c>
    </row>
    <row r="179" spans="1:3">
      <c r="A179" t="s">
        <v>630</v>
      </c>
      <c r="B179" s="73">
        <v>0.28246665857639214</v>
      </c>
      <c r="C179" s="73">
        <v>3.4169036836730888E-5</v>
      </c>
    </row>
    <row r="180" spans="1:3">
      <c r="A180" t="s">
        <v>630</v>
      </c>
      <c r="B180" s="73">
        <v>0.28246877688667299</v>
      </c>
      <c r="C180" s="73">
        <v>3.1498433377361011E-5</v>
      </c>
    </row>
    <row r="181" spans="1:3">
      <c r="A181" t="s">
        <v>630</v>
      </c>
      <c r="B181" s="73">
        <v>0.28246952088757477</v>
      </c>
      <c r="C181" s="73">
        <v>2.2314502784083681E-5</v>
      </c>
    </row>
    <row r="182" spans="1:3">
      <c r="A182" t="s">
        <v>630</v>
      </c>
      <c r="B182" s="73">
        <v>0.28247413776200364</v>
      </c>
      <c r="C182" s="73">
        <v>2.4237289941584829E-5</v>
      </c>
    </row>
    <row r="183" spans="1:3">
      <c r="A183" t="s">
        <v>630</v>
      </c>
      <c r="B183" s="73">
        <v>0.2824751919665387</v>
      </c>
      <c r="C183" s="73">
        <v>2.2968228217704284E-5</v>
      </c>
    </row>
    <row r="184" spans="1:3">
      <c r="A184" t="s">
        <v>630</v>
      </c>
      <c r="B184" s="73">
        <v>0.28247791785292459</v>
      </c>
      <c r="C184" s="73">
        <v>2.635449709503763E-5</v>
      </c>
    </row>
    <row r="185" spans="1:3">
      <c r="A185" t="s">
        <v>630</v>
      </c>
      <c r="B185" s="73">
        <v>0.28247915975319027</v>
      </c>
      <c r="C185" s="73">
        <v>2.4815852997517101E-5</v>
      </c>
    </row>
    <row r="186" spans="1:3">
      <c r="A186" t="s">
        <v>630</v>
      </c>
      <c r="B186" s="73">
        <v>0.28248148976048992</v>
      </c>
      <c r="C186" s="73">
        <v>2.2407336159385183E-5</v>
      </c>
    </row>
    <row r="187" spans="1:3">
      <c r="A187" t="s">
        <v>630</v>
      </c>
      <c r="B187" s="73">
        <v>0.28248610932444723</v>
      </c>
      <c r="C187" s="73">
        <v>3.4050801563357119E-5</v>
      </c>
    </row>
    <row r="188" spans="1:3">
      <c r="A188" t="s">
        <v>630</v>
      </c>
      <c r="B188" s="73">
        <v>0.28248621911207433</v>
      </c>
      <c r="C188" s="73">
        <v>2.4599463095173343E-5</v>
      </c>
    </row>
    <row r="189" spans="1:3">
      <c r="A189" t="s">
        <v>630</v>
      </c>
      <c r="B189" s="73">
        <v>0.28248636705633234</v>
      </c>
      <c r="C189" s="73">
        <v>4.4544228974403009E-5</v>
      </c>
    </row>
    <row r="190" spans="1:3">
      <c r="A190" t="s">
        <v>630</v>
      </c>
      <c r="B190" s="73">
        <v>0.2824870072428059</v>
      </c>
      <c r="C190" s="73">
        <v>3.399396694978808E-5</v>
      </c>
    </row>
    <row r="191" spans="1:3">
      <c r="A191" t="s">
        <v>630</v>
      </c>
      <c r="B191" s="73">
        <v>0.28249285442387728</v>
      </c>
      <c r="C191" s="73">
        <v>2.7249032806100192E-5</v>
      </c>
    </row>
    <row r="192" spans="1:3">
      <c r="A192" t="s">
        <v>630</v>
      </c>
      <c r="B192" s="73">
        <v>0.2824929989795677</v>
      </c>
      <c r="C192" s="73">
        <v>2.4138591722921274E-5</v>
      </c>
    </row>
    <row r="193" spans="1:3">
      <c r="A193" t="s">
        <v>630</v>
      </c>
      <c r="B193" s="73">
        <v>0.28249304302938688</v>
      </c>
      <c r="C193" s="73">
        <v>3.8964818546749548E-5</v>
      </c>
    </row>
    <row r="194" spans="1:3">
      <c r="A194" t="s">
        <v>630</v>
      </c>
      <c r="B194" s="73">
        <v>0.28249481769004692</v>
      </c>
      <c r="C194" s="73">
        <v>2.3588547988683187E-5</v>
      </c>
    </row>
    <row r="195" spans="1:3">
      <c r="A195" t="s">
        <v>630</v>
      </c>
      <c r="B195" s="73">
        <v>0.28249822666753388</v>
      </c>
      <c r="C195" s="73">
        <v>3.1063492638780068E-5</v>
      </c>
    </row>
    <row r="196" spans="1:3">
      <c r="A196" t="s">
        <v>630</v>
      </c>
      <c r="B196" s="73">
        <v>0.28250047810470252</v>
      </c>
      <c r="C196" s="73">
        <v>2.8184800051924958E-5</v>
      </c>
    </row>
    <row r="197" spans="1:3">
      <c r="A197" t="s">
        <v>630</v>
      </c>
      <c r="B197" s="73">
        <v>0.28250063422082455</v>
      </c>
      <c r="C197" s="73">
        <v>2.3046149570675479E-5</v>
      </c>
    </row>
    <row r="198" spans="1:3">
      <c r="A198" t="s">
        <v>630</v>
      </c>
      <c r="B198" s="73">
        <v>0.28250366570052299</v>
      </c>
      <c r="C198" s="73">
        <v>3.9992050440298686E-5</v>
      </c>
    </row>
    <row r="199" spans="1:3">
      <c r="A199" t="s">
        <v>630</v>
      </c>
      <c r="B199" s="73">
        <v>0.28250540608388641</v>
      </c>
      <c r="C199" s="73">
        <v>2.0983366945651306E-5</v>
      </c>
    </row>
    <row r="200" spans="1:3">
      <c r="A200" t="s">
        <v>630</v>
      </c>
      <c r="B200" s="73">
        <v>0.28250762782404715</v>
      </c>
      <c r="C200" s="73">
        <v>1.8457114345159619E-5</v>
      </c>
    </row>
    <row r="201" spans="1:3">
      <c r="A201" t="s">
        <v>630</v>
      </c>
      <c r="B201" s="73">
        <v>0.28251171693936589</v>
      </c>
      <c r="C201" s="73">
        <v>1.9274002541367021E-5</v>
      </c>
    </row>
    <row r="202" spans="1:3">
      <c r="A202" t="s">
        <v>630</v>
      </c>
      <c r="B202" s="73">
        <v>0.28251372969509914</v>
      </c>
      <c r="C202" s="73">
        <v>2.5744766141704162E-5</v>
      </c>
    </row>
    <row r="203" spans="1:3">
      <c r="A203" t="s">
        <v>630</v>
      </c>
      <c r="B203" s="73">
        <v>0.28251849825083847</v>
      </c>
      <c r="C203" s="73">
        <v>2.3294050955406477E-5</v>
      </c>
    </row>
    <row r="204" spans="1:3">
      <c r="A204" t="s">
        <v>630</v>
      </c>
      <c r="B204" s="73">
        <v>0.28252172451455709</v>
      </c>
      <c r="C204" s="73">
        <v>2.4508612629061816E-5</v>
      </c>
    </row>
    <row r="205" spans="1:3">
      <c r="A205" t="s">
        <v>630</v>
      </c>
      <c r="B205" s="73">
        <v>0.28252398521262911</v>
      </c>
      <c r="C205" s="73">
        <v>3.0793377780892806E-5</v>
      </c>
    </row>
    <row r="206" spans="1:3">
      <c r="A206" t="s">
        <v>630</v>
      </c>
      <c r="B206" s="73">
        <v>0.28252599927037692</v>
      </c>
      <c r="C206" s="73">
        <v>2.1344225416752688E-5</v>
      </c>
    </row>
    <row r="207" spans="1:3">
      <c r="A207" t="s">
        <v>630</v>
      </c>
      <c r="B207" s="73">
        <v>0.28252599927037692</v>
      </c>
      <c r="C207" s="73">
        <v>2.1344225416752688E-5</v>
      </c>
    </row>
    <row r="208" spans="1:3">
      <c r="A208" t="s">
        <v>630</v>
      </c>
      <c r="B208" s="73">
        <v>0.28253085719324927</v>
      </c>
      <c r="C208" s="73">
        <v>2.8530876844232811E-5</v>
      </c>
    </row>
    <row r="209" spans="1:3">
      <c r="A209" t="s">
        <v>630</v>
      </c>
      <c r="B209" s="73">
        <v>0.28253148279393048</v>
      </c>
      <c r="C209" s="73">
        <v>3.3609438247865274E-5</v>
      </c>
    </row>
    <row r="210" spans="1:3">
      <c r="A210" t="s">
        <v>630</v>
      </c>
      <c r="B210" s="73">
        <v>0.28253336982069333</v>
      </c>
      <c r="C210" s="73">
        <v>3.6016245140582403E-5</v>
      </c>
    </row>
    <row r="211" spans="1:3">
      <c r="A211" t="s">
        <v>630</v>
      </c>
      <c r="B211" s="73">
        <v>0.28253752416288869</v>
      </c>
      <c r="C211" s="73">
        <v>2.9071819562056786E-5</v>
      </c>
    </row>
    <row r="212" spans="1:3">
      <c r="A212" t="s">
        <v>630</v>
      </c>
      <c r="B212" s="73">
        <v>0.28254567765292737</v>
      </c>
      <c r="C212" s="73">
        <v>1.9727099614008556E-5</v>
      </c>
    </row>
    <row r="213" spans="1:3">
      <c r="A213" t="s">
        <v>630</v>
      </c>
      <c r="B213" s="73">
        <v>0.28254725833953387</v>
      </c>
      <c r="C213" s="73">
        <v>2.806703695483214E-5</v>
      </c>
    </row>
    <row r="214" spans="1:3">
      <c r="A214" t="s">
        <v>630</v>
      </c>
      <c r="B214" s="73">
        <v>0.28254805470340583</v>
      </c>
      <c r="C214" s="73">
        <v>3.0026568661672503E-5</v>
      </c>
    </row>
    <row r="215" spans="1:3">
      <c r="A215" t="s">
        <v>630</v>
      </c>
      <c r="B215" s="73">
        <v>0.28254932485854861</v>
      </c>
      <c r="C215" s="73">
        <v>3.0091434942214345E-5</v>
      </c>
    </row>
    <row r="216" spans="1:3">
      <c r="A216" t="s">
        <v>630</v>
      </c>
      <c r="B216" s="73">
        <v>0.28255224097225218</v>
      </c>
      <c r="C216" s="73">
        <v>2.2537252335818735E-5</v>
      </c>
    </row>
    <row r="217" spans="1:3">
      <c r="A217" t="s">
        <v>630</v>
      </c>
      <c r="B217" s="73">
        <v>0.28255970309316375</v>
      </c>
      <c r="C217" s="73">
        <v>3.3213860319641016E-5</v>
      </c>
    </row>
    <row r="219" spans="1:3" ht="15.75">
      <c r="A219" s="62" t="s">
        <v>622</v>
      </c>
      <c r="B219" s="73">
        <f>AVERAGE(B171:B217)</f>
        <v>0.2824997740954085</v>
      </c>
      <c r="C219" s="73">
        <f>AVERAGE(C171:C217)</f>
        <v>2.7905921949740253E-5</v>
      </c>
    </row>
    <row r="220" spans="1:3" ht="15.75">
      <c r="A220" s="62" t="s">
        <v>623</v>
      </c>
      <c r="B220">
        <v>0.28248400000000001</v>
      </c>
      <c r="C220" t="s">
        <v>631</v>
      </c>
    </row>
    <row r="222" spans="1:3" ht="15.75">
      <c r="A222" s="62" t="s">
        <v>618</v>
      </c>
      <c r="B222" s="62" t="s">
        <v>619</v>
      </c>
      <c r="C222" s="72" t="s">
        <v>620</v>
      </c>
    </row>
    <row r="223" spans="1:3">
      <c r="A223" s="1" t="s">
        <v>632</v>
      </c>
      <c r="B223" s="73">
        <v>0.28259487150078555</v>
      </c>
      <c r="C223" s="73">
        <v>2.4054501452677705E-5</v>
      </c>
    </row>
    <row r="224" spans="1:3">
      <c r="A224" s="1" t="s">
        <v>632</v>
      </c>
      <c r="B224" s="73">
        <v>0.28261182720795036</v>
      </c>
      <c r="C224" s="73">
        <v>3.0590281415986851E-5</v>
      </c>
    </row>
    <row r="225" spans="1:3">
      <c r="A225" s="1" t="s">
        <v>632</v>
      </c>
      <c r="B225" s="73">
        <v>0.28261494531844633</v>
      </c>
      <c r="C225" s="73">
        <v>2.7593030565266475E-5</v>
      </c>
    </row>
    <row r="226" spans="1:3">
      <c r="A226" s="1" t="s">
        <v>632</v>
      </c>
      <c r="B226" s="73">
        <v>0.28261896038395384</v>
      </c>
      <c r="C226" s="73">
        <v>2.9324707942094374E-5</v>
      </c>
    </row>
    <row r="227" spans="1:3">
      <c r="A227" s="1" t="s">
        <v>632</v>
      </c>
      <c r="B227" s="73">
        <v>0.28262523059460998</v>
      </c>
      <c r="C227" s="73">
        <v>2.5400183438820229E-5</v>
      </c>
    </row>
    <row r="228" spans="1:3">
      <c r="A228" s="1" t="s">
        <v>632</v>
      </c>
      <c r="B228" s="73">
        <v>0.28263302469258028</v>
      </c>
      <c r="C228" s="73">
        <v>3.7310749608939158E-5</v>
      </c>
    </row>
    <row r="229" spans="1:3">
      <c r="A229" s="1" t="s">
        <v>632</v>
      </c>
      <c r="B229" s="73">
        <v>0.28263712850755823</v>
      </c>
      <c r="C229" s="73">
        <v>2.0085359749923869E-5</v>
      </c>
    </row>
    <row r="230" spans="1:3">
      <c r="A230" s="1" t="s">
        <v>632</v>
      </c>
      <c r="B230" s="73">
        <v>0.28263746956087571</v>
      </c>
      <c r="C230" s="73">
        <v>2.7790035835087424E-5</v>
      </c>
    </row>
    <row r="231" spans="1:3">
      <c r="A231" s="1" t="s">
        <v>632</v>
      </c>
      <c r="B231" s="73">
        <v>0.28264312604287611</v>
      </c>
      <c r="C231" s="73">
        <v>3.2592215453548498E-5</v>
      </c>
    </row>
    <row r="232" spans="1:3">
      <c r="A232" s="1" t="s">
        <v>632</v>
      </c>
      <c r="B232" s="73">
        <v>0.28264343581937734</v>
      </c>
      <c r="C232" s="73">
        <v>3.4999549229090269E-5</v>
      </c>
    </row>
    <row r="233" spans="1:3">
      <c r="A233" s="1" t="s">
        <v>632</v>
      </c>
      <c r="B233" s="73">
        <v>0.28264369439069065</v>
      </c>
      <c r="C233" s="73">
        <v>2.6825329330841015E-5</v>
      </c>
    </row>
    <row r="234" spans="1:3">
      <c r="A234" s="1" t="s">
        <v>632</v>
      </c>
      <c r="B234" s="73">
        <v>0.28264513160820509</v>
      </c>
      <c r="C234" s="73">
        <v>2.7827637863124607E-5</v>
      </c>
    </row>
    <row r="235" spans="1:3">
      <c r="A235" s="1" t="s">
        <v>632</v>
      </c>
      <c r="B235" s="73">
        <v>0.28264513592438906</v>
      </c>
      <c r="C235" s="73">
        <v>3.0386193578435366E-5</v>
      </c>
    </row>
    <row r="236" spans="1:3">
      <c r="A236" s="1" t="s">
        <v>632</v>
      </c>
      <c r="B236" s="73">
        <v>0.28264611488040248</v>
      </c>
      <c r="C236" s="73">
        <v>3.5053362777329828E-5</v>
      </c>
    </row>
    <row r="237" spans="1:3">
      <c r="A237" s="1" t="s">
        <v>632</v>
      </c>
      <c r="B237" s="73">
        <v>0.28264813931551191</v>
      </c>
      <c r="C237" s="73">
        <v>3.2760452230313471E-5</v>
      </c>
    </row>
    <row r="238" spans="1:3">
      <c r="A238" s="1" t="s">
        <v>632</v>
      </c>
      <c r="B238" s="73">
        <v>0.28265206493284373</v>
      </c>
      <c r="C238" s="73">
        <v>3.7648963545616731E-5</v>
      </c>
    </row>
    <row r="239" spans="1:3">
      <c r="A239" s="1" t="s">
        <v>632</v>
      </c>
      <c r="B239" s="73">
        <v>0.28265246020919327</v>
      </c>
      <c r="C239" s="73">
        <v>2.4552553234387597E-5</v>
      </c>
    </row>
    <row r="240" spans="1:3">
      <c r="A240" s="1" t="s">
        <v>632</v>
      </c>
      <c r="B240" s="73">
        <v>0.28265672729814667</v>
      </c>
      <c r="C240" s="73">
        <v>3.2127891958400165E-5</v>
      </c>
    </row>
    <row r="241" spans="1:3">
      <c r="A241" s="1" t="s">
        <v>632</v>
      </c>
      <c r="B241" s="73">
        <v>0.28265713327844694</v>
      </c>
      <c r="C241" s="73">
        <v>2.9597338956313309E-5</v>
      </c>
    </row>
    <row r="242" spans="1:3">
      <c r="A242" s="1" t="s">
        <v>632</v>
      </c>
      <c r="B242" s="73">
        <v>0.28266246222762592</v>
      </c>
      <c r="C242" s="73">
        <v>3.2230551426030456E-5</v>
      </c>
    </row>
    <row r="243" spans="1:3">
      <c r="A243" s="1" t="s">
        <v>632</v>
      </c>
      <c r="B243" s="73">
        <v>0.28266323305562835</v>
      </c>
      <c r="C243" s="73">
        <v>4.0103277831525837E-5</v>
      </c>
    </row>
    <row r="244" spans="1:3">
      <c r="A244" s="1" t="s">
        <v>632</v>
      </c>
      <c r="B244" s="73">
        <v>0.28266514897003131</v>
      </c>
      <c r="C244" s="73">
        <v>2.8578968801626114E-5</v>
      </c>
    </row>
    <row r="245" spans="1:3">
      <c r="A245" s="1" t="s">
        <v>632</v>
      </c>
      <c r="B245" s="73">
        <v>0.28266711760394791</v>
      </c>
      <c r="C245" s="73">
        <v>2.7368933895850324E-5</v>
      </c>
    </row>
    <row r="246" spans="1:3">
      <c r="A246" s="1" t="s">
        <v>632</v>
      </c>
      <c r="B246" s="73">
        <v>0.2826704869693562</v>
      </c>
      <c r="C246" s="73">
        <v>3.1529032367729762E-5</v>
      </c>
    </row>
    <row r="247" spans="1:3">
      <c r="A247" s="1" t="s">
        <v>632</v>
      </c>
      <c r="B247" s="73">
        <v>0.28267199654121855</v>
      </c>
      <c r="C247" s="73">
        <v>3.1922746853299803E-5</v>
      </c>
    </row>
    <row r="248" spans="1:3">
      <c r="A248" s="1" t="s">
        <v>632</v>
      </c>
      <c r="B248" s="73">
        <v>0.28267298199691265</v>
      </c>
      <c r="C248" s="73">
        <v>3.6006606138994371E-5</v>
      </c>
    </row>
    <row r="249" spans="1:3">
      <c r="A249" s="1" t="s">
        <v>632</v>
      </c>
      <c r="B249" s="73">
        <v>0.28267550071484526</v>
      </c>
      <c r="C249" s="73">
        <v>3.2892119198163678E-5</v>
      </c>
    </row>
    <row r="250" spans="1:3">
      <c r="A250" s="1" t="s">
        <v>632</v>
      </c>
      <c r="B250" s="73">
        <v>0.28267561808827635</v>
      </c>
      <c r="C250" s="73">
        <v>2.9798929564514628E-5</v>
      </c>
    </row>
    <row r="251" spans="1:3">
      <c r="A251" s="1" t="s">
        <v>632</v>
      </c>
      <c r="B251" s="73">
        <v>0.28267613123897534</v>
      </c>
      <c r="C251" s="73">
        <v>2.8952544267890966E-5</v>
      </c>
    </row>
    <row r="252" spans="1:3">
      <c r="A252" s="1" t="s">
        <v>632</v>
      </c>
      <c r="B252" s="73">
        <v>0.2826783887640385</v>
      </c>
      <c r="C252" s="73">
        <v>2.5700243232577415E-5</v>
      </c>
    </row>
    <row r="253" spans="1:3">
      <c r="A253" s="1" t="s">
        <v>632</v>
      </c>
      <c r="B253" s="73">
        <v>0.2826783887640385</v>
      </c>
      <c r="C253" s="73">
        <v>2.5700243232577415E-5</v>
      </c>
    </row>
    <row r="254" spans="1:3">
      <c r="A254" s="1" t="s">
        <v>632</v>
      </c>
      <c r="B254" s="73">
        <v>0.28268327935711623</v>
      </c>
      <c r="C254" s="73">
        <v>2.7537755466956666E-5</v>
      </c>
    </row>
    <row r="255" spans="1:3">
      <c r="A255" s="1" t="s">
        <v>632</v>
      </c>
      <c r="B255" s="73">
        <v>0.28268414419544863</v>
      </c>
      <c r="C255" s="73">
        <v>2.3200432708248865E-5</v>
      </c>
    </row>
    <row r="256" spans="1:3">
      <c r="A256" s="1" t="s">
        <v>632</v>
      </c>
      <c r="B256" s="73">
        <v>0.28268923144107383</v>
      </c>
      <c r="C256" s="73">
        <v>3.1327722151694672E-5</v>
      </c>
    </row>
    <row r="257" spans="1:3">
      <c r="A257" s="1" t="s">
        <v>632</v>
      </c>
      <c r="B257" s="73">
        <v>0.28269309684098892</v>
      </c>
      <c r="C257" s="73">
        <v>3.6385389720680455E-5</v>
      </c>
    </row>
    <row r="258" spans="1:3">
      <c r="A258" s="1" t="s">
        <v>632</v>
      </c>
      <c r="B258" s="73">
        <v>0.28269769248648302</v>
      </c>
      <c r="C258" s="73">
        <v>2.8772190992254328E-5</v>
      </c>
    </row>
    <row r="259" spans="1:3">
      <c r="A259" s="1" t="s">
        <v>632</v>
      </c>
      <c r="B259" s="73">
        <v>0.28269795456027941</v>
      </c>
      <c r="C259" s="73">
        <v>1.9653104425372283E-5</v>
      </c>
    </row>
    <row r="260" spans="1:3">
      <c r="A260" s="1" t="s">
        <v>632</v>
      </c>
      <c r="B260" s="73">
        <v>0.28270085374177562</v>
      </c>
      <c r="C260" s="73">
        <v>2.8406156401461994E-5</v>
      </c>
    </row>
    <row r="261" spans="1:3">
      <c r="A261" s="1" t="s">
        <v>632</v>
      </c>
      <c r="B261" s="73">
        <v>0.28270140792438675</v>
      </c>
      <c r="C261" s="73">
        <v>3.1502143489657213E-5</v>
      </c>
    </row>
    <row r="262" spans="1:3">
      <c r="A262" s="1" t="s">
        <v>632</v>
      </c>
      <c r="B262" s="73">
        <v>0.28270409429043286</v>
      </c>
      <c r="C262" s="73">
        <v>3.2018872622839084E-5</v>
      </c>
    </row>
    <row r="263" spans="1:3">
      <c r="A263" s="1" t="s">
        <v>632</v>
      </c>
      <c r="B263" s="73">
        <v>0.28271059716852254</v>
      </c>
      <c r="C263" s="73">
        <v>3.0457733794093596E-5</v>
      </c>
    </row>
    <row r="264" spans="1:3">
      <c r="A264" s="1" t="s">
        <v>632</v>
      </c>
      <c r="B264" s="73">
        <v>0.28271355723023112</v>
      </c>
      <c r="C264" s="73">
        <v>3.3569580873908757E-5</v>
      </c>
    </row>
    <row r="265" spans="1:3">
      <c r="A265" s="1" t="s">
        <v>632</v>
      </c>
      <c r="B265" s="73">
        <v>0.28271416282914774</v>
      </c>
      <c r="C265" s="73">
        <v>2.3519546888117396E-5</v>
      </c>
    </row>
    <row r="266" spans="1:3">
      <c r="A266" s="1" t="s">
        <v>632</v>
      </c>
      <c r="B266" s="73">
        <v>0.2827171877053824</v>
      </c>
      <c r="C266" s="73">
        <v>4.0829295171281817E-5</v>
      </c>
    </row>
    <row r="267" spans="1:3">
      <c r="A267" s="1" t="s">
        <v>632</v>
      </c>
      <c r="B267" s="73">
        <v>0.28271821676547126</v>
      </c>
      <c r="C267" s="73">
        <v>2.4695999674656209E-5</v>
      </c>
    </row>
    <row r="268" spans="1:3">
      <c r="A268" s="1" t="s">
        <v>632</v>
      </c>
      <c r="B268" s="73">
        <v>0.28273629081885909</v>
      </c>
      <c r="C268" s="73">
        <v>2.7725251949409198E-5</v>
      </c>
    </row>
    <row r="269" spans="1:3">
      <c r="A269" s="1" t="s">
        <v>632</v>
      </c>
      <c r="B269" s="73">
        <v>0.28276451993096818</v>
      </c>
      <c r="C269" s="73">
        <v>3.166921464739606E-5</v>
      </c>
    </row>
    <row r="271" spans="1:3" ht="15.75">
      <c r="A271" s="62" t="s">
        <v>622</v>
      </c>
      <c r="B271" s="73">
        <f>AVERAGE(B223:B269)</f>
        <v>0.28267000773804896</v>
      </c>
      <c r="C271" s="73">
        <f>AVERAGE(C223:C269)</f>
        <v>2.9969679275638427E-5</v>
      </c>
    </row>
    <row r="272" spans="1:3" ht="15.75">
      <c r="A272" s="62" t="s">
        <v>623</v>
      </c>
      <c r="B272">
        <v>0.28268599999999999</v>
      </c>
      <c r="C272" t="s">
        <v>633</v>
      </c>
    </row>
    <row r="273" spans="1:3">
      <c r="B273" s="73">
        <v>0.28267199999999998</v>
      </c>
      <c r="C273" t="s">
        <v>626</v>
      </c>
    </row>
    <row r="276" spans="1:3" ht="15.75">
      <c r="A276" s="74" t="s">
        <v>618</v>
      </c>
      <c r="B276" s="74" t="s">
        <v>619</v>
      </c>
      <c r="C276" s="75" t="s">
        <v>620</v>
      </c>
    </row>
    <row r="277" spans="1:3">
      <c r="A277" t="s">
        <v>634</v>
      </c>
      <c r="B277" s="73">
        <v>0.28204929907738741</v>
      </c>
      <c r="C277" s="73">
        <v>4.2020821590460339E-5</v>
      </c>
    </row>
    <row r="278" spans="1:3">
      <c r="A278" t="s">
        <v>635</v>
      </c>
      <c r="B278" s="73">
        <v>0.28210320054707227</v>
      </c>
      <c r="C278" s="73">
        <v>4.0866907661393472E-5</v>
      </c>
    </row>
    <row r="279" spans="1:3">
      <c r="A279" t="s">
        <v>636</v>
      </c>
      <c r="B279" s="73">
        <v>0.28210392782555438</v>
      </c>
      <c r="C279" s="73">
        <v>2.443959817105701E-5</v>
      </c>
    </row>
    <row r="280" spans="1:3">
      <c r="A280" t="s">
        <v>637</v>
      </c>
      <c r="B280" s="73">
        <v>0.2821054419811509</v>
      </c>
      <c r="C280" s="73">
        <v>2.4429084495421781E-5</v>
      </c>
    </row>
    <row r="281" spans="1:3">
      <c r="A281" t="s">
        <v>638</v>
      </c>
      <c r="B281" s="73">
        <v>0.28211206371963843</v>
      </c>
      <c r="C281" s="73">
        <v>3.6351213631561251E-5</v>
      </c>
    </row>
    <row r="282" spans="1:3">
      <c r="A282" t="s">
        <v>639</v>
      </c>
      <c r="B282" s="73">
        <v>0.28211755734252503</v>
      </c>
      <c r="C282" s="73">
        <v>2.8739600156755229E-5</v>
      </c>
    </row>
    <row r="283" spans="1:3">
      <c r="A283" t="s">
        <v>640</v>
      </c>
      <c r="B283" s="73">
        <v>0.28212156957429269</v>
      </c>
      <c r="C283" s="73">
        <v>4.6094918890328529E-5</v>
      </c>
    </row>
    <row r="284" spans="1:3">
      <c r="A284" t="s">
        <v>641</v>
      </c>
      <c r="B284" s="73">
        <v>0.28212295961198131</v>
      </c>
      <c r="C284" s="73">
        <v>3.1219570358891112E-5</v>
      </c>
    </row>
    <row r="285" spans="1:3">
      <c r="A285" t="s">
        <v>642</v>
      </c>
      <c r="B285" s="73">
        <v>0.28212718811182397</v>
      </c>
      <c r="C285" s="73">
        <v>2.6057223219206057E-5</v>
      </c>
    </row>
    <row r="286" spans="1:3">
      <c r="A286" t="s">
        <v>643</v>
      </c>
      <c r="B286" s="73">
        <v>0.28213485961370594</v>
      </c>
      <c r="C286" s="73">
        <v>2.668819500898629E-5</v>
      </c>
    </row>
    <row r="287" spans="1:3">
      <c r="A287" t="s">
        <v>644</v>
      </c>
      <c r="B287" s="73">
        <v>0.28213567302499459</v>
      </c>
      <c r="C287" s="73">
        <v>4.9189492502181791E-5</v>
      </c>
    </row>
    <row r="288" spans="1:3">
      <c r="A288" t="s">
        <v>645</v>
      </c>
      <c r="B288" s="73">
        <v>0.2821378761591683</v>
      </c>
      <c r="C288" s="73">
        <v>2.6535945579794433E-5</v>
      </c>
    </row>
    <row r="289" spans="1:3">
      <c r="A289" t="s">
        <v>646</v>
      </c>
      <c r="B289" s="73">
        <v>0.28214780418466606</v>
      </c>
      <c r="C289" s="73">
        <v>2.9798615092232836E-5</v>
      </c>
    </row>
    <row r="290" spans="1:3">
      <c r="A290" t="s">
        <v>647</v>
      </c>
      <c r="B290" s="73">
        <v>0.28215125040608069</v>
      </c>
      <c r="C290" s="73">
        <v>2.9200612117027301E-5</v>
      </c>
    </row>
    <row r="291" spans="1:3">
      <c r="A291" t="s">
        <v>648</v>
      </c>
      <c r="B291" s="73">
        <v>0.28215183293610124</v>
      </c>
      <c r="C291" s="73">
        <v>3.0596405527528173E-5</v>
      </c>
    </row>
    <row r="292" spans="1:3">
      <c r="A292" t="s">
        <v>649</v>
      </c>
      <c r="B292" s="73">
        <v>0.28215285041168742</v>
      </c>
      <c r="C292" s="73">
        <v>2.3657654808101154E-5</v>
      </c>
    </row>
    <row r="293" spans="1:3">
      <c r="A293" t="s">
        <v>650</v>
      </c>
      <c r="B293" s="73">
        <v>0.28215564867819604</v>
      </c>
      <c r="C293" s="73">
        <v>2.9414055017197893E-5</v>
      </c>
    </row>
    <row r="294" spans="1:3">
      <c r="A294" t="s">
        <v>651</v>
      </c>
      <c r="B294" s="73">
        <v>0.28215582439731696</v>
      </c>
      <c r="C294" s="73">
        <v>3.3531626848705248E-5</v>
      </c>
    </row>
    <row r="295" spans="1:3">
      <c r="A295" t="s">
        <v>652</v>
      </c>
      <c r="B295" s="73">
        <v>0.28216325474718612</v>
      </c>
      <c r="C295" s="73">
        <v>2.8139886260922651E-5</v>
      </c>
    </row>
    <row r="296" spans="1:3">
      <c r="A296" t="s">
        <v>653</v>
      </c>
      <c r="B296" s="73">
        <v>0.28216538839234157</v>
      </c>
      <c r="C296" s="73">
        <v>3.1633475423567858E-5</v>
      </c>
    </row>
    <row r="297" spans="1:3">
      <c r="A297" t="s">
        <v>654</v>
      </c>
      <c r="B297" s="73">
        <v>0.28216651101042972</v>
      </c>
      <c r="C297" s="73">
        <v>2.9020049981014116E-5</v>
      </c>
    </row>
    <row r="298" spans="1:3">
      <c r="A298" t="s">
        <v>655</v>
      </c>
      <c r="B298" s="73">
        <v>0.28217107884175985</v>
      </c>
      <c r="C298" s="73">
        <v>2.988945338455592E-5</v>
      </c>
    </row>
    <row r="299" spans="1:3">
      <c r="A299" t="s">
        <v>656</v>
      </c>
      <c r="B299" s="73">
        <v>0.28217639423029622</v>
      </c>
      <c r="C299" s="73">
        <v>3.5429430258852041E-5</v>
      </c>
    </row>
    <row r="300" spans="1:3">
      <c r="A300" t="s">
        <v>657</v>
      </c>
      <c r="B300" s="73">
        <v>0.28217833751170857</v>
      </c>
      <c r="C300" s="73">
        <v>5.0254198316537526E-5</v>
      </c>
    </row>
    <row r="301" spans="1:3">
      <c r="A301" t="s">
        <v>658</v>
      </c>
      <c r="B301" s="73">
        <v>0.28217887095753114</v>
      </c>
      <c r="C301" s="73">
        <v>2.5644215413253489E-5</v>
      </c>
    </row>
    <row r="302" spans="1:3">
      <c r="A302" t="s">
        <v>659</v>
      </c>
      <c r="B302" s="73">
        <v>0.28218378652360759</v>
      </c>
      <c r="C302" s="73">
        <v>4.1005247131302663E-5</v>
      </c>
    </row>
    <row r="303" spans="1:3">
      <c r="A303" t="s">
        <v>660</v>
      </c>
      <c r="B303" s="73">
        <v>0.28218657977783984</v>
      </c>
      <c r="C303" s="73">
        <v>2.6786552328813187E-5</v>
      </c>
    </row>
    <row r="304" spans="1:3">
      <c r="A304" t="s">
        <v>661</v>
      </c>
      <c r="B304" s="73">
        <v>0.282186705682756</v>
      </c>
      <c r="C304" s="73">
        <v>2.5480662222787942E-5</v>
      </c>
    </row>
    <row r="305" spans="1:3">
      <c r="A305" t="s">
        <v>662</v>
      </c>
      <c r="B305" s="73">
        <v>0.28219059554451442</v>
      </c>
      <c r="C305" s="73">
        <v>3.7128023114524937E-5</v>
      </c>
    </row>
    <row r="306" spans="1:3">
      <c r="A306" t="s">
        <v>663</v>
      </c>
      <c r="B306" s="73">
        <v>0.28219256711085061</v>
      </c>
      <c r="C306" s="73">
        <v>3.536893745804521E-5</v>
      </c>
    </row>
    <row r="307" spans="1:3">
      <c r="A307" t="s">
        <v>664</v>
      </c>
      <c r="B307" s="73">
        <v>0.28219296657170939</v>
      </c>
      <c r="C307" s="73">
        <v>3.1237925090643601E-5</v>
      </c>
    </row>
    <row r="308" spans="1:3">
      <c r="A308" t="s">
        <v>665</v>
      </c>
      <c r="B308" s="73">
        <v>0.28219400429436542</v>
      </c>
      <c r="C308" s="73">
        <v>2.4835817754872839E-5</v>
      </c>
    </row>
    <row r="309" spans="1:3">
      <c r="A309" t="s">
        <v>666</v>
      </c>
      <c r="B309" s="73">
        <v>0.28219412493524232</v>
      </c>
      <c r="C309" s="73">
        <v>3.1181698283799095E-5</v>
      </c>
    </row>
    <row r="310" spans="1:3">
      <c r="A310" t="s">
        <v>667</v>
      </c>
      <c r="B310" s="73">
        <v>0.28219446969708739</v>
      </c>
      <c r="C310" s="73">
        <v>2.8948153406560697E-5</v>
      </c>
    </row>
    <row r="311" spans="1:3">
      <c r="A311" t="s">
        <v>668</v>
      </c>
      <c r="B311" s="73">
        <v>0.28220790344183361</v>
      </c>
      <c r="C311" s="73">
        <v>2.5970302053545452E-5</v>
      </c>
    </row>
    <row r="312" spans="1:3">
      <c r="A312" t="s">
        <v>669</v>
      </c>
      <c r="B312" s="73">
        <v>0.28221269551157002</v>
      </c>
      <c r="C312" s="73">
        <v>2.3627475587184637E-5</v>
      </c>
    </row>
    <row r="313" spans="1:3">
      <c r="A313" t="s">
        <v>670</v>
      </c>
      <c r="B313" s="73">
        <v>0.28221720097005099</v>
      </c>
      <c r="C313" s="73">
        <v>3.1130604697445113E-5</v>
      </c>
    </row>
    <row r="314" spans="1:3">
      <c r="A314" t="s">
        <v>671</v>
      </c>
      <c r="B314" s="73">
        <v>0.28222079912842735</v>
      </c>
      <c r="C314" s="73">
        <v>2.9438736266967341E-5</v>
      </c>
    </row>
    <row r="315" spans="1:3">
      <c r="A315" t="s">
        <v>672</v>
      </c>
      <c r="B315" s="73">
        <v>0.28222745523151438</v>
      </c>
      <c r="C315" s="73">
        <v>5.6251143077820629E-5</v>
      </c>
    </row>
    <row r="316" spans="1:3">
      <c r="A316" t="s">
        <v>673</v>
      </c>
      <c r="B316" s="73">
        <v>0.28222750218732195</v>
      </c>
      <c r="C316" s="73">
        <v>3.6287999593387304E-5</v>
      </c>
    </row>
    <row r="317" spans="1:3">
      <c r="A317" t="s">
        <v>674</v>
      </c>
      <c r="B317" s="73">
        <v>0.28222915542785559</v>
      </c>
      <c r="C317" s="73">
        <v>3.4773008470530572E-5</v>
      </c>
    </row>
    <row r="318" spans="1:3">
      <c r="A318" t="s">
        <v>675</v>
      </c>
      <c r="B318" s="73">
        <v>0.2822320271626077</v>
      </c>
      <c r="C318" s="73">
        <v>3.7262300944548561E-5</v>
      </c>
    </row>
    <row r="319" spans="1:3">
      <c r="A319" t="s">
        <v>676</v>
      </c>
      <c r="B319" s="73">
        <v>0.28223558987908959</v>
      </c>
      <c r="C319" s="73">
        <v>6.7624891044730962E-5</v>
      </c>
    </row>
    <row r="320" spans="1:3">
      <c r="A320" t="s">
        <v>677</v>
      </c>
      <c r="B320" s="73">
        <v>0.28224401195008436</v>
      </c>
      <c r="C320" s="73">
        <v>4.964330084416986E-5</v>
      </c>
    </row>
    <row r="321" spans="1:3">
      <c r="A321" t="s">
        <v>678</v>
      </c>
      <c r="B321" s="73">
        <v>0.28224559946257538</v>
      </c>
      <c r="C321" s="73">
        <v>6.0227568988926258E-5</v>
      </c>
    </row>
    <row r="322" spans="1:3">
      <c r="A322" t="s">
        <v>679</v>
      </c>
      <c r="B322" s="73">
        <v>0.28225281006171771</v>
      </c>
      <c r="C322" s="73">
        <v>3.5786551343264588E-5</v>
      </c>
    </row>
    <row r="323" spans="1:3">
      <c r="A323" t="s">
        <v>680</v>
      </c>
      <c r="B323" s="73">
        <v>0.28226399341928604</v>
      </c>
      <c r="C323" s="73">
        <v>3.9858268011325044E-5</v>
      </c>
    </row>
    <row r="325" spans="1:3" ht="15.75">
      <c r="A325" s="62" t="s">
        <v>622</v>
      </c>
      <c r="B325" s="73">
        <f>AVERAGE(B277:B323)</f>
        <v>0.28217487675035113</v>
      </c>
      <c r="C325" s="73">
        <f>AVERAGE(C277:C323)</f>
        <v>3.4440370583632556E-5</v>
      </c>
    </row>
    <row r="326" spans="1:3" ht="15.75">
      <c r="A326" s="62" t="s">
        <v>623</v>
      </c>
    </row>
    <row r="327" spans="1:3">
      <c r="B327">
        <v>0.28218399999999999</v>
      </c>
      <c r="C327" t="s">
        <v>633</v>
      </c>
    </row>
    <row r="328" spans="1:3">
      <c r="B328" s="73">
        <v>0.28217900000000001</v>
      </c>
      <c r="C328" t="s">
        <v>681</v>
      </c>
    </row>
    <row r="329" spans="1:3">
      <c r="B329">
        <v>0.28218199999999999</v>
      </c>
      <c r="C329" t="s">
        <v>626</v>
      </c>
    </row>
    <row r="330" spans="1:3">
      <c r="C330"/>
    </row>
    <row r="331" spans="1:3" ht="15.75">
      <c r="A331" s="74" t="s">
        <v>618</v>
      </c>
      <c r="B331" s="74" t="s">
        <v>619</v>
      </c>
      <c r="C331" s="75" t="s">
        <v>620</v>
      </c>
    </row>
    <row r="332" spans="1:3">
      <c r="A332" t="s">
        <v>682</v>
      </c>
      <c r="B332" s="73">
        <v>0.2826538223267645</v>
      </c>
      <c r="C332" s="73">
        <v>4.1254279254364528E-5</v>
      </c>
    </row>
    <row r="333" spans="1:3">
      <c r="A333" t="s">
        <v>683</v>
      </c>
      <c r="B333" s="73">
        <v>0.28265844712364474</v>
      </c>
      <c r="C333" s="73">
        <v>3.8919568310762035E-5</v>
      </c>
    </row>
    <row r="334" spans="1:3">
      <c r="A334" t="s">
        <v>684</v>
      </c>
      <c r="B334" s="73">
        <v>0.28266613637292087</v>
      </c>
      <c r="C334" s="73">
        <v>2.4638141651034069E-5</v>
      </c>
    </row>
    <row r="335" spans="1:3">
      <c r="A335" t="s">
        <v>685</v>
      </c>
      <c r="B335" s="73">
        <v>0.28267161879780001</v>
      </c>
      <c r="C335" s="73">
        <v>4.0443344251619316E-5</v>
      </c>
    </row>
    <row r="336" spans="1:3">
      <c r="A336" t="s">
        <v>686</v>
      </c>
      <c r="B336" s="73">
        <v>0.28267661124779941</v>
      </c>
      <c r="C336" s="73">
        <v>2.9878693528922477E-5</v>
      </c>
    </row>
    <row r="337" spans="1:3">
      <c r="A337" t="s">
        <v>687</v>
      </c>
      <c r="B337" s="73">
        <v>0.28267764104598125</v>
      </c>
      <c r="C337" s="73">
        <v>2.4305426204147999E-5</v>
      </c>
    </row>
    <row r="338" spans="1:3">
      <c r="A338" t="s">
        <v>688</v>
      </c>
      <c r="B338" s="73">
        <v>0.2826850519166289</v>
      </c>
      <c r="C338" s="73">
        <v>3.5680547054845465E-5</v>
      </c>
    </row>
    <row r="339" spans="1:3">
      <c r="A339" t="s">
        <v>689</v>
      </c>
      <c r="B339" s="73">
        <v>0.28269368418138258</v>
      </c>
      <c r="C339" s="73">
        <v>3.3067258545707339E-5</v>
      </c>
    </row>
    <row r="340" spans="1:3">
      <c r="A340" t="s">
        <v>690</v>
      </c>
      <c r="B340" s="73">
        <v>0.28269596926388207</v>
      </c>
      <c r="C340" s="73">
        <v>3.4360496811775411E-5</v>
      </c>
    </row>
    <row r="341" spans="1:3">
      <c r="A341" t="s">
        <v>691</v>
      </c>
      <c r="B341" s="73">
        <v>0.28270052550695013</v>
      </c>
      <c r="C341" s="73">
        <v>4.0566955879450961E-5</v>
      </c>
    </row>
    <row r="342" spans="1:3">
      <c r="A342" t="s">
        <v>692</v>
      </c>
      <c r="B342" s="73">
        <v>0.28270227278235804</v>
      </c>
      <c r="C342" s="73">
        <v>2.4995099874990646E-5</v>
      </c>
    </row>
    <row r="343" spans="1:3">
      <c r="A343" t="s">
        <v>693</v>
      </c>
      <c r="B343" s="73">
        <v>0.28270421743815283</v>
      </c>
      <c r="C343" s="73">
        <v>2.2153500924416401E-5</v>
      </c>
    </row>
    <row r="344" spans="1:3">
      <c r="A344" t="s">
        <v>694</v>
      </c>
      <c r="B344" s="73">
        <v>0.28270495525457334</v>
      </c>
      <c r="C344" s="73">
        <v>2.6805982463727175E-5</v>
      </c>
    </row>
    <row r="345" spans="1:3">
      <c r="A345" t="s">
        <v>695</v>
      </c>
      <c r="B345" s="73">
        <v>0.28270638256964875</v>
      </c>
      <c r="C345" s="73">
        <v>3.4303242600505731E-5</v>
      </c>
    </row>
    <row r="346" spans="1:3">
      <c r="A346" t="s">
        <v>696</v>
      </c>
      <c r="B346" s="73">
        <v>0.2827072282318116</v>
      </c>
      <c r="C346" s="73">
        <v>3.4095470439356393E-5</v>
      </c>
    </row>
    <row r="347" spans="1:3">
      <c r="A347" t="s">
        <v>697</v>
      </c>
      <c r="B347" s="73">
        <v>0.28270963115167574</v>
      </c>
      <c r="C347" s="73">
        <v>1.983728175044007E-5</v>
      </c>
    </row>
    <row r="348" spans="1:3">
      <c r="A348" t="s">
        <v>698</v>
      </c>
      <c r="B348" s="73">
        <v>0.28271484864078206</v>
      </c>
      <c r="C348" s="73">
        <v>3.0465564219685544E-5</v>
      </c>
    </row>
    <row r="349" spans="1:3">
      <c r="A349" t="s">
        <v>699</v>
      </c>
      <c r="B349" s="73">
        <v>0.28272250654362269</v>
      </c>
      <c r="C349" s="73">
        <v>3.0919445714512221E-5</v>
      </c>
    </row>
    <row r="350" spans="1:3">
      <c r="A350" t="s">
        <v>700</v>
      </c>
      <c r="B350" s="73">
        <v>0.2827236244235517</v>
      </c>
      <c r="C350" s="73">
        <v>4.6705059201828242E-5</v>
      </c>
    </row>
    <row r="351" spans="1:3">
      <c r="A351" t="s">
        <v>701</v>
      </c>
      <c r="B351" s="73">
        <v>0.28272448657910054</v>
      </c>
      <c r="C351" s="73">
        <v>2.875521988648861E-5</v>
      </c>
    </row>
    <row r="352" spans="1:3">
      <c r="A352" t="s">
        <v>702</v>
      </c>
      <c r="B352" s="73">
        <v>0.28272517877144032</v>
      </c>
      <c r="C352" s="73">
        <v>3.1307090178755946E-5</v>
      </c>
    </row>
    <row r="353" spans="1:3">
      <c r="A353" t="s">
        <v>703</v>
      </c>
      <c r="B353" s="73">
        <v>0.28272578617040123</v>
      </c>
      <c r="C353" s="73">
        <v>3.1256539437231097E-5</v>
      </c>
    </row>
    <row r="354" spans="1:3">
      <c r="A354" t="s">
        <v>704</v>
      </c>
      <c r="B354" s="73">
        <v>0.28272640504440327</v>
      </c>
      <c r="C354" s="73">
        <v>2.3913355909328996E-5</v>
      </c>
    </row>
    <row r="355" spans="1:3">
      <c r="A355" t="s">
        <v>705</v>
      </c>
      <c r="B355" s="73">
        <v>0.28273091268026052</v>
      </c>
      <c r="C355" s="73">
        <v>2.611483143080316E-5</v>
      </c>
    </row>
    <row r="356" spans="1:3">
      <c r="A356" t="s">
        <v>706</v>
      </c>
      <c r="B356" s="73">
        <v>0.28273288989711748</v>
      </c>
      <c r="C356" s="73">
        <v>3.4659782711454333E-5</v>
      </c>
    </row>
    <row r="357" spans="1:3">
      <c r="A357" t="s">
        <v>707</v>
      </c>
      <c r="B357" s="73">
        <v>0.28274452824542695</v>
      </c>
      <c r="C357" s="73">
        <v>3.0784140553599055E-5</v>
      </c>
    </row>
    <row r="358" spans="1:3">
      <c r="A358" t="s">
        <v>708</v>
      </c>
      <c r="B358" s="73">
        <v>0.28274527403695715</v>
      </c>
      <c r="C358" s="73">
        <v>3.4455077245915652E-5</v>
      </c>
    </row>
    <row r="359" spans="1:3">
      <c r="A359" t="s">
        <v>709</v>
      </c>
      <c r="B359" s="73">
        <v>0.28274543761239196</v>
      </c>
      <c r="C359" s="73">
        <v>2.5676071379182902E-5</v>
      </c>
    </row>
    <row r="360" spans="1:3">
      <c r="A360" t="s">
        <v>710</v>
      </c>
      <c r="B360" s="73">
        <v>0.28274605720487223</v>
      </c>
      <c r="C360" s="73">
        <v>3.2145801964520594E-5</v>
      </c>
    </row>
    <row r="361" spans="1:3">
      <c r="A361" t="s">
        <v>711</v>
      </c>
      <c r="B361" s="73">
        <v>0.28274957256130556</v>
      </c>
      <c r="C361" s="73">
        <v>2.6574412929742882E-5</v>
      </c>
    </row>
    <row r="362" spans="1:3">
      <c r="A362" t="s">
        <v>712</v>
      </c>
      <c r="B362" s="73">
        <v>0.28275339216670353</v>
      </c>
      <c r="C362" s="73">
        <v>3.2288508892535248E-5</v>
      </c>
    </row>
    <row r="363" spans="1:3">
      <c r="A363" t="s">
        <v>713</v>
      </c>
      <c r="B363" s="73">
        <v>0.28275624613175659</v>
      </c>
      <c r="C363" s="73">
        <v>2.1083353023521031E-5</v>
      </c>
    </row>
    <row r="364" spans="1:3">
      <c r="A364" t="s">
        <v>714</v>
      </c>
      <c r="B364" s="73">
        <v>0.2827648929565606</v>
      </c>
      <c r="C364" s="73">
        <v>4.4489763892741794E-5</v>
      </c>
    </row>
    <row r="365" spans="1:3">
      <c r="A365" t="s">
        <v>715</v>
      </c>
      <c r="B365" s="73">
        <v>0.28276491750173188</v>
      </c>
      <c r="C365" s="73">
        <v>3.6203269324866227E-5</v>
      </c>
    </row>
    <row r="366" spans="1:3">
      <c r="A366" t="s">
        <v>716</v>
      </c>
      <c r="B366" s="73">
        <v>0.28276491750173188</v>
      </c>
      <c r="C366" s="73">
        <v>3.6203269324866227E-5</v>
      </c>
    </row>
    <row r="367" spans="1:3">
      <c r="A367" t="s">
        <v>717</v>
      </c>
      <c r="B367" s="73">
        <v>0.28276530184491805</v>
      </c>
      <c r="C367" s="73">
        <v>4.1218102045426922E-5</v>
      </c>
    </row>
    <row r="368" spans="1:3">
      <c r="A368" t="s">
        <v>718</v>
      </c>
      <c r="B368" s="73">
        <v>0.28276559269914675</v>
      </c>
      <c r="C368" s="73">
        <v>3.2571489937340803E-5</v>
      </c>
    </row>
    <row r="369" spans="1:3">
      <c r="A369" t="s">
        <v>719</v>
      </c>
      <c r="B369" s="73">
        <v>0.28276587865617281</v>
      </c>
      <c r="C369" s="73">
        <v>3.7482487016287254E-5</v>
      </c>
    </row>
    <row r="370" spans="1:3">
      <c r="A370" t="s">
        <v>720</v>
      </c>
      <c r="B370" s="73">
        <v>0.2827761993358151</v>
      </c>
      <c r="C370" s="73">
        <v>3.8790209546407691E-5</v>
      </c>
    </row>
    <row r="371" spans="1:3">
      <c r="A371" t="s">
        <v>721</v>
      </c>
      <c r="B371" s="73">
        <v>0.28277697415013847</v>
      </c>
      <c r="C371" s="73">
        <v>3.3276099700739843E-5</v>
      </c>
    </row>
    <row r="372" spans="1:3">
      <c r="A372" t="s">
        <v>722</v>
      </c>
      <c r="B372" s="73">
        <v>0.28277737049373525</v>
      </c>
      <c r="C372" s="73">
        <v>2.7036026987683528E-5</v>
      </c>
    </row>
    <row r="373" spans="1:3">
      <c r="A373" t="s">
        <v>723</v>
      </c>
      <c r="B373" s="73">
        <v>0.282780114760115</v>
      </c>
      <c r="C373" s="73">
        <v>3.0449837598303968E-5</v>
      </c>
    </row>
    <row r="374" spans="1:3">
      <c r="A374" t="s">
        <v>724</v>
      </c>
      <c r="B374" s="73">
        <v>0.28279122712442206</v>
      </c>
      <c r="C374" s="73">
        <v>2.583925668597021E-5</v>
      </c>
    </row>
    <row r="375" spans="1:3">
      <c r="A375" t="s">
        <v>725</v>
      </c>
      <c r="B375" s="73">
        <v>0.28279382409056469</v>
      </c>
      <c r="C375" s="73">
        <v>2.9104050805862157E-5</v>
      </c>
    </row>
    <row r="376" spans="1:3">
      <c r="A376" t="s">
        <v>726</v>
      </c>
      <c r="B376" s="73">
        <v>0.28279415739445463</v>
      </c>
      <c r="C376" s="73">
        <v>5.4009428595257413E-5</v>
      </c>
    </row>
    <row r="377" spans="1:3">
      <c r="A377" t="s">
        <v>727</v>
      </c>
      <c r="B377" s="73">
        <v>0.28279416474478813</v>
      </c>
      <c r="C377" s="73">
        <v>2.1327055747048834E-5</v>
      </c>
    </row>
    <row r="378" spans="1:3">
      <c r="A378" t="s">
        <v>728</v>
      </c>
      <c r="B378" s="73">
        <v>0.28279636238946559</v>
      </c>
      <c r="C378" s="73">
        <v>2.8087113786648283E-5</v>
      </c>
    </row>
    <row r="379" spans="1:3">
      <c r="A379" t="s">
        <v>729</v>
      </c>
      <c r="B379" s="73">
        <v>0.28280444218456163</v>
      </c>
      <c r="C379" s="73">
        <v>2.4609272347555489E-5</v>
      </c>
    </row>
    <row r="380" spans="1:3">
      <c r="A380" t="s">
        <v>730</v>
      </c>
      <c r="B380" s="73">
        <v>0.28280748225451707</v>
      </c>
      <c r="C380" s="73">
        <v>3.2398524770419655E-5</v>
      </c>
    </row>
    <row r="381" spans="1:3">
      <c r="A381" t="s">
        <v>731</v>
      </c>
      <c r="B381" s="73">
        <v>0.2828181977041338</v>
      </c>
      <c r="C381" s="73">
        <v>3.1218348881484972E-5</v>
      </c>
    </row>
    <row r="382" spans="1:3">
      <c r="A382" t="s">
        <v>732</v>
      </c>
      <c r="B382" s="73">
        <v>0.28283256291224074</v>
      </c>
      <c r="C382" s="73">
        <v>3.2612271191433797E-5</v>
      </c>
    </row>
    <row r="384" spans="1:3" ht="15.75">
      <c r="A384" s="62" t="s">
        <v>622</v>
      </c>
      <c r="B384" s="73">
        <f>AVERAGE(B332:B382)</f>
        <v>0.28273952789453488</v>
      </c>
      <c r="C384" s="73">
        <f>AVERAGE(C332:C382)</f>
        <v>3.1947753380617986E-5</v>
      </c>
    </row>
    <row r="385" spans="1:3" ht="15.75">
      <c r="A385" s="62" t="s">
        <v>623</v>
      </c>
      <c r="B385">
        <v>0.28276099999999998</v>
      </c>
      <c r="C385" s="73" t="s">
        <v>681</v>
      </c>
    </row>
    <row r="386" spans="1:3">
      <c r="B386" s="73">
        <v>0.28276699999999999</v>
      </c>
      <c r="C386" s="73" t="s">
        <v>626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M28" sqref="M28"/>
    </sheetView>
  </sheetViews>
  <sheetFormatPr defaultColWidth="11.42578125" defaultRowHeight="15"/>
  <sheetData>
    <row r="1" spans="1:13">
      <c r="A1" s="70"/>
    </row>
    <row r="9" spans="1:13">
      <c r="J9" s="71"/>
      <c r="K9" s="71"/>
      <c r="L9" s="71"/>
      <c r="M9" s="71"/>
    </row>
    <row r="10" spans="1:13">
      <c r="J10" s="71"/>
      <c r="K10" s="71"/>
      <c r="L10" s="71"/>
      <c r="M10" s="71"/>
    </row>
    <row r="11" spans="1:13">
      <c r="J11" s="71"/>
      <c r="K11" s="71"/>
      <c r="L11" s="71"/>
      <c r="M11" s="71"/>
    </row>
    <row r="12" spans="1:13">
      <c r="J12" s="71"/>
      <c r="K12" s="71"/>
      <c r="L12" s="71"/>
      <c r="M12" s="71"/>
    </row>
    <row r="13" spans="1:13">
      <c r="J13" s="71"/>
      <c r="K13" s="71"/>
      <c r="L13" s="71"/>
      <c r="M13" s="71"/>
    </row>
    <row r="14" spans="1:13">
      <c r="J14" s="71"/>
      <c r="K14" s="71"/>
      <c r="L14" s="71"/>
      <c r="M14" s="71"/>
    </row>
    <row r="15" spans="1:13">
      <c r="J15" s="71"/>
      <c r="K15" s="71"/>
      <c r="L15" s="71"/>
      <c r="M15" s="71"/>
    </row>
    <row r="16" spans="1:13">
      <c r="J16" s="71"/>
      <c r="K16" s="71"/>
      <c r="L16" s="71"/>
      <c r="M16" s="71"/>
    </row>
    <row r="17" spans="10:15">
      <c r="J17" s="71"/>
      <c r="K17" s="71"/>
      <c r="L17" s="71"/>
      <c r="M17" s="71"/>
    </row>
    <row r="18" spans="10:15">
      <c r="J18" s="71"/>
      <c r="K18" s="71"/>
      <c r="L18" s="71"/>
      <c r="M18" s="71"/>
    </row>
    <row r="19" spans="10:15">
      <c r="J19" s="71"/>
      <c r="K19" s="71"/>
      <c r="L19" s="71"/>
      <c r="M19" s="71"/>
    </row>
    <row r="20" spans="10:15">
      <c r="J20" s="71"/>
      <c r="K20" s="71"/>
      <c r="L20" s="71"/>
      <c r="M20" s="71"/>
      <c r="O20" s="71"/>
    </row>
    <row r="21" spans="10:15">
      <c r="J21" s="71"/>
      <c r="K21" s="71"/>
      <c r="L21" s="71"/>
      <c r="M21" s="7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upper RCG</vt:lpstr>
      <vt:lpstr>Unkar Group</vt:lpstr>
      <vt:lpstr>Standards</vt:lpstr>
      <vt:lpstr>Methods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Mulder</dc:creator>
  <cp:lastModifiedBy>Jack Mulder</cp:lastModifiedBy>
  <dcterms:created xsi:type="dcterms:W3CDTF">2017-01-31T21:09:31Z</dcterms:created>
  <dcterms:modified xsi:type="dcterms:W3CDTF">2018-07-26T22:57:24Z</dcterms:modified>
</cp:coreProperties>
</file>