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6915"/>
  </bookViews>
  <sheets>
    <sheet name="carbon oxygen isotopes" sheetId="1" r:id="rId1"/>
    <sheet name="Sr isotope" sheetId="2" r:id="rId2"/>
    <sheet name="REE" sheetId="3" r:id="rId3"/>
    <sheet name="major trace element" sheetId="4" r:id="rId4"/>
    <sheet name="XRD data" sheetId="5" r:id="rId5"/>
    <sheet name="Formation depths and perm" sheetId="6" r:id="rId6"/>
  </sheets>
  <externalReferences>
    <externalReference r:id="rId7"/>
  </externalReferences>
  <calcPr calcId="145621" concurrentCalc="0"/>
</workbook>
</file>

<file path=xl/calcChain.xml><?xml version="1.0" encoding="utf-8"?>
<calcChain xmlns="http://schemas.openxmlformats.org/spreadsheetml/2006/main">
  <c r="E4" i="6" l="1"/>
  <c r="E14" i="6"/>
  <c r="F14" i="6"/>
  <c r="E5" i="6"/>
  <c r="F5" i="6"/>
  <c r="E7" i="6"/>
  <c r="F7" i="6"/>
  <c r="E9" i="6"/>
  <c r="F9" i="6"/>
  <c r="E11" i="6"/>
  <c r="F11" i="6"/>
  <c r="E13" i="6"/>
  <c r="F13" i="6"/>
  <c r="E15" i="6"/>
  <c r="F15" i="6"/>
  <c r="E6" i="6"/>
  <c r="F6" i="6"/>
  <c r="E8" i="6"/>
  <c r="F8" i="6"/>
  <c r="E10" i="6"/>
  <c r="F10" i="6"/>
  <c r="E12" i="6"/>
  <c r="F12" i="6"/>
</calcChain>
</file>

<file path=xl/sharedStrings.xml><?xml version="1.0" encoding="utf-8"?>
<sst xmlns="http://schemas.openxmlformats.org/spreadsheetml/2006/main" count="565" uniqueCount="283">
  <si>
    <t>Sample no</t>
  </si>
  <si>
    <t>Grid reference</t>
  </si>
  <si>
    <t>Sample description</t>
  </si>
  <si>
    <t>Dolomite/Calcite type</t>
  </si>
  <si>
    <t>47f</t>
  </si>
  <si>
    <t>36R 0496064 3229475</t>
  </si>
  <si>
    <t>Limestone</t>
  </si>
  <si>
    <t>60a</t>
  </si>
  <si>
    <t>36R 0498893.9 3230141</t>
  </si>
  <si>
    <t>60c</t>
  </si>
  <si>
    <t>60a (r)</t>
  </si>
  <si>
    <t>36R 0498893.9 3230142</t>
  </si>
  <si>
    <t>68n-1</t>
  </si>
  <si>
    <t>36R 0495956 3229601</t>
  </si>
  <si>
    <t>78c-1</t>
  </si>
  <si>
    <t>36R 0499080 3230390</t>
  </si>
  <si>
    <t>80b-4</t>
  </si>
  <si>
    <t>36R 0497673 3228917</t>
  </si>
  <si>
    <t>47g-1</t>
  </si>
  <si>
    <t>47g-1 (r)</t>
  </si>
  <si>
    <t>36R 0496064 3229476</t>
  </si>
  <si>
    <t>47g-2</t>
  </si>
  <si>
    <t>68n-2</t>
  </si>
  <si>
    <t>77d</t>
  </si>
  <si>
    <t>36R 0497726 3228925</t>
  </si>
  <si>
    <t>71d-2</t>
  </si>
  <si>
    <t>36R 0495686 3230308</t>
  </si>
  <si>
    <t>82m-1</t>
  </si>
  <si>
    <t>36R 0495732 3229826</t>
  </si>
  <si>
    <t>82m-2</t>
  </si>
  <si>
    <t>37a</t>
  </si>
  <si>
    <t>36R 0496916 3232818</t>
  </si>
  <si>
    <t>JH-47C</t>
  </si>
  <si>
    <t>JH-1D</t>
  </si>
  <si>
    <t>36R 0497774 3233343</t>
  </si>
  <si>
    <t>15b</t>
  </si>
  <si>
    <t>36R 0499640 3232716</t>
  </si>
  <si>
    <t>48a</t>
  </si>
  <si>
    <t>36R 0499370 3232865</t>
  </si>
  <si>
    <t>15a</t>
  </si>
  <si>
    <t>36R 0498824 3233315</t>
  </si>
  <si>
    <t>22a</t>
  </si>
  <si>
    <t>36R 0498629 3233328</t>
  </si>
  <si>
    <t>66a</t>
  </si>
  <si>
    <t>36R 0498348 3233131</t>
  </si>
  <si>
    <t>Stratabound dolomite</t>
  </si>
  <si>
    <t>JH-38G2</t>
  </si>
  <si>
    <t>36R 0497697 3229010</t>
  </si>
  <si>
    <t>81b</t>
  </si>
  <si>
    <t>36R 0498421 3229427</t>
  </si>
  <si>
    <t>80d-1</t>
  </si>
  <si>
    <t>36R 0497738 3228945</t>
  </si>
  <si>
    <t>81d-2a</t>
  </si>
  <si>
    <t>36R 0498599 3229687</t>
  </si>
  <si>
    <t>JH-38F1</t>
  </si>
  <si>
    <t>JH-38G1</t>
  </si>
  <si>
    <t>38b</t>
  </si>
  <si>
    <t>53b</t>
  </si>
  <si>
    <t>36R 0497334 3229385</t>
  </si>
  <si>
    <t>81f-1</t>
  </si>
  <si>
    <t>36R 0498666 3229872</t>
  </si>
  <si>
    <t>JH-5A</t>
  </si>
  <si>
    <t>36R 0495938 3229625</t>
  </si>
  <si>
    <t>JH-16C</t>
  </si>
  <si>
    <t>36R 0496272 3229315</t>
  </si>
  <si>
    <t>JH-24</t>
  </si>
  <si>
    <t>36R 0496179 3229647</t>
  </si>
  <si>
    <t>JH-12</t>
  </si>
  <si>
    <t>JH-53C</t>
  </si>
  <si>
    <t>JH-53D1</t>
  </si>
  <si>
    <t>11b</t>
  </si>
  <si>
    <t>68r</t>
  </si>
  <si>
    <t>36R 0496034 3229683</t>
  </si>
  <si>
    <t>80a-1a</t>
  </si>
  <si>
    <t>81a</t>
  </si>
  <si>
    <t>36R 0498389 3229414</t>
  </si>
  <si>
    <t>81b (r)</t>
  </si>
  <si>
    <t>36R 0498421 3229428</t>
  </si>
  <si>
    <t>JH-41</t>
  </si>
  <si>
    <t>36R 0495680 3229920</t>
  </si>
  <si>
    <t>Massive dolomite</t>
  </si>
  <si>
    <t>JH-56A</t>
  </si>
  <si>
    <t>36R 0495953 3229677</t>
  </si>
  <si>
    <t>JH-34C</t>
  </si>
  <si>
    <t>36R 0496003 3229385</t>
  </si>
  <si>
    <t>JH-40H</t>
  </si>
  <si>
    <t>36R 0496338 3229280</t>
  </si>
  <si>
    <t>JH-55B</t>
  </si>
  <si>
    <t>36R 0495950 3229627</t>
  </si>
  <si>
    <t>19a</t>
  </si>
  <si>
    <t>36R 0496066 3229544</t>
  </si>
  <si>
    <t>65a-1</t>
  </si>
  <si>
    <t>36R 0495856 3229753</t>
  </si>
  <si>
    <t>65m-2</t>
  </si>
  <si>
    <t>36R 0495856 3229754</t>
  </si>
  <si>
    <t>68p-1</t>
  </si>
  <si>
    <t>73f-2</t>
  </si>
  <si>
    <t>36R 0495982 3229524</t>
  </si>
  <si>
    <t>76a</t>
  </si>
  <si>
    <t xml:space="preserve">36R 0496165 3229437 </t>
  </si>
  <si>
    <t>82g</t>
  </si>
  <si>
    <t>82h</t>
  </si>
  <si>
    <t>20a-1</t>
  </si>
  <si>
    <t>58c</t>
  </si>
  <si>
    <t>36R 0495928 3229565</t>
  </si>
  <si>
    <t>58d2</t>
  </si>
  <si>
    <t>58f</t>
  </si>
  <si>
    <t>65b</t>
  </si>
  <si>
    <t>65e -2</t>
  </si>
  <si>
    <t>65j</t>
  </si>
  <si>
    <t>65n</t>
  </si>
  <si>
    <t>65q</t>
  </si>
  <si>
    <t>65t</t>
  </si>
  <si>
    <t>65v-3</t>
  </si>
  <si>
    <t>65x-2</t>
  </si>
  <si>
    <t>36R 0495916 3229866</t>
  </si>
  <si>
    <t>73e -2</t>
  </si>
  <si>
    <t>36R 0495960 3229515</t>
  </si>
  <si>
    <t>73f-1</t>
  </si>
  <si>
    <t>74a</t>
  </si>
  <si>
    <t>36R 0495917 3229561</t>
  </si>
  <si>
    <t>74b</t>
  </si>
  <si>
    <t>76c-1</t>
  </si>
  <si>
    <t xml:space="preserve">36R 0496165 3229375 </t>
  </si>
  <si>
    <t>82a</t>
  </si>
  <si>
    <t>82d</t>
  </si>
  <si>
    <t>82e -2</t>
  </si>
  <si>
    <t>36R 0495732 3229827</t>
  </si>
  <si>
    <t>82j-2</t>
  </si>
  <si>
    <t>84c-1</t>
  </si>
  <si>
    <t>36R 0495959 3229684</t>
  </si>
  <si>
    <t>84e -1</t>
  </si>
  <si>
    <t>86a-2</t>
  </si>
  <si>
    <t>36R 0495786 3230009</t>
  </si>
  <si>
    <t>SAMPLE</t>
  </si>
  <si>
    <t>87Sr/86Sr</t>
  </si>
  <si>
    <t>Standard Error
(1 sigma)</t>
  </si>
  <si>
    <t>66A</t>
  </si>
  <si>
    <t>22A</t>
  </si>
  <si>
    <t>73F2</t>
  </si>
  <si>
    <t>19A</t>
  </si>
  <si>
    <t>34C</t>
  </si>
  <si>
    <t>40H</t>
  </si>
  <si>
    <t>73F1</t>
  </si>
  <si>
    <t>76A</t>
  </si>
  <si>
    <t>76C1</t>
  </si>
  <si>
    <t>68P1</t>
  </si>
  <si>
    <t>86A2</t>
  </si>
  <si>
    <t>82H</t>
  </si>
  <si>
    <t>82A</t>
  </si>
  <si>
    <t>65M2</t>
  </si>
  <si>
    <t>65N</t>
  </si>
  <si>
    <t>53B</t>
  </si>
  <si>
    <t>53C</t>
  </si>
  <si>
    <t>68R</t>
  </si>
  <si>
    <t>80D1</t>
  </si>
  <si>
    <t>81D2A</t>
  </si>
  <si>
    <t>Massive dolomite - South</t>
  </si>
  <si>
    <t>Massive dolomite - North</t>
  </si>
  <si>
    <t>Pelagic wackestone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</si>
  <si>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</si>
  <si>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</si>
  <si>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</si>
  <si>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</si>
  <si>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</si>
  <si>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</si>
  <si>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</si>
  <si>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</si>
  <si>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</si>
  <si>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</si>
  <si>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Tm</t>
  </si>
  <si>
    <t>Yb</t>
  </si>
  <si>
    <t>Lu</t>
  </si>
  <si>
    <t>jh11b</t>
  </si>
  <si>
    <t>jh24</t>
  </si>
  <si>
    <t>jh38a</t>
  </si>
  <si>
    <t>jh38b</t>
  </si>
  <si>
    <t>68e</t>
  </si>
  <si>
    <t>70c</t>
  </si>
  <si>
    <t>jh19a</t>
  </si>
  <si>
    <t>jh34a</t>
  </si>
  <si>
    <t>jh34b</t>
  </si>
  <si>
    <t>jh34c</t>
  </si>
  <si>
    <t>jh34d</t>
  </si>
  <si>
    <t>jh34e</t>
  </si>
  <si>
    <t>jh40g</t>
  </si>
  <si>
    <t>jh40h</t>
  </si>
  <si>
    <t>73a-1</t>
  </si>
  <si>
    <t>73f1</t>
  </si>
  <si>
    <t>73f2</t>
  </si>
  <si>
    <t>73g</t>
  </si>
  <si>
    <t>jh41</t>
  </si>
  <si>
    <t>jh56a</t>
  </si>
  <si>
    <t>58d</t>
  </si>
  <si>
    <t>58e</t>
  </si>
  <si>
    <t>65a</t>
  </si>
  <si>
    <t>65e</t>
  </si>
  <si>
    <t>65f</t>
  </si>
  <si>
    <t>65m</t>
  </si>
  <si>
    <t>68c</t>
  </si>
  <si>
    <t>68k</t>
  </si>
  <si>
    <t>82e</t>
  </si>
  <si>
    <t>82f</t>
  </si>
  <si>
    <t>82j-1</t>
  </si>
  <si>
    <t>82k-1</t>
  </si>
  <si>
    <t>84a1</t>
  </si>
  <si>
    <t>84b1</t>
  </si>
  <si>
    <t>84c1</t>
  </si>
  <si>
    <t>87b</t>
  </si>
  <si>
    <t>68t</t>
  </si>
  <si>
    <t>Sanple no.</t>
  </si>
  <si>
    <t>Fe (ppm)</t>
  </si>
  <si>
    <t>Mn (ppm)</t>
  </si>
  <si>
    <t>73e-2</t>
  </si>
  <si>
    <t>5b-1</t>
  </si>
  <si>
    <t>87a</t>
  </si>
  <si>
    <t>68a</t>
  </si>
  <si>
    <t>68b-1</t>
  </si>
  <si>
    <t>82n</t>
  </si>
  <si>
    <t>82p-2</t>
  </si>
  <si>
    <t>80b-1b</t>
  </si>
  <si>
    <t>81f1</t>
  </si>
  <si>
    <t>Slope - Wackestone</t>
  </si>
  <si>
    <t>Slope - wackestone</t>
  </si>
  <si>
    <t>47d</t>
  </si>
  <si>
    <t>Slope - Neomorphosed</t>
  </si>
  <si>
    <t>Mg (ppm)</t>
  </si>
  <si>
    <t>Al (ppm)</t>
  </si>
  <si>
    <t>Sr (ppm)</t>
  </si>
  <si>
    <t>Ca (ppm)</t>
  </si>
  <si>
    <t>Ni (ppm)</t>
  </si>
  <si>
    <t>Ba (ppm)</t>
  </si>
  <si>
    <t>stratabound dolomite</t>
  </si>
  <si>
    <t>Er</t>
  </si>
  <si>
    <t>81A</t>
  </si>
  <si>
    <t>11B</t>
  </si>
  <si>
    <t>80A1A</t>
  </si>
  <si>
    <t>56A</t>
  </si>
  <si>
    <t>74A</t>
  </si>
  <si>
    <t>65A1</t>
  </si>
  <si>
    <t>68T</t>
  </si>
  <si>
    <t>5A</t>
  </si>
  <si>
    <t>Thickness</t>
  </si>
  <si>
    <t>Nukhul</t>
  </si>
  <si>
    <t>Tanka</t>
  </si>
  <si>
    <t>Darat</t>
  </si>
  <si>
    <t>Thebes</t>
  </si>
  <si>
    <t>Sudr</t>
  </si>
  <si>
    <t>Matulla</t>
  </si>
  <si>
    <t>Raha and Wata</t>
  </si>
  <si>
    <t>Nubian</t>
  </si>
  <si>
    <t>PreCarb</t>
  </si>
  <si>
    <t>Fractured basement</t>
  </si>
  <si>
    <t>Basement</t>
  </si>
  <si>
    <r>
      <t>1 x 10</t>
    </r>
    <r>
      <rPr>
        <vertAlign val="superscript"/>
        <sz val="11"/>
        <color theme="1"/>
        <rFont val="Calibri"/>
        <family val="2"/>
        <scheme val="minor"/>
      </rPr>
      <t>-14</t>
    </r>
  </si>
  <si>
    <r>
      <t>9 x 10</t>
    </r>
    <r>
      <rPr>
        <vertAlign val="superscript"/>
        <sz val="11"/>
        <color theme="1"/>
        <rFont val="Calibri"/>
        <family val="2"/>
        <scheme val="minor"/>
      </rPr>
      <t>-16</t>
    </r>
  </si>
  <si>
    <r>
      <t>2.2 x 10</t>
    </r>
    <r>
      <rPr>
        <vertAlign val="superscript"/>
        <sz val="11"/>
        <color theme="1"/>
        <rFont val="Calibri"/>
        <family val="2"/>
        <scheme val="minor"/>
      </rPr>
      <t>-15</t>
    </r>
  </si>
  <si>
    <r>
      <t>9.4 x 10</t>
    </r>
    <r>
      <rPr>
        <vertAlign val="superscript"/>
        <sz val="11"/>
        <color theme="1"/>
        <rFont val="Calibri"/>
        <family val="2"/>
        <scheme val="minor"/>
      </rPr>
      <t>-16</t>
    </r>
  </si>
  <si>
    <r>
      <t>3.8 x 10</t>
    </r>
    <r>
      <rPr>
        <vertAlign val="superscript"/>
        <sz val="11"/>
        <color theme="1"/>
        <rFont val="Calibri"/>
        <family val="2"/>
        <scheme val="minor"/>
      </rPr>
      <t>-14</t>
    </r>
  </si>
  <si>
    <r>
      <t>7.9 x 10</t>
    </r>
    <r>
      <rPr>
        <vertAlign val="superscript"/>
        <sz val="11"/>
        <color theme="1"/>
        <rFont val="Calibri"/>
        <family val="2"/>
        <scheme val="minor"/>
      </rPr>
      <t>-14</t>
    </r>
  </si>
  <si>
    <r>
      <t>3.9 x 10</t>
    </r>
    <r>
      <rPr>
        <vertAlign val="superscript"/>
        <sz val="11"/>
        <color theme="1"/>
        <rFont val="Calibri"/>
        <family val="2"/>
        <scheme val="minor"/>
      </rPr>
      <t>-12</t>
    </r>
  </si>
  <si>
    <r>
      <t>2.9 x 10</t>
    </r>
    <r>
      <rPr>
        <vertAlign val="superscript"/>
        <sz val="11"/>
        <color theme="1"/>
        <rFont val="Calibri"/>
        <family val="2"/>
        <scheme val="minor"/>
      </rPr>
      <t>-13</t>
    </r>
  </si>
  <si>
    <r>
      <t>1 x 10</t>
    </r>
    <r>
      <rPr>
        <vertAlign val="superscript"/>
        <sz val="11"/>
        <color theme="1"/>
        <rFont val="Calibri"/>
        <family val="2"/>
        <scheme val="minor"/>
      </rPr>
      <t>-19</t>
    </r>
  </si>
  <si>
    <r>
      <t>Permeability (X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</si>
  <si>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Permeability (X- D)</t>
  </si>
  <si>
    <t>Permeability (X- mD)</t>
  </si>
  <si>
    <r>
      <t>5 x 10</t>
    </r>
    <r>
      <rPr>
        <vertAlign val="superscript"/>
        <sz val="11"/>
        <color theme="1"/>
        <rFont val="Calibri"/>
        <family val="2"/>
        <scheme val="minor"/>
      </rPr>
      <t>-15</t>
    </r>
  </si>
  <si>
    <r>
      <t>9.8 x 10</t>
    </r>
    <r>
      <rPr>
        <vertAlign val="superscript"/>
        <sz val="11"/>
        <color theme="1"/>
        <rFont val="Calibri"/>
        <family val="2"/>
        <scheme val="minor"/>
      </rPr>
      <t>-18</t>
    </r>
  </si>
  <si>
    <r>
      <t>3.5 x 10</t>
    </r>
    <r>
      <rPr>
        <vertAlign val="superscript"/>
        <sz val="11"/>
        <color theme="1"/>
        <rFont val="Calibri"/>
        <family val="2"/>
        <scheme val="minor"/>
      </rPr>
      <t>-16</t>
    </r>
  </si>
  <si>
    <r>
      <t>1.8x 10</t>
    </r>
    <r>
      <rPr>
        <vertAlign val="superscript"/>
        <sz val="11"/>
        <color theme="1"/>
        <rFont val="Calibri"/>
        <family val="2"/>
        <scheme val="minor"/>
      </rPr>
      <t>-14</t>
    </r>
  </si>
  <si>
    <r>
      <t>2 x 10</t>
    </r>
    <r>
      <rPr>
        <vertAlign val="superscript"/>
        <sz val="11"/>
        <color theme="1"/>
        <rFont val="Calibri"/>
        <family val="2"/>
        <scheme val="minor"/>
      </rPr>
      <t>-12</t>
    </r>
  </si>
  <si>
    <r>
      <t>9.8  x 10</t>
    </r>
    <r>
      <rPr>
        <vertAlign val="superscript"/>
        <sz val="11"/>
        <color theme="1"/>
        <rFont val="Calibri"/>
        <family val="2"/>
        <scheme val="minor"/>
      </rPr>
      <t>-14</t>
    </r>
  </si>
  <si>
    <r>
      <t>Permeability (Z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</si>
  <si>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Data for Thebes Formation measured inhouse</t>
  </si>
  <si>
    <t>Raha and Wata Fm:</t>
  </si>
  <si>
    <t>Hassanain, I. M., Abdou, M. I., &amp; Abu Seda, H. H. (2012). Petrographical and Petrophysical Studies of Some Upper Cretaceous Rocks, Southwest Sinai, Egypt. Petroleum Science and Technology, 30(1), 64-73.</t>
  </si>
  <si>
    <t>Matulla and Duwi Fm:</t>
  </si>
  <si>
    <t>Mousa, A. S., El-Hariri, T. Y., &amp; Assy, E. M. A. (2011). Sedimentological and petrophysical characteristics of Raha Formation at Wadi Tubia, Northern Gulf of Aqaba, Sinai, Egypt. Egyptian Journal of Petroleum, 20(2), 79-87.</t>
  </si>
  <si>
    <t>Nabawy, B, Geraud, Y., Rochette, P and Bur, N, 2009, Pore throat characterization in highly porous and permeable sandstones: The American Association of Petroleum Geologists Bulletin, v. 93, p. 719-739, doi:10.1306/03160908131.</t>
  </si>
  <si>
    <r>
      <rPr>
        <b/>
        <sz val="11"/>
        <rFont val="Symbol"/>
        <family val="1"/>
        <charset val="2"/>
      </rPr>
      <t>d</t>
    </r>
    <r>
      <rPr>
        <b/>
        <vertAlign val="superscript"/>
        <sz val="11"/>
        <rFont val="Arial"/>
        <family val="2"/>
      </rPr>
      <t>13</t>
    </r>
    <r>
      <rPr>
        <b/>
        <sz val="11"/>
        <rFont val="Arial"/>
        <family val="2"/>
      </rPr>
      <t>C</t>
    </r>
    <r>
      <rPr>
        <b/>
        <vertAlign val="subscript"/>
        <sz val="11"/>
        <rFont val="Arial"/>
        <family val="2"/>
      </rPr>
      <t>VPDB</t>
    </r>
    <r>
      <rPr>
        <b/>
        <sz val="11"/>
        <rFont val="Arial"/>
        <family val="2"/>
      </rPr>
      <t xml:space="preserve"> (‰)</t>
    </r>
  </si>
  <si>
    <r>
      <rPr>
        <b/>
        <sz val="11"/>
        <rFont val="Symbol"/>
        <family val="1"/>
        <charset val="2"/>
      </rPr>
      <t>d</t>
    </r>
    <r>
      <rPr>
        <b/>
        <vertAlign val="superscript"/>
        <sz val="11"/>
        <rFont val="Arial"/>
        <family val="2"/>
      </rPr>
      <t>18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VPDB</t>
    </r>
    <r>
      <rPr>
        <b/>
        <sz val="11"/>
        <rFont val="Arial"/>
        <family val="2"/>
      </rPr>
      <t xml:space="preserve"> (‰)</t>
    </r>
  </si>
  <si>
    <r>
      <rPr>
        <b/>
        <sz val="11"/>
        <rFont val="Symbol"/>
        <family val="1"/>
        <charset val="2"/>
      </rPr>
      <t>d</t>
    </r>
    <r>
      <rPr>
        <b/>
        <vertAlign val="superscript"/>
        <sz val="11"/>
        <rFont val="Arial"/>
        <family val="2"/>
      </rPr>
      <t>18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VSMOW</t>
    </r>
    <r>
      <rPr>
        <b/>
        <sz val="11"/>
        <rFont val="Arial"/>
        <family val="2"/>
      </rPr>
      <t xml:space="preserve"> (‰)</t>
    </r>
  </si>
  <si>
    <t>Rock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</si>
</sst>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name val="Symbol"/>
      <family val="1"/>
      <charset val="2"/>
    </font>
    <font>
      <b/>
      <vertAlign val="sub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/>
    </xf>
    <xf numFmtId="11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2" borderId="1" xfId="0" applyFont="1" applyFill="1" applyBorder="1" applyAlignment="1"/>
    <xf numFmtId="0" fontId="4" fillId="0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164" fontId="4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4" fontId="5" fillId="0" borderId="2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2" fontId="0" fillId="0" borderId="0" xfId="0" applyNumberFormat="1"/>
    <xf numFmtId="0" fontId="9" fillId="0" borderId="0" xfId="0" applyFont="1"/>
    <xf numFmtId="0" fontId="6" fillId="0" borderId="0" xfId="0" applyFont="1"/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3" fillId="0" borderId="1" xfId="0" applyFont="1" applyFill="1" applyBorder="1"/>
    <xf numFmtId="0" fontId="10" fillId="0" borderId="1" xfId="0" applyFont="1" applyBorder="1" applyAlignment="1">
      <alignment horizontal="left"/>
    </xf>
    <xf numFmtId="0" fontId="9" fillId="0" borderId="0" xfId="0" applyFont="1" applyAlignment="1">
      <alignment wrapText="1"/>
    </xf>
    <xf numFmtId="0" fontId="7" fillId="0" borderId="0" xfId="0" applyFont="1"/>
    <xf numFmtId="2" fontId="14" fillId="0" borderId="1" xfId="0" applyNumberFormat="1" applyFont="1" applyFill="1" applyBorder="1"/>
    <xf numFmtId="0" fontId="0" fillId="0" borderId="0" xfId="0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1" xfId="0" applyFont="1" applyBorder="1"/>
    <xf numFmtId="0" fontId="0" fillId="0" borderId="1" xfId="0" applyBorder="1"/>
    <xf numFmtId="0" fontId="8" fillId="0" borderId="1" xfId="0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/>
    <xf numFmtId="0" fontId="11" fillId="0" borderId="1" xfId="0" applyFont="1" applyFill="1" applyBorder="1"/>
    <xf numFmtId="49" fontId="12" fillId="0" borderId="1" xfId="0" applyNumberFormat="1" applyFont="1" applyFill="1" applyBorder="1" applyAlignment="1">
      <alignment horizontal="left"/>
    </xf>
    <xf numFmtId="2" fontId="14" fillId="0" borderId="1" xfId="0" applyNumberFormat="1" applyFont="1" applyBorder="1"/>
    <xf numFmtId="164" fontId="14" fillId="0" borderId="1" xfId="0" applyNumberFormat="1" applyFont="1" applyFill="1" applyBorder="1"/>
    <xf numFmtId="164" fontId="14" fillId="0" borderId="1" xfId="0" applyNumberFormat="1" applyFont="1" applyBorder="1"/>
    <xf numFmtId="1" fontId="14" fillId="0" borderId="1" xfId="0" applyNumberFormat="1" applyFont="1" applyFill="1" applyBorder="1"/>
    <xf numFmtId="1" fontId="14" fillId="0" borderId="1" xfId="0" applyNumberFormat="1" applyFont="1" applyBorder="1"/>
    <xf numFmtId="1" fontId="13" fillId="0" borderId="1" xfId="0" applyNumberFormat="1" applyFont="1" applyFill="1" applyBorder="1"/>
    <xf numFmtId="1" fontId="13" fillId="0" borderId="1" xfId="0" applyNumberFormat="1" applyFont="1" applyBorder="1"/>
    <xf numFmtId="2" fontId="13" fillId="0" borderId="1" xfId="0" applyNumberFormat="1" applyFont="1" applyBorder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3" fillId="0" borderId="0" xfId="0" applyFont="1" applyFill="1" applyBorder="1"/>
    <xf numFmtId="1" fontId="13" fillId="0" borderId="0" xfId="0" applyNumberFormat="1" applyFont="1" applyFill="1" applyBorder="1"/>
    <xf numFmtId="164" fontId="13" fillId="0" borderId="0" xfId="0" applyNumberFormat="1" applyFont="1" applyFill="1" applyBorder="1"/>
    <xf numFmtId="0" fontId="0" fillId="0" borderId="0" xfId="0" applyBorder="1"/>
    <xf numFmtId="0" fontId="10" fillId="0" borderId="0" xfId="0" applyFont="1" applyBorder="1" applyAlignment="1">
      <alignment horizontal="left"/>
    </xf>
    <xf numFmtId="1" fontId="13" fillId="0" borderId="0" xfId="0" applyNumberFormat="1" applyFont="1" applyBorder="1"/>
    <xf numFmtId="164" fontId="13" fillId="0" borderId="0" xfId="0" applyNumberFormat="1" applyFont="1" applyBorder="1"/>
    <xf numFmtId="2" fontId="13" fillId="0" borderId="0" xfId="0" applyNumberFormat="1" applyFont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0" xfId="0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Elemental distribution coefficient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'[1]trace elements (sorted)'!$C$94:$J$94</c:f>
              <c:strCache>
                <c:ptCount val="8"/>
                <c:pt idx="0">
                  <c:v>Mg </c:v>
                </c:pt>
                <c:pt idx="1">
                  <c:v>Al </c:v>
                </c:pt>
                <c:pt idx="2">
                  <c:v>Ca</c:v>
                </c:pt>
                <c:pt idx="3">
                  <c:v>Mn</c:v>
                </c:pt>
                <c:pt idx="4">
                  <c:v>Fe</c:v>
                </c:pt>
                <c:pt idx="5">
                  <c:v>Ni</c:v>
                </c:pt>
                <c:pt idx="6">
                  <c:v>Sr</c:v>
                </c:pt>
                <c:pt idx="7">
                  <c:v>Ba</c:v>
                </c:pt>
              </c:strCache>
            </c:strRef>
          </c:cat>
          <c:val>
            <c:numRef>
              <c:f>'[1]trace elements (sorted)'!$C$95:$J$95</c:f>
              <c:numCache>
                <c:formatCode>General</c:formatCode>
                <c:ptCount val="8"/>
                <c:pt idx="0">
                  <c:v>1.193528090299331</c:v>
                </c:pt>
                <c:pt idx="1">
                  <c:v>2.3768749396101247</c:v>
                </c:pt>
                <c:pt idx="2">
                  <c:v>1.137910730716895</c:v>
                </c:pt>
                <c:pt idx="3">
                  <c:v>1.3252157774950457</c:v>
                </c:pt>
                <c:pt idx="4">
                  <c:v>7.6643497396423426</c:v>
                </c:pt>
                <c:pt idx="5">
                  <c:v>1.5583251423895248</c:v>
                </c:pt>
                <c:pt idx="6">
                  <c:v>1.3663092735517512</c:v>
                </c:pt>
                <c:pt idx="7">
                  <c:v>2.5227301135078108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45312"/>
        <c:axId val="26980736"/>
      </c:lineChart>
      <c:catAx>
        <c:axId val="7044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Element (In</a:t>
                </a:r>
                <a:r>
                  <a:rPr lang="en-GB" sz="1200" baseline="0"/>
                  <a:t> order of atomic weight)</a:t>
                </a:r>
                <a:endParaRPr lang="en-GB" sz="1200"/>
              </a:p>
            </c:rich>
          </c:tx>
          <c:layout>
            <c:manualLayout>
              <c:xMode val="edge"/>
              <c:yMode val="edge"/>
              <c:x val="0.31980667050765327"/>
              <c:y val="0.936243762633122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80736"/>
        <c:crosses val="autoZero"/>
        <c:auto val="1"/>
        <c:lblAlgn val="ctr"/>
        <c:lblOffset val="100"/>
        <c:noMultiLvlLbl val="0"/>
      </c:catAx>
      <c:valAx>
        <c:axId val="26980736"/>
        <c:scaling>
          <c:logBase val="10"/>
          <c:orientation val="minMax"/>
          <c:min val="0.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 b="1" i="0" baseline="0"/>
                  <a:t>Distribution coefficient (Kd) ([element</a:t>
                </a:r>
                <a:r>
                  <a:rPr lang="en-GB" sz="1200" b="1" i="0" baseline="-25000"/>
                  <a:t>massive</a:t>
                </a:r>
                <a:r>
                  <a:rPr lang="en-GB" sz="1200" b="1" i="0" baseline="0"/>
                  <a:t>]/[element</a:t>
                </a:r>
                <a:r>
                  <a:rPr lang="en-GB" sz="1200" b="1" i="0" baseline="-25000"/>
                  <a:t>stratabound</a:t>
                </a:r>
                <a:r>
                  <a:rPr lang="en-GB" sz="1200" b="1" i="0" baseline="0"/>
                  <a:t>])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4453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114</xdr:row>
      <xdr:rowOff>76200</xdr:rowOff>
    </xdr:from>
    <xdr:to>
      <xdr:col>10</xdr:col>
      <xdr:colOff>266700</xdr:colOff>
      <xdr:row>136</xdr:row>
      <xdr:rowOff>142240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24</xdr:row>
      <xdr:rowOff>161925</xdr:rowOff>
    </xdr:from>
    <xdr:to>
      <xdr:col>11</xdr:col>
      <xdr:colOff>180975</xdr:colOff>
      <xdr:row>46</xdr:row>
      <xdr:rowOff>114300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733925"/>
          <a:ext cx="6286500" cy="414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11</xdr:col>
      <xdr:colOff>171450</xdr:colOff>
      <xdr:row>23</xdr:row>
      <xdr:rowOff>171450</xdr:rowOff>
    </xdr:to>
    <xdr:pic>
      <xdr:nvPicPr>
        <xdr:cNvPr id="3" name="Pictur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6267450" cy="436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essch3/Desktop/sponsor%20data/10%20Geochemistry/trace%20element%20data/ICP-MS%20powders/All%20Samples%20Trace%20el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e elements (mg-l)"/>
      <sheetName val="Trace elements (ug-l)"/>
      <sheetName val="trace elements (ppm)"/>
      <sheetName val="trace elements (sorted)"/>
      <sheetName val="trace emelents lmst"/>
      <sheetName val="Distribution coefficient"/>
      <sheetName val="ankerite vs dol"/>
    </sheetNames>
    <sheetDataSet>
      <sheetData sheetId="0"/>
      <sheetData sheetId="1"/>
      <sheetData sheetId="2"/>
      <sheetData sheetId="3">
        <row r="94">
          <cell r="C94" t="str">
            <v xml:space="preserve">Mg </v>
          </cell>
          <cell r="D94" t="str">
            <v xml:space="preserve">Al </v>
          </cell>
          <cell r="E94" t="str">
            <v>Ca</v>
          </cell>
          <cell r="F94" t="str">
            <v>Mn</v>
          </cell>
          <cell r="G94" t="str">
            <v>Fe</v>
          </cell>
          <cell r="H94" t="str">
            <v>Ni</v>
          </cell>
          <cell r="I94" t="str">
            <v>Sr</v>
          </cell>
          <cell r="J94" t="str">
            <v>Ba</v>
          </cell>
        </row>
        <row r="95">
          <cell r="C95">
            <v>1.193528090299331</v>
          </cell>
          <cell r="D95">
            <v>2.3768749396101247</v>
          </cell>
          <cell r="E95">
            <v>1.137910730716895</v>
          </cell>
          <cell r="F95">
            <v>1.3252157774950457</v>
          </cell>
          <cell r="G95">
            <v>7.6643497396423426</v>
          </cell>
          <cell r="H95">
            <v>1.5583251423895248</v>
          </cell>
          <cell r="I95">
            <v>1.3663092735517512</v>
          </cell>
          <cell r="J95">
            <v>2.5227301135078108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activeCell="A79" sqref="A79"/>
    </sheetView>
  </sheetViews>
  <sheetFormatPr defaultRowHeight="15" x14ac:dyDescent="0.25"/>
  <cols>
    <col min="1" max="1" width="20.7109375" customWidth="1"/>
    <col min="2" max="2" width="28" customWidth="1"/>
    <col min="3" max="3" width="20.7109375" customWidth="1"/>
    <col min="4" max="5" width="20.7109375" style="77" customWidth="1"/>
    <col min="6" max="6" width="24.42578125" style="77" customWidth="1"/>
  </cols>
  <sheetData>
    <row r="1" spans="1:6" ht="18" x14ac:dyDescent="0.3">
      <c r="A1" s="1" t="s">
        <v>0</v>
      </c>
      <c r="B1" s="1" t="s">
        <v>1</v>
      </c>
      <c r="C1" s="1" t="s">
        <v>282</v>
      </c>
      <c r="D1" s="2" t="s">
        <v>279</v>
      </c>
      <c r="E1" s="2" t="s">
        <v>280</v>
      </c>
      <c r="F1" s="2" t="s">
        <v>281</v>
      </c>
    </row>
    <row r="2" spans="1:6" x14ac:dyDescent="0.25">
      <c r="A2" s="3" t="s">
        <v>4</v>
      </c>
      <c r="B2" s="4" t="s">
        <v>5</v>
      </c>
      <c r="C2" s="5" t="s">
        <v>6</v>
      </c>
      <c r="D2" s="13">
        <v>0.5</v>
      </c>
      <c r="E2" s="13">
        <v>-7.18</v>
      </c>
      <c r="F2" s="13">
        <v>23.1</v>
      </c>
    </row>
    <row r="3" spans="1:6" x14ac:dyDescent="0.25">
      <c r="A3" s="6" t="s">
        <v>7</v>
      </c>
      <c r="B3" s="7" t="s">
        <v>8</v>
      </c>
      <c r="C3" s="5" t="s">
        <v>6</v>
      </c>
      <c r="D3" s="16">
        <v>-0.25</v>
      </c>
      <c r="E3" s="16">
        <v>-6.32</v>
      </c>
      <c r="F3" s="16">
        <v>24.39</v>
      </c>
    </row>
    <row r="4" spans="1:6" x14ac:dyDescent="0.25">
      <c r="A4" s="3" t="s">
        <v>9</v>
      </c>
      <c r="B4" s="5" t="s">
        <v>8</v>
      </c>
      <c r="C4" s="5" t="s">
        <v>6</v>
      </c>
      <c r="D4" s="16">
        <v>-0.65</v>
      </c>
      <c r="E4" s="16">
        <v>-6.64</v>
      </c>
      <c r="F4" s="16">
        <v>24.06</v>
      </c>
    </row>
    <row r="5" spans="1:6" x14ac:dyDescent="0.25">
      <c r="A5" s="6" t="s">
        <v>10</v>
      </c>
      <c r="B5" s="7" t="s">
        <v>11</v>
      </c>
      <c r="C5" s="5" t="s">
        <v>6</v>
      </c>
      <c r="D5" s="16">
        <v>-0.19</v>
      </c>
      <c r="E5" s="16">
        <v>-6.24</v>
      </c>
      <c r="F5" s="16">
        <v>24.48</v>
      </c>
    </row>
    <row r="6" spans="1:6" x14ac:dyDescent="0.25">
      <c r="A6" s="8" t="s">
        <v>12</v>
      </c>
      <c r="B6" s="9" t="s">
        <v>13</v>
      </c>
      <c r="C6" s="5" t="s">
        <v>6</v>
      </c>
      <c r="D6" s="13">
        <v>0.97</v>
      </c>
      <c r="E6" s="13">
        <v>-5.41</v>
      </c>
      <c r="F6" s="13">
        <v>25.33</v>
      </c>
    </row>
    <row r="7" spans="1:6" x14ac:dyDescent="0.25">
      <c r="A7" s="3" t="s">
        <v>14</v>
      </c>
      <c r="B7" s="5" t="s">
        <v>15</v>
      </c>
      <c r="C7" s="5" t="s">
        <v>6</v>
      </c>
      <c r="D7" s="13">
        <v>0.79</v>
      </c>
      <c r="E7" s="13">
        <v>-5.46</v>
      </c>
      <c r="F7" s="16">
        <v>25.29</v>
      </c>
    </row>
    <row r="8" spans="1:6" x14ac:dyDescent="0.25">
      <c r="A8" s="3" t="s">
        <v>16</v>
      </c>
      <c r="B8" s="9" t="s">
        <v>17</v>
      </c>
      <c r="C8" s="5" t="s">
        <v>6</v>
      </c>
      <c r="D8" s="13">
        <v>1.04</v>
      </c>
      <c r="E8" s="13">
        <v>-6.47</v>
      </c>
      <c r="F8" s="13">
        <v>24.24</v>
      </c>
    </row>
    <row r="9" spans="1:6" x14ac:dyDescent="0.25">
      <c r="A9" s="6" t="s">
        <v>18</v>
      </c>
      <c r="B9" s="7" t="s">
        <v>5</v>
      </c>
      <c r="C9" s="5" t="s">
        <v>6</v>
      </c>
      <c r="D9" s="16">
        <v>0.36</v>
      </c>
      <c r="E9" s="16">
        <v>-7.13</v>
      </c>
      <c r="F9" s="16">
        <v>23.56</v>
      </c>
    </row>
    <row r="10" spans="1:6" x14ac:dyDescent="0.25">
      <c r="A10" s="6" t="s">
        <v>19</v>
      </c>
      <c r="B10" s="7" t="s">
        <v>20</v>
      </c>
      <c r="C10" s="5" t="s">
        <v>6</v>
      </c>
      <c r="D10" s="16">
        <v>0.53</v>
      </c>
      <c r="E10" s="16">
        <v>-6.51</v>
      </c>
      <c r="F10" s="16">
        <v>24.2</v>
      </c>
    </row>
    <row r="11" spans="1:6" x14ac:dyDescent="0.25">
      <c r="A11" s="3" t="s">
        <v>21</v>
      </c>
      <c r="B11" s="10" t="s">
        <v>5</v>
      </c>
      <c r="C11" s="5" t="s">
        <v>6</v>
      </c>
      <c r="D11" s="13">
        <v>0.56000000000000005</v>
      </c>
      <c r="E11" s="13">
        <v>-6.56</v>
      </c>
      <c r="F11" s="13">
        <v>24.14</v>
      </c>
    </row>
    <row r="12" spans="1:6" x14ac:dyDescent="0.25">
      <c r="A12" s="3" t="s">
        <v>22</v>
      </c>
      <c r="B12" s="9" t="s">
        <v>13</v>
      </c>
      <c r="C12" s="5" t="s">
        <v>6</v>
      </c>
      <c r="D12" s="13">
        <v>0.94</v>
      </c>
      <c r="E12" s="13">
        <v>-5.85</v>
      </c>
      <c r="F12" s="13">
        <v>24.88</v>
      </c>
    </row>
    <row r="13" spans="1:6" x14ac:dyDescent="0.25">
      <c r="A13" s="3" t="s">
        <v>23</v>
      </c>
      <c r="B13" s="9" t="s">
        <v>24</v>
      </c>
      <c r="C13" s="5" t="s">
        <v>6</v>
      </c>
      <c r="D13" s="13">
        <v>0.89</v>
      </c>
      <c r="E13" s="13">
        <v>-5.88</v>
      </c>
      <c r="F13" s="13">
        <v>24.85</v>
      </c>
    </row>
    <row r="14" spans="1:6" x14ac:dyDescent="0.25">
      <c r="A14" s="3" t="s">
        <v>25</v>
      </c>
      <c r="B14" s="5" t="s">
        <v>26</v>
      </c>
      <c r="C14" s="5" t="s">
        <v>6</v>
      </c>
      <c r="D14" s="13">
        <v>-0.69</v>
      </c>
      <c r="E14" s="13">
        <v>-6.7</v>
      </c>
      <c r="F14" s="13">
        <v>24</v>
      </c>
    </row>
    <row r="15" spans="1:6" x14ac:dyDescent="0.25">
      <c r="A15" s="3" t="s">
        <v>27</v>
      </c>
      <c r="B15" s="5" t="s">
        <v>28</v>
      </c>
      <c r="C15" s="5" t="s">
        <v>6</v>
      </c>
      <c r="D15" s="13">
        <v>0.7</v>
      </c>
      <c r="E15" s="13">
        <v>-5.12</v>
      </c>
      <c r="F15" s="13">
        <v>25.65</v>
      </c>
    </row>
    <row r="16" spans="1:6" x14ac:dyDescent="0.25">
      <c r="A16" s="3" t="s">
        <v>29</v>
      </c>
      <c r="B16" s="5" t="s">
        <v>28</v>
      </c>
      <c r="C16" s="5" t="s">
        <v>6</v>
      </c>
      <c r="D16" s="13">
        <v>-0.45</v>
      </c>
      <c r="E16" s="13">
        <v>-7.8</v>
      </c>
      <c r="F16" s="13">
        <v>22.87</v>
      </c>
    </row>
    <row r="17" spans="1:6" x14ac:dyDescent="0.25">
      <c r="A17" s="6" t="s">
        <v>30</v>
      </c>
      <c r="B17" s="11" t="s">
        <v>31</v>
      </c>
      <c r="C17" s="5" t="s">
        <v>6</v>
      </c>
      <c r="D17" s="13">
        <v>0.06</v>
      </c>
      <c r="E17" s="13">
        <v>-6.75</v>
      </c>
      <c r="F17" s="13">
        <v>23.95</v>
      </c>
    </row>
    <row r="18" spans="1:6" x14ac:dyDescent="0.25">
      <c r="A18" s="12" t="s">
        <v>32</v>
      </c>
      <c r="B18" s="4" t="s">
        <v>5</v>
      </c>
      <c r="C18" s="5" t="s">
        <v>6</v>
      </c>
      <c r="D18" s="13">
        <v>0.68825509906510174</v>
      </c>
      <c r="E18" s="13">
        <v>-6.5654039753720248</v>
      </c>
      <c r="F18" s="13">
        <v>24.141659387749225</v>
      </c>
    </row>
    <row r="19" spans="1:6" x14ac:dyDescent="0.25">
      <c r="A19" s="3" t="s">
        <v>33</v>
      </c>
      <c r="B19" s="5" t="s">
        <v>34</v>
      </c>
      <c r="C19" s="5" t="s">
        <v>6</v>
      </c>
      <c r="D19" s="13">
        <v>-1.0049781684046419</v>
      </c>
      <c r="E19" s="13">
        <v>-3.4538332436284982</v>
      </c>
      <c r="F19" s="13">
        <v>27.349408770810946</v>
      </c>
    </row>
    <row r="20" spans="1:6" x14ac:dyDescent="0.25">
      <c r="A20" s="3" t="s">
        <v>35</v>
      </c>
      <c r="B20" s="5" t="s">
        <v>36</v>
      </c>
      <c r="C20" s="5" t="s">
        <v>6</v>
      </c>
      <c r="D20" s="13">
        <v>0.18</v>
      </c>
      <c r="E20" s="13">
        <v>-6.13</v>
      </c>
      <c r="F20" s="13">
        <v>24.59</v>
      </c>
    </row>
    <row r="21" spans="1:6" x14ac:dyDescent="0.25">
      <c r="A21" s="3" t="s">
        <v>37</v>
      </c>
      <c r="B21" s="5" t="s">
        <v>38</v>
      </c>
      <c r="C21" s="5" t="s">
        <v>6</v>
      </c>
      <c r="D21" s="13">
        <v>-0.27</v>
      </c>
      <c r="E21" s="13">
        <v>-4.96</v>
      </c>
      <c r="F21" s="13">
        <v>25.8</v>
      </c>
    </row>
    <row r="22" spans="1:6" x14ac:dyDescent="0.25">
      <c r="A22" s="3" t="s">
        <v>39</v>
      </c>
      <c r="B22" s="9" t="s">
        <v>36</v>
      </c>
      <c r="C22" s="5" t="s">
        <v>6</v>
      </c>
      <c r="D22" s="13">
        <v>0.28000000000000003</v>
      </c>
      <c r="E22" s="13">
        <v>-5.6</v>
      </c>
      <c r="F22" s="13">
        <v>25.1</v>
      </c>
    </row>
    <row r="23" spans="1:6" x14ac:dyDescent="0.25">
      <c r="A23" s="3">
        <v>21</v>
      </c>
      <c r="B23" s="9" t="s">
        <v>40</v>
      </c>
      <c r="C23" s="5" t="s">
        <v>6</v>
      </c>
      <c r="D23" s="13">
        <v>0.1</v>
      </c>
      <c r="E23" s="13">
        <v>-5.9</v>
      </c>
      <c r="F23" s="13">
        <v>24.8</v>
      </c>
    </row>
    <row r="24" spans="1:6" x14ac:dyDescent="0.25">
      <c r="A24" s="14" t="s">
        <v>41</v>
      </c>
      <c r="B24" s="15" t="s">
        <v>42</v>
      </c>
      <c r="C24" s="5" t="s">
        <v>6</v>
      </c>
      <c r="D24" s="13">
        <v>0.7</v>
      </c>
      <c r="E24" s="16">
        <v>-3.5</v>
      </c>
      <c r="F24" s="13">
        <v>27.3</v>
      </c>
    </row>
    <row r="25" spans="1:6" x14ac:dyDescent="0.25">
      <c r="A25" s="14" t="s">
        <v>43</v>
      </c>
      <c r="B25" s="17" t="s">
        <v>44</v>
      </c>
      <c r="C25" s="5" t="s">
        <v>6</v>
      </c>
      <c r="D25" s="13">
        <v>-0.2</v>
      </c>
      <c r="E25" s="16">
        <v>-3.1</v>
      </c>
      <c r="F25" s="13">
        <v>27.7</v>
      </c>
    </row>
    <row r="26" spans="1:6" x14ac:dyDescent="0.25">
      <c r="A26" s="18" t="s">
        <v>46</v>
      </c>
      <c r="B26" s="19" t="s">
        <v>47</v>
      </c>
      <c r="C26" s="11" t="s">
        <v>45</v>
      </c>
      <c r="D26" s="20">
        <v>-1.3456066530852937</v>
      </c>
      <c r="E26" s="20">
        <v>-4.9353351151075096</v>
      </c>
      <c r="F26" s="21">
        <v>25.822113676484516</v>
      </c>
    </row>
    <row r="27" spans="1:6" x14ac:dyDescent="0.25">
      <c r="A27" s="6" t="s">
        <v>48</v>
      </c>
      <c r="B27" s="11" t="s">
        <v>49</v>
      </c>
      <c r="C27" s="11" t="s">
        <v>45</v>
      </c>
      <c r="D27" s="16">
        <v>0.93</v>
      </c>
      <c r="E27" s="16">
        <v>-3.62</v>
      </c>
      <c r="F27" s="16">
        <v>27.17</v>
      </c>
    </row>
    <row r="28" spans="1:6" x14ac:dyDescent="0.25">
      <c r="A28" s="3" t="s">
        <v>50</v>
      </c>
      <c r="B28" s="5" t="s">
        <v>51</v>
      </c>
      <c r="C28" s="11" t="s">
        <v>45</v>
      </c>
      <c r="D28" s="13">
        <v>-1.05</v>
      </c>
      <c r="E28" s="13">
        <v>-5.8</v>
      </c>
      <c r="F28" s="13">
        <v>24.94</v>
      </c>
    </row>
    <row r="29" spans="1:6" x14ac:dyDescent="0.25">
      <c r="A29" s="3" t="s">
        <v>52</v>
      </c>
      <c r="B29" s="5" t="s">
        <v>53</v>
      </c>
      <c r="C29" s="11" t="s">
        <v>45</v>
      </c>
      <c r="D29" s="13">
        <v>0.56999999999999995</v>
      </c>
      <c r="E29" s="13">
        <v>-5.81</v>
      </c>
      <c r="F29" s="13">
        <v>24.93</v>
      </c>
    </row>
    <row r="30" spans="1:6" x14ac:dyDescent="0.25">
      <c r="A30" s="12" t="s">
        <v>54</v>
      </c>
      <c r="B30" s="4" t="s">
        <v>47</v>
      </c>
      <c r="C30" s="11" t="s">
        <v>45</v>
      </c>
      <c r="D30" s="16">
        <v>-0.24054447603992762</v>
      </c>
      <c r="E30" s="16">
        <v>-5.7677381804162966</v>
      </c>
      <c r="F30" s="16">
        <v>24.963981032427036</v>
      </c>
    </row>
    <row r="31" spans="1:6" x14ac:dyDescent="0.25">
      <c r="A31" s="3" t="s">
        <v>55</v>
      </c>
      <c r="B31" s="22" t="s">
        <v>47</v>
      </c>
      <c r="C31" s="11" t="s">
        <v>45</v>
      </c>
      <c r="D31" s="21">
        <v>-1.6697318197097115</v>
      </c>
      <c r="E31" s="21">
        <v>-7.1664914325649205</v>
      </c>
      <c r="F31" s="21">
        <v>23.521992317254497</v>
      </c>
    </row>
    <row r="32" spans="1:6" x14ac:dyDescent="0.25">
      <c r="A32" s="6" t="s">
        <v>56</v>
      </c>
      <c r="B32" s="11" t="s">
        <v>47</v>
      </c>
      <c r="C32" s="11" t="s">
        <v>45</v>
      </c>
      <c r="D32" s="13">
        <v>-1.6</v>
      </c>
      <c r="E32" s="13">
        <v>-5.5</v>
      </c>
      <c r="F32" s="13">
        <v>25.24</v>
      </c>
    </row>
    <row r="33" spans="1:6" x14ac:dyDescent="0.25">
      <c r="A33" s="6" t="s">
        <v>57</v>
      </c>
      <c r="B33" s="11" t="s">
        <v>58</v>
      </c>
      <c r="C33" s="11" t="s">
        <v>45</v>
      </c>
      <c r="D33" s="13">
        <v>0.54</v>
      </c>
      <c r="E33" s="13">
        <v>-6.37</v>
      </c>
      <c r="F33" s="13">
        <v>24.34</v>
      </c>
    </row>
    <row r="34" spans="1:6" x14ac:dyDescent="0.25">
      <c r="A34" s="3" t="s">
        <v>59</v>
      </c>
      <c r="B34" s="5" t="s">
        <v>60</v>
      </c>
      <c r="C34" s="11" t="s">
        <v>45</v>
      </c>
      <c r="D34" s="13">
        <v>-1.05</v>
      </c>
      <c r="E34" s="13">
        <v>-8.0399999999999991</v>
      </c>
      <c r="F34" s="13">
        <v>22.62</v>
      </c>
    </row>
    <row r="35" spans="1:6" x14ac:dyDescent="0.25">
      <c r="A35" s="3" t="s">
        <v>61</v>
      </c>
      <c r="B35" s="22" t="s">
        <v>62</v>
      </c>
      <c r="C35" s="11" t="s">
        <v>45</v>
      </c>
      <c r="D35" s="13">
        <v>0.79949462786388159</v>
      </c>
      <c r="E35" s="13">
        <v>-5.057001623268742</v>
      </c>
      <c r="F35" s="13">
        <v>25.696686456556023</v>
      </c>
    </row>
    <row r="36" spans="1:6" x14ac:dyDescent="0.25">
      <c r="A36" s="3" t="s">
        <v>63</v>
      </c>
      <c r="B36" s="22" t="s">
        <v>64</v>
      </c>
      <c r="C36" s="11" t="s">
        <v>45</v>
      </c>
      <c r="D36" s="13">
        <v>-0.39567566576851815</v>
      </c>
      <c r="E36" s="13">
        <v>-5.6587486967860725</v>
      </c>
      <c r="F36" s="13">
        <v>25.07633938099627</v>
      </c>
    </row>
    <row r="37" spans="1:6" x14ac:dyDescent="0.25">
      <c r="A37" s="3" t="s">
        <v>65</v>
      </c>
      <c r="B37" s="5" t="s">
        <v>66</v>
      </c>
      <c r="C37" s="11" t="s">
        <v>45</v>
      </c>
      <c r="D37" s="13">
        <v>0.87904062089492374</v>
      </c>
      <c r="E37" s="13">
        <v>-5.4196962342013473</v>
      </c>
      <c r="F37" s="13">
        <v>25.322780955199491</v>
      </c>
    </row>
    <row r="38" spans="1:6" x14ac:dyDescent="0.25">
      <c r="A38" s="3" t="s">
        <v>67</v>
      </c>
      <c r="B38" s="22" t="s">
        <v>58</v>
      </c>
      <c r="C38" s="11" t="s">
        <v>45</v>
      </c>
      <c r="D38" s="13">
        <v>0.43048043612650944</v>
      </c>
      <c r="E38" s="13">
        <v>-5.8204219187269786</v>
      </c>
      <c r="F38" s="13">
        <v>24.909668839765171</v>
      </c>
    </row>
    <row r="39" spans="1:6" x14ac:dyDescent="0.25">
      <c r="A39" s="3" t="s">
        <v>68</v>
      </c>
      <c r="B39" s="5" t="s">
        <v>58</v>
      </c>
      <c r="C39" s="11" t="s">
        <v>45</v>
      </c>
      <c r="D39" s="21">
        <v>-5.6037380171241546E-2</v>
      </c>
      <c r="E39" s="21">
        <v>-6.4648098929395159</v>
      </c>
      <c r="F39" s="21">
        <v>24.245362833269724</v>
      </c>
    </row>
    <row r="40" spans="1:6" x14ac:dyDescent="0.25">
      <c r="A40" s="3" t="s">
        <v>69</v>
      </c>
      <c r="B40" s="5" t="s">
        <v>58</v>
      </c>
      <c r="C40" s="11" t="s">
        <v>45</v>
      </c>
      <c r="D40" s="21">
        <v>-0.59503574788781455</v>
      </c>
      <c r="E40" s="21">
        <v>-5.9126184607706742</v>
      </c>
      <c r="F40" s="21">
        <v>24.814622502606905</v>
      </c>
    </row>
    <row r="41" spans="1:6" x14ac:dyDescent="0.25">
      <c r="A41" s="3" t="s">
        <v>70</v>
      </c>
      <c r="B41" s="5" t="s">
        <v>47</v>
      </c>
      <c r="C41" s="11" t="s">
        <v>45</v>
      </c>
      <c r="D41" s="13">
        <v>-0.68</v>
      </c>
      <c r="E41" s="13">
        <v>-5.23</v>
      </c>
      <c r="F41" s="13">
        <v>25.52</v>
      </c>
    </row>
    <row r="42" spans="1:6" x14ac:dyDescent="0.25">
      <c r="A42" s="3" t="s">
        <v>71</v>
      </c>
      <c r="B42" s="5" t="s">
        <v>72</v>
      </c>
      <c r="C42" s="11" t="s">
        <v>45</v>
      </c>
      <c r="D42" s="13">
        <v>1.17</v>
      </c>
      <c r="E42" s="13">
        <v>-5.97</v>
      </c>
      <c r="F42" s="13">
        <v>24.75</v>
      </c>
    </row>
    <row r="43" spans="1:6" x14ac:dyDescent="0.25">
      <c r="A43" s="3" t="s">
        <v>73</v>
      </c>
      <c r="B43" s="5" t="s">
        <v>17</v>
      </c>
      <c r="C43" s="11" t="s">
        <v>45</v>
      </c>
      <c r="D43" s="13">
        <v>-0.33</v>
      </c>
      <c r="E43" s="13">
        <v>-6.65</v>
      </c>
      <c r="F43" s="13">
        <v>24.06</v>
      </c>
    </row>
    <row r="44" spans="1:6" x14ac:dyDescent="0.25">
      <c r="A44" s="3" t="s">
        <v>74</v>
      </c>
      <c r="B44" s="5" t="s">
        <v>75</v>
      </c>
      <c r="C44" s="11" t="s">
        <v>45</v>
      </c>
      <c r="D44" s="13">
        <v>0.51</v>
      </c>
      <c r="E44" s="13">
        <v>-5.83</v>
      </c>
      <c r="F44" s="13">
        <v>24.9</v>
      </c>
    </row>
    <row r="45" spans="1:6" x14ac:dyDescent="0.25">
      <c r="A45" s="6" t="s">
        <v>48</v>
      </c>
      <c r="B45" s="11" t="s">
        <v>49</v>
      </c>
      <c r="C45" s="11" t="s">
        <v>45</v>
      </c>
      <c r="D45" s="16">
        <v>0.93</v>
      </c>
      <c r="E45" s="16">
        <v>-3.62</v>
      </c>
      <c r="F45" s="16">
        <v>27.17</v>
      </c>
    </row>
    <row r="46" spans="1:6" x14ac:dyDescent="0.25">
      <c r="A46" s="6" t="s">
        <v>76</v>
      </c>
      <c r="B46" s="11" t="s">
        <v>77</v>
      </c>
      <c r="C46" s="11" t="s">
        <v>45</v>
      </c>
      <c r="D46" s="16">
        <v>0.84</v>
      </c>
      <c r="E46" s="16">
        <v>-3.52</v>
      </c>
      <c r="F46" s="16">
        <v>27.28</v>
      </c>
    </row>
    <row r="47" spans="1:6" x14ac:dyDescent="0.25">
      <c r="A47" s="12" t="s">
        <v>78</v>
      </c>
      <c r="B47" s="4" t="s">
        <v>79</v>
      </c>
      <c r="C47" s="4" t="s">
        <v>80</v>
      </c>
      <c r="D47" s="13">
        <v>-0.26713982474638598</v>
      </c>
      <c r="E47" s="13">
        <v>-8.7505168155437669</v>
      </c>
      <c r="F47" s="13">
        <v>21.889004709687772</v>
      </c>
    </row>
    <row r="48" spans="1:6" x14ac:dyDescent="0.25">
      <c r="A48" s="3" t="s">
        <v>81</v>
      </c>
      <c r="B48" s="5" t="s">
        <v>82</v>
      </c>
      <c r="C48" s="4" t="s">
        <v>80</v>
      </c>
      <c r="D48" s="13">
        <v>0.22748962403484435</v>
      </c>
      <c r="E48" s="13">
        <v>-5.4664530519520795</v>
      </c>
      <c r="F48" s="13">
        <v>25.274578884212083</v>
      </c>
    </row>
    <row r="49" spans="1:6" x14ac:dyDescent="0.25">
      <c r="A49" s="12" t="s">
        <v>83</v>
      </c>
      <c r="B49" s="4" t="s">
        <v>84</v>
      </c>
      <c r="C49" s="4" t="s">
        <v>80</v>
      </c>
      <c r="D49" s="16">
        <v>1.0873124947645862</v>
      </c>
      <c r="E49" s="16">
        <v>-4.9228227272587217</v>
      </c>
      <c r="F49" s="16">
        <v>25.835012822241712</v>
      </c>
    </row>
    <row r="50" spans="1:6" x14ac:dyDescent="0.25">
      <c r="A50" s="12" t="s">
        <v>85</v>
      </c>
      <c r="B50" s="4" t="s">
        <v>86</v>
      </c>
      <c r="C50" s="4" t="s">
        <v>80</v>
      </c>
      <c r="D50" s="21">
        <v>-2.3298064271156922</v>
      </c>
      <c r="E50" s="21">
        <v>-6.7163541020701985</v>
      </c>
      <c r="F50" s="21">
        <v>23.986043392634802</v>
      </c>
    </row>
    <row r="51" spans="1:6" x14ac:dyDescent="0.25">
      <c r="A51" s="3" t="s">
        <v>87</v>
      </c>
      <c r="B51" s="22" t="s">
        <v>88</v>
      </c>
      <c r="C51" s="4" t="s">
        <v>80</v>
      </c>
      <c r="D51" s="13">
        <v>0.80618851546350634</v>
      </c>
      <c r="E51" s="13">
        <v>-7.7664176291247102</v>
      </c>
      <c r="F51" s="13">
        <v>22.903522401959048</v>
      </c>
    </row>
    <row r="52" spans="1:6" x14ac:dyDescent="0.25">
      <c r="A52" s="3" t="s">
        <v>89</v>
      </c>
      <c r="B52" s="5" t="s">
        <v>90</v>
      </c>
      <c r="C52" s="5" t="s">
        <v>80</v>
      </c>
      <c r="D52" s="13">
        <v>-0.24</v>
      </c>
      <c r="E52" s="13">
        <v>-6.1</v>
      </c>
      <c r="F52" s="13">
        <v>24.63</v>
      </c>
    </row>
    <row r="53" spans="1:6" x14ac:dyDescent="0.25">
      <c r="A53" s="3" t="s">
        <v>91</v>
      </c>
      <c r="B53" s="5" t="s">
        <v>92</v>
      </c>
      <c r="C53" s="5" t="s">
        <v>80</v>
      </c>
      <c r="D53" s="13">
        <v>-1.48</v>
      </c>
      <c r="E53" s="13">
        <v>-7.04</v>
      </c>
      <c r="F53" s="13">
        <v>23.65</v>
      </c>
    </row>
    <row r="54" spans="1:6" x14ac:dyDescent="0.25">
      <c r="A54" s="3" t="s">
        <v>93</v>
      </c>
      <c r="B54" s="5" t="s">
        <v>94</v>
      </c>
      <c r="C54" s="5" t="s">
        <v>80</v>
      </c>
      <c r="D54" s="13">
        <v>-2.14</v>
      </c>
      <c r="E54" s="13">
        <v>-10.46</v>
      </c>
      <c r="F54" s="13">
        <v>20.12</v>
      </c>
    </row>
    <row r="55" spans="1:6" x14ac:dyDescent="0.25">
      <c r="A55" s="3" t="s">
        <v>95</v>
      </c>
      <c r="B55" s="5" t="s">
        <v>13</v>
      </c>
      <c r="C55" s="5" t="s">
        <v>80</v>
      </c>
      <c r="D55" s="13">
        <v>0.26</v>
      </c>
      <c r="E55" s="13">
        <v>-7.44</v>
      </c>
      <c r="F55" s="13">
        <v>23.24</v>
      </c>
    </row>
    <row r="56" spans="1:6" x14ac:dyDescent="0.25">
      <c r="A56" s="3" t="s">
        <v>96</v>
      </c>
      <c r="B56" s="5" t="s">
        <v>97</v>
      </c>
      <c r="C56" s="5" t="s">
        <v>80</v>
      </c>
      <c r="D56" s="13">
        <v>0.22</v>
      </c>
      <c r="E56" s="13">
        <v>-4.5</v>
      </c>
      <c r="F56" s="13">
        <v>26.27</v>
      </c>
    </row>
    <row r="57" spans="1:6" x14ac:dyDescent="0.25">
      <c r="A57" s="3" t="s">
        <v>98</v>
      </c>
      <c r="B57" s="5" t="s">
        <v>99</v>
      </c>
      <c r="C57" s="5" t="s">
        <v>80</v>
      </c>
      <c r="D57" s="13">
        <v>0.52</v>
      </c>
      <c r="E57" s="13">
        <v>-6.02</v>
      </c>
      <c r="F57" s="13">
        <v>24.71</v>
      </c>
    </row>
    <row r="58" spans="1:6" x14ac:dyDescent="0.25">
      <c r="A58" s="3" t="s">
        <v>100</v>
      </c>
      <c r="B58" s="5" t="s">
        <v>28</v>
      </c>
      <c r="C58" s="5" t="s">
        <v>80</v>
      </c>
      <c r="D58" s="13">
        <v>-1.44</v>
      </c>
      <c r="E58" s="13">
        <v>-6.88</v>
      </c>
      <c r="F58" s="13">
        <v>23.82</v>
      </c>
    </row>
    <row r="59" spans="1:6" x14ac:dyDescent="0.25">
      <c r="A59" s="3" t="s">
        <v>101</v>
      </c>
      <c r="B59" s="5" t="s">
        <v>28</v>
      </c>
      <c r="C59" s="5" t="s">
        <v>80</v>
      </c>
      <c r="D59" s="13">
        <v>-0.65</v>
      </c>
      <c r="E59" s="13">
        <v>-8.68</v>
      </c>
      <c r="F59" s="13">
        <v>21.96</v>
      </c>
    </row>
    <row r="60" spans="1:6" x14ac:dyDescent="0.25">
      <c r="A60" s="3" t="s">
        <v>102</v>
      </c>
      <c r="B60" s="5" t="s">
        <v>64</v>
      </c>
      <c r="C60" s="5" t="s">
        <v>80</v>
      </c>
      <c r="D60" s="13">
        <v>-2.8</v>
      </c>
      <c r="E60" s="13">
        <v>-6.4</v>
      </c>
      <c r="F60" s="13">
        <v>24.3</v>
      </c>
    </row>
    <row r="61" spans="1:6" x14ac:dyDescent="0.25">
      <c r="A61" s="3" t="s">
        <v>103</v>
      </c>
      <c r="B61" s="5" t="s">
        <v>104</v>
      </c>
      <c r="C61" s="5" t="s">
        <v>80</v>
      </c>
      <c r="D61" s="16">
        <v>-0.05</v>
      </c>
      <c r="E61" s="16">
        <v>-5.8</v>
      </c>
      <c r="F61" s="16">
        <v>24.9</v>
      </c>
    </row>
    <row r="62" spans="1:6" x14ac:dyDescent="0.25">
      <c r="A62" s="3" t="s">
        <v>105</v>
      </c>
      <c r="B62" s="5" t="s">
        <v>104</v>
      </c>
      <c r="C62" s="5" t="s">
        <v>80</v>
      </c>
      <c r="D62" s="16">
        <v>0.5</v>
      </c>
      <c r="E62" s="16">
        <v>-5.0999999999999996</v>
      </c>
      <c r="F62" s="16">
        <v>25.7</v>
      </c>
    </row>
    <row r="63" spans="1:6" x14ac:dyDescent="0.25">
      <c r="A63" s="3" t="s">
        <v>106</v>
      </c>
      <c r="B63" s="5" t="s">
        <v>104</v>
      </c>
      <c r="C63" s="5" t="s">
        <v>80</v>
      </c>
      <c r="D63" s="16">
        <v>0.8</v>
      </c>
      <c r="E63" s="16">
        <v>-4.9000000000000004</v>
      </c>
      <c r="F63" s="16">
        <v>25.8</v>
      </c>
    </row>
    <row r="64" spans="1:6" x14ac:dyDescent="0.25">
      <c r="A64" s="3" t="s">
        <v>107</v>
      </c>
      <c r="B64" s="5" t="s">
        <v>92</v>
      </c>
      <c r="C64" s="5" t="s">
        <v>80</v>
      </c>
      <c r="D64" s="16">
        <v>-1.9</v>
      </c>
      <c r="E64" s="16">
        <v>-6.3</v>
      </c>
      <c r="F64" s="16">
        <v>24.4</v>
      </c>
    </row>
    <row r="65" spans="1:6" x14ac:dyDescent="0.25">
      <c r="A65" s="3" t="s">
        <v>108</v>
      </c>
      <c r="B65" s="5" t="s">
        <v>94</v>
      </c>
      <c r="C65" s="5" t="s">
        <v>80</v>
      </c>
      <c r="D65" s="16">
        <v>-1.6</v>
      </c>
      <c r="E65" s="16">
        <v>-10.5</v>
      </c>
      <c r="F65" s="16">
        <v>20.100000000000001</v>
      </c>
    </row>
    <row r="66" spans="1:6" x14ac:dyDescent="0.25">
      <c r="A66" s="3" t="s">
        <v>109</v>
      </c>
      <c r="B66" s="5" t="s">
        <v>92</v>
      </c>
      <c r="C66" s="5" t="s">
        <v>80</v>
      </c>
      <c r="D66" s="16">
        <v>-2.2000000000000002</v>
      </c>
      <c r="E66" s="16">
        <v>-12</v>
      </c>
      <c r="F66" s="16">
        <v>18.5</v>
      </c>
    </row>
    <row r="67" spans="1:6" x14ac:dyDescent="0.25">
      <c r="A67" s="3" t="s">
        <v>110</v>
      </c>
      <c r="B67" s="5" t="s">
        <v>92</v>
      </c>
      <c r="C67" s="5" t="s">
        <v>80</v>
      </c>
      <c r="D67" s="16">
        <v>-1</v>
      </c>
      <c r="E67" s="16">
        <v>-8.6</v>
      </c>
      <c r="F67" s="16">
        <v>22.1</v>
      </c>
    </row>
    <row r="68" spans="1:6" x14ac:dyDescent="0.25">
      <c r="A68" s="3" t="s">
        <v>95</v>
      </c>
      <c r="B68" s="5" t="s">
        <v>13</v>
      </c>
      <c r="C68" s="5" t="s">
        <v>80</v>
      </c>
      <c r="D68" s="13">
        <v>0.26</v>
      </c>
      <c r="E68" s="13">
        <v>-7.44</v>
      </c>
      <c r="F68" s="13">
        <v>23.24</v>
      </c>
    </row>
    <row r="69" spans="1:6" x14ac:dyDescent="0.25">
      <c r="A69" s="3" t="s">
        <v>111</v>
      </c>
      <c r="B69" s="5" t="s">
        <v>92</v>
      </c>
      <c r="C69" s="5" t="s">
        <v>80</v>
      </c>
      <c r="D69" s="16">
        <v>-1.1000000000000001</v>
      </c>
      <c r="E69" s="16">
        <v>-10.8</v>
      </c>
      <c r="F69" s="16">
        <v>19.8</v>
      </c>
    </row>
    <row r="70" spans="1:6" x14ac:dyDescent="0.25">
      <c r="A70" s="3" t="s">
        <v>112</v>
      </c>
      <c r="B70" s="5" t="s">
        <v>92</v>
      </c>
      <c r="C70" s="5" t="s">
        <v>80</v>
      </c>
      <c r="D70" s="13">
        <v>0.32</v>
      </c>
      <c r="E70" s="13">
        <v>-7.86</v>
      </c>
      <c r="F70" s="13">
        <v>22.81</v>
      </c>
    </row>
    <row r="71" spans="1:6" x14ac:dyDescent="0.25">
      <c r="A71" s="3" t="s">
        <v>113</v>
      </c>
      <c r="B71" s="5" t="s">
        <v>92</v>
      </c>
      <c r="C71" s="5" t="s">
        <v>80</v>
      </c>
      <c r="D71" s="16">
        <v>0.2</v>
      </c>
      <c r="E71" s="16">
        <v>-7.9</v>
      </c>
      <c r="F71" s="16">
        <v>22.8</v>
      </c>
    </row>
    <row r="72" spans="1:6" x14ac:dyDescent="0.25">
      <c r="A72" s="3" t="s">
        <v>114</v>
      </c>
      <c r="B72" s="5" t="s">
        <v>115</v>
      </c>
      <c r="C72" s="5" t="s">
        <v>80</v>
      </c>
      <c r="D72" s="16">
        <v>0.6</v>
      </c>
      <c r="E72" s="16">
        <v>-7</v>
      </c>
      <c r="F72" s="16">
        <v>23.7</v>
      </c>
    </row>
    <row r="73" spans="1:6" x14ac:dyDescent="0.25">
      <c r="A73" s="3" t="s">
        <v>116</v>
      </c>
      <c r="B73" s="5" t="s">
        <v>117</v>
      </c>
      <c r="C73" s="5" t="s">
        <v>80</v>
      </c>
      <c r="D73" s="16">
        <v>1.2</v>
      </c>
      <c r="E73" s="16">
        <v>-5.2</v>
      </c>
      <c r="F73" s="16">
        <v>25.6</v>
      </c>
    </row>
    <row r="74" spans="1:6" x14ac:dyDescent="0.25">
      <c r="A74" s="3" t="s">
        <v>118</v>
      </c>
      <c r="B74" s="5" t="s">
        <v>117</v>
      </c>
      <c r="C74" s="5" t="s">
        <v>80</v>
      </c>
      <c r="D74" s="16">
        <v>1</v>
      </c>
      <c r="E74" s="16">
        <v>-4.4000000000000004</v>
      </c>
      <c r="F74" s="16">
        <v>26.4</v>
      </c>
    </row>
    <row r="75" spans="1:6" x14ac:dyDescent="0.25">
      <c r="A75" s="3" t="s">
        <v>119</v>
      </c>
      <c r="B75" s="5" t="s">
        <v>120</v>
      </c>
      <c r="C75" s="5" t="s">
        <v>80</v>
      </c>
      <c r="D75" s="16">
        <v>0.9</v>
      </c>
      <c r="E75" s="16">
        <v>-9.3000000000000007</v>
      </c>
      <c r="F75" s="16">
        <v>21.3</v>
      </c>
    </row>
    <row r="76" spans="1:6" x14ac:dyDescent="0.25">
      <c r="A76" s="3" t="s">
        <v>121</v>
      </c>
      <c r="B76" s="5" t="s">
        <v>120</v>
      </c>
      <c r="C76" s="5" t="s">
        <v>80</v>
      </c>
      <c r="D76" s="16">
        <v>0.9</v>
      </c>
      <c r="E76" s="16">
        <v>-10.1</v>
      </c>
      <c r="F76" s="16">
        <v>20.5</v>
      </c>
    </row>
    <row r="77" spans="1:6" x14ac:dyDescent="0.25">
      <c r="A77" s="3" t="s">
        <v>122</v>
      </c>
      <c r="B77" s="5" t="s">
        <v>123</v>
      </c>
      <c r="C77" s="5" t="s">
        <v>80</v>
      </c>
      <c r="D77" s="16">
        <v>-1.2</v>
      </c>
      <c r="E77" s="16">
        <v>-11.3</v>
      </c>
      <c r="F77" s="16">
        <v>19.3</v>
      </c>
    </row>
    <row r="78" spans="1:6" x14ac:dyDescent="0.25">
      <c r="A78" s="3" t="s">
        <v>124</v>
      </c>
      <c r="B78" s="5" t="s">
        <v>28</v>
      </c>
      <c r="C78" s="5" t="s">
        <v>80</v>
      </c>
      <c r="D78" s="16">
        <v>-0.2</v>
      </c>
      <c r="E78" s="16">
        <v>-9.1</v>
      </c>
      <c r="F78" s="16">
        <v>21.6</v>
      </c>
    </row>
    <row r="79" spans="1:6" x14ac:dyDescent="0.25">
      <c r="A79" s="3" t="s">
        <v>126</v>
      </c>
      <c r="B79" s="5" t="s">
        <v>127</v>
      </c>
      <c r="C79" s="5" t="s">
        <v>80</v>
      </c>
      <c r="D79" s="16">
        <v>0.5</v>
      </c>
      <c r="E79" s="16">
        <v>-5.9</v>
      </c>
      <c r="F79" s="16">
        <v>24.9</v>
      </c>
    </row>
    <row r="80" spans="1:6" x14ac:dyDescent="0.25">
      <c r="A80" s="3" t="s">
        <v>128</v>
      </c>
      <c r="B80" s="5" t="s">
        <v>28</v>
      </c>
      <c r="C80" s="5" t="s">
        <v>80</v>
      </c>
      <c r="D80" s="16">
        <v>0.1</v>
      </c>
      <c r="E80" s="16">
        <v>-7.3</v>
      </c>
      <c r="F80" s="16">
        <v>23.4</v>
      </c>
    </row>
    <row r="81" spans="1:7" x14ac:dyDescent="0.25">
      <c r="A81" s="3" t="s">
        <v>129</v>
      </c>
      <c r="B81" s="5" t="s">
        <v>130</v>
      </c>
      <c r="C81" s="5" t="s">
        <v>80</v>
      </c>
      <c r="D81" s="16">
        <v>0.6</v>
      </c>
      <c r="E81" s="16">
        <v>-5.0999999999999996</v>
      </c>
      <c r="F81" s="16">
        <v>25.7</v>
      </c>
    </row>
    <row r="82" spans="1:7" x14ac:dyDescent="0.25">
      <c r="A82" s="3" t="s">
        <v>131</v>
      </c>
      <c r="B82" s="5" t="s">
        <v>130</v>
      </c>
      <c r="C82" s="5" t="s">
        <v>80</v>
      </c>
      <c r="D82" s="16">
        <v>0.7</v>
      </c>
      <c r="E82" s="16">
        <v>-6.6</v>
      </c>
      <c r="F82" s="16">
        <v>24.1</v>
      </c>
    </row>
    <row r="83" spans="1:7" x14ac:dyDescent="0.25">
      <c r="A83" s="3" t="s">
        <v>132</v>
      </c>
      <c r="B83" s="5" t="s">
        <v>133</v>
      </c>
      <c r="C83" s="5" t="s">
        <v>80</v>
      </c>
      <c r="D83" s="16">
        <v>0.6</v>
      </c>
      <c r="E83" s="16">
        <v>-7</v>
      </c>
      <c r="F83" s="16">
        <v>23.7</v>
      </c>
    </row>
    <row r="84" spans="1:7" x14ac:dyDescent="0.25">
      <c r="G84" s="27"/>
    </row>
    <row r="85" spans="1:7" x14ac:dyDescent="0.25">
      <c r="G85" s="27"/>
    </row>
    <row r="86" spans="1:7" x14ac:dyDescent="0.25">
      <c r="G86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opLeftCell="A4" workbookViewId="0">
      <selection activeCell="F8" sqref="F8"/>
    </sheetView>
  </sheetViews>
  <sheetFormatPr defaultRowHeight="15" x14ac:dyDescent="0.25"/>
  <cols>
    <col min="1" max="1" width="9.140625" style="23"/>
    <col min="2" max="2" width="24.85546875" customWidth="1"/>
  </cols>
  <sheetData>
    <row r="2" spans="1:4" ht="45" x14ac:dyDescent="0.25">
      <c r="A2" s="26" t="s">
        <v>134</v>
      </c>
      <c r="B2" s="26" t="s">
        <v>2</v>
      </c>
      <c r="C2" s="26" t="s">
        <v>135</v>
      </c>
      <c r="D2" s="26" t="s">
        <v>136</v>
      </c>
    </row>
    <row r="3" spans="1:4" x14ac:dyDescent="0.25">
      <c r="A3" s="24" t="s">
        <v>137</v>
      </c>
      <c r="B3" s="25" t="s">
        <v>159</v>
      </c>
      <c r="C3" s="25">
        <v>0.70781400000000005</v>
      </c>
      <c r="D3" s="25">
        <v>6.0000000000000002E-6</v>
      </c>
    </row>
    <row r="4" spans="1:4" x14ac:dyDescent="0.25">
      <c r="A4" s="24">
        <v>21</v>
      </c>
      <c r="B4" s="25" t="s">
        <v>159</v>
      </c>
      <c r="C4" s="25">
        <v>0.707789</v>
      </c>
      <c r="D4" s="25">
        <v>3.0000000000000001E-6</v>
      </c>
    </row>
    <row r="5" spans="1:4" x14ac:dyDescent="0.25">
      <c r="A5" s="24" t="s">
        <v>138</v>
      </c>
      <c r="B5" s="25" t="s">
        <v>159</v>
      </c>
      <c r="C5" s="25">
        <v>0.70805600000000002</v>
      </c>
      <c r="D5" s="25">
        <v>3.9999999999999998E-6</v>
      </c>
    </row>
    <row r="6" spans="1:4" x14ac:dyDescent="0.25">
      <c r="A6" s="24" t="s">
        <v>139</v>
      </c>
      <c r="B6" s="25" t="s">
        <v>157</v>
      </c>
      <c r="C6" s="25">
        <v>0.70857599999999998</v>
      </c>
      <c r="D6" s="25">
        <v>3.0000000000000001E-6</v>
      </c>
    </row>
    <row r="7" spans="1:4" x14ac:dyDescent="0.25">
      <c r="A7" s="24" t="s">
        <v>140</v>
      </c>
      <c r="B7" s="25" t="s">
        <v>157</v>
      </c>
      <c r="C7" s="25">
        <v>0.70835599999999999</v>
      </c>
      <c r="D7" s="25">
        <v>3.0000000000000001E-6</v>
      </c>
    </row>
    <row r="8" spans="1:4" x14ac:dyDescent="0.25">
      <c r="A8" s="24" t="s">
        <v>141</v>
      </c>
      <c r="B8" s="25" t="s">
        <v>157</v>
      </c>
      <c r="C8" s="25">
        <v>0.70799199999999995</v>
      </c>
      <c r="D8" s="25">
        <v>3.0000000000000001E-6</v>
      </c>
    </row>
    <row r="9" spans="1:4" x14ac:dyDescent="0.25">
      <c r="A9" s="24" t="s">
        <v>142</v>
      </c>
      <c r="B9" s="25" t="s">
        <v>157</v>
      </c>
      <c r="C9" s="25">
        <v>0.70837899999999998</v>
      </c>
      <c r="D9" s="25">
        <v>3.9999999999999998E-6</v>
      </c>
    </row>
    <row r="10" spans="1:4" x14ac:dyDescent="0.25">
      <c r="A10" s="24" t="s">
        <v>143</v>
      </c>
      <c r="B10" s="25" t="s">
        <v>157</v>
      </c>
      <c r="C10" s="25">
        <v>0.70830000000000004</v>
      </c>
      <c r="D10" s="25">
        <v>3.9999999999999998E-6</v>
      </c>
    </row>
    <row r="11" spans="1:4" x14ac:dyDescent="0.25">
      <c r="A11" s="24" t="s">
        <v>144</v>
      </c>
      <c r="B11" s="25" t="s">
        <v>157</v>
      </c>
      <c r="C11" s="25">
        <v>0.708125</v>
      </c>
      <c r="D11" s="25">
        <v>6.0000000000000002E-6</v>
      </c>
    </row>
    <row r="12" spans="1:4" x14ac:dyDescent="0.25">
      <c r="A12" s="24" t="s">
        <v>145</v>
      </c>
      <c r="B12" s="25" t="s">
        <v>157</v>
      </c>
      <c r="C12" s="25">
        <v>0.70816100000000004</v>
      </c>
      <c r="D12" s="25">
        <v>5.0000000000000004E-6</v>
      </c>
    </row>
    <row r="13" spans="1:4" x14ac:dyDescent="0.25">
      <c r="A13" s="24" t="s">
        <v>146</v>
      </c>
      <c r="B13" s="25" t="s">
        <v>158</v>
      </c>
      <c r="C13" s="25">
        <v>0.70846200000000004</v>
      </c>
      <c r="D13" s="25">
        <v>5.0000000000000004E-6</v>
      </c>
    </row>
    <row r="14" spans="1:4" x14ac:dyDescent="0.25">
      <c r="A14" s="24" t="s">
        <v>147</v>
      </c>
      <c r="B14" s="25" t="s">
        <v>158</v>
      </c>
      <c r="C14" s="25">
        <v>0.70781400000000005</v>
      </c>
      <c r="D14" s="25">
        <v>3.9999999999999998E-6</v>
      </c>
    </row>
    <row r="15" spans="1:4" x14ac:dyDescent="0.25">
      <c r="A15" s="24" t="s">
        <v>148</v>
      </c>
      <c r="B15" s="25" t="s">
        <v>158</v>
      </c>
      <c r="C15" s="25">
        <v>0.70813300000000001</v>
      </c>
      <c r="D15" s="25">
        <v>3.0000000000000001E-6</v>
      </c>
    </row>
    <row r="16" spans="1:4" x14ac:dyDescent="0.25">
      <c r="A16" s="24" t="s">
        <v>149</v>
      </c>
      <c r="B16" s="25" t="s">
        <v>158</v>
      </c>
      <c r="C16" s="25">
        <v>0.70849499999999999</v>
      </c>
      <c r="D16" s="25">
        <v>5.0000000000000004E-6</v>
      </c>
    </row>
    <row r="17" spans="1:4" x14ac:dyDescent="0.25">
      <c r="A17" s="24" t="s">
        <v>150</v>
      </c>
      <c r="B17" s="25" t="s">
        <v>158</v>
      </c>
      <c r="C17" s="25">
        <v>0.708175</v>
      </c>
      <c r="D17" s="25">
        <v>3.9999999999999998E-6</v>
      </c>
    </row>
    <row r="18" spans="1:4" x14ac:dyDescent="0.25">
      <c r="A18" s="24" t="s">
        <v>151</v>
      </c>
      <c r="B18" s="25" t="s">
        <v>158</v>
      </c>
      <c r="C18" s="25">
        <v>0.70853900000000003</v>
      </c>
      <c r="D18" s="25">
        <v>6.0000000000000002E-6</v>
      </c>
    </row>
    <row r="19" spans="1:4" x14ac:dyDescent="0.25">
      <c r="A19" s="24" t="s">
        <v>152</v>
      </c>
      <c r="B19" s="25" t="s">
        <v>45</v>
      </c>
      <c r="C19" s="25">
        <v>0.70824100000000001</v>
      </c>
      <c r="D19" s="25">
        <v>5.0000000000000004E-6</v>
      </c>
    </row>
    <row r="20" spans="1:4" x14ac:dyDescent="0.25">
      <c r="A20" s="24" t="s">
        <v>153</v>
      </c>
      <c r="B20" s="25" t="s">
        <v>45</v>
      </c>
      <c r="C20" s="25">
        <v>0.70806199999999997</v>
      </c>
      <c r="D20" s="25">
        <v>3.0000000000000001E-6</v>
      </c>
    </row>
    <row r="21" spans="1:4" x14ac:dyDescent="0.25">
      <c r="A21" s="24" t="s">
        <v>154</v>
      </c>
      <c r="B21" s="25" t="s">
        <v>45</v>
      </c>
      <c r="C21" s="25">
        <v>0.70812699999999995</v>
      </c>
      <c r="D21" s="25">
        <v>3.0000000000000001E-6</v>
      </c>
    </row>
    <row r="22" spans="1:4" x14ac:dyDescent="0.25">
      <c r="A22" s="24" t="s">
        <v>155</v>
      </c>
      <c r="B22" s="25" t="s">
        <v>45</v>
      </c>
      <c r="C22" s="25">
        <v>0.70818000000000003</v>
      </c>
      <c r="D22" s="25">
        <v>3.9999999999999998E-6</v>
      </c>
    </row>
    <row r="23" spans="1:4" x14ac:dyDescent="0.25">
      <c r="A23" s="24" t="s">
        <v>156</v>
      </c>
      <c r="B23" s="25" t="s">
        <v>45</v>
      </c>
      <c r="C23" s="25">
        <v>0.70813899999999996</v>
      </c>
      <c r="D23" s="25">
        <v>5.0000000000000004E-6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B12" sqref="B12:B28"/>
    </sheetView>
  </sheetViews>
  <sheetFormatPr defaultRowHeight="15" x14ac:dyDescent="0.25"/>
  <cols>
    <col min="1" max="1" width="32.5703125" customWidth="1"/>
    <col min="2" max="2" width="32.7109375" customWidth="1"/>
  </cols>
  <sheetData>
    <row r="1" spans="1:16" x14ac:dyDescent="0.25">
      <c r="A1" s="38" t="s">
        <v>0</v>
      </c>
      <c r="B1" s="43" t="s">
        <v>3</v>
      </c>
      <c r="C1" s="45" t="s">
        <v>160</v>
      </c>
      <c r="D1" s="45" t="s">
        <v>161</v>
      </c>
      <c r="E1" s="45" t="s">
        <v>162</v>
      </c>
      <c r="F1" s="45" t="s">
        <v>163</v>
      </c>
      <c r="G1" s="45" t="s">
        <v>164</v>
      </c>
      <c r="H1" s="45" t="s">
        <v>165</v>
      </c>
      <c r="I1" s="45" t="s">
        <v>166</v>
      </c>
      <c r="J1" s="45" t="s">
        <v>167</v>
      </c>
      <c r="K1" s="45" t="s">
        <v>168</v>
      </c>
      <c r="L1" s="45" t="s">
        <v>169</v>
      </c>
      <c r="M1" s="45" t="s">
        <v>233</v>
      </c>
      <c r="N1" s="45" t="s">
        <v>170</v>
      </c>
      <c r="O1" s="45" t="s">
        <v>171</v>
      </c>
      <c r="P1" s="45" t="s">
        <v>172</v>
      </c>
    </row>
    <row r="2" spans="1:16" x14ac:dyDescent="0.25">
      <c r="A2" s="41" t="s">
        <v>137</v>
      </c>
      <c r="B2" s="46" t="s">
        <v>159</v>
      </c>
      <c r="C2" s="44">
        <v>0.13051456464664288</v>
      </c>
      <c r="D2" s="44">
        <v>2.666206471874584E-2</v>
      </c>
      <c r="E2" s="44">
        <v>9.0306296495019603E-2</v>
      </c>
      <c r="F2" s="44">
        <v>0.10469690292220639</v>
      </c>
      <c r="G2" s="44">
        <v>0.12813083814802978</v>
      </c>
      <c r="H2" s="44">
        <v>0.17145797562938173</v>
      </c>
      <c r="I2" s="44">
        <v>0.20274386800410205</v>
      </c>
      <c r="J2" s="44">
        <v>0.18608390250547163</v>
      </c>
      <c r="K2" s="44">
        <v>0.20169571447847981</v>
      </c>
      <c r="L2" s="44">
        <v>0.22673159036616988</v>
      </c>
      <c r="M2" s="44">
        <v>0.23546084734657285</v>
      </c>
      <c r="N2" s="44"/>
      <c r="O2" s="44">
        <v>0.20341071151784507</v>
      </c>
      <c r="P2" s="44">
        <v>0.20959936913884639</v>
      </c>
    </row>
    <row r="3" spans="1:16" x14ac:dyDescent="0.25">
      <c r="A3" s="41">
        <v>21</v>
      </c>
      <c r="B3" s="46" t="s">
        <v>159</v>
      </c>
      <c r="C3" s="44">
        <v>0.13850948023138068</v>
      </c>
      <c r="D3" s="44">
        <v>4.9694374954390233E-2</v>
      </c>
      <c r="E3" s="44">
        <v>0.1003020299080189</v>
      </c>
      <c r="F3" s="44">
        <v>0.10692570012865216</v>
      </c>
      <c r="G3" s="44">
        <v>0.13043810376001852</v>
      </c>
      <c r="H3" s="44">
        <v>0.16811395273113786</v>
      </c>
      <c r="I3" s="44">
        <v>0.19867315506429367</v>
      </c>
      <c r="J3" s="44">
        <v>0.17553076315351809</v>
      </c>
      <c r="K3" s="44">
        <v>0.19311631287696465</v>
      </c>
      <c r="L3" s="44">
        <v>0.22055389846724252</v>
      </c>
      <c r="M3" s="44">
        <v>0.23464416581846304</v>
      </c>
      <c r="N3" s="44"/>
      <c r="O3" s="44">
        <v>0.23021613308748287</v>
      </c>
      <c r="P3" s="44">
        <v>0.23762066589439887</v>
      </c>
    </row>
    <row r="4" spans="1:16" x14ac:dyDescent="0.25">
      <c r="A4" s="41" t="s">
        <v>138</v>
      </c>
      <c r="B4" s="46" t="s">
        <v>159</v>
      </c>
      <c r="C4" s="44">
        <v>0.10009811710338457</v>
      </c>
      <c r="D4" s="44">
        <v>2.6006879948868862E-2</v>
      </c>
      <c r="E4" s="44">
        <v>7.4568314566107491E-2</v>
      </c>
      <c r="F4" s="44">
        <v>8.4046497950020865E-2</v>
      </c>
      <c r="G4" s="44">
        <v>0.10561061618828263</v>
      </c>
      <c r="H4" s="44">
        <v>0.14269497576027168</v>
      </c>
      <c r="I4" s="44">
        <v>0.1712027659667868</v>
      </c>
      <c r="J4" s="44">
        <v>0.15709039160522023</v>
      </c>
      <c r="K4" s="44">
        <v>0.17148452678241077</v>
      </c>
      <c r="L4" s="44">
        <v>0.19749807997842392</v>
      </c>
      <c r="M4" s="44">
        <v>0.20886557585539517</v>
      </c>
      <c r="N4" s="44"/>
      <c r="O4" s="44">
        <v>0.21030841358578209</v>
      </c>
      <c r="P4" s="44">
        <v>0.22197852394035483</v>
      </c>
    </row>
    <row r="5" spans="1:16" x14ac:dyDescent="0.25">
      <c r="A5" s="41" t="s">
        <v>141</v>
      </c>
      <c r="B5" s="39" t="s">
        <v>232</v>
      </c>
      <c r="C5" s="44">
        <v>1.35337242004335E-2</v>
      </c>
      <c r="D5" s="44">
        <v>4.3827218700419257E-3</v>
      </c>
      <c r="E5" s="44">
        <v>8.4140087163225696E-3</v>
      </c>
      <c r="F5" s="44">
        <v>8.9804432726165017E-3</v>
      </c>
      <c r="G5" s="44">
        <v>1.1269228782199612E-2</v>
      </c>
      <c r="H5" s="44">
        <v>1.7663415293127913E-2</v>
      </c>
      <c r="I5" s="44">
        <v>1.9859094623609203E-2</v>
      </c>
      <c r="J5" s="44">
        <v>1.7127642629231908E-2</v>
      </c>
      <c r="K5" s="44">
        <v>1.8767190957401054E-2</v>
      </c>
      <c r="L5" s="44">
        <v>2.2064112908337822E-2</v>
      </c>
      <c r="M5" s="44">
        <v>2.1892322565685123E-2</v>
      </c>
      <c r="N5" s="44"/>
      <c r="O5" s="44">
        <v>1.6011284387915391E-2</v>
      </c>
      <c r="P5" s="44">
        <v>1.5074936489395842E-2</v>
      </c>
    </row>
    <row r="6" spans="1:16" x14ac:dyDescent="0.25">
      <c r="A6" s="41" t="s">
        <v>152</v>
      </c>
      <c r="B6" s="39" t="s">
        <v>232</v>
      </c>
      <c r="C6" s="44">
        <v>2.0987649863528492E-2</v>
      </c>
      <c r="D6" s="44">
        <v>7.4505330790698892E-3</v>
      </c>
      <c r="E6" s="44">
        <v>1.0701926940438138E-2</v>
      </c>
      <c r="F6" s="44">
        <v>1.2024612225619746E-2</v>
      </c>
      <c r="G6" s="44">
        <v>1.3438921557326461E-2</v>
      </c>
      <c r="H6" s="44">
        <v>1.9427942019716093E-2</v>
      </c>
      <c r="I6" s="44">
        <v>2.32243556293362E-2</v>
      </c>
      <c r="J6" s="44">
        <v>1.910127742167755E-2</v>
      </c>
      <c r="K6" s="44">
        <v>2.1488200676540295E-2</v>
      </c>
      <c r="L6" s="44">
        <v>2.5186821863151646E-2</v>
      </c>
      <c r="M6" s="44">
        <v>2.5052475409498579E-2</v>
      </c>
      <c r="N6" s="44"/>
      <c r="O6" s="44">
        <v>1.5764149382960588E-2</v>
      </c>
      <c r="P6" s="44">
        <v>1.5614048835945993E-2</v>
      </c>
    </row>
    <row r="7" spans="1:16" x14ac:dyDescent="0.25">
      <c r="A7" s="40" t="s">
        <v>153</v>
      </c>
      <c r="B7" s="39" t="s">
        <v>232</v>
      </c>
      <c r="C7" s="42">
        <v>2.4098377358617071E-2</v>
      </c>
      <c r="D7" s="42">
        <v>6.9282389430897189E-3</v>
      </c>
      <c r="E7" s="42">
        <v>1.1324483372259069E-2</v>
      </c>
      <c r="F7" s="42">
        <v>1.1750410450384462E-2</v>
      </c>
      <c r="G7" s="42">
        <v>1.3157765034430328E-2</v>
      </c>
      <c r="H7" s="42">
        <v>1.813776003191591E-2</v>
      </c>
      <c r="I7" s="42">
        <v>2.2051812238456581E-2</v>
      </c>
      <c r="J7" s="42">
        <v>1.8636471702327986E-2</v>
      </c>
      <c r="K7" s="42">
        <v>2.0285115125038739E-2</v>
      </c>
      <c r="L7" s="42">
        <v>2.46331829979607E-2</v>
      </c>
      <c r="M7" s="42">
        <v>2.541182262933999E-2</v>
      </c>
      <c r="N7" s="42"/>
      <c r="O7" s="42">
        <v>1.8814818396969437E-2</v>
      </c>
      <c r="P7" s="42">
        <v>1.8157917664492092E-2</v>
      </c>
    </row>
    <row r="8" spans="1:16" x14ac:dyDescent="0.25">
      <c r="A8" s="41">
        <v>12</v>
      </c>
      <c r="B8" s="39" t="s">
        <v>232</v>
      </c>
      <c r="C8" s="44">
        <v>3.2087221826297647E-2</v>
      </c>
      <c r="D8" s="44">
        <v>9.2145955419948907E-3</v>
      </c>
      <c r="E8" s="44">
        <v>1.4970459040501861E-2</v>
      </c>
      <c r="F8" s="44">
        <v>1.6107484827036261E-2</v>
      </c>
      <c r="G8" s="44">
        <v>1.7063337045964837E-2</v>
      </c>
      <c r="H8" s="44">
        <v>2.3787579415808068E-2</v>
      </c>
      <c r="I8" s="44">
        <v>3.0309092526655087E-2</v>
      </c>
      <c r="J8" s="44">
        <v>2.5483204508222525E-2</v>
      </c>
      <c r="K8" s="44">
        <v>2.8066428766220276E-2</v>
      </c>
      <c r="L8" s="44">
        <v>3.3922467992193762E-2</v>
      </c>
      <c r="M8" s="44">
        <v>3.5414557194389719E-2</v>
      </c>
      <c r="N8" s="44"/>
      <c r="O8" s="44">
        <v>2.7010598482141063E-2</v>
      </c>
      <c r="P8" s="44">
        <v>2.6177871461590781E-2</v>
      </c>
    </row>
    <row r="9" spans="1:16" x14ac:dyDescent="0.25">
      <c r="A9" s="41" t="s">
        <v>234</v>
      </c>
      <c r="B9" s="39" t="s">
        <v>232</v>
      </c>
      <c r="C9" s="44">
        <v>2.3459471043635844E-2</v>
      </c>
      <c r="D9" s="44">
        <v>5.1920418380470169E-3</v>
      </c>
      <c r="E9" s="44">
        <v>1.1744940997220881E-2</v>
      </c>
      <c r="F9" s="44">
        <v>1.2870112790958848E-2</v>
      </c>
      <c r="G9" s="44">
        <v>1.4381864600318249E-2</v>
      </c>
      <c r="H9" s="44">
        <v>2.0071115414931461E-2</v>
      </c>
      <c r="I9" s="44">
        <v>2.5204068939306046E-2</v>
      </c>
      <c r="J9" s="44">
        <v>2.1264958293968465E-2</v>
      </c>
      <c r="K9" s="44">
        <v>2.4140266999251297E-2</v>
      </c>
      <c r="L9" s="44">
        <v>2.9435899989175382E-2</v>
      </c>
      <c r="M9" s="44">
        <v>3.2757505219191331E-2</v>
      </c>
      <c r="N9" s="44"/>
      <c r="O9" s="44">
        <v>2.5872026759079316E-2</v>
      </c>
      <c r="P9" s="44">
        <v>2.6159211249957279E-2</v>
      </c>
    </row>
    <row r="10" spans="1:16" x14ac:dyDescent="0.25">
      <c r="A10" s="41" t="s">
        <v>235</v>
      </c>
      <c r="B10" s="39" t="s">
        <v>232</v>
      </c>
      <c r="C10" s="44">
        <v>1.5316129087410582E-2</v>
      </c>
      <c r="D10" s="44">
        <v>2.6104261127686485E-3</v>
      </c>
      <c r="E10" s="44">
        <v>5.6290837096048003E-3</v>
      </c>
      <c r="F10" s="44">
        <v>5.8775349274493198E-3</v>
      </c>
      <c r="G10" s="44">
        <v>5.7813293717143763E-3</v>
      </c>
      <c r="H10" s="44">
        <v>1.0518251974163846E-2</v>
      </c>
      <c r="I10" s="44">
        <v>1.2418221768722267E-2</v>
      </c>
      <c r="J10" s="44">
        <v>1.0933474528648054E-2</v>
      </c>
      <c r="K10" s="44">
        <v>1.3105126896490458E-2</v>
      </c>
      <c r="L10" s="44">
        <v>1.6639038990918297E-2</v>
      </c>
      <c r="M10" s="44">
        <v>1.7828133518686663E-2</v>
      </c>
      <c r="N10" s="44"/>
      <c r="O10" s="44">
        <v>1.4027293053961524E-2</v>
      </c>
      <c r="P10" s="44">
        <v>1.3836966153485819E-2</v>
      </c>
    </row>
    <row r="11" spans="1:16" x14ac:dyDescent="0.25">
      <c r="A11" s="41" t="s">
        <v>236</v>
      </c>
      <c r="B11" s="39" t="s">
        <v>232</v>
      </c>
      <c r="C11" s="44">
        <v>2.322735869059683E-2</v>
      </c>
      <c r="D11" s="44">
        <v>5.1434075659027058E-3</v>
      </c>
      <c r="E11" s="44">
        <v>1.2329239751752995E-2</v>
      </c>
      <c r="F11" s="44">
        <v>1.3490180346423993E-2</v>
      </c>
      <c r="G11" s="44">
        <v>1.5091697915752328E-2</v>
      </c>
      <c r="H11" s="44">
        <v>2.2321906982675301E-2</v>
      </c>
      <c r="I11" s="44">
        <v>2.7102528547745846E-2</v>
      </c>
      <c r="J11" s="44">
        <v>2.2592328322904101E-2</v>
      </c>
      <c r="K11" s="44">
        <v>2.5965626967480337E-2</v>
      </c>
      <c r="L11" s="44">
        <v>3.0366651397351698E-2</v>
      </c>
      <c r="M11" s="44">
        <v>3.12826679859146E-2</v>
      </c>
      <c r="N11" s="44"/>
      <c r="O11" s="44">
        <v>2.4892862463439275E-2</v>
      </c>
      <c r="P11" s="44">
        <v>2.415726366554273E-2</v>
      </c>
    </row>
    <row r="12" spans="1:16" x14ac:dyDescent="0.25">
      <c r="A12" s="41" t="s">
        <v>139</v>
      </c>
      <c r="B12" s="41" t="s">
        <v>80</v>
      </c>
      <c r="C12" s="44">
        <v>8.1027172586137425E-2</v>
      </c>
      <c r="D12" s="44">
        <v>3.8071436055618628E-2</v>
      </c>
      <c r="E12" s="44">
        <v>6.302993973678836E-2</v>
      </c>
      <c r="F12" s="44">
        <v>6.9383748587732927E-2</v>
      </c>
      <c r="G12" s="44">
        <v>8.2141296216586807E-2</v>
      </c>
      <c r="H12" s="44">
        <v>0.11126639030345918</v>
      </c>
      <c r="I12" s="44">
        <v>0.11768492051390936</v>
      </c>
      <c r="J12" s="44">
        <v>0.10483550805476356</v>
      </c>
      <c r="K12" s="44">
        <v>0.1099957829571426</v>
      </c>
      <c r="L12" s="44">
        <v>0.11641240970744987</v>
      </c>
      <c r="M12" s="44">
        <v>0.1186895686336811</v>
      </c>
      <c r="N12" s="44"/>
      <c r="O12" s="44">
        <v>9.4659984542110498E-2</v>
      </c>
      <c r="P12" s="44">
        <v>9.0583995636584494E-2</v>
      </c>
    </row>
    <row r="13" spans="1:16" x14ac:dyDescent="0.25">
      <c r="A13" s="41" t="s">
        <v>140</v>
      </c>
      <c r="B13" s="41" t="s">
        <v>80</v>
      </c>
      <c r="C13" s="44">
        <v>7.214490045287672E-2</v>
      </c>
      <c r="D13" s="44">
        <v>3.2354543749488818E-2</v>
      </c>
      <c r="E13" s="44">
        <v>5.5483971790427036E-2</v>
      </c>
      <c r="F13" s="44">
        <v>6.2429843103951908E-2</v>
      </c>
      <c r="G13" s="44">
        <v>7.7741112086421552E-2</v>
      </c>
      <c r="H13" s="44">
        <v>0.10904938523050307</v>
      </c>
      <c r="I13" s="44">
        <v>0.11257771524975743</v>
      </c>
      <c r="J13" s="44">
        <v>9.752323673110079E-2</v>
      </c>
      <c r="K13" s="44">
        <v>9.9603058007570383E-2</v>
      </c>
      <c r="L13" s="44">
        <v>0.10556428968573564</v>
      </c>
      <c r="M13" s="44">
        <v>0.10083823720696883</v>
      </c>
      <c r="N13" s="44"/>
      <c r="O13" s="44">
        <v>7.3863758440993882E-2</v>
      </c>
      <c r="P13" s="44">
        <v>7.022037479914249E-2</v>
      </c>
    </row>
    <row r="14" spans="1:16" x14ac:dyDescent="0.25">
      <c r="A14" s="41" t="s">
        <v>144</v>
      </c>
      <c r="B14" s="41" t="s">
        <v>80</v>
      </c>
      <c r="C14" s="44">
        <v>7.4893484348275863E-2</v>
      </c>
      <c r="D14" s="44">
        <v>2.426803569470452E-2</v>
      </c>
      <c r="E14" s="44">
        <v>5.0332787747515845E-2</v>
      </c>
      <c r="F14" s="44">
        <v>5.6600299334644132E-2</v>
      </c>
      <c r="G14" s="44">
        <v>6.6681044623352365E-2</v>
      </c>
      <c r="H14" s="44">
        <v>9.0510959197275476E-2</v>
      </c>
      <c r="I14" s="44">
        <v>0.10327769102496692</v>
      </c>
      <c r="J14" s="44">
        <v>8.7025022344340272E-2</v>
      </c>
      <c r="K14" s="44">
        <v>9.0714418842859218E-2</v>
      </c>
      <c r="L14" s="44">
        <v>9.9871254395123343E-2</v>
      </c>
      <c r="M14" s="44">
        <v>0.10103551789400222</v>
      </c>
      <c r="N14" s="44"/>
      <c r="O14" s="44">
        <v>7.6890735117046069E-2</v>
      </c>
      <c r="P14" s="44">
        <v>7.2403716747225927E-2</v>
      </c>
    </row>
    <row r="15" spans="1:16" x14ac:dyDescent="0.25">
      <c r="A15" s="41" t="s">
        <v>145</v>
      </c>
      <c r="B15" s="41" t="s">
        <v>80</v>
      </c>
      <c r="C15" s="44">
        <v>8.652672500320488E-2</v>
      </c>
      <c r="D15" s="44">
        <v>3.0667058191622031E-2</v>
      </c>
      <c r="E15" s="44">
        <v>5.4918653822833438E-2</v>
      </c>
      <c r="F15" s="44">
        <v>6.0015121130061702E-2</v>
      </c>
      <c r="G15" s="44">
        <v>7.0835770817544233E-2</v>
      </c>
      <c r="H15" s="44">
        <v>0.19473149464324957</v>
      </c>
      <c r="I15" s="44">
        <v>0.10949370404981046</v>
      </c>
      <c r="J15" s="44">
        <v>9.4938774937149639E-2</v>
      </c>
      <c r="K15" s="44">
        <v>0.10021946109720609</v>
      </c>
      <c r="L15" s="44">
        <v>0.11074998964500957</v>
      </c>
      <c r="M15" s="44">
        <v>0.11203701250432922</v>
      </c>
      <c r="N15" s="44"/>
      <c r="O15" s="44">
        <v>9.1296331702238873E-2</v>
      </c>
      <c r="P15" s="44">
        <v>8.514020342195755E-2</v>
      </c>
    </row>
    <row r="16" spans="1:16" x14ac:dyDescent="0.25">
      <c r="A16" s="41" t="s">
        <v>146</v>
      </c>
      <c r="B16" s="41" t="s">
        <v>80</v>
      </c>
      <c r="C16" s="44">
        <v>6.5337315529785833E-2</v>
      </c>
      <c r="D16" s="44">
        <v>3.2925397726921442E-2</v>
      </c>
      <c r="E16" s="44">
        <v>5.1480364772986148E-2</v>
      </c>
      <c r="F16" s="44">
        <v>5.8741324262901427E-2</v>
      </c>
      <c r="G16" s="44">
        <v>7.2355568226299738E-2</v>
      </c>
      <c r="H16" s="44">
        <v>9.0395870083299981E-2</v>
      </c>
      <c r="I16" s="44">
        <v>0.1010613252616486</v>
      </c>
      <c r="J16" s="44">
        <v>8.8296760012130548E-2</v>
      </c>
      <c r="K16" s="44">
        <v>8.9507406943754184E-2</v>
      </c>
      <c r="L16" s="44">
        <v>9.5171627145280657E-2</v>
      </c>
      <c r="M16" s="44">
        <v>9.2415996107229753E-2</v>
      </c>
      <c r="N16" s="44"/>
      <c r="O16" s="44">
        <v>7.3446450397366747E-2</v>
      </c>
      <c r="P16" s="44">
        <v>7.073133602257374E-2</v>
      </c>
    </row>
    <row r="17" spans="1:16" x14ac:dyDescent="0.25">
      <c r="A17" s="41" t="s">
        <v>148</v>
      </c>
      <c r="B17" s="41" t="s">
        <v>80</v>
      </c>
      <c r="C17" s="44">
        <v>5.2511109169525873E-2</v>
      </c>
      <c r="D17" s="44">
        <v>2.2402417563053324E-2</v>
      </c>
      <c r="E17" s="44">
        <v>3.4856453522374625E-2</v>
      </c>
      <c r="F17" s="44">
        <v>3.6644950141500723E-2</v>
      </c>
      <c r="G17" s="44">
        <v>4.3918616198264697E-2</v>
      </c>
      <c r="H17" s="44">
        <v>5.6555782461571967E-2</v>
      </c>
      <c r="I17" s="44">
        <v>6.4669206258321968E-2</v>
      </c>
      <c r="J17" s="44">
        <v>5.4612243927857795E-2</v>
      </c>
      <c r="K17" s="44">
        <v>5.6349694363990614E-2</v>
      </c>
      <c r="L17" s="44">
        <v>6.113932361270951E-2</v>
      </c>
      <c r="M17" s="44">
        <v>5.9599658352089406E-2</v>
      </c>
      <c r="N17" s="44"/>
      <c r="O17" s="44">
        <v>5.055537397485723E-2</v>
      </c>
      <c r="P17" s="44">
        <v>5.0596171364690808E-2</v>
      </c>
    </row>
    <row r="18" spans="1:16" x14ac:dyDescent="0.25">
      <c r="A18" s="41" t="s">
        <v>149</v>
      </c>
      <c r="B18" s="41" t="s">
        <v>80</v>
      </c>
      <c r="C18" s="44">
        <v>6.8105727142174208E-2</v>
      </c>
      <c r="D18" s="44">
        <v>2.2174481847403209E-2</v>
      </c>
      <c r="E18" s="44">
        <v>3.8957877437286827E-2</v>
      </c>
      <c r="F18" s="44">
        <v>4.0735984487884791E-2</v>
      </c>
      <c r="G18" s="44">
        <v>4.4685190773490258E-2</v>
      </c>
      <c r="H18" s="44">
        <v>6.0794007114619242E-2</v>
      </c>
      <c r="I18" s="44">
        <v>7.1462922384241873E-2</v>
      </c>
      <c r="J18" s="44">
        <v>5.952624676386007E-2</v>
      </c>
      <c r="K18" s="44">
        <v>6.4491776774903878E-2</v>
      </c>
      <c r="L18" s="44">
        <v>7.3183424635651029E-2</v>
      </c>
      <c r="M18" s="44">
        <v>7.6092163878330579E-2</v>
      </c>
      <c r="N18" s="44"/>
      <c r="O18" s="44">
        <v>6.7151436846087972E-2</v>
      </c>
      <c r="P18" s="44">
        <v>6.8994355077361569E-2</v>
      </c>
    </row>
    <row r="19" spans="1:16" x14ac:dyDescent="0.25">
      <c r="A19" s="41" t="s">
        <v>150</v>
      </c>
      <c r="B19" s="41" t="s">
        <v>80</v>
      </c>
      <c r="C19" s="44">
        <v>3.6038751184152548E-2</v>
      </c>
      <c r="D19" s="44">
        <v>1.0041275169539073E-2</v>
      </c>
      <c r="E19" s="44">
        <v>1.7339092413270484E-2</v>
      </c>
      <c r="F19" s="44">
        <v>1.8415583404266172E-2</v>
      </c>
      <c r="G19" s="44">
        <v>2.0691819378401765E-2</v>
      </c>
      <c r="H19" s="44">
        <v>2.9384278363234158E-2</v>
      </c>
      <c r="I19" s="44">
        <v>3.5798547504044209E-2</v>
      </c>
      <c r="J19" s="44">
        <v>2.8595809598014818E-2</v>
      </c>
      <c r="K19" s="44">
        <v>2.9021823184445864E-2</v>
      </c>
      <c r="L19" s="44">
        <v>3.3376313924364763E-2</v>
      </c>
      <c r="M19" s="44">
        <v>3.1747006468434723E-2</v>
      </c>
      <c r="N19" s="44"/>
      <c r="O19" s="44">
        <v>2.2861330716240698E-2</v>
      </c>
      <c r="P19" s="44">
        <v>2.1503139822683103E-2</v>
      </c>
    </row>
    <row r="20" spans="1:16" x14ac:dyDescent="0.25">
      <c r="A20" s="41" t="s">
        <v>151</v>
      </c>
      <c r="B20" s="41" t="s">
        <v>80</v>
      </c>
      <c r="C20" s="44">
        <v>5.0432203683846134E-2</v>
      </c>
      <c r="D20" s="44">
        <v>1.7296636909760538E-2</v>
      </c>
      <c r="E20" s="44">
        <v>3.3772832208798259E-2</v>
      </c>
      <c r="F20" s="44">
        <v>3.8507671978414051E-2</v>
      </c>
      <c r="G20" s="44">
        <v>4.4581058531399355E-2</v>
      </c>
      <c r="H20" s="44">
        <v>6.1200210932768381E-2</v>
      </c>
      <c r="I20" s="44">
        <v>7.1320879002150478E-2</v>
      </c>
      <c r="J20" s="44">
        <v>6.3070296360813502E-2</v>
      </c>
      <c r="K20" s="44">
        <v>6.9627367158468692E-2</v>
      </c>
      <c r="L20" s="44">
        <v>7.6775255102755249E-2</v>
      </c>
      <c r="M20" s="44">
        <v>7.9394772362196678E-2</v>
      </c>
      <c r="N20" s="44"/>
      <c r="O20" s="44">
        <v>6.4620389475020468E-2</v>
      </c>
      <c r="P20" s="44">
        <v>6.2946594964557678E-2</v>
      </c>
    </row>
    <row r="21" spans="1:16" x14ac:dyDescent="0.25">
      <c r="A21" s="41" t="s">
        <v>237</v>
      </c>
      <c r="B21" s="41" t="s">
        <v>80</v>
      </c>
      <c r="C21" s="44">
        <v>7.0224094084541264E-2</v>
      </c>
      <c r="D21" s="44">
        <v>2.6971672666146935E-2</v>
      </c>
      <c r="E21" s="44">
        <v>5.0400463032666751E-2</v>
      </c>
      <c r="F21" s="44">
        <v>5.5126515102241959E-2</v>
      </c>
      <c r="G21" s="44">
        <v>6.6133968255925824E-2</v>
      </c>
      <c r="H21" s="44">
        <v>8.8755838669533918E-2</v>
      </c>
      <c r="I21" s="44">
        <v>0.10070278656868582</v>
      </c>
      <c r="J21" s="44">
        <v>8.7236398215121178E-2</v>
      </c>
      <c r="K21" s="44">
        <v>9.2091624062797653E-2</v>
      </c>
      <c r="L21" s="44">
        <v>0.10066705887721344</v>
      </c>
      <c r="M21" s="44">
        <v>9.8535694641133889E-2</v>
      </c>
      <c r="N21" s="44"/>
      <c r="O21" s="44">
        <v>7.7517760322304119E-2</v>
      </c>
      <c r="P21" s="44">
        <v>7.1802183645915951E-2</v>
      </c>
    </row>
    <row r="22" spans="1:16" x14ac:dyDescent="0.25">
      <c r="A22" s="41">
        <v>41</v>
      </c>
      <c r="B22" s="41" t="s">
        <v>80</v>
      </c>
      <c r="C22" s="44">
        <v>3.0139825653265871E-2</v>
      </c>
      <c r="D22" s="44">
        <v>7.7772876000313526E-3</v>
      </c>
      <c r="E22" s="44">
        <v>1.4393606993355745E-2</v>
      </c>
      <c r="F22" s="44">
        <v>1.5719865130616108E-2</v>
      </c>
      <c r="G22" s="44">
        <v>1.7694227448330567E-2</v>
      </c>
      <c r="H22" s="44">
        <v>2.5853512689494807E-2</v>
      </c>
      <c r="I22" s="44">
        <v>3.2148946708632539E-2</v>
      </c>
      <c r="J22" s="44">
        <v>2.694390728259697E-2</v>
      </c>
      <c r="K22" s="44">
        <v>2.9752920443227877E-2</v>
      </c>
      <c r="L22" s="44">
        <v>3.5987810999559597E-2</v>
      </c>
      <c r="M22" s="44">
        <v>3.7910303448803723E-2</v>
      </c>
      <c r="N22" s="44"/>
      <c r="O22" s="44">
        <v>2.8253202405900891E-2</v>
      </c>
      <c r="P22" s="44">
        <v>2.7577202631959171E-2</v>
      </c>
    </row>
    <row r="23" spans="1:16" x14ac:dyDescent="0.25">
      <c r="A23" s="41" t="s">
        <v>238</v>
      </c>
      <c r="B23" s="41" t="s">
        <v>80</v>
      </c>
      <c r="C23" s="44">
        <v>7.1347735924210856E-2</v>
      </c>
      <c r="D23" s="44">
        <v>3.0487716665113958E-2</v>
      </c>
      <c r="E23" s="44">
        <v>5.9437408268076745E-2</v>
      </c>
      <c r="F23" s="44">
        <v>6.7827182510364611E-2</v>
      </c>
      <c r="G23" s="44">
        <v>8.835275609661053E-2</v>
      </c>
      <c r="H23" s="44">
        <v>0.1228930744185245</v>
      </c>
      <c r="I23" s="44">
        <v>0.12737442428122014</v>
      </c>
      <c r="J23" s="44">
        <v>0.11104670155963259</v>
      </c>
      <c r="K23" s="44">
        <v>0.11272276779882866</v>
      </c>
      <c r="L23" s="44">
        <v>0.11886515913845044</v>
      </c>
      <c r="M23" s="44">
        <v>0.11326021342315901</v>
      </c>
      <c r="N23" s="44"/>
      <c r="O23" s="44">
        <v>8.7086272497479106E-2</v>
      </c>
      <c r="P23" s="44">
        <v>8.0988741479011195E-2</v>
      </c>
    </row>
    <row r="24" spans="1:16" x14ac:dyDescent="0.25">
      <c r="A24" s="41" t="s">
        <v>239</v>
      </c>
      <c r="B24" s="41" t="s">
        <v>80</v>
      </c>
      <c r="C24" s="44">
        <v>6.5743065279507157E-2</v>
      </c>
      <c r="D24" s="44">
        <v>2.2070406063487941E-2</v>
      </c>
      <c r="E24" s="44">
        <v>4.2866152731493287E-2</v>
      </c>
      <c r="F24" s="44">
        <v>4.8395654006313731E-2</v>
      </c>
      <c r="G24" s="44">
        <v>5.6519624772854188E-2</v>
      </c>
      <c r="H24" s="44">
        <v>7.5358606554748131E-2</v>
      </c>
      <c r="I24" s="44">
        <v>8.8007474639031011E-2</v>
      </c>
      <c r="J24" s="44">
        <v>7.5394957597848367E-2</v>
      </c>
      <c r="K24" s="44">
        <v>7.8549660365873963E-2</v>
      </c>
      <c r="L24" s="44">
        <v>8.8274874557821029E-2</v>
      </c>
      <c r="M24" s="44">
        <v>8.5816918118476151E-2</v>
      </c>
      <c r="N24" s="44"/>
      <c r="O24" s="44">
        <v>6.9092107594238672E-2</v>
      </c>
      <c r="P24" s="44">
        <v>6.6916789280160122E-2</v>
      </c>
    </row>
    <row r="25" spans="1:16" x14ac:dyDescent="0.25">
      <c r="A25" s="41" t="s">
        <v>240</v>
      </c>
      <c r="B25" s="41" t="s">
        <v>80</v>
      </c>
      <c r="C25" s="44">
        <v>8.1817818603029904E-2</v>
      </c>
      <c r="D25" s="44">
        <v>2.32646106077566E-2</v>
      </c>
      <c r="E25" s="44">
        <v>5.0106803591656798E-2</v>
      </c>
      <c r="F25" s="44">
        <v>5.5620573243934095E-2</v>
      </c>
      <c r="G25" s="44">
        <v>6.0966698467561385E-2</v>
      </c>
      <c r="H25" s="44">
        <v>7.9621444606395392E-2</v>
      </c>
      <c r="I25" s="44">
        <v>9.6633868777119394E-2</v>
      </c>
      <c r="J25" s="44">
        <v>8.1464347478318502E-2</v>
      </c>
      <c r="K25" s="44">
        <v>8.7230579292039964E-2</v>
      </c>
      <c r="L25" s="44">
        <v>9.413240116668592E-2</v>
      </c>
      <c r="M25" s="44">
        <v>9.350559023817237E-2</v>
      </c>
      <c r="N25" s="44"/>
      <c r="O25" s="44">
        <v>7.6564389919339268E-2</v>
      </c>
      <c r="P25" s="44">
        <v>7.3953516962031438E-2</v>
      </c>
    </row>
    <row r="26" spans="1:16" x14ac:dyDescent="0.25">
      <c r="A26" s="41" t="s">
        <v>241</v>
      </c>
      <c r="B26" s="41" t="s">
        <v>80</v>
      </c>
      <c r="C26" s="44">
        <v>6.189063199367003E-2</v>
      </c>
      <c r="D26" s="44">
        <v>2.0058487616911341E-2</v>
      </c>
      <c r="E26" s="44">
        <v>3.720115089645968E-2</v>
      </c>
      <c r="F26" s="44">
        <v>4.0752191245376899E-2</v>
      </c>
      <c r="G26" s="44">
        <v>4.4524298486164682E-2</v>
      </c>
      <c r="H26" s="44">
        <v>5.8643103182323283E-2</v>
      </c>
      <c r="I26" s="44">
        <v>7.0178622615742994E-2</v>
      </c>
      <c r="J26" s="44">
        <v>6.0401346064593096E-2</v>
      </c>
      <c r="K26" s="44">
        <v>6.4501369893074936E-2</v>
      </c>
      <c r="L26" s="44">
        <v>7.29599808999358E-2</v>
      </c>
      <c r="M26" s="44">
        <v>7.3289975465559029E-2</v>
      </c>
      <c r="N26" s="44"/>
      <c r="O26" s="44">
        <v>5.9630054744428472E-2</v>
      </c>
      <c r="P26" s="44">
        <v>5.637323229682472E-2</v>
      </c>
    </row>
    <row r="27" spans="1:16" x14ac:dyDescent="0.25">
      <c r="A27" s="41" t="s">
        <v>154</v>
      </c>
      <c r="B27" s="41" t="s">
        <v>80</v>
      </c>
      <c r="C27" s="44">
        <v>6.0827958815508489E-2</v>
      </c>
      <c r="D27" s="44">
        <v>1.3956300766450385E-2</v>
      </c>
      <c r="E27" s="44">
        <v>3.4497782364613212E-2</v>
      </c>
      <c r="F27" s="44">
        <v>3.8588822462205311E-2</v>
      </c>
      <c r="G27" s="44">
        <v>4.4519169567635422E-2</v>
      </c>
      <c r="H27" s="44">
        <v>6.0389697983733594E-2</v>
      </c>
      <c r="I27" s="44">
        <v>7.4848938473223658E-2</v>
      </c>
      <c r="J27" s="44">
        <v>6.5205147326316756E-2</v>
      </c>
      <c r="K27" s="44">
        <v>7.0423679397307287E-2</v>
      </c>
      <c r="L27" s="44">
        <v>7.7748237144981441E-2</v>
      </c>
      <c r="M27" s="44">
        <v>7.9971299198290741E-2</v>
      </c>
      <c r="N27" s="44"/>
      <c r="O27" s="44">
        <v>6.0315897870375217E-2</v>
      </c>
      <c r="P27" s="44">
        <v>5.8038598543398066E-2</v>
      </c>
    </row>
    <row r="28" spans="1:16" x14ac:dyDescent="0.25">
      <c r="A28" s="41">
        <v>24</v>
      </c>
      <c r="B28" s="41" t="s">
        <v>80</v>
      </c>
      <c r="C28" s="44">
        <v>5.2903413539209056E-2</v>
      </c>
      <c r="D28" s="44">
        <v>1.7983393896931963E-2</v>
      </c>
      <c r="E28" s="44">
        <v>2.8813237925854381E-2</v>
      </c>
      <c r="F28" s="44">
        <v>3.218882648331256E-2</v>
      </c>
      <c r="G28" s="44">
        <v>3.952096943094751E-2</v>
      </c>
      <c r="H28" s="44">
        <v>7.0856822243669224E-2</v>
      </c>
      <c r="I28" s="44">
        <v>6.3151741725011187E-2</v>
      </c>
      <c r="J28" s="44">
        <v>5.5296293606539232E-2</v>
      </c>
      <c r="K28" s="44">
        <v>5.9516523294364014E-2</v>
      </c>
      <c r="L28" s="44">
        <v>6.7119417375641463E-2</v>
      </c>
      <c r="M28" s="44">
        <v>6.6249450087063372E-2</v>
      </c>
      <c r="N28" s="44"/>
      <c r="O28" s="44">
        <v>5.0445921779168637E-2</v>
      </c>
      <c r="P28" s="44">
        <v>4.6890449885368689E-2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zoomScale="85" zoomScaleNormal="85" workbookViewId="0">
      <selection activeCell="Q69" sqref="Q69"/>
    </sheetView>
  </sheetViews>
  <sheetFormatPr defaultRowHeight="15" x14ac:dyDescent="0.25"/>
  <cols>
    <col min="1" max="1" width="9.140625" style="29"/>
    <col min="2" max="2" width="26" style="29" customWidth="1"/>
    <col min="3" max="4" width="9.28515625" style="29" bestFit="1" customWidth="1"/>
    <col min="5" max="5" width="9.5703125" style="29" bestFit="1" customWidth="1"/>
    <col min="6" max="7" width="9.28515625" style="29" bestFit="1" customWidth="1"/>
    <col min="8" max="8" width="9.5703125" style="29" bestFit="1" customWidth="1"/>
    <col min="9" max="10" width="9.28515625" style="29" bestFit="1" customWidth="1"/>
  </cols>
  <sheetData>
    <row r="1" spans="1:11" x14ac:dyDescent="0.25">
      <c r="A1" s="47" t="s">
        <v>210</v>
      </c>
      <c r="B1" s="43" t="s">
        <v>3</v>
      </c>
      <c r="C1" s="45" t="s">
        <v>211</v>
      </c>
      <c r="D1" s="45" t="s">
        <v>212</v>
      </c>
      <c r="E1" s="45" t="s">
        <v>226</v>
      </c>
      <c r="F1" s="45" t="s">
        <v>227</v>
      </c>
      <c r="G1" s="45" t="s">
        <v>228</v>
      </c>
      <c r="H1" s="45" t="s">
        <v>229</v>
      </c>
      <c r="I1" s="45" t="s">
        <v>230</v>
      </c>
      <c r="J1" s="45" t="s">
        <v>231</v>
      </c>
    </row>
    <row r="2" spans="1:11" x14ac:dyDescent="0.25">
      <c r="A2" s="48" t="s">
        <v>41</v>
      </c>
      <c r="B2" s="42" t="s">
        <v>6</v>
      </c>
      <c r="C2" s="55">
        <v>2648.1876332622601</v>
      </c>
      <c r="D2" s="36">
        <v>14.498933901918978</v>
      </c>
      <c r="E2" s="36">
        <v>12362.473347547975</v>
      </c>
      <c r="F2" s="55">
        <v>2304.904051172708</v>
      </c>
      <c r="G2" s="55">
        <v>1774.8400852878465</v>
      </c>
      <c r="H2" s="55">
        <v>304690.8315565032</v>
      </c>
      <c r="I2" s="53">
        <v>48.827292110874204</v>
      </c>
      <c r="J2" s="53">
        <v>21.535181236673775</v>
      </c>
    </row>
    <row r="3" spans="1:11" x14ac:dyDescent="0.25">
      <c r="A3" s="38" t="s">
        <v>43</v>
      </c>
      <c r="B3" s="42" t="s">
        <v>6</v>
      </c>
      <c r="C3" s="56">
        <v>1753.2307692307693</v>
      </c>
      <c r="D3" s="52">
        <v>21.53846153846154</v>
      </c>
      <c r="E3" s="52">
        <v>4492.3076923076924</v>
      </c>
      <c r="F3" s="56">
        <v>1928.2051282051282</v>
      </c>
      <c r="G3" s="56">
        <v>1012.1025641025641</v>
      </c>
      <c r="H3" s="56">
        <v>320615.38461538462</v>
      </c>
      <c r="I3" s="54">
        <v>29.53846153846154</v>
      </c>
      <c r="J3" s="52">
        <v>8</v>
      </c>
    </row>
    <row r="4" spans="1:11" x14ac:dyDescent="0.25">
      <c r="A4" s="48" t="s">
        <v>224</v>
      </c>
      <c r="B4" s="42" t="s">
        <v>6</v>
      </c>
      <c r="C4" s="55">
        <v>2143.119266055046</v>
      </c>
      <c r="D4" s="36">
        <v>14.678899082568808</v>
      </c>
      <c r="E4" s="36">
        <v>2126.6055045871558</v>
      </c>
      <c r="F4" s="55">
        <v>2216.5137614678897</v>
      </c>
      <c r="G4" s="55">
        <v>933.39449541284398</v>
      </c>
      <c r="H4" s="55">
        <v>314862.38532110094</v>
      </c>
      <c r="I4" s="53">
        <v>42.568807339449542</v>
      </c>
      <c r="J4" s="53">
        <v>32.477064220183486</v>
      </c>
    </row>
    <row r="5" spans="1:11" s="37" customFormat="1" x14ac:dyDescent="0.25">
      <c r="A5" s="30" t="s">
        <v>41</v>
      </c>
      <c r="B5" s="32" t="s">
        <v>222</v>
      </c>
      <c r="C5" s="57">
        <v>2648.1876332622601</v>
      </c>
      <c r="D5" s="60">
        <v>14.498933901918978</v>
      </c>
      <c r="E5" s="57">
        <v>12362.473347547975</v>
      </c>
      <c r="F5" s="57">
        <v>2304.904051172708</v>
      </c>
      <c r="G5" s="57">
        <v>1774.8400852878465</v>
      </c>
      <c r="H5" s="57">
        <v>304690.8315565032</v>
      </c>
      <c r="I5" s="60">
        <v>48.827292110874204</v>
      </c>
      <c r="J5" s="60">
        <v>21.535181236673775</v>
      </c>
    </row>
    <row r="6" spans="1:11" s="37" customFormat="1" x14ac:dyDescent="0.25">
      <c r="A6" s="33" t="s">
        <v>43</v>
      </c>
      <c r="B6" s="32" t="s">
        <v>223</v>
      </c>
      <c r="C6" s="58">
        <v>1753.2307692307693</v>
      </c>
      <c r="D6" s="61">
        <v>21.53846153846154</v>
      </c>
      <c r="E6" s="58">
        <v>4492.3076923076924</v>
      </c>
      <c r="F6" s="58">
        <v>1928.2051282051282</v>
      </c>
      <c r="G6" s="58">
        <v>1012.1025641025641</v>
      </c>
      <c r="H6" s="58">
        <v>320615.38461538462</v>
      </c>
      <c r="I6" s="61">
        <v>29.53846153846154</v>
      </c>
      <c r="J6" s="59">
        <v>8</v>
      </c>
    </row>
    <row r="7" spans="1:11" s="37" customFormat="1" x14ac:dyDescent="0.25">
      <c r="A7" s="30" t="s">
        <v>224</v>
      </c>
      <c r="B7" s="32" t="s">
        <v>225</v>
      </c>
      <c r="C7" s="57">
        <v>2143.119266055046</v>
      </c>
      <c r="D7" s="60">
        <v>14.678899082568808</v>
      </c>
      <c r="E7" s="57">
        <v>2126.6055045871558</v>
      </c>
      <c r="F7" s="57">
        <v>2216.5137614678897</v>
      </c>
      <c r="G7" s="57">
        <v>933.39449541284398</v>
      </c>
      <c r="H7" s="57">
        <v>314862.38532110094</v>
      </c>
      <c r="I7" s="60">
        <v>42.568807339449542</v>
      </c>
      <c r="J7" s="60">
        <v>32.477064220183486</v>
      </c>
    </row>
    <row r="8" spans="1:11" x14ac:dyDescent="0.25">
      <c r="A8" s="49" t="s">
        <v>173</v>
      </c>
      <c r="B8" s="50" t="s">
        <v>232</v>
      </c>
      <c r="C8" s="54">
        <v>45.219123505976093</v>
      </c>
      <c r="D8" s="56">
        <v>412.3505976095617</v>
      </c>
      <c r="E8" s="56">
        <v>92589.641434262943</v>
      </c>
      <c r="F8" s="52">
        <v>51.195219123505971</v>
      </c>
      <c r="G8" s="52">
        <v>87.431169759699799</v>
      </c>
      <c r="H8" s="52"/>
      <c r="I8" s="52">
        <v>0.99127246111805767</v>
      </c>
      <c r="J8" s="54">
        <v>49.455612233017732</v>
      </c>
    </row>
    <row r="9" spans="1:11" x14ac:dyDescent="0.25">
      <c r="A9" s="49" t="s">
        <v>174</v>
      </c>
      <c r="B9" s="50" t="s">
        <v>232</v>
      </c>
      <c r="C9" s="56">
        <v>478.80597014925371</v>
      </c>
      <c r="D9" s="56">
        <v>360.99502487562188</v>
      </c>
      <c r="E9" s="56">
        <v>79422.885572139305</v>
      </c>
      <c r="F9" s="56">
        <v>310.84577114427861</v>
      </c>
      <c r="G9" s="56">
        <v>226.99433991514033</v>
      </c>
      <c r="H9" s="52"/>
      <c r="I9" s="52">
        <v>5.2022774570726176</v>
      </c>
      <c r="J9" s="56">
        <v>211.63187964599007</v>
      </c>
    </row>
    <row r="10" spans="1:11" x14ac:dyDescent="0.25">
      <c r="A10" s="49" t="s">
        <v>175</v>
      </c>
      <c r="B10" s="50" t="s">
        <v>232</v>
      </c>
      <c r="C10" s="54">
        <v>55.88822355289421</v>
      </c>
      <c r="D10" s="56">
        <v>936.5269461077844</v>
      </c>
      <c r="E10" s="56">
        <v>57405.18962075848</v>
      </c>
      <c r="F10" s="56">
        <v>146.30738522954093</v>
      </c>
      <c r="G10" s="56">
        <v>164.62267433937782</v>
      </c>
      <c r="H10" s="52"/>
      <c r="I10" s="52">
        <v>9.3662253837015363</v>
      </c>
      <c r="J10" s="56">
        <v>100.02215954508102</v>
      </c>
    </row>
    <row r="11" spans="1:11" x14ac:dyDescent="0.25">
      <c r="A11" s="49" t="s">
        <v>176</v>
      </c>
      <c r="B11" s="50" t="s">
        <v>232</v>
      </c>
      <c r="C11" s="56">
        <v>174.37934458788479</v>
      </c>
      <c r="D11" s="56">
        <v>421.05263157894734</v>
      </c>
      <c r="E11" s="56">
        <v>90168.818272095334</v>
      </c>
      <c r="F11" s="56">
        <v>187.28897715988083</v>
      </c>
      <c r="G11" s="56">
        <v>109.53391341262662</v>
      </c>
      <c r="H11" s="52"/>
      <c r="I11" s="52">
        <v>2.3673337572017079</v>
      </c>
      <c r="J11" s="54">
        <v>40.591345061064942</v>
      </c>
    </row>
    <row r="12" spans="1:11" x14ac:dyDescent="0.25">
      <c r="A12" s="45" t="s">
        <v>56</v>
      </c>
      <c r="B12" s="50" t="s">
        <v>232</v>
      </c>
      <c r="C12" s="56">
        <v>245.80520732883318</v>
      </c>
      <c r="D12" s="56">
        <v>234.13693346190934</v>
      </c>
      <c r="E12" s="56">
        <v>41668.273866923802</v>
      </c>
      <c r="F12" s="56">
        <v>104.53230472516876</v>
      </c>
      <c r="G12" s="52">
        <v>58.630665380906457</v>
      </c>
      <c r="H12" s="56">
        <v>99517.839922854386</v>
      </c>
      <c r="I12" s="52">
        <v>2.9893924783027965</v>
      </c>
      <c r="J12" s="54">
        <v>18.418514946962389</v>
      </c>
    </row>
    <row r="13" spans="1:11" x14ac:dyDescent="0.25">
      <c r="A13" s="48" t="s">
        <v>71</v>
      </c>
      <c r="B13" s="50" t="s">
        <v>232</v>
      </c>
      <c r="C13" s="56">
        <v>386.18113912231559</v>
      </c>
      <c r="D13" s="56">
        <v>200.93370681605975</v>
      </c>
      <c r="E13" s="56">
        <v>78898.225957049493</v>
      </c>
      <c r="F13" s="56">
        <v>341.54995331465921</v>
      </c>
      <c r="G13" s="56">
        <v>180.39215686274511</v>
      </c>
      <c r="H13" s="56">
        <v>189169.00093370682</v>
      </c>
      <c r="I13" s="52">
        <v>6.3492063492063497</v>
      </c>
      <c r="J13" s="54">
        <v>30.99906629318394</v>
      </c>
      <c r="K13" s="37"/>
    </row>
    <row r="14" spans="1:11" x14ac:dyDescent="0.25">
      <c r="A14" s="48" t="s">
        <v>178</v>
      </c>
      <c r="B14" s="50" t="s">
        <v>232</v>
      </c>
      <c r="C14" s="54">
        <v>86.274509803921575</v>
      </c>
      <c r="D14" s="56">
        <v>458.23529411764707</v>
      </c>
      <c r="E14" s="56">
        <v>78137.254901960783</v>
      </c>
      <c r="F14" s="56">
        <v>89.411764705882348</v>
      </c>
      <c r="G14" s="56">
        <v>208.0392156862745</v>
      </c>
      <c r="H14" s="56">
        <v>227450.98039215687</v>
      </c>
      <c r="I14" s="52">
        <v>4.117647058823529</v>
      </c>
      <c r="J14" s="54">
        <v>27.254901960784313</v>
      </c>
      <c r="K14" s="37"/>
    </row>
    <row r="15" spans="1:11" x14ac:dyDescent="0.25">
      <c r="A15" s="48" t="s">
        <v>220</v>
      </c>
      <c r="B15" s="50" t="s">
        <v>232</v>
      </c>
      <c r="C15" s="56">
        <v>136.43564356435644</v>
      </c>
      <c r="D15" s="56">
        <v>1592.8712871287132</v>
      </c>
      <c r="E15" s="56">
        <v>3908.9108910891091</v>
      </c>
      <c r="F15" s="56">
        <v>112.67326732673267</v>
      </c>
      <c r="G15" s="56">
        <v>113.66336633663366</v>
      </c>
      <c r="H15" s="56">
        <v>344554.45544554456</v>
      </c>
      <c r="I15" s="52">
        <v>5.5445544554455441</v>
      </c>
      <c r="J15" s="52">
        <v>5.9405940594059405</v>
      </c>
      <c r="K15" s="37"/>
    </row>
    <row r="16" spans="1:11" x14ac:dyDescent="0.25">
      <c r="A16" s="48" t="s">
        <v>74</v>
      </c>
      <c r="B16" s="50" t="s">
        <v>232</v>
      </c>
      <c r="C16" s="54">
        <v>85.061845861084691</v>
      </c>
      <c r="D16" s="56">
        <v>263.93910561370126</v>
      </c>
      <c r="E16" s="56">
        <v>85537.58325404377</v>
      </c>
      <c r="F16" s="56">
        <v>173.92959086584207</v>
      </c>
      <c r="G16" s="56">
        <v>200</v>
      </c>
      <c r="H16" s="56">
        <v>191817.31684110372</v>
      </c>
      <c r="I16" s="52">
        <v>2.2835394862036158</v>
      </c>
      <c r="J16" s="54">
        <v>22.835394862036157</v>
      </c>
      <c r="K16" s="37"/>
    </row>
    <row r="17" spans="1:11" x14ac:dyDescent="0.25">
      <c r="A17" s="48" t="s">
        <v>221</v>
      </c>
      <c r="B17" s="50" t="s">
        <v>232</v>
      </c>
      <c r="C17" s="56">
        <v>261.10019646365424</v>
      </c>
      <c r="D17" s="56">
        <v>231.23772102161101</v>
      </c>
      <c r="E17" s="56">
        <v>85088.408644400784</v>
      </c>
      <c r="F17" s="56">
        <v>163.06483300589392</v>
      </c>
      <c r="G17" s="56">
        <v>171.11984282907662</v>
      </c>
      <c r="H17" s="56">
        <v>205108.05500982318</v>
      </c>
      <c r="I17" s="52">
        <v>3.9292730844793713</v>
      </c>
      <c r="J17" s="56">
        <v>256.58153241650297</v>
      </c>
      <c r="K17" s="37"/>
    </row>
    <row r="18" spans="1:11" x14ac:dyDescent="0.25">
      <c r="A18" s="49" t="s">
        <v>191</v>
      </c>
      <c r="B18" s="50" t="s">
        <v>80</v>
      </c>
      <c r="C18" s="56">
        <v>204.77137176938371</v>
      </c>
      <c r="D18" s="56">
        <v>705.16898608349902</v>
      </c>
      <c r="E18" s="56">
        <v>85725.646123260449</v>
      </c>
      <c r="F18" s="54">
        <v>71.968190854870784</v>
      </c>
      <c r="G18" s="52">
        <v>86.999191247351504</v>
      </c>
      <c r="H18" s="56"/>
      <c r="I18" s="52">
        <v>1.6138503421460799</v>
      </c>
      <c r="J18" s="54">
        <v>24.578856025592643</v>
      </c>
    </row>
    <row r="19" spans="1:11" x14ac:dyDescent="0.25">
      <c r="A19" s="49" t="s">
        <v>192</v>
      </c>
      <c r="B19" s="50" t="s">
        <v>80</v>
      </c>
      <c r="C19" s="56">
        <v>947.61904761904759</v>
      </c>
      <c r="D19" s="56">
        <v>695.2380952380953</v>
      </c>
      <c r="E19" s="56">
        <v>82916.666666666672</v>
      </c>
      <c r="F19" s="56">
        <v>481.54761904761904</v>
      </c>
      <c r="G19" s="56">
        <v>146.28136368556449</v>
      </c>
      <c r="H19" s="56"/>
      <c r="I19" s="52">
        <v>10.832427058522342</v>
      </c>
      <c r="J19" s="52">
        <v>11.400987073515813</v>
      </c>
    </row>
    <row r="20" spans="1:11" x14ac:dyDescent="0.25">
      <c r="A20" s="48" t="s">
        <v>103</v>
      </c>
      <c r="B20" s="50" t="s">
        <v>80</v>
      </c>
      <c r="C20" s="56">
        <v>1141.9801980198019</v>
      </c>
      <c r="D20" s="56">
        <v>525.74257425742576</v>
      </c>
      <c r="E20" s="56">
        <v>81405.940594059401</v>
      </c>
      <c r="F20" s="56">
        <v>237.82178217821783</v>
      </c>
      <c r="G20" s="56">
        <v>251.28712871287129</v>
      </c>
      <c r="H20" s="56">
        <v>260396.03960396041</v>
      </c>
      <c r="I20" s="52">
        <v>4.3564356435643568</v>
      </c>
      <c r="J20" s="54">
        <v>80.396039603960389</v>
      </c>
      <c r="K20" s="37"/>
    </row>
    <row r="21" spans="1:11" x14ac:dyDescent="0.25">
      <c r="A21" s="48" t="s">
        <v>193</v>
      </c>
      <c r="B21" s="50" t="s">
        <v>80</v>
      </c>
      <c r="C21" s="56">
        <v>1290.4000000000001</v>
      </c>
      <c r="D21" s="56">
        <v>594.79999999999995</v>
      </c>
      <c r="E21" s="56">
        <v>93920</v>
      </c>
      <c r="F21" s="56">
        <v>271.8</v>
      </c>
      <c r="G21" s="56">
        <v>212.6</v>
      </c>
      <c r="H21" s="56">
        <v>231400</v>
      </c>
      <c r="I21" s="52">
        <v>5.8</v>
      </c>
      <c r="J21" s="52">
        <v>281.39999999999998</v>
      </c>
      <c r="K21" s="37"/>
    </row>
    <row r="22" spans="1:11" x14ac:dyDescent="0.25">
      <c r="A22" s="48" t="s">
        <v>194</v>
      </c>
      <c r="B22" s="50" t="s">
        <v>80</v>
      </c>
      <c r="C22" s="56">
        <v>4898.1481481481478</v>
      </c>
      <c r="D22" s="56">
        <v>743.88888888888903</v>
      </c>
      <c r="E22" s="56">
        <v>45703.703703703701</v>
      </c>
      <c r="F22" s="56">
        <v>352.03703703703701</v>
      </c>
      <c r="G22" s="56">
        <v>154.25925925925927</v>
      </c>
      <c r="H22" s="56">
        <v>266111.11111111112</v>
      </c>
      <c r="I22" s="52">
        <v>18.703703703703702</v>
      </c>
      <c r="J22" s="56">
        <v>476.2962962962963</v>
      </c>
      <c r="K22" s="37"/>
    </row>
    <row r="23" spans="1:11" x14ac:dyDescent="0.25">
      <c r="A23" s="48" t="s">
        <v>106</v>
      </c>
      <c r="B23" s="50" t="s">
        <v>80</v>
      </c>
      <c r="C23" s="56">
        <v>1307.5247524752476</v>
      </c>
      <c r="D23" s="56">
        <v>414.25742574257424</v>
      </c>
      <c r="E23" s="56">
        <v>83544.554455445541</v>
      </c>
      <c r="F23" s="56">
        <v>491.48514851485146</v>
      </c>
      <c r="G23" s="56">
        <v>248.11881188118812</v>
      </c>
      <c r="H23" s="56">
        <v>211683.1683168317</v>
      </c>
      <c r="I23" s="52">
        <v>6.5346534653465342</v>
      </c>
      <c r="J23" s="56">
        <v>108.31683168316832</v>
      </c>
      <c r="K23" s="37"/>
    </row>
    <row r="24" spans="1:11" x14ac:dyDescent="0.25">
      <c r="A24" s="48" t="s">
        <v>195</v>
      </c>
      <c r="B24" s="50" t="s">
        <v>80</v>
      </c>
      <c r="C24" s="56">
        <v>1826.5151515151515</v>
      </c>
      <c r="D24" s="56">
        <v>537.31060606060612</v>
      </c>
      <c r="E24" s="56">
        <v>81780.303030303039</v>
      </c>
      <c r="F24" s="56">
        <v>535.22727272727275</v>
      </c>
      <c r="G24" s="56">
        <v>191.47727272727269</v>
      </c>
      <c r="H24" s="56">
        <v>187159.09090909091</v>
      </c>
      <c r="I24" s="52">
        <v>14.204545454545455</v>
      </c>
      <c r="J24" s="54">
        <v>21.022727272727273</v>
      </c>
      <c r="K24" s="37"/>
    </row>
    <row r="25" spans="1:11" x14ac:dyDescent="0.25">
      <c r="A25" s="48" t="s">
        <v>107</v>
      </c>
      <c r="B25" s="50" t="s">
        <v>80</v>
      </c>
      <c r="C25" s="56">
        <v>4276.6355140186915</v>
      </c>
      <c r="D25" s="56">
        <v>549.53271028037386</v>
      </c>
      <c r="E25" s="56">
        <v>87925.233644859807</v>
      </c>
      <c r="F25" s="56">
        <v>493.45794392523362</v>
      </c>
      <c r="G25" s="56">
        <v>206.54205607476635</v>
      </c>
      <c r="H25" s="56">
        <v>212710.28037383177</v>
      </c>
      <c r="I25" s="52">
        <v>8.0373831775700939</v>
      </c>
      <c r="J25" s="54">
        <v>11.401869158878505</v>
      </c>
      <c r="K25" s="37"/>
    </row>
    <row r="26" spans="1:11" x14ac:dyDescent="0.25">
      <c r="A26" s="48" t="s">
        <v>196</v>
      </c>
      <c r="B26" s="50" t="s">
        <v>80</v>
      </c>
      <c r="C26" s="56">
        <v>1434.4230769230769</v>
      </c>
      <c r="D26" s="56">
        <v>1204.4230769230769</v>
      </c>
      <c r="E26" s="56">
        <v>83788.461538461532</v>
      </c>
      <c r="F26" s="56">
        <v>243.84615384615384</v>
      </c>
      <c r="G26" s="56">
        <v>173.07692307692307</v>
      </c>
      <c r="H26" s="56">
        <v>214230.76923076922</v>
      </c>
      <c r="I26" s="52">
        <v>8.2692307692307701</v>
      </c>
      <c r="J26" s="56">
        <v>344.61538461538464</v>
      </c>
      <c r="K26" s="37"/>
    </row>
    <row r="27" spans="1:11" x14ac:dyDescent="0.25">
      <c r="A27" s="48" t="s">
        <v>197</v>
      </c>
      <c r="B27" s="50" t="s">
        <v>80</v>
      </c>
      <c r="C27" s="56">
        <v>364.48598130841123</v>
      </c>
      <c r="D27" s="56">
        <v>853.08411214953276</v>
      </c>
      <c r="E27" s="56">
        <v>81626.168224299065</v>
      </c>
      <c r="F27" s="56">
        <v>117.94392523364486</v>
      </c>
      <c r="G27" s="56">
        <v>111.02803738317758</v>
      </c>
      <c r="H27" s="56">
        <v>192897.19626168226</v>
      </c>
      <c r="I27" s="52">
        <v>2.05607476635514</v>
      </c>
      <c r="J27" s="52">
        <v>6.7289719626168223</v>
      </c>
      <c r="K27" s="37"/>
    </row>
    <row r="28" spans="1:11" x14ac:dyDescent="0.25">
      <c r="A28" s="48" t="s">
        <v>109</v>
      </c>
      <c r="B28" s="50" t="s">
        <v>80</v>
      </c>
      <c r="C28" s="56">
        <v>513.65461847389565</v>
      </c>
      <c r="D28" s="56">
        <v>795.98393574297188</v>
      </c>
      <c r="E28" s="56">
        <v>82650.602409638552</v>
      </c>
      <c r="F28" s="56">
        <v>178.91566265060243</v>
      </c>
      <c r="G28" s="56">
        <v>123.09236947791166</v>
      </c>
      <c r="H28" s="56">
        <v>192550.20080321285</v>
      </c>
      <c r="I28" s="52">
        <v>3.2128514056224899</v>
      </c>
      <c r="J28" s="56">
        <v>513.85542168674704</v>
      </c>
      <c r="K28" s="37"/>
    </row>
    <row r="29" spans="1:11" x14ac:dyDescent="0.25">
      <c r="A29" s="48" t="s">
        <v>198</v>
      </c>
      <c r="B29" s="50" t="s">
        <v>80</v>
      </c>
      <c r="C29" s="56">
        <v>1145.6310679611649</v>
      </c>
      <c r="D29" s="56">
        <v>933.00970873786412</v>
      </c>
      <c r="E29" s="56">
        <v>87029.12621359223</v>
      </c>
      <c r="F29" s="56">
        <v>75.339805825242721</v>
      </c>
      <c r="G29" s="56">
        <v>103.30097087378641</v>
      </c>
      <c r="H29" s="56">
        <v>198446.60194174756</v>
      </c>
      <c r="I29" s="52">
        <v>3.3009708737864076</v>
      </c>
      <c r="J29" s="54">
        <v>21.941747572815533</v>
      </c>
      <c r="K29" s="37"/>
    </row>
    <row r="30" spans="1:11" x14ac:dyDescent="0.25">
      <c r="A30" s="48" t="s">
        <v>110</v>
      </c>
      <c r="B30" s="50" t="s">
        <v>80</v>
      </c>
      <c r="C30" s="56">
        <v>1693.836246550138</v>
      </c>
      <c r="D30" s="56">
        <v>672.30910763569455</v>
      </c>
      <c r="E30" s="56">
        <v>82594.296228150866</v>
      </c>
      <c r="F30" s="56">
        <v>195.76816927322906</v>
      </c>
      <c r="G30" s="56">
        <v>130.81876724931001</v>
      </c>
      <c r="H30" s="56">
        <v>188960.4415823367</v>
      </c>
      <c r="I30" s="52">
        <v>5.5197792088316469</v>
      </c>
      <c r="J30" s="52">
        <v>9.5676172953081906</v>
      </c>
      <c r="K30" s="37"/>
    </row>
    <row r="31" spans="1:11" x14ac:dyDescent="0.25">
      <c r="A31" s="48" t="s">
        <v>199</v>
      </c>
      <c r="B31" s="50" t="s">
        <v>80</v>
      </c>
      <c r="C31" s="56">
        <v>820.30360531309293</v>
      </c>
      <c r="D31" s="56">
        <v>593.92789373814037</v>
      </c>
      <c r="E31" s="56">
        <v>80170.777988614791</v>
      </c>
      <c r="F31" s="56">
        <v>735.673624288425</v>
      </c>
      <c r="G31" s="56">
        <v>174.38330170777988</v>
      </c>
      <c r="H31" s="56">
        <v>218595.82542694497</v>
      </c>
      <c r="I31" s="52">
        <v>5.6925996204933584</v>
      </c>
      <c r="J31" s="54">
        <v>16.888045540796963</v>
      </c>
      <c r="K31" s="37"/>
    </row>
    <row r="32" spans="1:11" x14ac:dyDescent="0.25">
      <c r="A32" s="48" t="s">
        <v>200</v>
      </c>
      <c r="B32" s="50" t="s">
        <v>80</v>
      </c>
      <c r="C32" s="56">
        <v>2250</v>
      </c>
      <c r="D32" s="56">
        <v>530.57692307692309</v>
      </c>
      <c r="E32" s="56">
        <v>81307.692307692312</v>
      </c>
      <c r="F32" s="56">
        <v>1046.5384615384614</v>
      </c>
      <c r="G32" s="56">
        <v>228.46153846153845</v>
      </c>
      <c r="H32" s="56">
        <v>195769.23076923078</v>
      </c>
      <c r="I32" s="52">
        <v>11.923076923076923</v>
      </c>
      <c r="J32" s="54">
        <v>11.538461538461538</v>
      </c>
      <c r="K32" s="37"/>
    </row>
    <row r="33" spans="1:11" x14ac:dyDescent="0.25">
      <c r="A33" s="48" t="s">
        <v>95</v>
      </c>
      <c r="B33" s="50" t="s">
        <v>80</v>
      </c>
      <c r="C33" s="56">
        <v>1042.9126213592233</v>
      </c>
      <c r="D33" s="56">
        <v>407.57281553398059</v>
      </c>
      <c r="E33" s="56">
        <v>84019.417475728158</v>
      </c>
      <c r="F33" s="56">
        <v>594.36893203883494</v>
      </c>
      <c r="G33" s="56">
        <v>303.68932038834953</v>
      </c>
      <c r="H33" s="56">
        <v>209126.21359223302</v>
      </c>
      <c r="I33" s="52">
        <v>7.1844660194174761</v>
      </c>
      <c r="J33" s="54">
        <v>26.407766990291261</v>
      </c>
      <c r="K33" s="37"/>
    </row>
    <row r="34" spans="1:11" x14ac:dyDescent="0.25">
      <c r="A34" s="48" t="s">
        <v>119</v>
      </c>
      <c r="B34" s="50" t="s">
        <v>80</v>
      </c>
      <c r="C34" s="56">
        <v>2227.7227722772277</v>
      </c>
      <c r="D34" s="56">
        <v>739.40594059405942</v>
      </c>
      <c r="E34" s="56">
        <v>97564.356435643567</v>
      </c>
      <c r="F34" s="56">
        <v>579.00990099009903</v>
      </c>
      <c r="G34" s="56">
        <v>141.1881188118812</v>
      </c>
      <c r="H34" s="56">
        <v>211881.18811881187</v>
      </c>
      <c r="I34" s="52">
        <v>3.9603960396039604</v>
      </c>
      <c r="J34" s="54">
        <v>30.89108910891089</v>
      </c>
      <c r="K34" s="37"/>
    </row>
    <row r="35" spans="1:11" x14ac:dyDescent="0.25">
      <c r="A35" s="48" t="s">
        <v>121</v>
      </c>
      <c r="B35" s="50" t="s">
        <v>80</v>
      </c>
      <c r="C35" s="56">
        <v>2464.0151515151515</v>
      </c>
      <c r="D35" s="56">
        <v>1011.7424242424242</v>
      </c>
      <c r="E35" s="56">
        <v>90833.333333333343</v>
      </c>
      <c r="F35" s="56">
        <v>284.84848484848487</v>
      </c>
      <c r="G35" s="56">
        <v>92.613636363636374</v>
      </c>
      <c r="H35" s="56">
        <v>185625</v>
      </c>
      <c r="I35" s="52">
        <v>2.8409090909090913</v>
      </c>
      <c r="J35" s="54">
        <v>18.371212121212121</v>
      </c>
      <c r="K35" s="37"/>
    </row>
    <row r="36" spans="1:11" x14ac:dyDescent="0.25">
      <c r="A36" s="48" t="s">
        <v>124</v>
      </c>
      <c r="B36" s="50" t="s">
        <v>80</v>
      </c>
      <c r="C36" s="56">
        <v>493.11294765840216</v>
      </c>
      <c r="D36" s="56">
        <v>587.1441689623507</v>
      </c>
      <c r="E36" s="56">
        <v>81818.181818181809</v>
      </c>
      <c r="F36" s="56">
        <v>395.77594123048664</v>
      </c>
      <c r="G36" s="56">
        <v>133.51698806244261</v>
      </c>
      <c r="H36" s="56">
        <v>194674.01285583104</v>
      </c>
      <c r="I36" s="52">
        <v>4.7750229568411386</v>
      </c>
      <c r="J36" s="54">
        <v>13.039485766758494</v>
      </c>
      <c r="K36" s="37"/>
    </row>
    <row r="37" spans="1:11" x14ac:dyDescent="0.25">
      <c r="A37" s="48" t="s">
        <v>125</v>
      </c>
      <c r="B37" s="50" t="s">
        <v>80</v>
      </c>
      <c r="C37" s="56">
        <v>313.90977443609023</v>
      </c>
      <c r="D37" s="56">
        <v>571.42857142857144</v>
      </c>
      <c r="E37" s="56">
        <v>80357.142857142855</v>
      </c>
      <c r="F37" s="56">
        <v>203.57142857142856</v>
      </c>
      <c r="G37" s="56">
        <v>135.90225563909775</v>
      </c>
      <c r="H37" s="56">
        <v>202255.63909774434</v>
      </c>
      <c r="I37" s="52">
        <v>4.6992481203007515</v>
      </c>
      <c r="J37" s="52">
        <v>369.17293233082705</v>
      </c>
      <c r="K37" s="37"/>
    </row>
    <row r="38" spans="1:11" x14ac:dyDescent="0.25">
      <c r="A38" s="48" t="s">
        <v>201</v>
      </c>
      <c r="B38" s="50" t="s">
        <v>80</v>
      </c>
      <c r="C38" s="56">
        <v>1940.5204460966543</v>
      </c>
      <c r="D38" s="56">
        <v>492.00743494423796</v>
      </c>
      <c r="E38" s="56">
        <v>83457.24907063198</v>
      </c>
      <c r="F38" s="56">
        <v>407.80669144981414</v>
      </c>
      <c r="G38" s="56">
        <v>293.12267657992567</v>
      </c>
      <c r="H38" s="56">
        <v>199442.37918215615</v>
      </c>
      <c r="I38" s="52">
        <v>5.2044609665427508</v>
      </c>
      <c r="J38" s="52">
        <v>508.55018587360598</v>
      </c>
      <c r="K38" s="37"/>
    </row>
    <row r="39" spans="1:11" x14ac:dyDescent="0.25">
      <c r="A39" s="48" t="s">
        <v>202</v>
      </c>
      <c r="B39" s="50" t="s">
        <v>80</v>
      </c>
      <c r="C39" s="56">
        <v>1782.8</v>
      </c>
      <c r="D39" s="56">
        <v>552.4</v>
      </c>
      <c r="E39" s="56">
        <v>79180</v>
      </c>
      <c r="F39" s="56">
        <v>1087</v>
      </c>
      <c r="G39" s="56">
        <v>149.4</v>
      </c>
      <c r="H39" s="56">
        <v>185580</v>
      </c>
      <c r="I39" s="52">
        <v>18.2</v>
      </c>
      <c r="J39" s="54">
        <v>12.8</v>
      </c>
      <c r="K39" s="37"/>
    </row>
    <row r="40" spans="1:11" x14ac:dyDescent="0.25">
      <c r="A40" s="48" t="s">
        <v>100</v>
      </c>
      <c r="B40" s="50" t="s">
        <v>80</v>
      </c>
      <c r="C40" s="56">
        <v>674.74747474747471</v>
      </c>
      <c r="D40" s="56">
        <v>855.75757575757575</v>
      </c>
      <c r="E40" s="56">
        <v>101555.55555555556</v>
      </c>
      <c r="F40" s="56">
        <v>333.13131313131311</v>
      </c>
      <c r="G40" s="56">
        <v>225.85858585858585</v>
      </c>
      <c r="H40" s="56">
        <v>245656.56565656565</v>
      </c>
      <c r="I40" s="52">
        <v>3.2323232323232323</v>
      </c>
      <c r="J40" s="54">
        <v>19.797979797979799</v>
      </c>
      <c r="K40" s="37"/>
    </row>
    <row r="41" spans="1:11" x14ac:dyDescent="0.25">
      <c r="A41" s="48" t="s">
        <v>203</v>
      </c>
      <c r="B41" s="50" t="s">
        <v>80</v>
      </c>
      <c r="C41" s="56">
        <v>132.23140495867767</v>
      </c>
      <c r="D41" s="56">
        <v>319.19191919191917</v>
      </c>
      <c r="E41" s="56">
        <v>77832.874196510558</v>
      </c>
      <c r="F41" s="56">
        <v>184.0220385674931</v>
      </c>
      <c r="G41" s="56">
        <v>151.69880624426079</v>
      </c>
      <c r="H41" s="56">
        <v>196143.25068870521</v>
      </c>
      <c r="I41" s="52">
        <v>2.3875114784205693</v>
      </c>
      <c r="J41" s="54">
        <v>25.895316804407713</v>
      </c>
      <c r="K41" s="37"/>
    </row>
    <row r="42" spans="1:11" x14ac:dyDescent="0.25">
      <c r="A42" s="48" t="s">
        <v>128</v>
      </c>
      <c r="B42" s="50" t="s">
        <v>80</v>
      </c>
      <c r="C42" s="56">
        <v>273.15689981096409</v>
      </c>
      <c r="D42" s="56">
        <v>255.765595463138</v>
      </c>
      <c r="E42" s="56">
        <v>82362.948960302456</v>
      </c>
      <c r="F42" s="56">
        <v>246.12476370510399</v>
      </c>
      <c r="G42" s="56">
        <v>188.6578449905482</v>
      </c>
      <c r="H42" s="56">
        <v>201134.2155009452</v>
      </c>
      <c r="I42" s="52">
        <v>6.9943289224952743</v>
      </c>
      <c r="J42" s="52">
        <v>7.1833648393194709</v>
      </c>
      <c r="K42" s="37"/>
    </row>
    <row r="43" spans="1:11" x14ac:dyDescent="0.25">
      <c r="A43" s="48" t="s">
        <v>204</v>
      </c>
      <c r="B43" s="50" t="s">
        <v>80</v>
      </c>
      <c r="C43" s="56">
        <v>297.8</v>
      </c>
      <c r="D43" s="56">
        <v>246</v>
      </c>
      <c r="E43" s="56">
        <v>83520</v>
      </c>
      <c r="F43" s="56">
        <v>433</v>
      </c>
      <c r="G43" s="56">
        <v>187</v>
      </c>
      <c r="H43" s="56">
        <v>204600</v>
      </c>
      <c r="I43" s="52">
        <v>6.2</v>
      </c>
      <c r="J43" s="54">
        <v>88.2</v>
      </c>
      <c r="K43" s="37"/>
    </row>
    <row r="44" spans="1:11" x14ac:dyDescent="0.25">
      <c r="A44" s="48" t="s">
        <v>205</v>
      </c>
      <c r="B44" s="50" t="s">
        <v>80</v>
      </c>
      <c r="C44" s="56">
        <v>835.33980582524271</v>
      </c>
      <c r="D44" s="56">
        <v>470.67961165048541</v>
      </c>
      <c r="E44" s="56">
        <v>82388.349514563102</v>
      </c>
      <c r="F44" s="56">
        <v>748.15533980582529</v>
      </c>
      <c r="G44" s="56">
        <v>191.06796116504853</v>
      </c>
      <c r="H44" s="56">
        <v>202135.92233009709</v>
      </c>
      <c r="I44" s="52">
        <v>5.4368932038834954</v>
      </c>
      <c r="J44" s="56">
        <v>160.38834951456312</v>
      </c>
      <c r="K44" s="37"/>
    </row>
    <row r="45" spans="1:11" x14ac:dyDescent="0.25">
      <c r="A45" s="48" t="s">
        <v>206</v>
      </c>
      <c r="B45" s="50" t="s">
        <v>80</v>
      </c>
      <c r="C45" s="56">
        <v>2916.3424124513617</v>
      </c>
      <c r="D45" s="56">
        <v>548.83268482490269</v>
      </c>
      <c r="E45" s="56">
        <v>70116.731517509732</v>
      </c>
      <c r="F45" s="56">
        <v>530.35019455252916</v>
      </c>
      <c r="G45" s="56">
        <v>189.10505836575877</v>
      </c>
      <c r="H45" s="56">
        <v>203891.0505836576</v>
      </c>
      <c r="I45" s="52">
        <v>21.011673151750973</v>
      </c>
      <c r="J45" s="54">
        <v>19.649805447470818</v>
      </c>
      <c r="K45" s="37"/>
    </row>
    <row r="46" spans="1:11" x14ac:dyDescent="0.25">
      <c r="A46" s="48" t="s">
        <v>207</v>
      </c>
      <c r="B46" s="50" t="s">
        <v>80</v>
      </c>
      <c r="C46" s="56">
        <v>1792.6402943882244</v>
      </c>
      <c r="D46" s="56">
        <v>664.58141674333024</v>
      </c>
      <c r="E46" s="56">
        <v>80275.98896044158</v>
      </c>
      <c r="F46" s="56">
        <v>621.89512419503217</v>
      </c>
      <c r="G46" s="56">
        <v>133.21067157313706</v>
      </c>
      <c r="H46" s="56">
        <v>190616.37534498618</v>
      </c>
      <c r="I46" s="52">
        <v>11.775528978840846</v>
      </c>
      <c r="J46" s="54">
        <v>13.431462741490341</v>
      </c>
      <c r="K46" s="37"/>
    </row>
    <row r="47" spans="1:11" x14ac:dyDescent="0.25">
      <c r="A47" s="48" t="s">
        <v>208</v>
      </c>
      <c r="B47" s="50" t="s">
        <v>80</v>
      </c>
      <c r="C47" s="56">
        <v>1081.7307692307693</v>
      </c>
      <c r="D47" s="56">
        <v>1316.3461538461538</v>
      </c>
      <c r="E47" s="56">
        <v>82192.307692307688</v>
      </c>
      <c r="F47" s="56">
        <v>133.46153846153845</v>
      </c>
      <c r="G47" s="56">
        <v>126.92307692307692</v>
      </c>
      <c r="H47" s="56">
        <v>212115.38461538462</v>
      </c>
      <c r="I47" s="52">
        <v>6.7307692307692308</v>
      </c>
      <c r="J47" s="54">
        <v>15.192307692307692</v>
      </c>
      <c r="K47" s="37"/>
    </row>
    <row r="48" spans="1:11" x14ac:dyDescent="0.25">
      <c r="A48" s="49" t="s">
        <v>179</v>
      </c>
      <c r="B48" s="50" t="s">
        <v>80</v>
      </c>
      <c r="C48" s="56">
        <v>879.08366533864535</v>
      </c>
      <c r="D48" s="56">
        <v>1117.9282868525895</v>
      </c>
      <c r="E48" s="56">
        <v>83187.250996015937</v>
      </c>
      <c r="F48" s="56">
        <v>480.67729083665336</v>
      </c>
      <c r="G48" s="56">
        <v>127.83194861590039</v>
      </c>
      <c r="H48" s="56"/>
      <c r="I48" s="52">
        <v>11.178321425096433</v>
      </c>
      <c r="J48" s="56">
        <v>200.46016273227289</v>
      </c>
      <c r="K48" s="37"/>
    </row>
    <row r="49" spans="1:11" x14ac:dyDescent="0.25">
      <c r="A49" s="49" t="s">
        <v>180</v>
      </c>
      <c r="B49" s="50" t="s">
        <v>80</v>
      </c>
      <c r="C49" s="56">
        <v>368.81827209533265</v>
      </c>
      <c r="D49" s="56">
        <v>496.12711022840119</v>
      </c>
      <c r="E49" s="56">
        <v>69016.881827209538</v>
      </c>
      <c r="F49" s="56">
        <v>192.45283018867923</v>
      </c>
      <c r="G49" s="56">
        <v>1211.0776597643237</v>
      </c>
      <c r="H49" s="56"/>
      <c r="I49" s="52">
        <v>3.2802412950722544</v>
      </c>
      <c r="J49" s="56">
        <v>765.89339021532669</v>
      </c>
      <c r="K49" s="37"/>
    </row>
    <row r="50" spans="1:11" x14ac:dyDescent="0.25">
      <c r="A50" s="49" t="s">
        <v>181</v>
      </c>
      <c r="B50" s="50" t="s">
        <v>80</v>
      </c>
      <c r="C50" s="56">
        <v>247.95204795204796</v>
      </c>
      <c r="D50" s="56">
        <v>856.34365634365645</v>
      </c>
      <c r="E50" s="56">
        <v>90509.490509490512</v>
      </c>
      <c r="F50" s="56">
        <v>38.761238761238765</v>
      </c>
      <c r="G50" s="54">
        <v>74.878529343306298</v>
      </c>
      <c r="H50" s="56"/>
      <c r="I50" s="52">
        <v>0.58038718835565228</v>
      </c>
      <c r="J50" s="56">
        <v>349.19959152798805</v>
      </c>
      <c r="K50" s="37"/>
    </row>
    <row r="51" spans="1:11" x14ac:dyDescent="0.25">
      <c r="A51" s="49" t="s">
        <v>182</v>
      </c>
      <c r="B51" s="50" t="s">
        <v>80</v>
      </c>
      <c r="C51" s="56">
        <v>335.25896414342628</v>
      </c>
      <c r="D51" s="56">
        <v>479.68127490039836</v>
      </c>
      <c r="E51" s="56">
        <v>90398.406374501981</v>
      </c>
      <c r="F51" s="56">
        <v>28.486055776892428</v>
      </c>
      <c r="G51" s="56">
        <v>133.62851003177769</v>
      </c>
      <c r="H51" s="56"/>
      <c r="I51" s="52">
        <v>0.55863821243269118</v>
      </c>
      <c r="J51" s="56">
        <v>590.03367843284866</v>
      </c>
      <c r="K51" s="37"/>
    </row>
    <row r="52" spans="1:11" x14ac:dyDescent="0.25">
      <c r="A52" s="49" t="s">
        <v>183</v>
      </c>
      <c r="B52" s="50" t="s">
        <v>80</v>
      </c>
      <c r="C52" s="56">
        <v>70.717131474103581</v>
      </c>
      <c r="D52" s="56">
        <v>249.601593625498</v>
      </c>
      <c r="E52" s="56">
        <v>88964.143426294817</v>
      </c>
      <c r="F52" s="56">
        <v>35.458167330677291</v>
      </c>
      <c r="G52" s="54">
        <v>94.424671343583654</v>
      </c>
      <c r="H52" s="56"/>
      <c r="I52" s="52">
        <v>0.73575500476051792</v>
      </c>
      <c r="J52" s="56">
        <v>102.66329017617846</v>
      </c>
      <c r="K52" s="37"/>
    </row>
    <row r="53" spans="1:11" x14ac:dyDescent="0.25">
      <c r="A53" s="49" t="s">
        <v>184</v>
      </c>
      <c r="B53" s="50" t="s">
        <v>80</v>
      </c>
      <c r="C53" s="56">
        <v>410.50545094152625</v>
      </c>
      <c r="D53" s="56">
        <v>207.73042616451932</v>
      </c>
      <c r="E53" s="56">
        <v>89256.689791873141</v>
      </c>
      <c r="F53" s="56">
        <v>22.993062438057482</v>
      </c>
      <c r="G53" s="56">
        <v>109.16409653872823</v>
      </c>
      <c r="H53" s="56"/>
      <c r="I53" s="52">
        <v>0.6627424635457918</v>
      </c>
      <c r="J53" s="56">
        <v>283.29264748823982</v>
      </c>
      <c r="K53" s="37"/>
    </row>
    <row r="54" spans="1:11" x14ac:dyDescent="0.25">
      <c r="A54" s="49" t="s">
        <v>185</v>
      </c>
      <c r="B54" s="50" t="s">
        <v>80</v>
      </c>
      <c r="C54" s="56">
        <v>1743.7686939182454</v>
      </c>
      <c r="D54" s="56">
        <v>473.37986041874376</v>
      </c>
      <c r="E54" s="56">
        <v>56251.246261216351</v>
      </c>
      <c r="F54" s="56">
        <v>279.76071784646064</v>
      </c>
      <c r="G54" s="56">
        <v>334.65067492727019</v>
      </c>
      <c r="H54" s="56"/>
      <c r="I54" s="52">
        <v>3.6544932253183249</v>
      </c>
      <c r="J54" s="56">
        <v>388.21660144354331</v>
      </c>
      <c r="K54" s="37"/>
    </row>
    <row r="55" spans="1:11" x14ac:dyDescent="0.25">
      <c r="A55" s="49" t="s">
        <v>186</v>
      </c>
      <c r="B55" s="50" t="s">
        <v>80</v>
      </c>
      <c r="C55" s="56">
        <v>888.86679920477138</v>
      </c>
      <c r="D55" s="56">
        <v>1561.4314115308152</v>
      </c>
      <c r="E55" s="56">
        <v>85029.821073558647</v>
      </c>
      <c r="F55" s="56">
        <v>246.91848906560637</v>
      </c>
      <c r="G55" s="56">
        <v>132.78862208818728</v>
      </c>
      <c r="H55" s="56"/>
      <c r="I55" s="52">
        <v>9.7780925279106778</v>
      </c>
      <c r="J55" s="56">
        <v>459.72440479359847</v>
      </c>
      <c r="K55" s="37"/>
    </row>
    <row r="56" spans="1:11" x14ac:dyDescent="0.25">
      <c r="A56" s="48" t="s">
        <v>187</v>
      </c>
      <c r="B56" s="50" t="s">
        <v>80</v>
      </c>
      <c r="C56" s="56">
        <v>3169.8113207547171</v>
      </c>
      <c r="D56" s="56">
        <v>480.18867924528303</v>
      </c>
      <c r="E56" s="56">
        <v>78132.075471698117</v>
      </c>
      <c r="F56" s="56">
        <v>469.62264150943395</v>
      </c>
      <c r="G56" s="56">
        <v>189.0566037735849</v>
      </c>
      <c r="H56" s="56">
        <v>195283.01886792452</v>
      </c>
      <c r="I56" s="52">
        <v>11.320754716981131</v>
      </c>
      <c r="J56" s="56">
        <v>167.35849056603774</v>
      </c>
      <c r="K56" s="37"/>
    </row>
    <row r="57" spans="1:11" x14ac:dyDescent="0.25">
      <c r="A57" s="51" t="s">
        <v>213</v>
      </c>
      <c r="B57" s="50" t="s">
        <v>80</v>
      </c>
      <c r="C57" s="56">
        <v>1222.4352828379674</v>
      </c>
      <c r="D57" s="56">
        <v>355.51294343240653</v>
      </c>
      <c r="E57" s="56">
        <v>86021.093000958776</v>
      </c>
      <c r="F57" s="56">
        <v>474.01725790987535</v>
      </c>
      <c r="G57" s="56">
        <v>268.64813039309684</v>
      </c>
      <c r="H57" s="56">
        <v>215723.87344199425</v>
      </c>
      <c r="I57" s="52">
        <v>6.5196548418024927</v>
      </c>
      <c r="J57" s="54">
        <v>39.309683604985622</v>
      </c>
      <c r="K57" s="37"/>
    </row>
    <row r="58" spans="1:11" x14ac:dyDescent="0.25">
      <c r="A58" s="48" t="s">
        <v>188</v>
      </c>
      <c r="B58" s="50" t="s">
        <v>80</v>
      </c>
      <c r="C58" s="56">
        <v>1979.1459781529295</v>
      </c>
      <c r="D58" s="56">
        <v>358.49056603773585</v>
      </c>
      <c r="E58" s="56">
        <v>80516.385302879833</v>
      </c>
      <c r="F58" s="56">
        <v>944.19066534260173</v>
      </c>
      <c r="G58" s="56">
        <v>235.5511420059583</v>
      </c>
      <c r="H58" s="56">
        <v>199801.39026812313</v>
      </c>
      <c r="I58" s="52">
        <v>5.3624627606752728</v>
      </c>
      <c r="J58" s="56">
        <v>103.67428003972195</v>
      </c>
      <c r="K58" s="37"/>
    </row>
    <row r="59" spans="1:11" x14ac:dyDescent="0.25">
      <c r="A59" s="48" t="s">
        <v>189</v>
      </c>
      <c r="B59" s="50" t="s">
        <v>80</v>
      </c>
      <c r="C59" s="56">
        <v>4233.6633663366338</v>
      </c>
      <c r="D59" s="56">
        <v>804.55445544554436</v>
      </c>
      <c r="E59" s="56">
        <v>88415.841584158421</v>
      </c>
      <c r="F59" s="56">
        <v>1222.5742574257426</v>
      </c>
      <c r="G59" s="56">
        <v>198.41584158415841</v>
      </c>
      <c r="H59" s="56">
        <v>197485.14851485149</v>
      </c>
      <c r="I59" s="52">
        <v>9.5049504950495045</v>
      </c>
      <c r="J59" s="56">
        <v>217.82178217821783</v>
      </c>
      <c r="K59" s="37"/>
    </row>
    <row r="60" spans="1:11" x14ac:dyDescent="0.25">
      <c r="A60" s="48" t="s">
        <v>190</v>
      </c>
      <c r="B60" s="50" t="s">
        <v>80</v>
      </c>
      <c r="C60" s="56">
        <v>3204.1392285983065</v>
      </c>
      <c r="D60" s="56">
        <v>1070.1787394167452</v>
      </c>
      <c r="E60" s="56">
        <v>85719.661335841956</v>
      </c>
      <c r="F60" s="56">
        <v>339.04045155221075</v>
      </c>
      <c r="G60" s="56">
        <v>192.66227657572907</v>
      </c>
      <c r="H60" s="56">
        <v>189651.92850423331</v>
      </c>
      <c r="I60" s="52">
        <v>10.536218250235184</v>
      </c>
      <c r="J60" s="56">
        <v>215.99247412982126</v>
      </c>
      <c r="K60" s="37"/>
    </row>
    <row r="61" spans="1:11" x14ac:dyDescent="0.25">
      <c r="A61" s="48" t="s">
        <v>98</v>
      </c>
      <c r="B61" s="50" t="s">
        <v>80</v>
      </c>
      <c r="C61" s="56">
        <v>848.8038277511962</v>
      </c>
      <c r="D61" s="56">
        <v>422.20095693779905</v>
      </c>
      <c r="E61" s="56">
        <v>82889.952153110047</v>
      </c>
      <c r="F61" s="56">
        <v>481.91387559808612</v>
      </c>
      <c r="G61" s="56">
        <v>245.16746411483254</v>
      </c>
      <c r="H61" s="56">
        <v>197129.18660287082</v>
      </c>
      <c r="I61" s="52">
        <v>3.062200956937799</v>
      </c>
      <c r="J61" s="54">
        <v>24.688995215311003</v>
      </c>
      <c r="K61" s="37"/>
    </row>
    <row r="62" spans="1:11" x14ac:dyDescent="0.25">
      <c r="A62" s="48" t="s">
        <v>122</v>
      </c>
      <c r="B62" s="50" t="s">
        <v>80</v>
      </c>
      <c r="C62" s="56">
        <v>4159.4620557156586</v>
      </c>
      <c r="D62" s="56">
        <v>1697.2142170989434</v>
      </c>
      <c r="E62" s="56">
        <v>86628.242074927955</v>
      </c>
      <c r="F62" s="56">
        <v>572.33429394812686</v>
      </c>
      <c r="G62" s="54">
        <v>91.834774255523541</v>
      </c>
      <c r="H62" s="56">
        <v>190201.72910662825</v>
      </c>
      <c r="I62" s="52">
        <v>14.601344860710856</v>
      </c>
      <c r="J62" s="56">
        <v>237.27185398655141</v>
      </c>
      <c r="K62" s="37"/>
    </row>
    <row r="63" spans="1:11" x14ac:dyDescent="0.25">
      <c r="A63" s="48" t="s">
        <v>214</v>
      </c>
      <c r="B63" s="50" t="s">
        <v>80</v>
      </c>
      <c r="C63" s="56">
        <v>635.78528827037781</v>
      </c>
      <c r="D63" s="56">
        <v>278.92644135188868</v>
      </c>
      <c r="E63" s="56">
        <v>83836.978131212731</v>
      </c>
      <c r="F63" s="56">
        <v>519.08548707753482</v>
      </c>
      <c r="G63" s="56">
        <v>156.99242601904993</v>
      </c>
      <c r="H63" s="56"/>
      <c r="I63" s="52">
        <v>2.4824365647362225</v>
      </c>
      <c r="J63" s="54">
        <v>28.887679064340354</v>
      </c>
      <c r="K63" s="37"/>
    </row>
    <row r="64" spans="1:11" x14ac:dyDescent="0.25">
      <c r="A64" s="48" t="s">
        <v>61</v>
      </c>
      <c r="B64" s="50" t="s">
        <v>80</v>
      </c>
      <c r="C64" s="56">
        <v>1078.1655034895314</v>
      </c>
      <c r="D64" s="56">
        <v>527.61714855433695</v>
      </c>
      <c r="E64" s="56">
        <v>82313.060817547361</v>
      </c>
      <c r="F64" s="56">
        <v>574.47657028913261</v>
      </c>
      <c r="G64" s="56">
        <v>184.38051491828713</v>
      </c>
      <c r="H64" s="56"/>
      <c r="I64" s="52">
        <v>5.0714779010363911</v>
      </c>
      <c r="J64" s="56">
        <v>296.8742300919123</v>
      </c>
      <c r="K64" s="37"/>
    </row>
    <row r="65" spans="1:11" x14ac:dyDescent="0.25">
      <c r="A65" s="48" t="s">
        <v>215</v>
      </c>
      <c r="B65" s="50" t="s">
        <v>80</v>
      </c>
      <c r="C65" s="56">
        <v>170.0990099009901</v>
      </c>
      <c r="D65" s="56">
        <v>1023.7623762376238</v>
      </c>
      <c r="E65" s="56">
        <v>83465.346534653465</v>
      </c>
      <c r="F65" s="56">
        <v>148.51485148514851</v>
      </c>
      <c r="G65" s="56">
        <v>267.9207920792079</v>
      </c>
      <c r="H65" s="56">
        <v>235247.52475247523</v>
      </c>
      <c r="I65" s="52">
        <v>6.1386138613861387</v>
      </c>
      <c r="J65" s="54">
        <v>49.10891089108911</v>
      </c>
      <c r="K65" s="37"/>
    </row>
    <row r="66" spans="1:11" x14ac:dyDescent="0.25">
      <c r="A66" s="48" t="s">
        <v>111</v>
      </c>
      <c r="B66" s="50" t="s">
        <v>80</v>
      </c>
      <c r="C66" s="56">
        <v>918.24259789875828</v>
      </c>
      <c r="D66" s="56">
        <v>591.21298949379172</v>
      </c>
      <c r="E66" s="56">
        <v>46456.542502387776</v>
      </c>
      <c r="F66" s="56">
        <v>506.39923591212988</v>
      </c>
      <c r="G66" s="56">
        <v>178.41451766953199</v>
      </c>
      <c r="H66" s="56">
        <v>266475.64469914039</v>
      </c>
      <c r="I66" s="52">
        <v>6.1127029608404966</v>
      </c>
      <c r="J66" s="52">
        <v>8.4049665711556827</v>
      </c>
      <c r="K66" s="37"/>
    </row>
    <row r="67" spans="1:11" x14ac:dyDescent="0.25">
      <c r="A67" s="48" t="s">
        <v>112</v>
      </c>
      <c r="B67" s="50" t="s">
        <v>80</v>
      </c>
      <c r="C67" s="56">
        <v>1108.6274509803923</v>
      </c>
      <c r="D67" s="56">
        <v>692.74509803921569</v>
      </c>
      <c r="E67" s="56">
        <v>87843.137254901958</v>
      </c>
      <c r="F67" s="56">
        <v>688.03921568627447</v>
      </c>
      <c r="G67" s="56">
        <v>150.78431372549019</v>
      </c>
      <c r="H67" s="56">
        <v>199215.68627450979</v>
      </c>
      <c r="I67" s="52">
        <v>4.117647058823529</v>
      </c>
      <c r="J67" s="52">
        <v>7.0588235294117645</v>
      </c>
      <c r="K67" s="37"/>
    </row>
    <row r="68" spans="1:11" x14ac:dyDescent="0.25">
      <c r="A68" s="48" t="s">
        <v>113</v>
      </c>
      <c r="B68" s="50" t="s">
        <v>80</v>
      </c>
      <c r="C68" s="56">
        <v>431.76470588235293</v>
      </c>
      <c r="D68" s="56">
        <v>296.07843137254901</v>
      </c>
      <c r="E68" s="56">
        <v>84607.843137254895</v>
      </c>
      <c r="F68" s="56">
        <v>226.66666666666666</v>
      </c>
      <c r="G68" s="56">
        <v>144.50980392156862</v>
      </c>
      <c r="H68" s="56">
        <v>200980.39215686274</v>
      </c>
      <c r="I68" s="52">
        <v>1.9607843137254901</v>
      </c>
      <c r="J68" s="52">
        <v>8.8235294117647065</v>
      </c>
      <c r="K68" s="37"/>
    </row>
    <row r="69" spans="1:11" x14ac:dyDescent="0.25">
      <c r="A69" s="48" t="s">
        <v>114</v>
      </c>
      <c r="B69" s="50" t="s">
        <v>80</v>
      </c>
      <c r="C69" s="56">
        <v>701.15384615384619</v>
      </c>
      <c r="D69" s="56">
        <v>192.30769230769232</v>
      </c>
      <c r="E69" s="56">
        <v>88826.923076923078</v>
      </c>
      <c r="F69" s="56">
        <v>674.42307692307691</v>
      </c>
      <c r="G69" s="56">
        <v>291.53846153846155</v>
      </c>
      <c r="H69" s="56">
        <v>241538.46153846153</v>
      </c>
      <c r="I69" s="52">
        <v>3.8461538461538463</v>
      </c>
      <c r="J69" s="54">
        <v>14.423076923076923</v>
      </c>
      <c r="K69" s="37"/>
    </row>
    <row r="70" spans="1:11" x14ac:dyDescent="0.25">
      <c r="A70" s="48" t="s">
        <v>216</v>
      </c>
      <c r="B70" s="50" t="s">
        <v>80</v>
      </c>
      <c r="C70" s="56">
        <v>1540.1980198019803</v>
      </c>
      <c r="D70" s="56">
        <v>307.52475247524751</v>
      </c>
      <c r="E70" s="56">
        <v>83980.198019801974</v>
      </c>
      <c r="F70" s="56">
        <v>694.05940594059405</v>
      </c>
      <c r="G70" s="56">
        <v>221.98019801980197</v>
      </c>
      <c r="H70" s="56">
        <v>194811.8811881188</v>
      </c>
      <c r="I70" s="52">
        <v>6.9306930693069306</v>
      </c>
      <c r="J70" s="54">
        <v>35.049504950495049</v>
      </c>
      <c r="K70" s="37"/>
    </row>
    <row r="71" spans="1:11" x14ac:dyDescent="0.25">
      <c r="A71" s="48" t="s">
        <v>177</v>
      </c>
      <c r="B71" s="50" t="s">
        <v>80</v>
      </c>
      <c r="C71" s="56">
        <v>686.18357487922708</v>
      </c>
      <c r="D71" s="56">
        <v>362.89855072463769</v>
      </c>
      <c r="E71" s="56">
        <v>80850.241545893718</v>
      </c>
      <c r="F71" s="56">
        <v>669.37198067632846</v>
      </c>
      <c r="G71" s="56">
        <v>173.52657004830917</v>
      </c>
      <c r="H71" s="56">
        <v>207536.23188405798</v>
      </c>
      <c r="I71" s="52">
        <v>6.1835748792270531</v>
      </c>
      <c r="J71" s="54">
        <v>14.106280193236715</v>
      </c>
      <c r="K71" s="37"/>
    </row>
    <row r="72" spans="1:11" x14ac:dyDescent="0.25">
      <c r="A72" s="48" t="s">
        <v>217</v>
      </c>
      <c r="B72" s="50" t="s">
        <v>80</v>
      </c>
      <c r="C72" s="56">
        <v>951.7447657028913</v>
      </c>
      <c r="D72" s="56">
        <v>267.79661016949154</v>
      </c>
      <c r="E72" s="56">
        <v>84187.437686939185</v>
      </c>
      <c r="F72" s="56">
        <v>1295.7128614157527</v>
      </c>
      <c r="G72" s="56">
        <v>224.12761714855435</v>
      </c>
      <c r="H72" s="56">
        <v>202193.41974077767</v>
      </c>
      <c r="I72" s="52">
        <v>10.368893320039881</v>
      </c>
      <c r="J72" s="54">
        <v>41.076769690927222</v>
      </c>
      <c r="K72" s="37"/>
    </row>
    <row r="73" spans="1:11" x14ac:dyDescent="0.25">
      <c r="A73" s="48" t="s">
        <v>209</v>
      </c>
      <c r="B73" s="50" t="s">
        <v>80</v>
      </c>
      <c r="C73" s="56">
        <v>686.65997993981944</v>
      </c>
      <c r="D73" s="56">
        <v>295.28585757271816</v>
      </c>
      <c r="E73" s="56">
        <v>85957.873620862592</v>
      </c>
      <c r="F73" s="56">
        <v>691.27382146439311</v>
      </c>
      <c r="G73" s="56">
        <v>173.92176529588767</v>
      </c>
      <c r="H73" s="56">
        <v>200601.80541624874</v>
      </c>
      <c r="I73" s="52">
        <v>6.6198595787362082</v>
      </c>
      <c r="J73" s="56">
        <v>266.80040120361082</v>
      </c>
      <c r="K73" s="37"/>
    </row>
    <row r="74" spans="1:11" x14ac:dyDescent="0.25">
      <c r="A74" s="48" t="s">
        <v>218</v>
      </c>
      <c r="B74" s="50" t="s">
        <v>80</v>
      </c>
      <c r="C74" s="56">
        <v>704.2</v>
      </c>
      <c r="D74" s="56">
        <v>770.4</v>
      </c>
      <c r="E74" s="56">
        <v>88540</v>
      </c>
      <c r="F74" s="56">
        <v>479.6</v>
      </c>
      <c r="G74" s="56">
        <v>280.39999999999998</v>
      </c>
      <c r="H74" s="56">
        <v>235200</v>
      </c>
      <c r="I74" s="52">
        <v>6.8</v>
      </c>
      <c r="J74" s="54">
        <v>67.400000000000006</v>
      </c>
      <c r="K74" s="37"/>
    </row>
    <row r="75" spans="1:11" x14ac:dyDescent="0.25">
      <c r="A75" s="48" t="s">
        <v>219</v>
      </c>
      <c r="B75" s="50" t="s">
        <v>80</v>
      </c>
      <c r="C75" s="56">
        <v>184.80769230769232</v>
      </c>
      <c r="D75" s="56">
        <v>498.07692307692309</v>
      </c>
      <c r="E75" s="56">
        <v>89096.153846153844</v>
      </c>
      <c r="F75" s="56">
        <v>197.88461538461539</v>
      </c>
      <c r="G75" s="56">
        <v>123.46153846153847</v>
      </c>
      <c r="H75" s="56">
        <v>229230.76923076922</v>
      </c>
      <c r="I75" s="52">
        <v>3.2692307692307692</v>
      </c>
      <c r="J75" s="54">
        <v>29.03846153846154</v>
      </c>
      <c r="K75" s="37"/>
    </row>
    <row r="76" spans="1:11" s="65" customFormat="1" x14ac:dyDescent="0.25">
      <c r="A76" s="31"/>
      <c r="B76" s="62"/>
      <c r="C76" s="63"/>
      <c r="D76" s="64"/>
      <c r="E76" s="63"/>
      <c r="F76" s="63"/>
      <c r="G76" s="63"/>
      <c r="H76" s="63"/>
      <c r="I76" s="64"/>
      <c r="J76" s="64"/>
    </row>
    <row r="77" spans="1:11" s="65" customFormat="1" x14ac:dyDescent="0.25">
      <c r="A77" s="66"/>
      <c r="B77" s="62"/>
      <c r="C77" s="67"/>
      <c r="D77" s="68"/>
      <c r="E77" s="67"/>
      <c r="F77" s="67"/>
      <c r="G77" s="67"/>
      <c r="H77" s="67"/>
      <c r="I77" s="68"/>
      <c r="J77" s="69"/>
    </row>
    <row r="78" spans="1:11" s="65" customFormat="1" x14ac:dyDescent="0.25">
      <c r="A78" s="31"/>
      <c r="B78" s="62"/>
      <c r="C78" s="63"/>
      <c r="D78" s="64"/>
      <c r="E78" s="63"/>
      <c r="F78" s="63"/>
      <c r="G78" s="63"/>
      <c r="H78" s="63"/>
      <c r="I78" s="64"/>
      <c r="J78" s="64"/>
    </row>
    <row r="81" spans="2:10" x14ac:dyDescent="0.25">
      <c r="B81" s="28"/>
    </row>
    <row r="83" spans="2:10" x14ac:dyDescent="0.25">
      <c r="C83" s="28"/>
      <c r="D83" s="28"/>
      <c r="E83" s="28"/>
      <c r="F83" s="28"/>
      <c r="G83" s="28"/>
      <c r="H83" s="28"/>
      <c r="I83" s="28"/>
      <c r="J83" s="28"/>
    </row>
    <row r="84" spans="2:10" x14ac:dyDescent="0.25">
      <c r="B84" s="34"/>
    </row>
    <row r="87" spans="2:10" x14ac:dyDescent="0.25">
      <c r="C87" s="35"/>
      <c r="D87" s="35"/>
      <c r="E87" s="35"/>
      <c r="F87" s="35"/>
      <c r="G87" s="35"/>
      <c r="H87" s="35"/>
      <c r="I87" s="35"/>
      <c r="J87" s="35"/>
    </row>
    <row r="88" spans="2:10" x14ac:dyDescent="0.25">
      <c r="B88" s="3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J54" sqref="J5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3"/>
  <sheetViews>
    <sheetView workbookViewId="0">
      <selection activeCell="I8" sqref="I8"/>
    </sheetView>
  </sheetViews>
  <sheetFormatPr defaultRowHeight="15" x14ac:dyDescent="0.25"/>
  <cols>
    <col min="2" max="2" width="23.7109375" customWidth="1"/>
    <col min="3" max="4" width="12.7109375" style="37" customWidth="1"/>
    <col min="5" max="5" width="13" customWidth="1"/>
    <col min="6" max="6" width="12.28515625" customWidth="1"/>
    <col min="7" max="7" width="12.7109375" style="72" customWidth="1"/>
  </cols>
  <sheetData>
    <row r="3" spans="2:7" s="70" customFormat="1" ht="32.25" x14ac:dyDescent="0.25">
      <c r="B3" s="26"/>
      <c r="C3" s="26" t="s">
        <v>242</v>
      </c>
      <c r="D3" s="26" t="s">
        <v>263</v>
      </c>
      <c r="E3" s="26" t="s">
        <v>264</v>
      </c>
      <c r="F3" s="26" t="s">
        <v>265</v>
      </c>
      <c r="G3" s="26" t="s">
        <v>272</v>
      </c>
    </row>
    <row r="4" spans="2:7" hidden="1" x14ac:dyDescent="0.25">
      <c r="B4" s="46"/>
      <c r="C4" s="46"/>
      <c r="D4" s="46"/>
      <c r="E4" s="46">
        <f>1.013249966*10^12</f>
        <v>1013249966000</v>
      </c>
      <c r="F4" s="46"/>
      <c r="G4" s="71"/>
    </row>
    <row r="5" spans="2:7" ht="17.25" x14ac:dyDescent="0.25">
      <c r="B5" s="46" t="s">
        <v>243</v>
      </c>
      <c r="C5" s="71">
        <v>200</v>
      </c>
      <c r="D5" s="71" t="s">
        <v>254</v>
      </c>
      <c r="E5" s="73">
        <f>(1*10^-14)*E4</f>
        <v>1.0132499660000001E-2</v>
      </c>
      <c r="F5" s="74">
        <f>E5*1000</f>
        <v>10.132499660000001</v>
      </c>
      <c r="G5" s="71" t="s">
        <v>266</v>
      </c>
    </row>
    <row r="6" spans="2:7" ht="17.25" x14ac:dyDescent="0.25">
      <c r="B6" s="46" t="s">
        <v>244</v>
      </c>
      <c r="C6" s="71">
        <v>100</v>
      </c>
      <c r="D6" s="71" t="s">
        <v>255</v>
      </c>
      <c r="E6" s="73">
        <f>(9*10^-16)*E$4</f>
        <v>9.1192496939999999E-4</v>
      </c>
      <c r="F6" s="73">
        <f t="shared" ref="F6:F15" si="0">E6*1000</f>
        <v>0.91192496940000001</v>
      </c>
      <c r="G6" s="71" t="s">
        <v>267</v>
      </c>
    </row>
    <row r="7" spans="2:7" ht="17.25" x14ac:dyDescent="0.25">
      <c r="B7" s="46" t="s">
        <v>245</v>
      </c>
      <c r="C7" s="71">
        <v>200</v>
      </c>
      <c r="D7" s="71" t="s">
        <v>255</v>
      </c>
      <c r="E7" s="73">
        <f>(9*10^-16)*E$4</f>
        <v>9.1192496939999999E-4</v>
      </c>
      <c r="F7" s="73">
        <f t="shared" si="0"/>
        <v>0.91192496940000001</v>
      </c>
      <c r="G7" s="71" t="s">
        <v>267</v>
      </c>
    </row>
    <row r="8" spans="2:7" ht="17.25" x14ac:dyDescent="0.25">
      <c r="B8" s="46" t="s">
        <v>246</v>
      </c>
      <c r="C8" s="71">
        <v>400</v>
      </c>
      <c r="D8" s="71" t="s">
        <v>256</v>
      </c>
      <c r="E8" s="73">
        <f>(2.2*10^-15)*E$4</f>
        <v>2.2291499252000001E-3</v>
      </c>
      <c r="F8" s="73">
        <f t="shared" si="0"/>
        <v>2.2291499252000002</v>
      </c>
      <c r="G8" s="71" t="s">
        <v>267</v>
      </c>
    </row>
    <row r="9" spans="2:7" ht="17.25" x14ac:dyDescent="0.25">
      <c r="B9" s="46" t="s">
        <v>247</v>
      </c>
      <c r="C9" s="71">
        <v>200</v>
      </c>
      <c r="D9" s="71" t="s">
        <v>257</v>
      </c>
      <c r="E9" s="73">
        <f>(9.4*10^-16)*E$4</f>
        <v>9.5245496804000009E-4</v>
      </c>
      <c r="F9" s="73">
        <f t="shared" si="0"/>
        <v>0.95245496804000007</v>
      </c>
      <c r="G9" s="71" t="s">
        <v>267</v>
      </c>
    </row>
    <row r="10" spans="2:7" ht="17.25" x14ac:dyDescent="0.25">
      <c r="B10" s="46" t="s">
        <v>248</v>
      </c>
      <c r="C10" s="71">
        <v>100</v>
      </c>
      <c r="D10" s="71" t="s">
        <v>258</v>
      </c>
      <c r="E10" s="73">
        <f>(3.8*10^-14)*E$4</f>
        <v>3.8503498707999996E-2</v>
      </c>
      <c r="F10" s="74">
        <f t="shared" si="0"/>
        <v>38.503498707999995</v>
      </c>
      <c r="G10" s="71" t="s">
        <v>268</v>
      </c>
    </row>
    <row r="11" spans="2:7" ht="17.25" x14ac:dyDescent="0.25">
      <c r="B11" s="46" t="s">
        <v>249</v>
      </c>
      <c r="C11" s="71">
        <v>300</v>
      </c>
      <c r="D11" s="71" t="s">
        <v>259</v>
      </c>
      <c r="E11" s="73">
        <f>(7.9*10^-14)*E$4</f>
        <v>8.0046747314000008E-2</v>
      </c>
      <c r="F11" s="74">
        <f t="shared" si="0"/>
        <v>80.046747314000001</v>
      </c>
      <c r="G11" s="71" t="s">
        <v>269</v>
      </c>
    </row>
    <row r="12" spans="2:7" ht="17.25" x14ac:dyDescent="0.25">
      <c r="B12" s="46" t="s">
        <v>250</v>
      </c>
      <c r="C12" s="71">
        <v>600</v>
      </c>
      <c r="D12" s="71" t="s">
        <v>260</v>
      </c>
      <c r="E12" s="73">
        <f>(3.9*10^-12)*E$4</f>
        <v>3.9516748674</v>
      </c>
      <c r="F12" s="75">
        <f t="shared" si="0"/>
        <v>3951.6748674</v>
      </c>
      <c r="G12" s="71" t="s">
        <v>270</v>
      </c>
    </row>
    <row r="13" spans="2:7" ht="17.25" x14ac:dyDescent="0.25">
      <c r="B13" s="46" t="s">
        <v>251</v>
      </c>
      <c r="C13" s="71">
        <v>300</v>
      </c>
      <c r="D13" s="71" t="s">
        <v>261</v>
      </c>
      <c r="E13" s="73">
        <f>(2.9*10^-13)*E$4</f>
        <v>0.29384249013999997</v>
      </c>
      <c r="F13" s="75">
        <f t="shared" si="0"/>
        <v>293.84249014</v>
      </c>
      <c r="G13" s="71" t="s">
        <v>271</v>
      </c>
    </row>
    <row r="14" spans="2:7" ht="17.25" x14ac:dyDescent="0.25">
      <c r="B14" s="46" t="s">
        <v>252</v>
      </c>
      <c r="C14" s="71">
        <v>900</v>
      </c>
      <c r="D14" s="71" t="s">
        <v>262</v>
      </c>
      <c r="E14" s="73">
        <f>(1*10^-19)*E$4</f>
        <v>1.013249966E-7</v>
      </c>
      <c r="F14" s="76">
        <f t="shared" si="0"/>
        <v>1.013249966E-4</v>
      </c>
      <c r="G14" s="71" t="s">
        <v>262</v>
      </c>
    </row>
    <row r="15" spans="2:7" ht="17.25" x14ac:dyDescent="0.25">
      <c r="B15" s="46" t="s">
        <v>253</v>
      </c>
      <c r="C15" s="71">
        <v>100</v>
      </c>
      <c r="D15" s="71" t="s">
        <v>262</v>
      </c>
      <c r="E15" s="73">
        <f>(1*10^-19)*E$4</f>
        <v>1.013249966E-7</v>
      </c>
      <c r="F15" s="76">
        <f t="shared" si="0"/>
        <v>1.013249966E-4</v>
      </c>
      <c r="G15" s="71" t="s">
        <v>262</v>
      </c>
    </row>
    <row r="17" spans="2:2" x14ac:dyDescent="0.25">
      <c r="B17" t="s">
        <v>273</v>
      </c>
    </row>
    <row r="18" spans="2:2" x14ac:dyDescent="0.25">
      <c r="B18" s="35" t="s">
        <v>274</v>
      </c>
    </row>
    <row r="19" spans="2:2" x14ac:dyDescent="0.25">
      <c r="B19" t="s">
        <v>275</v>
      </c>
    </row>
    <row r="20" spans="2:2" x14ac:dyDescent="0.25">
      <c r="B20" s="35" t="s">
        <v>276</v>
      </c>
    </row>
    <row r="21" spans="2:2" x14ac:dyDescent="0.25">
      <c r="B21" t="s">
        <v>277</v>
      </c>
    </row>
    <row r="22" spans="2:2" x14ac:dyDescent="0.25">
      <c r="B22" s="35" t="s">
        <v>250</v>
      </c>
    </row>
    <row r="23" spans="2:2" x14ac:dyDescent="0.25">
      <c r="B23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carbon oxygen isotopes</vt:lpstr>
      <vt:lpstr>Sr isotope</vt:lpstr>
      <vt:lpstr>REE</vt:lpstr>
      <vt:lpstr>major trace element</vt:lpstr>
      <vt:lpstr>XRD data</vt:lpstr>
      <vt:lpstr>Formation depths and perm</vt:lpstr>
    </vt:vector>
  </TitlesOfParts>
  <Company>University of Manchester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mbessch3</dc:creator>
  <cp:lastModifiedBy>Jennifer Olivarez</cp:lastModifiedBy>
  <dcterms:created xsi:type="dcterms:W3CDTF">2016-05-25T08:37:58Z</dcterms:created>
  <dcterms:modified xsi:type="dcterms:W3CDTF">2016-12-29T16:26:18Z</dcterms:modified>
</cp:coreProperties>
</file>