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04"/>
  <workbookPr autoCompressPictures="0"/>
  <bookViews>
    <workbookView xWindow="0" yWindow="0" windowWidth="25600" windowHeight="14240"/>
  </bookViews>
  <sheets>
    <sheet name="Explanation" sheetId="6" r:id="rId1"/>
    <sheet name="Summary" sheetId="1" r:id="rId2"/>
    <sheet name="EBSD" sheetId="2" r:id="rId3"/>
    <sheet name="Crystal Data" sheetId="3" r:id="rId4"/>
    <sheet name="Glass data" sheetId="4" r:id="rId5"/>
    <sheet name="IR(2014) data" sheetId="5" r:id="rId6"/>
  </sheets>
  <externalReferences>
    <externalReference r:id="rId7"/>
  </externalReferences>
  <calcPr calcId="14000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U50" i="4" l="1"/>
  <c r="V50" i="4"/>
  <c r="U49" i="4"/>
  <c r="V49" i="4"/>
  <c r="U48" i="4"/>
  <c r="V48" i="4"/>
  <c r="U47" i="4"/>
  <c r="V47" i="4"/>
  <c r="U46" i="4"/>
  <c r="V46" i="4"/>
  <c r="U45" i="4"/>
  <c r="V45" i="4"/>
  <c r="U44" i="4"/>
  <c r="V44" i="4"/>
  <c r="U42" i="4"/>
  <c r="V43" i="4"/>
  <c r="U40" i="4"/>
  <c r="U41" i="4"/>
  <c r="V41" i="4"/>
  <c r="U38" i="4"/>
  <c r="U39" i="4"/>
  <c r="V39" i="4"/>
  <c r="U37" i="4"/>
  <c r="V37" i="4"/>
  <c r="U34" i="4"/>
  <c r="U35" i="4"/>
  <c r="V35" i="4"/>
  <c r="U32" i="4"/>
  <c r="U33" i="4"/>
  <c r="V33" i="4"/>
  <c r="U31" i="4"/>
  <c r="V31" i="4"/>
  <c r="U29" i="4"/>
  <c r="U30" i="4"/>
  <c r="V30" i="4"/>
  <c r="U27" i="4"/>
  <c r="U28" i="4"/>
  <c r="V28" i="4"/>
  <c r="U26" i="4"/>
  <c r="V26" i="4"/>
  <c r="U11" i="4"/>
  <c r="U12" i="4"/>
  <c r="U13" i="4"/>
  <c r="U14" i="4"/>
  <c r="U15" i="4"/>
  <c r="U16" i="4"/>
  <c r="U18" i="4"/>
  <c r="U19" i="4"/>
  <c r="U20" i="4"/>
  <c r="U21" i="4"/>
  <c r="U22" i="4"/>
  <c r="U23" i="4"/>
  <c r="U24" i="4"/>
  <c r="U25" i="4"/>
  <c r="V25" i="4"/>
  <c r="U9" i="4"/>
  <c r="U10" i="4"/>
  <c r="V10" i="4"/>
  <c r="U8" i="4"/>
  <c r="V8" i="4"/>
  <c r="U7" i="4"/>
  <c r="V7" i="4"/>
  <c r="U5" i="4"/>
  <c r="U6" i="4"/>
  <c r="V6" i="4"/>
  <c r="U4" i="4"/>
  <c r="V4" i="4"/>
  <c r="U2" i="4"/>
  <c r="U3" i="4"/>
  <c r="V3" i="4"/>
  <c r="X152" i="3"/>
  <c r="Y152" i="3"/>
  <c r="T152" i="3"/>
  <c r="U152" i="3"/>
  <c r="W152" i="3"/>
  <c r="X151" i="3"/>
  <c r="Y151" i="3"/>
  <c r="T151" i="3"/>
  <c r="U151" i="3"/>
  <c r="W151" i="3"/>
  <c r="X150" i="3"/>
  <c r="Y150" i="3"/>
  <c r="T150" i="3"/>
  <c r="U150" i="3"/>
  <c r="W150" i="3"/>
  <c r="X149" i="3"/>
  <c r="Y149" i="3"/>
  <c r="T149" i="3"/>
  <c r="U149" i="3"/>
  <c r="W149" i="3"/>
  <c r="X148" i="3"/>
  <c r="Y148" i="3"/>
  <c r="Z148" i="3"/>
  <c r="T148" i="3"/>
  <c r="U148" i="3"/>
  <c r="W148" i="3"/>
  <c r="X147" i="3"/>
  <c r="Y147" i="3"/>
  <c r="T147" i="3"/>
  <c r="U147" i="3"/>
  <c r="W147" i="3"/>
  <c r="X146" i="3"/>
  <c r="Y146" i="3"/>
  <c r="T146" i="3"/>
  <c r="U146" i="3"/>
  <c r="W146" i="3"/>
  <c r="X145" i="3"/>
  <c r="Y145" i="3"/>
  <c r="T145" i="3"/>
  <c r="U145" i="3"/>
  <c r="W145" i="3"/>
  <c r="X144" i="3"/>
  <c r="Y144" i="3"/>
  <c r="T144" i="3"/>
  <c r="U144" i="3"/>
  <c r="W144" i="3"/>
  <c r="X143" i="3"/>
  <c r="Y143" i="3"/>
  <c r="Z143" i="3"/>
  <c r="T143" i="3"/>
  <c r="U143" i="3"/>
  <c r="W143" i="3"/>
  <c r="X142" i="3"/>
  <c r="Y142" i="3"/>
  <c r="T142" i="3"/>
  <c r="U142" i="3"/>
  <c r="W142" i="3"/>
  <c r="X141" i="3"/>
  <c r="Y141" i="3"/>
  <c r="T141" i="3"/>
  <c r="U141" i="3"/>
  <c r="W141" i="3"/>
  <c r="X140" i="3"/>
  <c r="Y140" i="3"/>
  <c r="T140" i="3"/>
  <c r="U140" i="3"/>
  <c r="W140" i="3"/>
  <c r="X139" i="3"/>
  <c r="Y139" i="3"/>
  <c r="T139" i="3"/>
  <c r="U139" i="3"/>
  <c r="W139" i="3"/>
  <c r="X138" i="3"/>
  <c r="Y138" i="3"/>
  <c r="T138" i="3"/>
  <c r="U138" i="3"/>
  <c r="W138" i="3"/>
  <c r="X137" i="3"/>
  <c r="Y137" i="3"/>
  <c r="T137" i="3"/>
  <c r="U137" i="3"/>
  <c r="W137" i="3"/>
  <c r="X136" i="3"/>
  <c r="Y136" i="3"/>
  <c r="T136" i="3"/>
  <c r="U136" i="3"/>
  <c r="W136" i="3"/>
  <c r="X135" i="3"/>
  <c r="Y135" i="3"/>
  <c r="Z135" i="3"/>
  <c r="T135" i="3"/>
  <c r="U135" i="3"/>
  <c r="W135" i="3"/>
  <c r="X134" i="3"/>
  <c r="Y134" i="3"/>
  <c r="T134" i="3"/>
  <c r="U134" i="3"/>
  <c r="W134" i="3"/>
  <c r="X133" i="3"/>
  <c r="Y133" i="3"/>
  <c r="T133" i="3"/>
  <c r="U133" i="3"/>
  <c r="W133" i="3"/>
  <c r="X132" i="3"/>
  <c r="Y132" i="3"/>
  <c r="T132" i="3"/>
  <c r="U132" i="3"/>
  <c r="W132" i="3"/>
  <c r="X131" i="3"/>
  <c r="Y131" i="3"/>
  <c r="T131" i="3"/>
  <c r="U131" i="3"/>
  <c r="W131" i="3"/>
  <c r="X130" i="3"/>
  <c r="Y130" i="3"/>
  <c r="T130" i="3"/>
  <c r="U130" i="3"/>
  <c r="W130" i="3"/>
  <c r="X129" i="3"/>
  <c r="Y129" i="3"/>
  <c r="T129" i="3"/>
  <c r="U129" i="3"/>
  <c r="W129" i="3"/>
  <c r="X128" i="3"/>
  <c r="Y128" i="3"/>
  <c r="T128" i="3"/>
  <c r="U128" i="3"/>
  <c r="W128" i="3"/>
  <c r="X127" i="3"/>
  <c r="Y127" i="3"/>
  <c r="T127" i="3"/>
  <c r="U127" i="3"/>
  <c r="W127" i="3"/>
  <c r="X126" i="3"/>
  <c r="Y126" i="3"/>
  <c r="T126" i="3"/>
  <c r="U126" i="3"/>
  <c r="W126" i="3"/>
  <c r="X125" i="3"/>
  <c r="Y125" i="3"/>
  <c r="Z125" i="3"/>
  <c r="T125" i="3"/>
  <c r="U125" i="3"/>
  <c r="W125" i="3"/>
  <c r="X124" i="3"/>
  <c r="Y124" i="3"/>
  <c r="T124" i="3"/>
  <c r="U124" i="3"/>
  <c r="W124" i="3"/>
  <c r="X123" i="3"/>
  <c r="Y123" i="3"/>
  <c r="T123" i="3"/>
  <c r="U123" i="3"/>
  <c r="W123" i="3"/>
  <c r="X122" i="3"/>
  <c r="Y122" i="3"/>
  <c r="T122" i="3"/>
  <c r="U122" i="3"/>
  <c r="W122" i="3"/>
  <c r="X121" i="3"/>
  <c r="Y121" i="3"/>
  <c r="T121" i="3"/>
  <c r="U121" i="3"/>
  <c r="W121" i="3"/>
  <c r="X120" i="3"/>
  <c r="Y120" i="3"/>
  <c r="Z120" i="3"/>
  <c r="T120" i="3"/>
  <c r="U120" i="3"/>
  <c r="W120" i="3"/>
  <c r="X119" i="3"/>
  <c r="Y119" i="3"/>
  <c r="T119" i="3"/>
  <c r="U119" i="3"/>
  <c r="W119" i="3"/>
  <c r="X118" i="3"/>
  <c r="Y118" i="3"/>
  <c r="T118" i="3"/>
  <c r="U118" i="3"/>
  <c r="W118" i="3"/>
  <c r="X117" i="3"/>
  <c r="Y117" i="3"/>
  <c r="T117" i="3"/>
  <c r="U117" i="3"/>
  <c r="W117" i="3"/>
  <c r="X116" i="3"/>
  <c r="Y116" i="3"/>
  <c r="T116" i="3"/>
  <c r="U116" i="3"/>
  <c r="W116" i="3"/>
  <c r="X115" i="3"/>
  <c r="Y115" i="3"/>
  <c r="Z115" i="3"/>
  <c r="T115" i="3"/>
  <c r="U115" i="3"/>
  <c r="W115" i="3"/>
  <c r="X114" i="3"/>
  <c r="Y114" i="3"/>
  <c r="T114" i="3"/>
  <c r="U114" i="3"/>
  <c r="W114" i="3"/>
  <c r="X113" i="3"/>
  <c r="Y113" i="3"/>
  <c r="T113" i="3"/>
  <c r="U113" i="3"/>
  <c r="W113" i="3"/>
  <c r="X112" i="3"/>
  <c r="Y112" i="3"/>
  <c r="T112" i="3"/>
  <c r="U112" i="3"/>
  <c r="W112" i="3"/>
  <c r="X111" i="3"/>
  <c r="Y111" i="3"/>
  <c r="T111" i="3"/>
  <c r="U111" i="3"/>
  <c r="W111" i="3"/>
  <c r="X110" i="3"/>
  <c r="Y110" i="3"/>
  <c r="Z110" i="3"/>
  <c r="T110" i="3"/>
  <c r="U110" i="3"/>
  <c r="W110" i="3"/>
  <c r="X109" i="3"/>
  <c r="Y109" i="3"/>
  <c r="T109" i="3"/>
  <c r="U109" i="3"/>
  <c r="W109" i="3"/>
  <c r="X108" i="3"/>
  <c r="Y108" i="3"/>
  <c r="T108" i="3"/>
  <c r="U108" i="3"/>
  <c r="W108" i="3"/>
  <c r="X107" i="3"/>
  <c r="Y107" i="3"/>
  <c r="T107" i="3"/>
  <c r="U107" i="3"/>
  <c r="W107" i="3"/>
  <c r="X106" i="3"/>
  <c r="Y106" i="3"/>
  <c r="T106" i="3"/>
  <c r="U106" i="3"/>
  <c r="W106" i="3"/>
  <c r="X105" i="3"/>
  <c r="Y105" i="3"/>
  <c r="T105" i="3"/>
  <c r="U105" i="3"/>
  <c r="W105" i="3"/>
  <c r="X104" i="3"/>
  <c r="Y104" i="3"/>
  <c r="Z104" i="3"/>
  <c r="T104" i="3"/>
  <c r="U104" i="3"/>
  <c r="W104" i="3"/>
  <c r="X103" i="3"/>
  <c r="Y103" i="3"/>
  <c r="T103" i="3"/>
  <c r="U103" i="3"/>
  <c r="W103" i="3"/>
  <c r="X102" i="3"/>
  <c r="Y102" i="3"/>
  <c r="T102" i="3"/>
  <c r="U102" i="3"/>
  <c r="W102" i="3"/>
  <c r="X101" i="3"/>
  <c r="Y101" i="3"/>
  <c r="T101" i="3"/>
  <c r="U101" i="3"/>
  <c r="W101" i="3"/>
  <c r="X100" i="3"/>
  <c r="Y100" i="3"/>
  <c r="T100" i="3"/>
  <c r="U100" i="3"/>
  <c r="W100" i="3"/>
  <c r="X99" i="3"/>
  <c r="Y99" i="3"/>
  <c r="T99" i="3"/>
  <c r="U99" i="3"/>
  <c r="W99" i="3"/>
  <c r="X98" i="3"/>
  <c r="Y98" i="3"/>
  <c r="T98" i="3"/>
  <c r="U98" i="3"/>
  <c r="W98" i="3"/>
  <c r="X97" i="3"/>
  <c r="Y97" i="3"/>
  <c r="T97" i="3"/>
  <c r="U97" i="3"/>
  <c r="W97" i="3"/>
  <c r="X96" i="3"/>
  <c r="Y96" i="3"/>
  <c r="Z96" i="3"/>
  <c r="T96" i="3"/>
  <c r="U96" i="3"/>
  <c r="W96" i="3"/>
  <c r="X95" i="3"/>
  <c r="Y95" i="3"/>
  <c r="T95" i="3"/>
  <c r="U95" i="3"/>
  <c r="W95" i="3"/>
  <c r="X94" i="3"/>
  <c r="Y94" i="3"/>
  <c r="T94" i="3"/>
  <c r="U94" i="3"/>
  <c r="W94" i="3"/>
  <c r="X93" i="3"/>
  <c r="Y93" i="3"/>
  <c r="T93" i="3"/>
  <c r="U93" i="3"/>
  <c r="W93" i="3"/>
  <c r="X92" i="3"/>
  <c r="Y92" i="3"/>
  <c r="T92" i="3"/>
  <c r="U92" i="3"/>
  <c r="W92" i="3"/>
  <c r="X91" i="3"/>
  <c r="Y91" i="3"/>
  <c r="T91" i="3"/>
  <c r="U91" i="3"/>
  <c r="W91" i="3"/>
  <c r="X90" i="3"/>
  <c r="Y90" i="3"/>
  <c r="T90" i="3"/>
  <c r="U90" i="3"/>
  <c r="W90" i="3"/>
  <c r="X89" i="3"/>
  <c r="Y89" i="3"/>
  <c r="T89" i="3"/>
  <c r="U89" i="3"/>
  <c r="W89" i="3"/>
  <c r="X88" i="3"/>
  <c r="Y88" i="3"/>
  <c r="T88" i="3"/>
  <c r="U88" i="3"/>
  <c r="W88" i="3"/>
  <c r="X87" i="3"/>
  <c r="Y87" i="3"/>
  <c r="T87" i="3"/>
  <c r="U87" i="3"/>
  <c r="W87" i="3"/>
  <c r="X86" i="3"/>
  <c r="Y86" i="3"/>
  <c r="Z86" i="3"/>
  <c r="T86" i="3"/>
  <c r="U86" i="3"/>
  <c r="W86" i="3"/>
  <c r="X85" i="3"/>
  <c r="Y85" i="3"/>
  <c r="T85" i="3"/>
  <c r="U85" i="3"/>
  <c r="W85" i="3"/>
  <c r="X84" i="3"/>
  <c r="Y84" i="3"/>
  <c r="T84" i="3"/>
  <c r="U84" i="3"/>
  <c r="W84" i="3"/>
  <c r="X83" i="3"/>
  <c r="Y83" i="3"/>
  <c r="T83" i="3"/>
  <c r="U83" i="3"/>
  <c r="W83" i="3"/>
  <c r="X82" i="3"/>
  <c r="Y82" i="3"/>
  <c r="T82" i="3"/>
  <c r="U82" i="3"/>
  <c r="W82" i="3"/>
  <c r="X81" i="3"/>
  <c r="Y81" i="3"/>
  <c r="T81" i="3"/>
  <c r="U81" i="3"/>
  <c r="W81" i="3"/>
  <c r="X80" i="3"/>
  <c r="Y80" i="3"/>
  <c r="T80" i="3"/>
  <c r="U80" i="3"/>
  <c r="W80" i="3"/>
  <c r="X79" i="3"/>
  <c r="Y79" i="3"/>
  <c r="T79" i="3"/>
  <c r="U79" i="3"/>
  <c r="W79" i="3"/>
  <c r="X78" i="3"/>
  <c r="Y78" i="3"/>
  <c r="T78" i="3"/>
  <c r="U78" i="3"/>
  <c r="W78" i="3"/>
  <c r="X77" i="3"/>
  <c r="Y77" i="3"/>
  <c r="T77" i="3"/>
  <c r="U77" i="3"/>
  <c r="W77" i="3"/>
  <c r="X76" i="3"/>
  <c r="Y76" i="3"/>
  <c r="Z76" i="3"/>
  <c r="T76" i="3"/>
  <c r="U76" i="3"/>
  <c r="W76" i="3"/>
  <c r="X75" i="3"/>
  <c r="Y75" i="3"/>
  <c r="T75" i="3"/>
  <c r="U75" i="3"/>
  <c r="W75" i="3"/>
  <c r="X74" i="3"/>
  <c r="Y74" i="3"/>
  <c r="T74" i="3"/>
  <c r="U74" i="3"/>
  <c r="W74" i="3"/>
  <c r="X73" i="3"/>
  <c r="Y73" i="3"/>
  <c r="T73" i="3"/>
  <c r="U73" i="3"/>
  <c r="W73" i="3"/>
  <c r="X72" i="3"/>
  <c r="Y72" i="3"/>
  <c r="T72" i="3"/>
  <c r="U72" i="3"/>
  <c r="W72" i="3"/>
  <c r="X71" i="3"/>
  <c r="Y71" i="3"/>
  <c r="Z71" i="3"/>
  <c r="T71" i="3"/>
  <c r="U71" i="3"/>
  <c r="W71" i="3"/>
  <c r="X70" i="3"/>
  <c r="Y70" i="3"/>
  <c r="T70" i="3"/>
  <c r="U70" i="3"/>
  <c r="W70" i="3"/>
  <c r="X69" i="3"/>
  <c r="Y69" i="3"/>
  <c r="T69" i="3"/>
  <c r="U69" i="3"/>
  <c r="W69" i="3"/>
  <c r="X68" i="3"/>
  <c r="Y68" i="3"/>
  <c r="T68" i="3"/>
  <c r="U68" i="3"/>
  <c r="W68" i="3"/>
  <c r="X67" i="3"/>
  <c r="Y67" i="3"/>
  <c r="T67" i="3"/>
  <c r="U67" i="3"/>
  <c r="W67" i="3"/>
  <c r="X66" i="3"/>
  <c r="Y66" i="3"/>
  <c r="T66" i="3"/>
  <c r="U66" i="3"/>
  <c r="W66" i="3"/>
  <c r="X65" i="3"/>
  <c r="Y65" i="3"/>
  <c r="T65" i="3"/>
  <c r="U65" i="3"/>
  <c r="W65" i="3"/>
  <c r="X64" i="3"/>
  <c r="Y64" i="3"/>
  <c r="T64" i="3"/>
  <c r="U64" i="3"/>
  <c r="W64" i="3"/>
  <c r="X63" i="3"/>
  <c r="Y63" i="3"/>
  <c r="Z63" i="3"/>
  <c r="T63" i="3"/>
  <c r="U63" i="3"/>
  <c r="W63" i="3"/>
  <c r="X62" i="3"/>
  <c r="Y62" i="3"/>
  <c r="T62" i="3"/>
  <c r="U62" i="3"/>
  <c r="W62" i="3"/>
  <c r="X61" i="3"/>
  <c r="Y61" i="3"/>
  <c r="T61" i="3"/>
  <c r="U61" i="3"/>
  <c r="W61" i="3"/>
  <c r="X60" i="3"/>
  <c r="Y60" i="3"/>
  <c r="T60" i="3"/>
  <c r="U60" i="3"/>
  <c r="W60" i="3"/>
  <c r="X59" i="3"/>
  <c r="Y59" i="3"/>
  <c r="T59" i="3"/>
  <c r="U59" i="3"/>
  <c r="W59" i="3"/>
  <c r="X58" i="3"/>
  <c r="Y58" i="3"/>
  <c r="T58" i="3"/>
  <c r="U58" i="3"/>
  <c r="W58" i="3"/>
  <c r="X57" i="3"/>
  <c r="Y57" i="3"/>
  <c r="T57" i="3"/>
  <c r="U57" i="3"/>
  <c r="W57" i="3"/>
  <c r="X56" i="3"/>
  <c r="Y56" i="3"/>
  <c r="T56" i="3"/>
  <c r="U56" i="3"/>
  <c r="W56" i="3"/>
  <c r="X55" i="3"/>
  <c r="Y55" i="3"/>
  <c r="Z55" i="3"/>
  <c r="T55" i="3"/>
  <c r="U55" i="3"/>
  <c r="W55" i="3"/>
  <c r="X54" i="3"/>
  <c r="Y54" i="3"/>
  <c r="T54" i="3"/>
  <c r="U54" i="3"/>
  <c r="W54" i="3"/>
  <c r="X53" i="3"/>
  <c r="Y53" i="3"/>
  <c r="T53" i="3"/>
  <c r="U53" i="3"/>
  <c r="W53" i="3"/>
  <c r="X52" i="3"/>
  <c r="Y52" i="3"/>
  <c r="T52" i="3"/>
  <c r="U52" i="3"/>
  <c r="W52" i="3"/>
  <c r="X51" i="3"/>
  <c r="Y51" i="3"/>
  <c r="T51" i="3"/>
  <c r="U51" i="3"/>
  <c r="W51" i="3"/>
  <c r="X50" i="3"/>
  <c r="Y50" i="3"/>
  <c r="T50" i="3"/>
  <c r="U50" i="3"/>
  <c r="W50" i="3"/>
  <c r="X49" i="3"/>
  <c r="Y49" i="3"/>
  <c r="T49" i="3"/>
  <c r="U49" i="3"/>
  <c r="W49" i="3"/>
  <c r="X48" i="3"/>
  <c r="Y48" i="3"/>
  <c r="T48" i="3"/>
  <c r="U48" i="3"/>
  <c r="W48" i="3"/>
  <c r="X47" i="3"/>
  <c r="Y47" i="3"/>
  <c r="Z47" i="3"/>
  <c r="T47" i="3"/>
  <c r="U47" i="3"/>
  <c r="W47" i="3"/>
  <c r="X46" i="3"/>
  <c r="Y46" i="3"/>
  <c r="T46" i="3"/>
  <c r="U46" i="3"/>
  <c r="W46" i="3"/>
  <c r="X45" i="3"/>
  <c r="Y45" i="3"/>
  <c r="T45" i="3"/>
  <c r="U45" i="3"/>
  <c r="W45" i="3"/>
  <c r="X44" i="3"/>
  <c r="Y44" i="3"/>
  <c r="T44" i="3"/>
  <c r="U44" i="3"/>
  <c r="W44" i="3"/>
  <c r="X43" i="3"/>
  <c r="Y43" i="3"/>
  <c r="T43" i="3"/>
  <c r="U43" i="3"/>
  <c r="W43" i="3"/>
  <c r="X42" i="3"/>
  <c r="Y42" i="3"/>
  <c r="Z42" i="3"/>
  <c r="T42" i="3"/>
  <c r="U42" i="3"/>
  <c r="W42" i="3"/>
  <c r="X41" i="3"/>
  <c r="Y41" i="3"/>
  <c r="T41" i="3"/>
  <c r="U41" i="3"/>
  <c r="W41" i="3"/>
  <c r="X40" i="3"/>
  <c r="Y40" i="3"/>
  <c r="T40" i="3"/>
  <c r="U40" i="3"/>
  <c r="W40" i="3"/>
  <c r="X39" i="3"/>
  <c r="Y39" i="3"/>
  <c r="T39" i="3"/>
  <c r="U39" i="3"/>
  <c r="W39" i="3"/>
  <c r="X38" i="3"/>
  <c r="Y38" i="3"/>
  <c r="T38" i="3"/>
  <c r="U38" i="3"/>
  <c r="W38" i="3"/>
  <c r="X37" i="3"/>
  <c r="Y37" i="3"/>
  <c r="Z37" i="3"/>
  <c r="T37" i="3"/>
  <c r="U37" i="3"/>
  <c r="W37" i="3"/>
  <c r="X36" i="3"/>
  <c r="Y36" i="3"/>
  <c r="T36" i="3"/>
  <c r="U36" i="3"/>
  <c r="W36" i="3"/>
  <c r="X35" i="3"/>
  <c r="Y35" i="3"/>
  <c r="T35" i="3"/>
  <c r="U35" i="3"/>
  <c r="W35" i="3"/>
  <c r="X34" i="3"/>
  <c r="Y34" i="3"/>
  <c r="T34" i="3"/>
  <c r="U34" i="3"/>
  <c r="W34" i="3"/>
  <c r="X33" i="3"/>
  <c r="Y33" i="3"/>
  <c r="T33" i="3"/>
  <c r="U33" i="3"/>
  <c r="W33" i="3"/>
  <c r="X32" i="3"/>
  <c r="Y32" i="3"/>
  <c r="Z32" i="3"/>
  <c r="T32" i="3"/>
  <c r="U32" i="3"/>
  <c r="W32" i="3"/>
  <c r="X31" i="3"/>
  <c r="Y31" i="3"/>
  <c r="T31" i="3"/>
  <c r="U31" i="3"/>
  <c r="W31" i="3"/>
  <c r="X30" i="3"/>
  <c r="Y30" i="3"/>
  <c r="T30" i="3"/>
  <c r="U30" i="3"/>
  <c r="W30" i="3"/>
  <c r="X29" i="3"/>
  <c r="Y29" i="3"/>
  <c r="T29" i="3"/>
  <c r="U29" i="3"/>
  <c r="W29" i="3"/>
  <c r="X28" i="3"/>
  <c r="Y28" i="3"/>
  <c r="T28" i="3"/>
  <c r="U28" i="3"/>
  <c r="W28" i="3"/>
  <c r="X27" i="3"/>
  <c r="Y27" i="3"/>
  <c r="Z27" i="3"/>
  <c r="T27" i="3"/>
  <c r="U27" i="3"/>
  <c r="W27" i="3"/>
  <c r="X26" i="3"/>
  <c r="Y26" i="3"/>
  <c r="T26" i="3"/>
  <c r="U26" i="3"/>
  <c r="W26" i="3"/>
  <c r="X25" i="3"/>
  <c r="Y25" i="3"/>
  <c r="T25" i="3"/>
  <c r="U25" i="3"/>
  <c r="W25" i="3"/>
  <c r="X24" i="3"/>
  <c r="Y24" i="3"/>
  <c r="T24" i="3"/>
  <c r="U24" i="3"/>
  <c r="W24" i="3"/>
  <c r="X23" i="3"/>
  <c r="Y23" i="3"/>
  <c r="T23" i="3"/>
  <c r="U23" i="3"/>
  <c r="W23" i="3"/>
  <c r="X22" i="3"/>
  <c r="Y22" i="3"/>
  <c r="Z22" i="3"/>
  <c r="T22" i="3"/>
  <c r="U22" i="3"/>
  <c r="W22" i="3"/>
  <c r="X21" i="3"/>
  <c r="Y21" i="3"/>
  <c r="T21" i="3"/>
  <c r="U21" i="3"/>
  <c r="W21" i="3"/>
  <c r="X20" i="3"/>
  <c r="Y20" i="3"/>
  <c r="T20" i="3"/>
  <c r="U20" i="3"/>
  <c r="W20" i="3"/>
  <c r="X19" i="3"/>
  <c r="Y19" i="3"/>
  <c r="T19" i="3"/>
  <c r="U19" i="3"/>
  <c r="W19" i="3"/>
  <c r="X18" i="3"/>
  <c r="Y18" i="3"/>
  <c r="T18" i="3"/>
  <c r="U18" i="3"/>
  <c r="W18" i="3"/>
  <c r="X17" i="3"/>
  <c r="Y17" i="3"/>
  <c r="Z17" i="3"/>
  <c r="T17" i="3"/>
  <c r="U17" i="3"/>
  <c r="W17" i="3"/>
  <c r="X16" i="3"/>
  <c r="Y16" i="3"/>
  <c r="T16" i="3"/>
  <c r="U16" i="3"/>
  <c r="W16" i="3"/>
  <c r="X15" i="3"/>
  <c r="Y15" i="3"/>
  <c r="T15" i="3"/>
  <c r="U15" i="3"/>
  <c r="W15" i="3"/>
  <c r="X14" i="3"/>
  <c r="Y14" i="3"/>
  <c r="T14" i="3"/>
  <c r="U14" i="3"/>
  <c r="W14" i="3"/>
  <c r="X13" i="3"/>
  <c r="Y13" i="3"/>
  <c r="T13" i="3"/>
  <c r="U13" i="3"/>
  <c r="W13" i="3"/>
  <c r="X12" i="3"/>
  <c r="Y12" i="3"/>
  <c r="Z12" i="3"/>
  <c r="T12" i="3"/>
  <c r="U12" i="3"/>
  <c r="W12" i="3"/>
  <c r="X11" i="3"/>
  <c r="Y11" i="3"/>
  <c r="T11" i="3"/>
  <c r="U11" i="3"/>
  <c r="W11" i="3"/>
  <c r="X10" i="3"/>
  <c r="Y10" i="3"/>
  <c r="T10" i="3"/>
  <c r="U10" i="3"/>
  <c r="W10" i="3"/>
  <c r="X9" i="3"/>
  <c r="Y9" i="3"/>
  <c r="T9" i="3"/>
  <c r="U9" i="3"/>
  <c r="W9" i="3"/>
  <c r="X8" i="3"/>
  <c r="Y8" i="3"/>
  <c r="T8" i="3"/>
  <c r="U8" i="3"/>
  <c r="W8" i="3"/>
  <c r="X7" i="3"/>
  <c r="Y7" i="3"/>
  <c r="Z7" i="3"/>
  <c r="T7" i="3"/>
  <c r="U7" i="3"/>
  <c r="W7" i="3"/>
  <c r="X6" i="3"/>
  <c r="Y6" i="3"/>
  <c r="T6" i="3"/>
  <c r="U6" i="3"/>
  <c r="W6" i="3"/>
  <c r="X5" i="3"/>
  <c r="Y5" i="3"/>
  <c r="T5" i="3"/>
  <c r="U5" i="3"/>
  <c r="W5" i="3"/>
  <c r="X4" i="3"/>
  <c r="Y4" i="3"/>
  <c r="T4" i="3"/>
  <c r="U4" i="3"/>
  <c r="W4" i="3"/>
  <c r="X3" i="3"/>
  <c r="Y3" i="3"/>
  <c r="T3" i="3"/>
  <c r="U3" i="3"/>
  <c r="W3" i="3"/>
  <c r="X2" i="3"/>
  <c r="Y2" i="3"/>
  <c r="Z2" i="3"/>
  <c r="T2" i="3"/>
  <c r="U2" i="3"/>
  <c r="W2" i="3"/>
  <c r="O64" i="2"/>
  <c r="N64" i="2"/>
  <c r="O61" i="2"/>
  <c r="N61" i="2"/>
  <c r="O59" i="2"/>
  <c r="N59" i="2"/>
  <c r="O56" i="2"/>
  <c r="N56" i="2"/>
  <c r="O53" i="2"/>
  <c r="N53" i="2"/>
  <c r="O50" i="2"/>
  <c r="N50" i="2"/>
  <c r="O48" i="2"/>
  <c r="N48" i="2"/>
  <c r="O46" i="2"/>
  <c r="N46" i="2"/>
  <c r="O43" i="2"/>
  <c r="N43" i="2"/>
  <c r="O41" i="2"/>
  <c r="N41" i="2"/>
  <c r="O38" i="2"/>
  <c r="N38" i="2"/>
  <c r="O36" i="2"/>
  <c r="N36" i="2"/>
  <c r="O34" i="2"/>
  <c r="N34" i="2"/>
  <c r="O32" i="2"/>
  <c r="N32" i="2"/>
  <c r="O30" i="2"/>
  <c r="N30" i="2"/>
  <c r="O22" i="2"/>
  <c r="N22" i="2"/>
  <c r="O18" i="2"/>
  <c r="N18" i="2"/>
  <c r="O16" i="2"/>
  <c r="N16" i="2"/>
  <c r="O14" i="2"/>
  <c r="N14" i="2"/>
  <c r="O12" i="2"/>
  <c r="N12" i="2"/>
  <c r="O9" i="2"/>
  <c r="N9" i="2"/>
  <c r="O7" i="2"/>
  <c r="N7" i="2"/>
  <c r="O5" i="2"/>
  <c r="N5" i="2"/>
  <c r="O3" i="2"/>
  <c r="N3" i="2"/>
  <c r="W3" i="1"/>
  <c r="Y26" i="1"/>
  <c r="X26" i="1"/>
  <c r="W26" i="1"/>
  <c r="W25" i="1"/>
  <c r="W24" i="1"/>
  <c r="X23" i="1"/>
  <c r="W22" i="1"/>
  <c r="X21" i="1"/>
  <c r="W21" i="1"/>
  <c r="W20" i="1"/>
  <c r="W19" i="1"/>
  <c r="W18" i="1"/>
  <c r="W17" i="1"/>
  <c r="W16" i="1"/>
  <c r="W15" i="1"/>
  <c r="X14" i="1"/>
  <c r="W14" i="1"/>
  <c r="X13" i="1"/>
  <c r="X12" i="1"/>
  <c r="W12" i="1"/>
  <c r="W11" i="1"/>
  <c r="X10" i="1"/>
  <c r="W9" i="1"/>
  <c r="W8" i="1"/>
  <c r="W7" i="1"/>
  <c r="W6" i="1"/>
  <c r="W5" i="1"/>
  <c r="W4" i="1"/>
  <c r="R26" i="1"/>
  <c r="S26" i="1"/>
  <c r="R23" i="1"/>
  <c r="R21" i="1"/>
  <c r="R13" i="1"/>
  <c r="R14" i="1"/>
  <c r="R12" i="1"/>
  <c r="R10" i="1"/>
  <c r="Q4" i="1"/>
  <c r="Q5" i="1"/>
  <c r="Q6" i="1"/>
  <c r="Q7" i="1"/>
  <c r="Q8" i="1"/>
  <c r="Q9" i="1"/>
  <c r="Q11" i="1"/>
  <c r="Q12" i="1"/>
  <c r="Q14" i="1"/>
  <c r="Q15" i="1"/>
  <c r="Q16" i="1"/>
  <c r="Q17" i="1"/>
  <c r="Q18" i="1"/>
  <c r="Q19" i="1"/>
  <c r="Q20" i="1"/>
  <c r="Q21" i="1"/>
  <c r="Q22" i="1"/>
  <c r="Q24" i="1"/>
  <c r="Q25" i="1"/>
  <c r="Q26" i="1"/>
  <c r="Q3" i="1"/>
</calcChain>
</file>

<file path=xl/sharedStrings.xml><?xml version="1.0" encoding="utf-8"?>
<sst xmlns="http://schemas.openxmlformats.org/spreadsheetml/2006/main" count="797" uniqueCount="446">
  <si>
    <t>Episode</t>
  </si>
  <si>
    <t>Crystal #</t>
  </si>
  <si>
    <t>Edge</t>
  </si>
  <si>
    <t>Modelled Composition</t>
  </si>
  <si>
    <t>Temperature</t>
  </si>
  <si>
    <t>EBSD</t>
  </si>
  <si>
    <t>Type of Zonation</t>
  </si>
  <si>
    <t>Timescale from Glass T</t>
  </si>
  <si>
    <t>Converted into absolute time</t>
  </si>
  <si>
    <t>Timescale from Olivine T</t>
  </si>
  <si>
    <t>Time of eruption</t>
  </si>
  <si>
    <t>Core</t>
  </si>
  <si>
    <t>Inter-1</t>
  </si>
  <si>
    <t>Inter-2</t>
  </si>
  <si>
    <t>Rim</t>
  </si>
  <si>
    <t>Glass</t>
  </si>
  <si>
    <t>Olivine</t>
  </si>
  <si>
    <t>Angle of Traverse</t>
  </si>
  <si>
    <t>c-trend</t>
  </si>
  <si>
    <t>c-plunge</t>
  </si>
  <si>
    <t>N, R, S</t>
  </si>
  <si>
    <t>days</t>
  </si>
  <si>
    <t>WG</t>
  </si>
  <si>
    <t>-</t>
  </si>
  <si>
    <t>N</t>
  </si>
  <si>
    <t>SW</t>
  </si>
  <si>
    <t>R,N</t>
  </si>
  <si>
    <t>E</t>
  </si>
  <si>
    <t>W</t>
  </si>
  <si>
    <t>R</t>
  </si>
  <si>
    <t>NE</t>
  </si>
  <si>
    <t>E+SE(1)</t>
  </si>
  <si>
    <t>N,R</t>
  </si>
  <si>
    <t>WG1</t>
  </si>
  <si>
    <t>X,N</t>
  </si>
  <si>
    <t>S</t>
  </si>
  <si>
    <t>N,R,N</t>
  </si>
  <si>
    <t>Crystal</t>
  </si>
  <si>
    <t>Data Point</t>
  </si>
  <si>
    <t>MAD</t>
  </si>
  <si>
    <t>[100] Trend</t>
  </si>
  <si>
    <t>[100] Plunge</t>
  </si>
  <si>
    <t>[010] Trend</t>
  </si>
  <si>
    <t>[010] Plunge</t>
  </si>
  <si>
    <t>[001] Trend</t>
  </si>
  <si>
    <t>[001] Plunge</t>
  </si>
  <si>
    <t>DataSet/Point</t>
  </si>
  <si>
    <t>Comment</t>
  </si>
  <si>
    <t>MgO</t>
  </si>
  <si>
    <t>Al2O3</t>
  </si>
  <si>
    <t>SiO2</t>
  </si>
  <si>
    <t>CaO</t>
  </si>
  <si>
    <t>TiO2</t>
  </si>
  <si>
    <t>Cr2O3</t>
  </si>
  <si>
    <t>MnO</t>
  </si>
  <si>
    <t>FeO</t>
  </si>
  <si>
    <t>NiO</t>
  </si>
  <si>
    <t>P2O5</t>
  </si>
  <si>
    <t>Total</t>
  </si>
  <si>
    <t>X</t>
  </si>
  <si>
    <t>Y</t>
  </si>
  <si>
    <t>Z</t>
  </si>
  <si>
    <t>Point#</t>
  </si>
  <si>
    <t>Date</t>
  </si>
  <si>
    <t>XMgO</t>
  </si>
  <si>
    <t>XFeO</t>
  </si>
  <si>
    <t>Total (non-normalised)</t>
  </si>
  <si>
    <t>Fo</t>
  </si>
  <si>
    <t>Mg(melt)</t>
  </si>
  <si>
    <t>T</t>
  </si>
  <si>
    <t>MaxT (by crystal)</t>
  </si>
  <si>
    <t>6 / 1 .</t>
  </si>
  <si>
    <t>Ep1_15_wholegrain_ctor</t>
  </si>
  <si>
    <t>Masses</t>
  </si>
  <si>
    <t>6 / 2 .</t>
  </si>
  <si>
    <t>6 / 3 .</t>
  </si>
  <si>
    <t>6 / 4 .</t>
  </si>
  <si>
    <t>6 / 5 .</t>
  </si>
  <si>
    <t>9 / 1 .</t>
  </si>
  <si>
    <t>Ep3_2_SW_edge_ctor</t>
  </si>
  <si>
    <t>9 / 2 .</t>
  </si>
  <si>
    <t>9 / 3 .</t>
  </si>
  <si>
    <t>9 / 4 .</t>
  </si>
  <si>
    <t>9 / 5 .</t>
  </si>
  <si>
    <t>10 / 1 .</t>
  </si>
  <si>
    <t>Ep3_4_wholegrain_ctor</t>
  </si>
  <si>
    <t>10 / 2 .</t>
  </si>
  <si>
    <t>10 / 3 .</t>
  </si>
  <si>
    <t>Mg(melt)=0.9118(Mg)-31.228</t>
  </si>
  <si>
    <t>10 / 4 .</t>
  </si>
  <si>
    <t>10 / 5 .</t>
  </si>
  <si>
    <t>11 / 1 .</t>
  </si>
  <si>
    <t>Ep3_6_N_edge_ctor</t>
  </si>
  <si>
    <t>11 / 2 .</t>
  </si>
  <si>
    <t>11 / 3 .</t>
  </si>
  <si>
    <t>11 / 4 .</t>
  </si>
  <si>
    <t>11 / 5 .</t>
  </si>
  <si>
    <t>14 / 1 .</t>
  </si>
  <si>
    <t>Ep3_12_wholegrain_ctor</t>
  </si>
  <si>
    <t>14 / 2 .</t>
  </si>
  <si>
    <t>14 / 3 .</t>
  </si>
  <si>
    <t>14 / 4 .</t>
  </si>
  <si>
    <t>14 / 5 .</t>
  </si>
  <si>
    <t>16 / 1 .</t>
  </si>
  <si>
    <t>Ep3_16_wholegrain2_ctor</t>
  </si>
  <si>
    <t>16 / 2 .</t>
  </si>
  <si>
    <t>16 / 3 .</t>
  </si>
  <si>
    <t>16 / 4 .</t>
  </si>
  <si>
    <t>16 / 5 .</t>
  </si>
  <si>
    <t>17 / 1 .</t>
  </si>
  <si>
    <t>Ep3_17_wholegrain1_ctor</t>
  </si>
  <si>
    <t>17 / 2 .</t>
  </si>
  <si>
    <t>17 / 3 .</t>
  </si>
  <si>
    <t>17 / 4 .</t>
  </si>
  <si>
    <t>17 / 5 .</t>
  </si>
  <si>
    <t>18 / 1 .</t>
  </si>
  <si>
    <t>Ep3_23_wholegrain2_ctor</t>
  </si>
  <si>
    <t>18 / 2 .</t>
  </si>
  <si>
    <t>18 / 3 .</t>
  </si>
  <si>
    <t>18 / 4 .</t>
  </si>
  <si>
    <t>18 / 5 .</t>
  </si>
  <si>
    <t>19 / 1 .</t>
  </si>
  <si>
    <t>Ep3_25_E_edge_ctor</t>
  </si>
  <si>
    <t>19 / 2 .</t>
  </si>
  <si>
    <t>19 / 3 .</t>
  </si>
  <si>
    <t>19 / 4 .</t>
  </si>
  <si>
    <t>19 / 5 .</t>
  </si>
  <si>
    <t>4 / 1 .</t>
  </si>
  <si>
    <t>Ep5_8_N_edge_ctor</t>
  </si>
  <si>
    <t>4 / 2 .</t>
  </si>
  <si>
    <t>4 / 3 .</t>
  </si>
  <si>
    <t>4 / 4 .</t>
  </si>
  <si>
    <t>4 / 5 .</t>
  </si>
  <si>
    <t>4 / 6 .</t>
  </si>
  <si>
    <t>4 / 7 .</t>
  </si>
  <si>
    <t>4 / 8 .</t>
  </si>
  <si>
    <t>5 / 1 .</t>
  </si>
  <si>
    <t>Ep5_11_N_edge_ctor</t>
  </si>
  <si>
    <t>5 / 2 .</t>
  </si>
  <si>
    <t>5 / 3 .</t>
  </si>
  <si>
    <t>5 / 4 .</t>
  </si>
  <si>
    <t>5 / 5 .</t>
  </si>
  <si>
    <t>5 / 6 .</t>
  </si>
  <si>
    <t>5 / 7 .</t>
  </si>
  <si>
    <t>5 / 8 .</t>
  </si>
  <si>
    <t>Ep5_15_SW_edge_ctor</t>
  </si>
  <si>
    <t>6 / 6 .</t>
  </si>
  <si>
    <t>6 / 7 .</t>
  </si>
  <si>
    <t>6 / 8 .</t>
  </si>
  <si>
    <t>7 / 1 .</t>
  </si>
  <si>
    <t>Ep5_18_W_edge_ctor</t>
  </si>
  <si>
    <t>7 / 2 .</t>
  </si>
  <si>
    <t>7 / 3 .</t>
  </si>
  <si>
    <t>7 / 4 .</t>
  </si>
  <si>
    <t>7 / 5 .</t>
  </si>
  <si>
    <t>Ep8_1_SW_edge_ctor</t>
  </si>
  <si>
    <t>9 / 6 .</t>
  </si>
  <si>
    <t>9 / 7 .</t>
  </si>
  <si>
    <t>9 / 8 .</t>
  </si>
  <si>
    <t>9 / 9 .</t>
  </si>
  <si>
    <t>9 / 10 .</t>
  </si>
  <si>
    <t>Ep8_2_NE_edge_ctor</t>
  </si>
  <si>
    <t>10 / 6 .</t>
  </si>
  <si>
    <t>10 / 7 .</t>
  </si>
  <si>
    <t>10 / 8 .</t>
  </si>
  <si>
    <t>10 / 9 .</t>
  </si>
  <si>
    <t>10 / 10 .</t>
  </si>
  <si>
    <t>1 / 1 .</t>
  </si>
  <si>
    <t>Ep8_11_E_edge_ctor</t>
  </si>
  <si>
    <t>1 / 2 .</t>
  </si>
  <si>
    <t>1 / 3 .</t>
  </si>
  <si>
    <t>1 / 4 .</t>
  </si>
  <si>
    <t>1 / 5 .</t>
  </si>
  <si>
    <t>1 / 6 .</t>
  </si>
  <si>
    <t>1 / 7 .</t>
  </si>
  <si>
    <t>1 / 8 .</t>
  </si>
  <si>
    <t>2 / 1 .</t>
  </si>
  <si>
    <t>Ep8_12_N_edge_ctor</t>
  </si>
  <si>
    <t>2 / 2 .</t>
  </si>
  <si>
    <t>2 / 3 .</t>
  </si>
  <si>
    <t>2 / 4 .</t>
  </si>
  <si>
    <t>2 / 5 .</t>
  </si>
  <si>
    <t>2 / 6 .</t>
  </si>
  <si>
    <t>Ep10_12_E and SE_edge1_ctor</t>
  </si>
  <si>
    <t>Ep15_1_SW_edge_ctor</t>
  </si>
  <si>
    <t>12 / 1 .</t>
  </si>
  <si>
    <t>Ep15_5_wholegrain1_ctor</t>
  </si>
  <si>
    <t>12 / 2 .</t>
  </si>
  <si>
    <t>12 / 3 .</t>
  </si>
  <si>
    <t>12 / 4 .</t>
  </si>
  <si>
    <t>12 / 5 .</t>
  </si>
  <si>
    <t>Ep15_10_N_edge_ctor</t>
  </si>
  <si>
    <t>14 / 6 .</t>
  </si>
  <si>
    <t>14 / 7 .</t>
  </si>
  <si>
    <t>14 / 8 .</t>
  </si>
  <si>
    <t>14 / 9 .</t>
  </si>
  <si>
    <t>14 / 10 .</t>
  </si>
  <si>
    <t>Ep15_12_NE_edge_ctor</t>
  </si>
  <si>
    <t>16 / 6 .</t>
  </si>
  <si>
    <t>16 / 7 .</t>
  </si>
  <si>
    <t>16 / 8 .</t>
  </si>
  <si>
    <t>Ep15_17_SW_edge_ctor</t>
  </si>
  <si>
    <t>Ep15_22_S_edge_ctor</t>
  </si>
  <si>
    <t>Na2O</t>
  </si>
  <si>
    <t>K2O</t>
  </si>
  <si>
    <t>Helz T</t>
  </si>
  <si>
    <t>T (averaged by crystal)</t>
  </si>
  <si>
    <t>Ep1_15_wholegrain_A</t>
  </si>
  <si>
    <t>Ep1_15_wholegrain_B</t>
  </si>
  <si>
    <t>3 / 1 .</t>
  </si>
  <si>
    <t>Ep3_2_SW_edge_A</t>
  </si>
  <si>
    <t>Ep3_4_wholegrain_A</t>
  </si>
  <si>
    <t>Ep3_4_wholegrain_B</t>
  </si>
  <si>
    <t>8 / 1 .</t>
  </si>
  <si>
    <t>Ep3_6_N_edge_A</t>
  </si>
  <si>
    <t>Ep3_12_wholegrain_A</t>
  </si>
  <si>
    <t>Ep3_16_wholegrain_A</t>
  </si>
  <si>
    <t>Ep3_16_wholegrain_B</t>
  </si>
  <si>
    <t>13 / 1 .</t>
  </si>
  <si>
    <t>Ep3_17_wholegrain_profile</t>
  </si>
  <si>
    <t>13 / 2 .</t>
  </si>
  <si>
    <t>13 / 3 .</t>
  </si>
  <si>
    <t>13 / 4 .</t>
  </si>
  <si>
    <t>13 / 5 .</t>
  </si>
  <si>
    <t>13 / 6 .</t>
  </si>
  <si>
    <t>13 / 7 .</t>
  </si>
  <si>
    <t>13 / 8 .</t>
  </si>
  <si>
    <t>13 / 9 .</t>
  </si>
  <si>
    <t>13 / 10 .</t>
  </si>
  <si>
    <t>13 / 11 .</t>
  </si>
  <si>
    <t>13 / 12 .</t>
  </si>
  <si>
    <t>13 / 13 .</t>
  </si>
  <si>
    <t>13 / 14 .</t>
  </si>
  <si>
    <t>13 / 15 .</t>
  </si>
  <si>
    <t>Ep3_23_wholegrain_A</t>
  </si>
  <si>
    <t>15 / 1 .</t>
  </si>
  <si>
    <t>Ep3_25_E_edge_A</t>
  </si>
  <si>
    <t>Ep3_25_E_edge_B</t>
  </si>
  <si>
    <t>Ep5_8_N_edge_A</t>
  </si>
  <si>
    <t>Ep5_8_N_edge_B</t>
  </si>
  <si>
    <t>Ep5_11_N_edge_A</t>
  </si>
  <si>
    <t>Ep5_15_SW_edge_A</t>
  </si>
  <si>
    <t>Ep5_15_SW_edge_B</t>
  </si>
  <si>
    <t>Ep5_18_W_edge_A</t>
  </si>
  <si>
    <t>Ep5_18_W_edge_B</t>
  </si>
  <si>
    <t>Ep8_1_SW_edge_A</t>
  </si>
  <si>
    <t>Ep8_1_SW_edge_B</t>
  </si>
  <si>
    <t>Ep8_2_NE_edge_A</t>
  </si>
  <si>
    <t>Ep8_2_NE_edge_B</t>
  </si>
  <si>
    <t>Ep8_11_E_edge_A</t>
  </si>
  <si>
    <t>Ep8_11_E_edge_B</t>
  </si>
  <si>
    <t>Ep8_12_N_edge_A</t>
  </si>
  <si>
    <t>Ep8_12_N_edge_B</t>
  </si>
  <si>
    <t>Ep10_12_E and SE_edge_1_A</t>
  </si>
  <si>
    <t>Ep15_1_SW_edge_A</t>
  </si>
  <si>
    <t>Ep15_5_wholegrain_A</t>
  </si>
  <si>
    <t>Ep15_10_N_edge_A</t>
  </si>
  <si>
    <t>Ep15_12_NE_edge_A</t>
  </si>
  <si>
    <t>Ep15_17_SW_edge_A</t>
  </si>
  <si>
    <t>Ep15_22_S_edge_A</t>
  </si>
  <si>
    <t>1959-E1-ol05</t>
  </si>
  <si>
    <t>E1-05m1</t>
  </si>
  <si>
    <t>E1-05m2</t>
  </si>
  <si>
    <t>1959-E1-ol07</t>
  </si>
  <si>
    <t>E1-07m1</t>
  </si>
  <si>
    <t>1959-E1-ol09</t>
  </si>
  <si>
    <t>E1-09m1</t>
  </si>
  <si>
    <t>1959-E1-ol10</t>
  </si>
  <si>
    <t>E1-10m1</t>
  </si>
  <si>
    <t>1959-E1-ol12</t>
  </si>
  <si>
    <t>E1-12m1</t>
  </si>
  <si>
    <t>1959-E1-ol21</t>
  </si>
  <si>
    <t>E1-21m1</t>
  </si>
  <si>
    <t>1959-E1-ol22</t>
  </si>
  <si>
    <t>E1-22m1</t>
  </si>
  <si>
    <t>1959-E1-ol26</t>
  </si>
  <si>
    <t>E1-26m1</t>
  </si>
  <si>
    <t>1959-E1-ol27</t>
  </si>
  <si>
    <t>E1-27m1</t>
  </si>
  <si>
    <t>1959-E2-ol05</t>
  </si>
  <si>
    <t>E2-05m1</t>
  </si>
  <si>
    <t>1959-E2-ol15</t>
  </si>
  <si>
    <t>E2-15m1</t>
  </si>
  <si>
    <t>1959-E2-ol16</t>
  </si>
  <si>
    <t>E2-16m1</t>
  </si>
  <si>
    <t>1959-E2-ol17</t>
  </si>
  <si>
    <t>E2-17m1</t>
  </si>
  <si>
    <t>E2-17m2</t>
  </si>
  <si>
    <t>E2-17m3</t>
  </si>
  <si>
    <t>1959-E2-ol21</t>
  </si>
  <si>
    <t>E2-21m1</t>
  </si>
  <si>
    <t>E2-21m2</t>
  </si>
  <si>
    <t>1959-E2-ol22</t>
  </si>
  <si>
    <t>E2-22m1</t>
  </si>
  <si>
    <t>1959-E2-ol23</t>
  </si>
  <si>
    <t>E2-23m1</t>
  </si>
  <si>
    <t>1959-E3-ol03</t>
  </si>
  <si>
    <t>E3-03m1</t>
  </si>
  <si>
    <t>1959-E3-ol05</t>
  </si>
  <si>
    <t>E3-05m1</t>
  </si>
  <si>
    <t>E3-05m2</t>
  </si>
  <si>
    <t>1959-E3-ol06</t>
  </si>
  <si>
    <t>E3-06m1</t>
  </si>
  <si>
    <t>1959-E3-ol13</t>
  </si>
  <si>
    <t>E3-13m1</t>
  </si>
  <si>
    <t>1959-E3-ol14</t>
  </si>
  <si>
    <t>E3-14m1</t>
  </si>
  <si>
    <t>1959-E3-ol15</t>
  </si>
  <si>
    <t>E3-15m1</t>
  </si>
  <si>
    <t>E3-15m2</t>
  </si>
  <si>
    <t>1959-E3-ol19</t>
  </si>
  <si>
    <t>E3-19m1</t>
  </si>
  <si>
    <t>E3-19m2</t>
  </si>
  <si>
    <t>E3-19m3</t>
  </si>
  <si>
    <t>1959-E3-ol25</t>
  </si>
  <si>
    <t>E3-25m1</t>
  </si>
  <si>
    <t>1959-E3-ol28</t>
  </si>
  <si>
    <t>E3-28m1</t>
  </si>
  <si>
    <t>1959-E5-ol09</t>
  </si>
  <si>
    <t>E5-09m1</t>
  </si>
  <si>
    <t>E5-05m2</t>
  </si>
  <si>
    <t>1959-E5-ol10</t>
  </si>
  <si>
    <t>E5-10m1</t>
  </si>
  <si>
    <t>E5-10m2</t>
  </si>
  <si>
    <t>E5-10m3</t>
  </si>
  <si>
    <t>E5-10m4</t>
  </si>
  <si>
    <t>1959-E5-ol14</t>
  </si>
  <si>
    <t>E5-14m1</t>
  </si>
  <si>
    <t>1959-E5-ol18</t>
  </si>
  <si>
    <t>E5-18m1</t>
  </si>
  <si>
    <t>1959-E6-ol08</t>
  </si>
  <si>
    <t>E6-08m1</t>
  </si>
  <si>
    <t>1959-E6-ol09</t>
  </si>
  <si>
    <t>E6-09m1</t>
  </si>
  <si>
    <t>E6-09m2</t>
  </si>
  <si>
    <t>1959-E6-ol10</t>
  </si>
  <si>
    <t>E6-10m1</t>
  </si>
  <si>
    <t>E6-10m2</t>
  </si>
  <si>
    <t>E6-10m3</t>
  </si>
  <si>
    <t>1959-E6-ol12</t>
  </si>
  <si>
    <t>E6-12m1</t>
  </si>
  <si>
    <t>1959-E6-ol13</t>
  </si>
  <si>
    <t>E6-13m1</t>
  </si>
  <si>
    <t>1959-E6-ol14</t>
  </si>
  <si>
    <t>E6-14m1</t>
  </si>
  <si>
    <t>1959-E7-ol03</t>
  </si>
  <si>
    <t>E7-03m1</t>
  </si>
  <si>
    <t>1959-E7-ol04</t>
  </si>
  <si>
    <t>E7-04m1</t>
  </si>
  <si>
    <t>1959-E7-ol08</t>
  </si>
  <si>
    <t>E7-08m1</t>
  </si>
  <si>
    <t>1959-E7-ol09</t>
  </si>
  <si>
    <t>E7-09m1</t>
  </si>
  <si>
    <t>1959-E7-ol18</t>
  </si>
  <si>
    <t>E7-18m1</t>
  </si>
  <si>
    <t>E7-18m2</t>
  </si>
  <si>
    <t>1959-E7-ol19</t>
  </si>
  <si>
    <t>E7-19m1</t>
  </si>
  <si>
    <t>E7-19m2</t>
  </si>
  <si>
    <t>E7-19m3</t>
  </si>
  <si>
    <t>E7-19m4</t>
  </si>
  <si>
    <t>E7-19m5</t>
  </si>
  <si>
    <t>1959-E8-ol03</t>
  </si>
  <si>
    <t>E8-03m1</t>
  </si>
  <si>
    <t>1959-E8-ol05</t>
  </si>
  <si>
    <t>E8-05m1</t>
  </si>
  <si>
    <t>E8-05m2</t>
  </si>
  <si>
    <t>1959-E8-ol07</t>
  </si>
  <si>
    <t>E8-07m1</t>
  </si>
  <si>
    <t>1959-E8-ol09</t>
  </si>
  <si>
    <t>E8-09m1</t>
  </si>
  <si>
    <t>1959-E8-ol11</t>
  </si>
  <si>
    <t>E8-11m1</t>
  </si>
  <si>
    <t>1959-E8-ol12</t>
  </si>
  <si>
    <t>E8-12m1</t>
  </si>
  <si>
    <t>1959-E8-ol14</t>
  </si>
  <si>
    <t>E8-14m1</t>
  </si>
  <si>
    <t>1959-E8-ol15</t>
  </si>
  <si>
    <t>E8-15m1</t>
  </si>
  <si>
    <t>1959-E8-ol24</t>
  </si>
  <si>
    <t>E8-24m1</t>
  </si>
  <si>
    <t>1959-E10-ol06</t>
  </si>
  <si>
    <t>E10-06m1</t>
  </si>
  <si>
    <t>1959-E10-ol09</t>
  </si>
  <si>
    <t>E10-09m1</t>
  </si>
  <si>
    <t>1959-E10-ol12</t>
  </si>
  <si>
    <t>E10-12m1</t>
  </si>
  <si>
    <t>1959-E10-ol15</t>
  </si>
  <si>
    <t>E10-15m1</t>
  </si>
  <si>
    <t>1959-E15-ol01</t>
  </si>
  <si>
    <t>E15-01m1</t>
  </si>
  <si>
    <t>E15-01m2</t>
  </si>
  <si>
    <t>E15-01m3</t>
  </si>
  <si>
    <t>1959-E15-ol10</t>
  </si>
  <si>
    <t>E15-10m1</t>
  </si>
  <si>
    <t>1959-E15-ol16</t>
  </si>
  <si>
    <t>E15-16m1</t>
  </si>
  <si>
    <t>1959-E15-ol19</t>
  </si>
  <si>
    <t>E15-19m2</t>
  </si>
  <si>
    <t>E15-19m1</t>
  </si>
  <si>
    <t>1959-E15-ol30</t>
  </si>
  <si>
    <t>E15-30m1</t>
  </si>
  <si>
    <t>1959-E16-ol02</t>
  </si>
  <si>
    <t>E16-02m1</t>
  </si>
  <si>
    <t>1959-E16-ol04</t>
  </si>
  <si>
    <t>E16-04m1</t>
  </si>
  <si>
    <t>E16-04m2</t>
  </si>
  <si>
    <t>1959-E16-ol06</t>
  </si>
  <si>
    <t>E16-06m1</t>
  </si>
  <si>
    <t>1959-E16-ol07</t>
  </si>
  <si>
    <t>E16-07m1</t>
  </si>
  <si>
    <t>1959-E16-ol08</t>
  </si>
  <si>
    <t>E16-08m1</t>
  </si>
  <si>
    <t>E16-08m2</t>
  </si>
  <si>
    <t>1959-E16-ol10</t>
  </si>
  <si>
    <t>E16-10m1</t>
  </si>
  <si>
    <t>1959-E16-ol11</t>
  </si>
  <si>
    <t>E16-11m1</t>
  </si>
  <si>
    <t>1959-E16-ol14</t>
  </si>
  <si>
    <t>E16-14m1</t>
  </si>
  <si>
    <t>E16-14m2</t>
  </si>
  <si>
    <t>1959-E16-ol17</t>
  </si>
  <si>
    <t>E16-17m1</t>
  </si>
  <si>
    <t>E16-17m2</t>
  </si>
  <si>
    <t>1959-E16-ol18</t>
  </si>
  <si>
    <t>E16-18m1</t>
  </si>
  <si>
    <t>1959-E16-ol26</t>
  </si>
  <si>
    <t>E16-26m1</t>
  </si>
  <si>
    <t>C-trend (by crystal)</t>
  </si>
  <si>
    <t>C-Plunge (by crystal)</t>
  </si>
  <si>
    <t>Olivine MgO</t>
  </si>
  <si>
    <t>Melt Inclusion MgO</t>
  </si>
  <si>
    <t>Olivine No.</t>
  </si>
  <si>
    <t>Melt Inclusion No.</t>
  </si>
  <si>
    <t>Sheets</t>
  </si>
  <si>
    <t>Summary</t>
  </si>
  <si>
    <t>Crystal Data</t>
  </si>
  <si>
    <t>Glass Data</t>
  </si>
  <si>
    <t>IR(2014) data</t>
  </si>
  <si>
    <t>all information regarding the modelled olivine compositions, the bounds on the temperature condition, the c-axis orientation, the type of zoning, and the timescales produced by the modelling procedure (for both the glass and olivine temperatures)</t>
  </si>
  <si>
    <t>correlation between melt inclusion MgO content and forsterite content of the host olivine. Data taken from Sides et al. (2014)</t>
  </si>
  <si>
    <t>Probe data collected on the olivines, in profiles perpendicular to the crystal edge, and the calculation of olivine temperatures based on the correlation seen in data on sheet IR(2014) data</t>
  </si>
  <si>
    <t>Data output from EBSD analyses and calculated crystallographic orientations from these.</t>
  </si>
  <si>
    <t>A note on sample names</t>
  </si>
  <si>
    <t>Ep(x)_(y)_(loc) corresponds the crystal (y) on the analysed stub from episode (x), where the profile was taken from the location (loc) on the crystal. If a compass orientation (e.g. N, NW, SE etc.), it refers to the edge on which the image was taken of the wholegrain image, if (loc) = wholegrain, this refers to a profile obtained from an image of the whole crystal.</t>
  </si>
  <si>
    <t>Probe data collected on the matrix glass and the calculation of glass temperature. All profiles are from the core of the crystal to the rim, where the final point was chosen to be at the crystal boundary.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</si>
</sst>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d/mm/yyyy\ hh:mm"/>
  </numFmts>
  <fonts count="7" x14ac:knownFonts="1">
    <font>
      <sz val="11"/>
      <color rgb="FF000000"/>
      <name val="Calibri"/>
      <family val="2"/>
      <charset val="1"/>
    </font>
    <font>
      <u/>
      <sz val="11"/>
      <color theme="10"/>
      <name val="Calibri"/>
      <family val="2"/>
      <charset val="1"/>
    </font>
    <font>
      <u/>
      <sz val="11"/>
      <color theme="11"/>
      <name val="Calibri"/>
      <family val="2"/>
      <charset val="1"/>
    </font>
    <font>
      <sz val="11"/>
      <color rgb="FF000000"/>
      <name val="Calibri"/>
      <family val="2"/>
      <charset val="1"/>
    </font>
    <font>
      <b/>
      <sz val="11"/>
      <color rgb="FF000000"/>
      <name val="Calibri"/>
      <family val="2"/>
      <charset val="1"/>
    </font>
    <font>
      <sz val="10"/>
      <name val="Calibri"/>
      <family val="2"/>
    </font>
    <font>
      <b/>
      <sz val="10"/>
      <name val="Calibri"/>
      <family val="2"/>
    </font>
  </fonts>
  <fills count="2">
    <fill>
      <patternFill patternType="none"/>
    </fill>
    <fill>
      <patternFill patternType="gray125"/>
    </fill>
  </fills>
  <borders count="1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8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cellStyleXfs>
  <cellXfs count="108">
    <xf numFmtId="0" fontId="0" fillId="0" borderId="0" xfId="0"/>
    <xf numFmtId="0" fontId="0" fillId="0" borderId="0" xfId="0" applyFont="1" applyBorder="1" applyAlignment="1">
      <alignment horizontal="center"/>
    </xf>
    <xf numFmtId="0" fontId="0" fillId="0" borderId="0" xfId="0" applyBorder="1"/>
    <xf numFmtId="164" fontId="0" fillId="0" borderId="0" xfId="0" applyNumberFormat="1" applyBorder="1" applyAlignment="1">
      <alignment horizontal="center"/>
    </xf>
    <xf numFmtId="164" fontId="0"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applyFont="1" applyBorder="1" applyAlignment="1">
      <alignment horizontal="center"/>
    </xf>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164" fontId="0" fillId="0" borderId="1" xfId="0" applyNumberFormat="1" applyBorder="1" applyAlignment="1">
      <alignment horizontal="center"/>
    </xf>
    <xf numFmtId="164" fontId="0" fillId="0" borderId="2" xfId="0" applyNumberFormat="1" applyFont="1" applyBorder="1" applyAlignment="1">
      <alignment horizontal="center"/>
    </xf>
    <xf numFmtId="164" fontId="0" fillId="0" borderId="3" xfId="0" applyNumberFormat="1" applyBorder="1" applyAlignment="1">
      <alignment horizontal="center"/>
    </xf>
    <xf numFmtId="164" fontId="0" fillId="0" borderId="4" xfId="0" applyNumberFormat="1" applyBorder="1" applyAlignment="1">
      <alignment horizontal="center"/>
    </xf>
    <xf numFmtId="164" fontId="0" fillId="0" borderId="5" xfId="0" applyNumberFormat="1" applyBorder="1" applyAlignment="1">
      <alignment horizontal="center"/>
    </xf>
    <xf numFmtId="164" fontId="0" fillId="0" borderId="6" xfId="0" applyNumberFormat="1" applyBorder="1" applyAlignment="1">
      <alignment horizontal="center"/>
    </xf>
    <xf numFmtId="164" fontId="0" fillId="0" borderId="7" xfId="0" applyNumberFormat="1" applyFont="1" applyBorder="1" applyAlignment="1">
      <alignment horizontal="center"/>
    </xf>
    <xf numFmtId="164" fontId="0" fillId="0" borderId="8" xfId="0" applyNumberFormat="1" applyBorder="1" applyAlignment="1">
      <alignment horizontal="center"/>
    </xf>
    <xf numFmtId="1" fontId="0" fillId="0" borderId="1" xfId="0" applyNumberFormat="1" applyBorder="1" applyAlignment="1">
      <alignment horizontal="center" vertical="center"/>
    </xf>
    <xf numFmtId="1" fontId="0" fillId="0" borderId="3" xfId="0" applyNumberFormat="1" applyBorder="1" applyAlignment="1">
      <alignment horizontal="center" vertical="center"/>
    </xf>
    <xf numFmtId="1" fontId="0" fillId="0" borderId="4" xfId="0" applyNumberFormat="1" applyBorder="1" applyAlignment="1">
      <alignment horizontal="center" vertical="center"/>
    </xf>
    <xf numFmtId="1" fontId="0" fillId="0" borderId="5" xfId="0" applyNumberFormat="1" applyBorder="1" applyAlignment="1">
      <alignment horizontal="center" vertical="center"/>
    </xf>
    <xf numFmtId="1" fontId="0" fillId="0" borderId="6" xfId="0" applyNumberFormat="1" applyBorder="1" applyAlignment="1">
      <alignment horizontal="center" vertical="center"/>
    </xf>
    <xf numFmtId="1" fontId="0" fillId="0" borderId="8" xfId="0" applyNumberFormat="1" applyBorder="1" applyAlignment="1">
      <alignment horizontal="center" vertical="center"/>
    </xf>
    <xf numFmtId="165" fontId="0" fillId="0" borderId="2" xfId="0" applyNumberFormat="1" applyFont="1" applyBorder="1" applyAlignment="1">
      <alignment horizontal="center"/>
    </xf>
    <xf numFmtId="165" fontId="0" fillId="0" borderId="3" xfId="0" applyNumberFormat="1" applyFont="1" applyBorder="1" applyAlignment="1">
      <alignment horizontal="center"/>
    </xf>
    <xf numFmtId="165" fontId="0" fillId="0" borderId="5" xfId="0" applyNumberFormat="1" applyFont="1" applyBorder="1" applyAlignment="1">
      <alignment horizontal="center"/>
    </xf>
    <xf numFmtId="0" fontId="0" fillId="0" borderId="4" xfId="0" applyBorder="1" applyAlignment="1">
      <alignment horizontal="center"/>
    </xf>
    <xf numFmtId="165" fontId="0" fillId="0" borderId="5" xfId="0" applyNumberFormat="1" applyBorder="1" applyAlignment="1">
      <alignment horizontal="center"/>
    </xf>
    <xf numFmtId="165" fontId="0" fillId="0" borderId="7" xfId="0" applyNumberFormat="1" applyBorder="1" applyAlignment="1">
      <alignment horizontal="center"/>
    </xf>
    <xf numFmtId="165" fontId="0" fillId="0" borderId="8" xfId="0" applyNumberFormat="1" applyBorder="1" applyAlignment="1">
      <alignment horizontal="center"/>
    </xf>
    <xf numFmtId="165" fontId="0" fillId="0" borderId="1" xfId="0" applyNumberFormat="1" applyBorder="1" applyAlignment="1">
      <alignment horizontal="center"/>
    </xf>
    <xf numFmtId="165" fontId="0" fillId="0" borderId="2" xfId="0" applyNumberFormat="1" applyBorder="1" applyAlignment="1">
      <alignment horizontal="center"/>
    </xf>
    <xf numFmtId="165" fontId="0" fillId="0" borderId="3" xfId="0" applyNumberFormat="1" applyBorder="1" applyAlignment="1">
      <alignment horizontal="center"/>
    </xf>
    <xf numFmtId="165" fontId="0" fillId="0" borderId="4" xfId="0" applyNumberFormat="1" applyBorder="1" applyAlignment="1">
      <alignment horizontal="center"/>
    </xf>
    <xf numFmtId="165" fontId="0" fillId="0" borderId="6" xfId="0" applyNumberFormat="1" applyBorder="1" applyAlignment="1">
      <alignment horizontal="center"/>
    </xf>
    <xf numFmtId="165" fontId="0" fillId="0" borderId="5" xfId="0" applyNumberFormat="1" applyFill="1" applyBorder="1" applyAlignment="1">
      <alignment horizontal="center"/>
    </xf>
    <xf numFmtId="0" fontId="4" fillId="0" borderId="0" xfId="0" applyFont="1" applyBorder="1" applyAlignment="1">
      <alignment horizontal="center"/>
    </xf>
    <xf numFmtId="1" fontId="4" fillId="0" borderId="0" xfId="0" applyNumberFormat="1" applyFont="1" applyBorder="1" applyAlignment="1">
      <alignment horizontal="center"/>
    </xf>
    <xf numFmtId="164" fontId="4" fillId="0" borderId="0" xfId="0" applyNumberFormat="1" applyFont="1" applyBorder="1" applyAlignment="1">
      <alignment horizontal="center"/>
    </xf>
    <xf numFmtId="165" fontId="0" fillId="0" borderId="0" xfId="0" applyNumberFormat="1"/>
    <xf numFmtId="0" fontId="0" fillId="0" borderId="0" xfId="0" applyBorder="1" applyAlignment="1">
      <alignment horizontal="center"/>
    </xf>
    <xf numFmtId="0" fontId="0" fillId="0" borderId="0" xfId="0" applyAlignment="1">
      <alignment horizontal="center"/>
    </xf>
    <xf numFmtId="0" fontId="0" fillId="0" borderId="0" xfId="0" applyFill="1"/>
    <xf numFmtId="0" fontId="0" fillId="0" borderId="0" xfId="0" applyFont="1" applyFill="1" applyBorder="1"/>
    <xf numFmtId="0" fontId="0" fillId="0" borderId="0" xfId="0" applyFill="1" applyBorder="1"/>
    <xf numFmtId="0" fontId="5" fillId="0" borderId="0" xfId="79" applyFont="1" applyFill="1"/>
    <xf numFmtId="166" fontId="0" fillId="0" borderId="0" xfId="0" applyNumberFormat="1" applyFill="1"/>
    <xf numFmtId="1" fontId="0" fillId="0" borderId="0" xfId="0" applyNumberFormat="1" applyFill="1"/>
    <xf numFmtId="0" fontId="0" fillId="0" borderId="0" xfId="0" applyFont="1" applyFill="1"/>
    <xf numFmtId="0" fontId="6" fillId="0" borderId="0" xfId="79" applyFont="1" applyFill="1"/>
    <xf numFmtId="165" fontId="4" fillId="0" borderId="0" xfId="0" applyNumberFormat="1" applyFont="1"/>
    <xf numFmtId="0" fontId="6" fillId="0" borderId="0" xfId="79" applyFont="1" applyFill="1" applyAlignment="1">
      <alignment horizontal="center"/>
    </xf>
    <xf numFmtId="2" fontId="6" fillId="0" borderId="0" xfId="79" applyNumberFormat="1" applyFont="1" applyFill="1" applyAlignment="1">
      <alignment horizontal="center"/>
    </xf>
    <xf numFmtId="0" fontId="5" fillId="0" borderId="0" xfId="79" applyFont="1" applyFill="1" applyAlignment="1">
      <alignment horizontal="center"/>
    </xf>
    <xf numFmtId="2" fontId="5" fillId="0" borderId="0" xfId="79" applyNumberFormat="1" applyFont="1" applyFill="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164" fontId="0" fillId="0" borderId="0" xfId="0" applyNumberFormat="1" applyFont="1" applyFill="1" applyBorder="1" applyAlignment="1">
      <alignment horizontal="center"/>
    </xf>
    <xf numFmtId="0" fontId="0" fillId="0" borderId="0" xfId="0" applyFill="1" applyAlignment="1">
      <alignment horizontal="center"/>
    </xf>
    <xf numFmtId="0" fontId="0" fillId="0" borderId="1" xfId="0" applyFont="1" applyFill="1" applyBorder="1" applyAlignment="1">
      <alignment horizontal="center"/>
    </xf>
    <xf numFmtId="0" fontId="0" fillId="0" borderId="9" xfId="0" applyFont="1"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166" fontId="0" fillId="0" borderId="2" xfId="0" applyNumberFormat="1" applyFill="1" applyBorder="1" applyAlignment="1">
      <alignment horizontal="center"/>
    </xf>
    <xf numFmtId="164" fontId="0" fillId="0" borderId="0" xfId="0" applyNumberForma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4" xfId="0" applyFont="1" applyFill="1" applyBorder="1" applyAlignment="1">
      <alignment horizontal="center"/>
    </xf>
    <xf numFmtId="0" fontId="0" fillId="0" borderId="11" xfId="0" applyFont="1" applyFill="1" applyBorder="1" applyAlignment="1">
      <alignment horizontal="center"/>
    </xf>
    <xf numFmtId="0" fontId="0" fillId="0" borderId="5" xfId="0" applyFill="1" applyBorder="1" applyAlignment="1">
      <alignment horizontal="center"/>
    </xf>
    <xf numFmtId="166" fontId="0" fillId="0" borderId="0" xfId="0" applyNumberFormat="1" applyFill="1" applyBorder="1" applyAlignment="1">
      <alignment horizontal="center"/>
    </xf>
    <xf numFmtId="0" fontId="0" fillId="0" borderId="10" xfId="0" applyFont="1" applyFill="1" applyBorder="1" applyAlignment="1">
      <alignment horizontal="center"/>
    </xf>
    <xf numFmtId="0" fontId="0" fillId="0" borderId="6" xfId="0" applyFont="1"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166" fontId="0" fillId="0" borderId="7" xfId="0" applyNumberFormat="1" applyFill="1" applyBorder="1" applyAlignment="1">
      <alignment horizontal="center"/>
    </xf>
    <xf numFmtId="0" fontId="0" fillId="0" borderId="4" xfId="0" applyFill="1" applyBorder="1" applyAlignment="1">
      <alignment horizontal="center"/>
    </xf>
    <xf numFmtId="0" fontId="0" fillId="0" borderId="7"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164" fontId="4" fillId="0" borderId="14" xfId="0" applyNumberFormat="1" applyFont="1" applyFill="1" applyBorder="1" applyAlignment="1">
      <alignment horizontal="center"/>
    </xf>
    <xf numFmtId="164" fontId="4" fillId="0" borderId="15" xfId="0" applyNumberFormat="1" applyFont="1" applyFill="1" applyBorder="1" applyAlignment="1">
      <alignment horizontal="center"/>
    </xf>
    <xf numFmtId="164" fontId="0" fillId="0" borderId="2" xfId="0" applyNumberFormat="1" applyFill="1" applyBorder="1" applyAlignment="1">
      <alignment horizontal="center"/>
    </xf>
    <xf numFmtId="164" fontId="0" fillId="0" borderId="3" xfId="0" applyNumberFormat="1" applyFill="1" applyBorder="1" applyAlignment="1">
      <alignment horizontal="center"/>
    </xf>
    <xf numFmtId="164" fontId="0" fillId="0" borderId="5" xfId="0" applyNumberFormat="1" applyFill="1" applyBorder="1" applyAlignment="1">
      <alignment horizontal="center"/>
    </xf>
    <xf numFmtId="164" fontId="0" fillId="0" borderId="7" xfId="0" applyNumberFormat="1" applyFill="1" applyBorder="1" applyAlignment="1">
      <alignment horizontal="center"/>
    </xf>
    <xf numFmtId="164" fontId="0" fillId="0" borderId="8" xfId="0" applyNumberFormat="1" applyFill="1" applyBorder="1" applyAlignment="1">
      <alignment horizontal="center"/>
    </xf>
    <xf numFmtId="0" fontId="4" fillId="0" borderId="1" xfId="0" applyFont="1" applyFill="1" applyBorder="1" applyAlignment="1">
      <alignment horizontal="center"/>
    </xf>
    <xf numFmtId="0" fontId="4" fillId="0" borderId="0" xfId="0" applyFont="1" applyFill="1"/>
    <xf numFmtId="0" fontId="4" fillId="0" borderId="2" xfId="0" applyFont="1" applyBorder="1" applyAlignment="1">
      <alignment horizontal="center"/>
    </xf>
    <xf numFmtId="0" fontId="4" fillId="0" borderId="2" xfId="0" applyFont="1" applyBorder="1" applyAlignment="1">
      <alignment horizontal="center" vertical="center"/>
    </xf>
    <xf numFmtId="0" fontId="6" fillId="0" borderId="0" xfId="79" applyFont="1" applyFill="1" applyAlignment="1">
      <alignment horizontal="center"/>
    </xf>
    <xf numFmtId="0" fontId="4" fillId="0" borderId="0" xfId="0" applyFont="1"/>
  </cellXfs>
  <cellStyles count="8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Normal" xfId="0" builtinId="0"/>
    <cellStyle name="TableStyleLight1" xfId="79"/>
  </cellStyles>
  <dxfs count="0"/>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1414/Documents/Kilauea%20Iki/Manuscript/Raw%20data/Probe%20data/SidesSupplementar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xplanation"/>
      <sheetName val="Uncorr_MI"/>
      <sheetName val="CorrPEC_MI"/>
      <sheetName val="Corr_15wt%MgO"/>
      <sheetName val="Matrix Glass"/>
      <sheetName val="Olivines"/>
    </sheetNames>
    <sheetDataSet>
      <sheetData sheetId="0"/>
      <sheetData sheetId="1"/>
      <sheetData sheetId="2">
        <row r="1">
          <cell r="D1" t="str">
            <v>MgO</v>
          </cell>
        </row>
        <row r="2">
          <cell r="B2">
            <v>48.679499999999997</v>
          </cell>
          <cell r="D2">
            <v>13.14</v>
          </cell>
        </row>
        <row r="3">
          <cell r="B3">
            <v>48.679499999999997</v>
          </cell>
          <cell r="D3">
            <v>13.414</v>
          </cell>
        </row>
        <row r="4">
          <cell r="B4">
            <v>47.832299999999996</v>
          </cell>
          <cell r="D4">
            <v>12.007</v>
          </cell>
        </row>
        <row r="5">
          <cell r="B5">
            <v>47.927599999999998</v>
          </cell>
          <cell r="D5">
            <v>12.374000000000001</v>
          </cell>
        </row>
        <row r="6">
          <cell r="B6">
            <v>47.292200000000001</v>
          </cell>
          <cell r="D6">
            <v>11.329000000000001</v>
          </cell>
        </row>
        <row r="7">
          <cell r="B7">
            <v>48.262999999999998</v>
          </cell>
          <cell r="D7">
            <v>12.47</v>
          </cell>
        </row>
        <row r="8">
          <cell r="B8">
            <v>46.286200000000001</v>
          </cell>
          <cell r="D8">
            <v>10.992000000000001</v>
          </cell>
        </row>
        <row r="9">
          <cell r="B9">
            <v>48.854300000000002</v>
          </cell>
          <cell r="D9">
            <v>13.923</v>
          </cell>
        </row>
        <row r="10">
          <cell r="B10">
            <v>47.979900000000001</v>
          </cell>
          <cell r="D10">
            <v>12.909000000000001</v>
          </cell>
        </row>
        <row r="11">
          <cell r="B11">
            <v>47.796700000000001</v>
          </cell>
          <cell r="D11">
            <v>12.576000000000001</v>
          </cell>
        </row>
        <row r="12">
          <cell r="B12">
            <v>45.504100000000001</v>
          </cell>
          <cell r="D12">
            <v>10.273</v>
          </cell>
        </row>
        <row r="13">
          <cell r="B13">
            <v>47.411200000000001</v>
          </cell>
          <cell r="D13">
            <v>12.148</v>
          </cell>
        </row>
        <row r="14">
          <cell r="B14">
            <v>47.2286</v>
          </cell>
          <cell r="D14">
            <v>10.606</v>
          </cell>
        </row>
        <row r="15">
          <cell r="B15">
            <v>47.218699999999998</v>
          </cell>
          <cell r="D15">
            <v>12.134</v>
          </cell>
        </row>
        <row r="16">
          <cell r="B16">
            <v>47.218699999999998</v>
          </cell>
          <cell r="D16">
            <v>12.076000000000001</v>
          </cell>
        </row>
        <row r="17">
          <cell r="B17">
            <v>47.218699999999998</v>
          </cell>
          <cell r="D17">
            <v>12.004</v>
          </cell>
        </row>
        <row r="18">
          <cell r="B18">
            <v>47.643900000000002</v>
          </cell>
          <cell r="D18">
            <v>11.930999999999999</v>
          </cell>
        </row>
        <row r="19">
          <cell r="B19">
            <v>47.643900000000002</v>
          </cell>
          <cell r="D19">
            <v>12.071</v>
          </cell>
        </row>
        <row r="20">
          <cell r="B20">
            <v>45.974499999999999</v>
          </cell>
          <cell r="D20">
            <v>10.464</v>
          </cell>
        </row>
        <row r="21">
          <cell r="B21">
            <v>47.893300000000004</v>
          </cell>
          <cell r="D21">
            <v>13.105</v>
          </cell>
        </row>
        <row r="22">
          <cell r="B22">
            <v>46.797499999999999</v>
          </cell>
          <cell r="D22">
            <v>11.776999999999999</v>
          </cell>
        </row>
        <row r="23">
          <cell r="B23">
            <v>46.922499999999999</v>
          </cell>
          <cell r="D23">
            <v>12.079000000000001</v>
          </cell>
        </row>
        <row r="24">
          <cell r="B24">
            <v>46.922499999999999</v>
          </cell>
          <cell r="D24">
            <v>12.036</v>
          </cell>
        </row>
        <row r="25">
          <cell r="B25">
            <v>47.887999999999998</v>
          </cell>
          <cell r="D25">
            <v>12.782</v>
          </cell>
        </row>
        <row r="26">
          <cell r="B26">
            <v>47.924599999999998</v>
          </cell>
          <cell r="D26">
            <v>12.891</v>
          </cell>
        </row>
        <row r="27">
          <cell r="B27">
            <v>47.155700000000003</v>
          </cell>
          <cell r="D27">
            <v>11.749000000000001</v>
          </cell>
        </row>
        <row r="28">
          <cell r="B28">
            <v>43.7027</v>
          </cell>
          <cell r="D28">
            <v>7.9950000000000001</v>
          </cell>
        </row>
        <row r="29">
          <cell r="B29">
            <v>43.7027</v>
          </cell>
          <cell r="D29">
            <v>7.9980000000000002</v>
          </cell>
        </row>
        <row r="30">
          <cell r="B30">
            <v>47.071399999999997</v>
          </cell>
          <cell r="D30">
            <v>11.843</v>
          </cell>
        </row>
        <row r="31">
          <cell r="B31">
            <v>47.071399999999997</v>
          </cell>
          <cell r="D31">
            <v>11.664</v>
          </cell>
        </row>
        <row r="32">
          <cell r="B32">
            <v>47.071399999999997</v>
          </cell>
          <cell r="D32">
            <v>12.186</v>
          </cell>
        </row>
        <row r="33">
          <cell r="B33">
            <v>47.513399999999997</v>
          </cell>
          <cell r="D33">
            <v>11.973000000000001</v>
          </cell>
        </row>
        <row r="34">
          <cell r="B34">
            <v>45.3322</v>
          </cell>
          <cell r="D34">
            <v>9.9120000000000008</v>
          </cell>
        </row>
        <row r="35">
          <cell r="B35">
            <v>47.884799999999998</v>
          </cell>
          <cell r="D35">
            <v>12.760999999999999</v>
          </cell>
        </row>
        <row r="36">
          <cell r="B36">
            <v>47.884799999999998</v>
          </cell>
          <cell r="D36">
            <v>13.04</v>
          </cell>
        </row>
        <row r="37">
          <cell r="B37">
            <v>47.0200666666667</v>
          </cell>
          <cell r="D37">
            <v>11.952999999999999</v>
          </cell>
        </row>
        <row r="38">
          <cell r="B38">
            <v>47.0200666666667</v>
          </cell>
          <cell r="D38">
            <v>11.631</v>
          </cell>
        </row>
        <row r="39">
          <cell r="B39">
            <v>47.0200666666667</v>
          </cell>
          <cell r="D39">
            <v>11.840999999999999</v>
          </cell>
        </row>
        <row r="40">
          <cell r="B40">
            <v>47.0200666666667</v>
          </cell>
          <cell r="D40">
            <v>11.521000000000001</v>
          </cell>
        </row>
        <row r="41">
          <cell r="B41">
            <v>47.311900000000001</v>
          </cell>
          <cell r="D41">
            <v>12.241</v>
          </cell>
        </row>
        <row r="42">
          <cell r="B42">
            <v>47.998199999999997</v>
          </cell>
          <cell r="D42">
            <v>12.326000000000001</v>
          </cell>
        </row>
        <row r="43">
          <cell r="B43">
            <v>47.262599999999999</v>
          </cell>
          <cell r="D43">
            <v>12.148999999999999</v>
          </cell>
        </row>
        <row r="44">
          <cell r="B44">
            <v>47.568899999999999</v>
          </cell>
          <cell r="D44">
            <v>12.705</v>
          </cell>
        </row>
        <row r="45">
          <cell r="B45">
            <v>47.568899999999999</v>
          </cell>
          <cell r="D45">
            <v>12.657</v>
          </cell>
        </row>
        <row r="46">
          <cell r="B46">
            <v>47.350499999999997</v>
          </cell>
          <cell r="D46">
            <v>11.917999999999999</v>
          </cell>
        </row>
        <row r="47">
          <cell r="B47">
            <v>47.350499999999997</v>
          </cell>
          <cell r="D47">
            <v>11.87</v>
          </cell>
        </row>
        <row r="48">
          <cell r="B48">
            <v>47.350499999999997</v>
          </cell>
          <cell r="D48">
            <v>11.721</v>
          </cell>
        </row>
        <row r="49">
          <cell r="B49">
            <v>47.087299999999999</v>
          </cell>
          <cell r="D49">
            <v>12.002000000000001</v>
          </cell>
        </row>
        <row r="50">
          <cell r="B50">
            <v>46.352800000000002</v>
          </cell>
          <cell r="D50">
            <v>10.941000000000001</v>
          </cell>
        </row>
        <row r="51">
          <cell r="B51">
            <v>47.707599999999999</v>
          </cell>
          <cell r="D51">
            <v>12.539</v>
          </cell>
        </row>
        <row r="52">
          <cell r="B52">
            <v>47.718200000000003</v>
          </cell>
          <cell r="D52">
            <v>12.263999999999999</v>
          </cell>
        </row>
        <row r="53">
          <cell r="B53">
            <v>45.720999999999997</v>
          </cell>
          <cell r="D53">
            <v>10.641</v>
          </cell>
        </row>
        <row r="54">
          <cell r="B54">
            <v>46.580199999999998</v>
          </cell>
          <cell r="D54">
            <v>11.529</v>
          </cell>
        </row>
        <row r="55">
          <cell r="B55">
            <v>46.823599999999999</v>
          </cell>
          <cell r="D55">
            <v>11.898999999999999</v>
          </cell>
        </row>
        <row r="56">
          <cell r="B56">
            <v>44.669800000000002</v>
          </cell>
          <cell r="D56">
            <v>9.7780000000000005</v>
          </cell>
        </row>
        <row r="57">
          <cell r="B57">
            <v>44.669800000000002</v>
          </cell>
          <cell r="D57">
            <v>9.7119999999999997</v>
          </cell>
        </row>
        <row r="58">
          <cell r="B58">
            <v>46.232799999999997</v>
          </cell>
          <cell r="D58">
            <v>10.965</v>
          </cell>
        </row>
        <row r="59">
          <cell r="B59">
            <v>46.232799999999997</v>
          </cell>
          <cell r="D59">
            <v>10.974</v>
          </cell>
        </row>
        <row r="60">
          <cell r="B60">
            <v>46.232799999999997</v>
          </cell>
          <cell r="D60">
            <v>10.816000000000001</v>
          </cell>
        </row>
        <row r="61">
          <cell r="B61">
            <v>46.232799999999997</v>
          </cell>
          <cell r="D61">
            <v>10.768000000000001</v>
          </cell>
        </row>
        <row r="62">
          <cell r="B62">
            <v>46.232799999999997</v>
          </cell>
          <cell r="D62">
            <v>10.948</v>
          </cell>
        </row>
        <row r="63">
          <cell r="B63">
            <v>45.474299999999999</v>
          </cell>
          <cell r="D63">
            <v>10.206</v>
          </cell>
        </row>
        <row r="64">
          <cell r="B64">
            <v>46.642499999999998</v>
          </cell>
          <cell r="D64">
            <v>11.535</v>
          </cell>
        </row>
        <row r="65">
          <cell r="B65">
            <v>46.642499999999998</v>
          </cell>
          <cell r="D65">
            <v>11.256</v>
          </cell>
        </row>
        <row r="66">
          <cell r="B66">
            <v>47.339700000000001</v>
          </cell>
          <cell r="D66">
            <v>12.260999999999999</v>
          </cell>
        </row>
        <row r="67">
          <cell r="B67">
            <v>46.633200000000002</v>
          </cell>
          <cell r="D67">
            <v>12.17</v>
          </cell>
        </row>
        <row r="68">
          <cell r="B68">
            <v>45.782699999999998</v>
          </cell>
          <cell r="D68">
            <v>10.592000000000001</v>
          </cell>
        </row>
        <row r="69">
          <cell r="B69">
            <v>47.4358</v>
          </cell>
          <cell r="D69">
            <v>12.069000000000001</v>
          </cell>
        </row>
        <row r="70">
          <cell r="B70">
            <v>47.078899999999997</v>
          </cell>
          <cell r="D70">
            <v>11.789</v>
          </cell>
        </row>
        <row r="71">
          <cell r="B71">
            <v>48.228700000000003</v>
          </cell>
          <cell r="D71">
            <v>13.362</v>
          </cell>
        </row>
        <row r="72">
          <cell r="B72">
            <v>47.109499999999997</v>
          </cell>
          <cell r="D72">
            <v>13.173999999999999</v>
          </cell>
        </row>
        <row r="73">
          <cell r="B73">
            <v>47.586300000000001</v>
          </cell>
          <cell r="D73">
            <v>10.598000000000001</v>
          </cell>
        </row>
        <row r="74">
          <cell r="B74">
            <v>46.568199999999997</v>
          </cell>
          <cell r="D74">
            <v>12.558</v>
          </cell>
        </row>
        <row r="75">
          <cell r="B75">
            <v>48.255600000000001</v>
          </cell>
          <cell r="D75">
            <v>11.605</v>
          </cell>
        </row>
        <row r="76">
          <cell r="B76">
            <v>46.000500000000002</v>
          </cell>
          <cell r="D76">
            <v>13.212</v>
          </cell>
        </row>
        <row r="77">
          <cell r="B77">
            <v>47.808999999999997</v>
          </cell>
          <cell r="D77">
            <v>10.656000000000001</v>
          </cell>
        </row>
        <row r="78">
          <cell r="B78">
            <v>47.808999999999997</v>
          </cell>
          <cell r="D78">
            <v>11.554</v>
          </cell>
        </row>
        <row r="79">
          <cell r="B79">
            <v>47.808999999999997</v>
          </cell>
          <cell r="D79">
            <v>10.641</v>
          </cell>
        </row>
        <row r="80">
          <cell r="B80">
            <v>47.808999999999997</v>
          </cell>
          <cell r="D80">
            <v>11.212999999999999</v>
          </cell>
        </row>
        <row r="81">
          <cell r="B81">
            <v>48.2059</v>
          </cell>
          <cell r="D81">
            <v>12.75</v>
          </cell>
        </row>
        <row r="82">
          <cell r="B82">
            <v>47.014499999999998</v>
          </cell>
          <cell r="D82">
            <v>11</v>
          </cell>
        </row>
        <row r="83">
          <cell r="B83">
            <v>47.47645</v>
          </cell>
          <cell r="D83">
            <v>11.927</v>
          </cell>
        </row>
        <row r="84">
          <cell r="B84">
            <v>47.47645</v>
          </cell>
          <cell r="D84">
            <v>11.763999999999999</v>
          </cell>
        </row>
        <row r="85">
          <cell r="B85">
            <v>45.215499999999999</v>
          </cell>
          <cell r="D85">
            <v>9.5489999999999995</v>
          </cell>
        </row>
        <row r="86">
          <cell r="B86">
            <v>46.629100000000001</v>
          </cell>
          <cell r="D86">
            <v>10.754</v>
          </cell>
        </row>
        <row r="87">
          <cell r="B87">
            <v>47.023200000000003</v>
          </cell>
          <cell r="D87">
            <v>11.153</v>
          </cell>
        </row>
        <row r="88">
          <cell r="B88">
            <v>47.023200000000003</v>
          </cell>
          <cell r="D88">
            <v>11.381</v>
          </cell>
        </row>
        <row r="89">
          <cell r="B89">
            <v>47.166499999999999</v>
          </cell>
          <cell r="D89">
            <v>11.677</v>
          </cell>
        </row>
        <row r="90">
          <cell r="B90">
            <v>46.9544</v>
          </cell>
          <cell r="D90">
            <v>12.315</v>
          </cell>
        </row>
        <row r="91">
          <cell r="B91">
            <v>46.108800000000002</v>
          </cell>
          <cell r="D91">
            <v>10.625999999999999</v>
          </cell>
        </row>
        <row r="92">
          <cell r="B92">
            <v>46.108800000000002</v>
          </cell>
          <cell r="D92">
            <v>10.385999999999999</v>
          </cell>
        </row>
        <row r="93">
          <cell r="B93">
            <v>45.822699999999998</v>
          </cell>
          <cell r="D93">
            <v>10.587999999999999</v>
          </cell>
        </row>
        <row r="94">
          <cell r="B94">
            <v>47.009599999999999</v>
          </cell>
          <cell r="D94">
            <v>11.42</v>
          </cell>
        </row>
        <row r="95">
          <cell r="B95">
            <v>45.880800000000001</v>
          </cell>
          <cell r="D95">
            <v>10.038</v>
          </cell>
        </row>
        <row r="96">
          <cell r="B96">
            <v>45.880800000000001</v>
          </cell>
          <cell r="D96">
            <v>10.263999999999999</v>
          </cell>
        </row>
        <row r="97">
          <cell r="B97">
            <v>46.875300000000003</v>
          </cell>
          <cell r="D97">
            <v>11.217000000000001</v>
          </cell>
        </row>
        <row r="98">
          <cell r="B98">
            <v>46.875300000000003</v>
          </cell>
          <cell r="D98">
            <v>11.346</v>
          </cell>
        </row>
        <row r="99">
          <cell r="B99">
            <v>46.968499999999999</v>
          </cell>
          <cell r="D99">
            <v>11.819000000000001</v>
          </cell>
        </row>
        <row r="100">
          <cell r="B100">
            <v>46.055100000000003</v>
          </cell>
          <cell r="D100">
            <v>10.56</v>
          </cell>
        </row>
        <row r="109">
          <cell r="D109"/>
        </row>
        <row r="110">
          <cell r="D110"/>
        </row>
        <row r="111">
          <cell r="D111"/>
        </row>
        <row r="112">
          <cell r="D112"/>
        </row>
        <row r="113">
          <cell r="D113"/>
        </row>
        <row r="114">
          <cell r="D114"/>
        </row>
        <row r="115">
          <cell r="D115"/>
        </row>
        <row r="116">
          <cell r="D116"/>
        </row>
        <row r="117">
          <cell r="D117"/>
        </row>
        <row r="118">
          <cell r="D118"/>
        </row>
        <row r="119">
          <cell r="D119"/>
        </row>
        <row r="120">
          <cell r="D120"/>
        </row>
        <row r="121">
          <cell r="D121"/>
        </row>
        <row r="122">
          <cell r="D122"/>
        </row>
        <row r="123">
          <cell r="D123"/>
        </row>
        <row r="124">
          <cell r="D124"/>
        </row>
        <row r="125">
          <cell r="D125"/>
        </row>
        <row r="126">
          <cell r="D126"/>
        </row>
        <row r="127">
          <cell r="D127"/>
        </row>
        <row r="128">
          <cell r="D128"/>
        </row>
        <row r="129">
          <cell r="D129"/>
        </row>
        <row r="130">
          <cell r="D130"/>
        </row>
        <row r="131">
          <cell r="D131"/>
        </row>
        <row r="132">
          <cell r="D132"/>
        </row>
        <row r="133">
          <cell r="D133"/>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abSelected="1" workbookViewId="0">
      <selection activeCell="B13" sqref="B13"/>
    </sheetView>
  </sheetViews>
  <sheetFormatPr baseColWidth="10" defaultRowHeight="14" x14ac:dyDescent="0"/>
  <sheetData>
    <row r="1" spans="1:2">
      <c r="A1" s="107" t="s">
        <v>434</v>
      </c>
    </row>
    <row r="2" spans="1:2">
      <c r="A2" s="107" t="s">
        <v>435</v>
      </c>
      <c r="B2" t="s">
        <v>439</v>
      </c>
    </row>
    <row r="3" spans="1:2">
      <c r="A3" s="107" t="s">
        <v>5</v>
      </c>
      <c r="B3" t="s">
        <v>442</v>
      </c>
    </row>
    <row r="4" spans="1:2">
      <c r="A4" s="107" t="s">
        <v>436</v>
      </c>
      <c r="B4" t="s">
        <v>445</v>
      </c>
    </row>
    <row r="5" spans="1:2">
      <c r="A5" s="107" t="s">
        <v>437</v>
      </c>
      <c r="B5" t="s">
        <v>441</v>
      </c>
    </row>
    <row r="6" spans="1:2">
      <c r="A6" s="107" t="s">
        <v>438</v>
      </c>
      <c r="B6" t="s">
        <v>440</v>
      </c>
    </row>
    <row r="7" spans="1:2">
      <c r="A7" s="107"/>
    </row>
    <row r="8" spans="1:2">
      <c r="A8" s="107" t="s">
        <v>443</v>
      </c>
    </row>
    <row r="9" spans="1:2">
      <c r="A9" t="s">
        <v>444</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zoomScale="85" zoomScaleNormal="85" zoomScalePageLayoutView="85" workbookViewId="0">
      <selection activeCell="F13" sqref="F13"/>
    </sheetView>
  </sheetViews>
  <sheetFormatPr baseColWidth="10" defaultColWidth="8.83203125" defaultRowHeight="14" x14ac:dyDescent="0"/>
  <cols>
    <col min="17" max="19" width="8.83203125" customWidth="1"/>
    <col min="26" max="26" width="13.83203125" bestFit="1" customWidth="1"/>
  </cols>
  <sheetData>
    <row r="1" spans="1:27">
      <c r="A1" s="64" t="s">
        <v>0</v>
      </c>
      <c r="B1" s="65" t="s">
        <v>1</v>
      </c>
      <c r="C1" s="65" t="s">
        <v>2</v>
      </c>
      <c r="D1" s="104" t="s">
        <v>3</v>
      </c>
      <c r="E1" s="104"/>
      <c r="F1" s="104"/>
      <c r="G1" s="104"/>
      <c r="H1" s="105" t="s">
        <v>4</v>
      </c>
      <c r="I1" s="105"/>
      <c r="J1" s="104" t="s">
        <v>5</v>
      </c>
      <c r="K1" s="104"/>
      <c r="L1" s="104"/>
      <c r="M1" s="65" t="s">
        <v>6</v>
      </c>
      <c r="N1" s="104" t="s">
        <v>7</v>
      </c>
      <c r="O1" s="104"/>
      <c r="P1" s="104"/>
      <c r="Q1" s="104" t="s">
        <v>8</v>
      </c>
      <c r="R1" s="104"/>
      <c r="S1" s="104"/>
      <c r="T1" s="104" t="s">
        <v>9</v>
      </c>
      <c r="U1" s="104"/>
      <c r="V1" s="104"/>
      <c r="W1" s="104" t="s">
        <v>8</v>
      </c>
      <c r="X1" s="104"/>
      <c r="Y1" s="104"/>
      <c r="Z1" s="66" t="s">
        <v>10</v>
      </c>
      <c r="AA1" s="2"/>
    </row>
    <row r="2" spans="1:27" ht="15" thickBot="1">
      <c r="A2" s="67"/>
      <c r="B2" s="68"/>
      <c r="C2" s="68"/>
      <c r="D2" s="68" t="s">
        <v>11</v>
      </c>
      <c r="E2" s="68" t="s">
        <v>12</v>
      </c>
      <c r="F2" s="68" t="s">
        <v>13</v>
      </c>
      <c r="G2" s="68" t="s">
        <v>14</v>
      </c>
      <c r="H2" s="68" t="s">
        <v>15</v>
      </c>
      <c r="I2" s="68" t="s">
        <v>16</v>
      </c>
      <c r="J2" s="68" t="s">
        <v>17</v>
      </c>
      <c r="K2" s="68" t="s">
        <v>18</v>
      </c>
      <c r="L2" s="68" t="s">
        <v>19</v>
      </c>
      <c r="M2" s="68" t="s">
        <v>20</v>
      </c>
      <c r="N2" s="68"/>
      <c r="O2" s="68"/>
      <c r="P2" s="68"/>
      <c r="Q2" s="45"/>
      <c r="R2" s="45"/>
      <c r="S2" s="45"/>
      <c r="T2" s="68"/>
      <c r="U2" s="68"/>
      <c r="V2" s="68"/>
      <c r="W2" s="68"/>
      <c r="X2" s="68"/>
      <c r="Y2" s="68"/>
      <c r="Z2" s="69" t="s">
        <v>21</v>
      </c>
      <c r="AA2" s="2"/>
    </row>
    <row r="3" spans="1:27">
      <c r="A3" s="7">
        <v>1</v>
      </c>
      <c r="B3" s="8">
        <v>15</v>
      </c>
      <c r="C3" s="9" t="s">
        <v>22</v>
      </c>
      <c r="D3" s="18">
        <v>0.86199999999999999</v>
      </c>
      <c r="E3" s="19" t="s">
        <v>23</v>
      </c>
      <c r="F3" s="19" t="s">
        <v>23</v>
      </c>
      <c r="G3" s="20">
        <v>0.83699999999999997</v>
      </c>
      <c r="H3" s="26">
        <v>1189.713195</v>
      </c>
      <c r="I3" s="27">
        <v>1258.6958988943745</v>
      </c>
      <c r="J3" s="7">
        <v>230</v>
      </c>
      <c r="K3" s="32">
        <v>359.5</v>
      </c>
      <c r="L3" s="33">
        <v>77.900000000000006</v>
      </c>
      <c r="M3" s="13" t="s">
        <v>24</v>
      </c>
      <c r="N3" s="39">
        <v>47.327667829478365</v>
      </c>
      <c r="O3" s="40"/>
      <c r="P3" s="40"/>
      <c r="Q3" s="39">
        <f>$Z3-N3</f>
        <v>-43.827667829478365</v>
      </c>
      <c r="R3" s="40"/>
      <c r="S3" s="41"/>
      <c r="T3" s="40">
        <v>16.707127999490272</v>
      </c>
      <c r="U3" s="40"/>
      <c r="V3" s="41"/>
      <c r="W3" s="39">
        <f>$Z3-T3</f>
        <v>-13.207127999490272</v>
      </c>
      <c r="X3" s="40"/>
      <c r="Y3" s="41"/>
      <c r="Z3" s="13">
        <v>3.5</v>
      </c>
      <c r="AA3" s="2"/>
    </row>
    <row r="4" spans="1:27">
      <c r="A4" s="16">
        <v>3</v>
      </c>
      <c r="B4" s="1">
        <v>2</v>
      </c>
      <c r="C4" s="17" t="s">
        <v>25</v>
      </c>
      <c r="D4" s="21">
        <v>0.871</v>
      </c>
      <c r="E4" s="4" t="s">
        <v>23</v>
      </c>
      <c r="F4" s="4" t="s">
        <v>23</v>
      </c>
      <c r="G4" s="22">
        <v>0.81699999999999995</v>
      </c>
      <c r="H4" s="28">
        <v>1117.26576</v>
      </c>
      <c r="I4" s="29">
        <v>1275.098139032661</v>
      </c>
      <c r="J4" s="16">
        <v>255</v>
      </c>
      <c r="K4" s="6">
        <v>119.9</v>
      </c>
      <c r="L4" s="34">
        <v>1.2</v>
      </c>
      <c r="M4" s="15" t="s">
        <v>24</v>
      </c>
      <c r="N4" s="42">
        <v>49.955988327602704</v>
      </c>
      <c r="O4" s="5"/>
      <c r="P4" s="5"/>
      <c r="Q4" s="42">
        <f t="shared" ref="Q4:R26" si="0">$Z4-N4</f>
        <v>-35.555988327602705</v>
      </c>
      <c r="R4" s="5"/>
      <c r="S4" s="36"/>
      <c r="T4" s="5">
        <v>4.1683777092682641</v>
      </c>
      <c r="U4" s="5"/>
      <c r="V4" s="36"/>
      <c r="W4" s="42">
        <f t="shared" ref="W4:W9" si="1">$Z4-T4</f>
        <v>10.231622290731735</v>
      </c>
      <c r="X4" s="5"/>
      <c r="Y4" s="36"/>
      <c r="Z4" s="15">
        <v>14.4</v>
      </c>
      <c r="AA4" s="2"/>
    </row>
    <row r="5" spans="1:27">
      <c r="A5" s="16">
        <v>3</v>
      </c>
      <c r="B5" s="1">
        <v>4</v>
      </c>
      <c r="C5" s="17" t="s">
        <v>22</v>
      </c>
      <c r="D5" s="21">
        <v>0.86599999999999999</v>
      </c>
      <c r="E5" s="4" t="s">
        <v>23</v>
      </c>
      <c r="F5" s="4" t="s">
        <v>23</v>
      </c>
      <c r="G5" s="22">
        <v>0.82199999999999995</v>
      </c>
      <c r="H5" s="28">
        <v>1149.770475</v>
      </c>
      <c r="I5" s="29">
        <v>1263.7463369161526</v>
      </c>
      <c r="J5" s="16">
        <v>310</v>
      </c>
      <c r="K5" s="6">
        <v>134.15</v>
      </c>
      <c r="L5" s="34">
        <v>42.8</v>
      </c>
      <c r="M5" s="15" t="s">
        <v>24</v>
      </c>
      <c r="N5" s="42">
        <v>105.63863039757319</v>
      </c>
      <c r="O5" s="5"/>
      <c r="P5" s="5"/>
      <c r="Q5" s="42">
        <f t="shared" si="0"/>
        <v>-91.238630397573189</v>
      </c>
      <c r="R5" s="5"/>
      <c r="S5" s="36"/>
      <c r="T5" s="5">
        <v>18.121112992214098</v>
      </c>
      <c r="U5" s="5"/>
      <c r="V5" s="36"/>
      <c r="W5" s="42">
        <f t="shared" si="1"/>
        <v>-3.7211129922140973</v>
      </c>
      <c r="X5" s="5"/>
      <c r="Y5" s="36"/>
      <c r="Z5" s="15">
        <v>14.4</v>
      </c>
      <c r="AA5" s="2"/>
    </row>
    <row r="6" spans="1:27">
      <c r="A6" s="16">
        <v>3</v>
      </c>
      <c r="B6" s="1">
        <v>6</v>
      </c>
      <c r="C6" s="17" t="s">
        <v>24</v>
      </c>
      <c r="D6" s="21">
        <v>0.875</v>
      </c>
      <c r="E6" s="4" t="s">
        <v>23</v>
      </c>
      <c r="F6" s="4" t="s">
        <v>23</v>
      </c>
      <c r="G6" s="22">
        <v>0.82799999999999996</v>
      </c>
      <c r="H6" s="28">
        <v>1147.6167599999999</v>
      </c>
      <c r="I6" s="29">
        <v>1284.2724032038714</v>
      </c>
      <c r="J6" s="16">
        <v>100</v>
      </c>
      <c r="K6" s="6">
        <v>290.35000000000002</v>
      </c>
      <c r="L6" s="34">
        <v>66.05</v>
      </c>
      <c r="M6" s="15" t="s">
        <v>24</v>
      </c>
      <c r="N6" s="42">
        <v>27.49648305246464</v>
      </c>
      <c r="O6" s="5"/>
      <c r="P6" s="5"/>
      <c r="Q6" s="42">
        <f t="shared" si="0"/>
        <v>-13.09648305246464</v>
      </c>
      <c r="R6" s="5"/>
      <c r="S6" s="36"/>
      <c r="T6" s="5">
        <v>3.4383354772106056</v>
      </c>
      <c r="U6" s="5"/>
      <c r="V6" s="36"/>
      <c r="W6" s="42">
        <f t="shared" si="1"/>
        <v>10.961664522789395</v>
      </c>
      <c r="X6" s="5"/>
      <c r="Y6" s="36"/>
      <c r="Z6" s="15">
        <v>14.4</v>
      </c>
      <c r="AA6" s="2"/>
    </row>
    <row r="7" spans="1:27">
      <c r="A7" s="16">
        <v>3</v>
      </c>
      <c r="B7" s="1">
        <v>12</v>
      </c>
      <c r="C7" s="17" t="s">
        <v>22</v>
      </c>
      <c r="D7" s="21">
        <v>0.86899999999999999</v>
      </c>
      <c r="E7" s="4" t="s">
        <v>23</v>
      </c>
      <c r="F7" s="4" t="s">
        <v>23</v>
      </c>
      <c r="G7" s="22">
        <v>0.82699999999999996</v>
      </c>
      <c r="H7" s="28">
        <v>1147.11024</v>
      </c>
      <c r="I7" s="29">
        <v>1265.8925626682621</v>
      </c>
      <c r="J7" s="16">
        <v>45</v>
      </c>
      <c r="K7" s="6">
        <v>356.66666666666703</v>
      </c>
      <c r="L7" s="34">
        <v>69.6666666666667</v>
      </c>
      <c r="M7" s="15" t="s">
        <v>24</v>
      </c>
      <c r="N7" s="42">
        <v>617.62698556964688</v>
      </c>
      <c r="O7" s="5"/>
      <c r="P7" s="5"/>
      <c r="Q7" s="42">
        <f t="shared" si="0"/>
        <v>-603.2269855696469</v>
      </c>
      <c r="R7" s="5"/>
      <c r="S7" s="36"/>
      <c r="T7" s="5">
        <v>97.917447800122105</v>
      </c>
      <c r="U7" s="5"/>
      <c r="V7" s="36"/>
      <c r="W7" s="42">
        <f t="shared" si="1"/>
        <v>-83.517447800122099</v>
      </c>
      <c r="X7" s="5"/>
      <c r="Y7" s="36"/>
      <c r="Z7" s="15">
        <v>14.4</v>
      </c>
      <c r="AA7" s="2"/>
    </row>
    <row r="8" spans="1:27">
      <c r="A8" s="16">
        <v>3</v>
      </c>
      <c r="B8" s="1">
        <v>16</v>
      </c>
      <c r="C8" s="17" t="s">
        <v>22</v>
      </c>
      <c r="D8" s="21">
        <v>0.86799999999999999</v>
      </c>
      <c r="E8" s="4" t="s">
        <v>23</v>
      </c>
      <c r="F8" s="4" t="s">
        <v>23</v>
      </c>
      <c r="G8" s="22">
        <v>0.83199999999999996</v>
      </c>
      <c r="H8" s="28">
        <v>1159.914945</v>
      </c>
      <c r="I8" s="29">
        <v>1270.1583896675086</v>
      </c>
      <c r="J8" s="16">
        <v>125</v>
      </c>
      <c r="K8" s="6">
        <v>106.15</v>
      </c>
      <c r="L8" s="34">
        <v>54.85</v>
      </c>
      <c r="M8" s="15" t="s">
        <v>24</v>
      </c>
      <c r="N8" s="42">
        <v>74.292981329082281</v>
      </c>
      <c r="O8" s="5"/>
      <c r="P8" s="5"/>
      <c r="Q8" s="42">
        <f t="shared" si="0"/>
        <v>-59.892981329082282</v>
      </c>
      <c r="R8" s="5"/>
      <c r="S8" s="36"/>
      <c r="T8" s="5">
        <v>13.809644769820347</v>
      </c>
      <c r="U8" s="5"/>
      <c r="V8" s="36"/>
      <c r="W8" s="42">
        <f t="shared" si="1"/>
        <v>0.59035523017965374</v>
      </c>
      <c r="X8" s="5"/>
      <c r="Y8" s="36"/>
      <c r="Z8" s="15">
        <v>14.4</v>
      </c>
      <c r="AA8" s="2"/>
    </row>
    <row r="9" spans="1:27">
      <c r="A9" s="16">
        <v>3</v>
      </c>
      <c r="B9" s="1">
        <v>17</v>
      </c>
      <c r="C9" s="17" t="s">
        <v>22</v>
      </c>
      <c r="D9" s="21">
        <v>0.875</v>
      </c>
      <c r="E9" s="4" t="s">
        <v>23</v>
      </c>
      <c r="F9" s="4" t="s">
        <v>23</v>
      </c>
      <c r="G9" s="22">
        <v>0.82199999999999995</v>
      </c>
      <c r="H9" s="28">
        <v>1158.0622992857143</v>
      </c>
      <c r="I9" s="29">
        <v>1274.6095315329858</v>
      </c>
      <c r="J9" s="16">
        <v>36</v>
      </c>
      <c r="K9" s="6">
        <v>265.64999999999998</v>
      </c>
      <c r="L9" s="34">
        <v>16.899999999999999</v>
      </c>
      <c r="M9" s="15" t="s">
        <v>24</v>
      </c>
      <c r="N9" s="42">
        <v>457.35936928484597</v>
      </c>
      <c r="O9" s="5"/>
      <c r="P9" s="5"/>
      <c r="Q9" s="42">
        <f t="shared" si="0"/>
        <v>-442.95936928484599</v>
      </c>
      <c r="R9" s="5"/>
      <c r="S9" s="36"/>
      <c r="T9" s="5">
        <v>76.633170315482118</v>
      </c>
      <c r="U9" s="5"/>
      <c r="V9" s="36"/>
      <c r="W9" s="42">
        <f t="shared" si="1"/>
        <v>-62.23317031548212</v>
      </c>
      <c r="X9" s="5"/>
      <c r="Y9" s="36"/>
      <c r="Z9" s="15">
        <v>14.4</v>
      </c>
      <c r="AA9" s="2"/>
    </row>
    <row r="10" spans="1:27">
      <c r="A10" s="16">
        <v>3</v>
      </c>
      <c r="B10" s="1">
        <v>23</v>
      </c>
      <c r="C10" s="17" t="s">
        <v>22</v>
      </c>
      <c r="D10" s="21">
        <v>0.872</v>
      </c>
      <c r="E10" s="4">
        <v>0.88</v>
      </c>
      <c r="F10" s="4" t="s">
        <v>23</v>
      </c>
      <c r="G10" s="22">
        <v>0.83</v>
      </c>
      <c r="H10" s="28">
        <v>1143.85203</v>
      </c>
      <c r="I10" s="29">
        <v>1287.1151642990749</v>
      </c>
      <c r="J10" s="16">
        <v>283</v>
      </c>
      <c r="K10" s="6">
        <v>333.75</v>
      </c>
      <c r="L10" s="34">
        <v>11.45</v>
      </c>
      <c r="M10" s="15" t="s">
        <v>26</v>
      </c>
      <c r="N10" s="42"/>
      <c r="O10" s="5">
        <v>21.291115143811879</v>
      </c>
      <c r="P10" s="5"/>
      <c r="Q10" s="42"/>
      <c r="R10" s="5">
        <f>$Z10-O10</f>
        <v>-6.891115143811879</v>
      </c>
      <c r="S10" s="36"/>
      <c r="T10" s="5"/>
      <c r="U10" s="5">
        <v>2.3875150542001919</v>
      </c>
      <c r="V10" s="36"/>
      <c r="W10" s="42"/>
      <c r="X10" s="5">
        <f>$Z10-U10</f>
        <v>12.012484945799809</v>
      </c>
      <c r="Y10" s="36"/>
      <c r="Z10" s="15">
        <v>14.4</v>
      </c>
      <c r="AA10" s="2"/>
    </row>
    <row r="11" spans="1:27">
      <c r="A11" s="16">
        <v>3</v>
      </c>
      <c r="B11" s="1">
        <v>25</v>
      </c>
      <c r="C11" s="17" t="s">
        <v>27</v>
      </c>
      <c r="D11" s="21">
        <v>0.87</v>
      </c>
      <c r="E11" s="4" t="s">
        <v>23</v>
      </c>
      <c r="F11" s="4" t="s">
        <v>23</v>
      </c>
      <c r="G11" s="22">
        <v>0.82799999999999996</v>
      </c>
      <c r="H11" s="28">
        <v>1153.374405</v>
      </c>
      <c r="I11" s="29">
        <v>1271.6851931601254</v>
      </c>
      <c r="J11" s="16">
        <v>62</v>
      </c>
      <c r="K11" s="6">
        <v>331.02499999999998</v>
      </c>
      <c r="L11" s="34">
        <v>8.7750000000000004</v>
      </c>
      <c r="M11" s="15" t="s">
        <v>24</v>
      </c>
      <c r="N11" s="42">
        <v>200.12471149864746</v>
      </c>
      <c r="O11" s="5"/>
      <c r="P11" s="5"/>
      <c r="Q11" s="42">
        <f t="shared" si="0"/>
        <v>-185.72471149864745</v>
      </c>
      <c r="R11" s="5"/>
      <c r="S11" s="36"/>
      <c r="T11" s="5">
        <v>32.202770969357658</v>
      </c>
      <c r="U11" s="5"/>
      <c r="V11" s="36"/>
      <c r="W11" s="42">
        <f t="shared" ref="W11:W12" si="2">$Z11-T11</f>
        <v>-17.80277096935766</v>
      </c>
      <c r="X11" s="5"/>
      <c r="Y11" s="36"/>
      <c r="Z11" s="15">
        <v>14.4</v>
      </c>
      <c r="AA11" s="2"/>
    </row>
    <row r="12" spans="1:27">
      <c r="A12" s="16">
        <v>5</v>
      </c>
      <c r="B12" s="1">
        <v>8</v>
      </c>
      <c r="C12" s="17" t="s">
        <v>24</v>
      </c>
      <c r="D12" s="21">
        <v>0.85899999999999999</v>
      </c>
      <c r="E12" s="3">
        <v>0.86699999999999999</v>
      </c>
      <c r="F12" s="3" t="s">
        <v>23</v>
      </c>
      <c r="G12" s="22">
        <v>0.8</v>
      </c>
      <c r="H12" s="28">
        <v>1160.7792450000002</v>
      </c>
      <c r="I12" s="29">
        <v>1265.4060764382396</v>
      </c>
      <c r="J12" s="16">
        <v>60</v>
      </c>
      <c r="K12" s="6">
        <v>322.13749999999999</v>
      </c>
      <c r="L12" s="34">
        <v>10.237500000000001</v>
      </c>
      <c r="M12" s="15" t="s">
        <v>26</v>
      </c>
      <c r="N12" s="42">
        <v>397.53398493528607</v>
      </c>
      <c r="O12" s="5">
        <v>29.79795747794957</v>
      </c>
      <c r="P12" s="5"/>
      <c r="Q12" s="42">
        <f t="shared" si="0"/>
        <v>-375.63398493528609</v>
      </c>
      <c r="R12" s="5">
        <f>$Z12-O12</f>
        <v>-7.8979574779495714</v>
      </c>
      <c r="S12" s="36"/>
      <c r="T12" s="5">
        <v>80.668904658938018</v>
      </c>
      <c r="U12" s="5">
        <v>6.0466996078614725</v>
      </c>
      <c r="V12" s="36"/>
      <c r="W12" s="42">
        <f t="shared" si="2"/>
        <v>-58.76890465893802</v>
      </c>
      <c r="X12" s="5">
        <f>$Z12-U12</f>
        <v>15.853300392138525</v>
      </c>
      <c r="Y12" s="36"/>
      <c r="Z12" s="15">
        <v>21.9</v>
      </c>
      <c r="AA12" s="2"/>
    </row>
    <row r="13" spans="1:27">
      <c r="A13" s="16">
        <v>5</v>
      </c>
      <c r="B13" s="1">
        <v>11</v>
      </c>
      <c r="C13" s="17" t="s">
        <v>24</v>
      </c>
      <c r="D13" s="21">
        <v>0.84399999999999997</v>
      </c>
      <c r="E13" s="4">
        <v>0.86499999999999999</v>
      </c>
      <c r="F13" s="4" t="s">
        <v>23</v>
      </c>
      <c r="G13" s="22">
        <v>0.80200000000000005</v>
      </c>
      <c r="H13" s="28">
        <v>1158.1250399999999</v>
      </c>
      <c r="I13" s="29">
        <v>1261.4968739495798</v>
      </c>
      <c r="J13" s="16">
        <v>355</v>
      </c>
      <c r="K13" s="5">
        <v>82.95</v>
      </c>
      <c r="L13" s="34">
        <v>9.0500000000000007</v>
      </c>
      <c r="M13" s="15" t="s">
        <v>26</v>
      </c>
      <c r="N13" s="42"/>
      <c r="O13" s="5">
        <v>25.50790310457494</v>
      </c>
      <c r="P13" s="5"/>
      <c r="Q13" s="42"/>
      <c r="R13" s="5">
        <f t="shared" ref="R13:R14" si="3">$Z13-O13</f>
        <v>-3.607903104574941</v>
      </c>
      <c r="S13" s="36"/>
      <c r="T13" s="5"/>
      <c r="U13" s="5">
        <v>5.2171845211682966</v>
      </c>
      <c r="V13" s="36"/>
      <c r="W13" s="42"/>
      <c r="X13" s="5">
        <f t="shared" ref="X13:X14" si="4">$Z13-U13</f>
        <v>16.682815478831703</v>
      </c>
      <c r="Y13" s="36"/>
      <c r="Z13" s="15">
        <v>21.9</v>
      </c>
      <c r="AA13" s="2"/>
    </row>
    <row r="14" spans="1:27">
      <c r="A14" s="16">
        <v>5</v>
      </c>
      <c r="B14" s="1">
        <v>15</v>
      </c>
      <c r="C14" s="17" t="s">
        <v>25</v>
      </c>
      <c r="D14" s="21">
        <v>0.82699999999999996</v>
      </c>
      <c r="E14" s="4">
        <v>0.85899999999999999</v>
      </c>
      <c r="F14" s="4" t="s">
        <v>23</v>
      </c>
      <c r="G14" s="22">
        <v>0.81699999999999995</v>
      </c>
      <c r="H14" s="28">
        <v>1155.21054</v>
      </c>
      <c r="I14" s="29">
        <v>1249.730232050839</v>
      </c>
      <c r="J14" s="16">
        <v>148</v>
      </c>
      <c r="K14" s="6">
        <v>194.45</v>
      </c>
      <c r="L14" s="34">
        <v>1.6</v>
      </c>
      <c r="M14" s="15" t="s">
        <v>26</v>
      </c>
      <c r="N14" s="42">
        <v>191.60688980885601</v>
      </c>
      <c r="O14" s="5">
        <v>3.8630055210549021</v>
      </c>
      <c r="P14" s="5"/>
      <c r="Q14" s="42">
        <f t="shared" si="0"/>
        <v>-169.706889808856</v>
      </c>
      <c r="R14" s="5">
        <f t="shared" si="3"/>
        <v>18.036994478945097</v>
      </c>
      <c r="S14" s="36"/>
      <c r="T14" s="5">
        <v>43.728950307988008</v>
      </c>
      <c r="U14" s="5">
        <v>0.88162370694608194</v>
      </c>
      <c r="V14" s="36"/>
      <c r="W14" s="42">
        <f t="shared" ref="W14:W22" si="5">$Z14-T14</f>
        <v>-21.828950307988009</v>
      </c>
      <c r="X14" s="5">
        <f t="shared" si="4"/>
        <v>21.018376293053915</v>
      </c>
      <c r="Y14" s="36"/>
      <c r="Z14" s="15">
        <v>21.9</v>
      </c>
      <c r="AA14" s="2"/>
    </row>
    <row r="15" spans="1:27">
      <c r="A15" s="16">
        <v>5</v>
      </c>
      <c r="B15" s="1">
        <v>18</v>
      </c>
      <c r="C15" s="17" t="s">
        <v>28</v>
      </c>
      <c r="D15" s="21">
        <v>0.872</v>
      </c>
      <c r="E15" s="4" t="s">
        <v>23</v>
      </c>
      <c r="F15" s="4" t="s">
        <v>23</v>
      </c>
      <c r="G15" s="22">
        <v>0.83599999999999997</v>
      </c>
      <c r="H15" s="28">
        <v>1152.9211500000001</v>
      </c>
      <c r="I15" s="29">
        <v>1282.2964762892809</v>
      </c>
      <c r="J15" s="16">
        <v>267</v>
      </c>
      <c r="K15" s="6">
        <v>265.05</v>
      </c>
      <c r="L15" s="34">
        <v>6.1</v>
      </c>
      <c r="M15" s="15" t="s">
        <v>24</v>
      </c>
      <c r="N15" s="42">
        <v>12.28852662014795</v>
      </c>
      <c r="O15" s="5"/>
      <c r="P15" s="5"/>
      <c r="Q15" s="42">
        <f t="shared" si="0"/>
        <v>9.6114733798520486</v>
      </c>
      <c r="R15" s="5"/>
      <c r="S15" s="36"/>
      <c r="T15" s="5">
        <v>1.717712616082429</v>
      </c>
      <c r="U15" s="5"/>
      <c r="V15" s="36"/>
      <c r="W15" s="42">
        <f t="shared" si="5"/>
        <v>20.182287383917568</v>
      </c>
      <c r="X15" s="5"/>
      <c r="Y15" s="36"/>
      <c r="Z15" s="15">
        <v>21.9</v>
      </c>
      <c r="AA15" s="2"/>
    </row>
    <row r="16" spans="1:27">
      <c r="A16" s="16">
        <v>8</v>
      </c>
      <c r="B16" s="1">
        <v>1</v>
      </c>
      <c r="C16" s="17" t="s">
        <v>25</v>
      </c>
      <c r="D16" s="21">
        <v>0.83599999999999997</v>
      </c>
      <c r="E16" s="3" t="s">
        <v>23</v>
      </c>
      <c r="F16" s="3" t="s">
        <v>23</v>
      </c>
      <c r="G16" s="22">
        <v>0.85299999999999998</v>
      </c>
      <c r="H16" s="28">
        <v>1146.5775900000001</v>
      </c>
      <c r="I16" s="29">
        <v>1234.5283237792842</v>
      </c>
      <c r="J16" s="16">
        <v>246</v>
      </c>
      <c r="K16" s="6">
        <v>198.35</v>
      </c>
      <c r="L16" s="34">
        <v>6.2</v>
      </c>
      <c r="M16" s="15" t="s">
        <v>29</v>
      </c>
      <c r="N16" s="42">
        <v>474.44569671482958</v>
      </c>
      <c r="O16" s="5"/>
      <c r="P16" s="5"/>
      <c r="Q16" s="42">
        <f t="shared" si="0"/>
        <v>-448.34569671482956</v>
      </c>
      <c r="R16" s="5"/>
      <c r="S16" s="36"/>
      <c r="T16" s="5">
        <v>118.17603077136803</v>
      </c>
      <c r="U16" s="5"/>
      <c r="V16" s="36"/>
      <c r="W16" s="42">
        <f t="shared" si="5"/>
        <v>-92.076030771368039</v>
      </c>
      <c r="X16" s="5"/>
      <c r="Y16" s="36"/>
      <c r="Z16" s="15">
        <v>26.1</v>
      </c>
      <c r="AA16" s="2"/>
    </row>
    <row r="17" spans="1:27">
      <c r="A17" s="16">
        <v>8</v>
      </c>
      <c r="B17" s="1">
        <v>2</v>
      </c>
      <c r="C17" s="17" t="s">
        <v>30</v>
      </c>
      <c r="D17" s="21">
        <v>0.871</v>
      </c>
      <c r="E17" s="4" t="s">
        <v>23</v>
      </c>
      <c r="F17" s="4" t="s">
        <v>23</v>
      </c>
      <c r="G17" s="22">
        <v>0.83499999999999996</v>
      </c>
      <c r="H17" s="28">
        <v>1167.4172699999999</v>
      </c>
      <c r="I17" s="29">
        <v>1279.1312449192028</v>
      </c>
      <c r="J17" s="16">
        <v>41</v>
      </c>
      <c r="K17" s="6">
        <v>301.46666666666698</v>
      </c>
      <c r="L17" s="34">
        <v>20.566666666666698</v>
      </c>
      <c r="M17" s="15" t="s">
        <v>24</v>
      </c>
      <c r="N17" s="42">
        <v>197.08354034731087</v>
      </c>
      <c r="O17" s="5"/>
      <c r="P17" s="5"/>
      <c r="Q17" s="42">
        <f t="shared" si="0"/>
        <v>-170.98354034731088</v>
      </c>
      <c r="R17" s="5"/>
      <c r="S17" s="36"/>
      <c r="T17" s="5">
        <v>36.183378322577731</v>
      </c>
      <c r="U17" s="5"/>
      <c r="V17" s="36"/>
      <c r="W17" s="42">
        <f t="shared" si="5"/>
        <v>-10.08337832257773</v>
      </c>
      <c r="X17" s="5"/>
      <c r="Y17" s="36"/>
      <c r="Z17" s="15">
        <v>26.1</v>
      </c>
      <c r="AA17" s="2"/>
    </row>
    <row r="18" spans="1:27">
      <c r="A18" s="16">
        <v>8</v>
      </c>
      <c r="B18" s="1">
        <v>11</v>
      </c>
      <c r="C18" s="17" t="s">
        <v>27</v>
      </c>
      <c r="D18" s="21">
        <v>0.85</v>
      </c>
      <c r="E18" s="4" t="s">
        <v>23</v>
      </c>
      <c r="F18" s="4" t="s">
        <v>23</v>
      </c>
      <c r="G18" s="22">
        <v>0.86799999999999999</v>
      </c>
      <c r="H18" s="28">
        <v>1170.4543800000001</v>
      </c>
      <c r="I18" s="29">
        <v>1260.1430580940248</v>
      </c>
      <c r="J18" s="16">
        <v>65</v>
      </c>
      <c r="K18" s="6">
        <v>284</v>
      </c>
      <c r="L18" s="34">
        <v>3.4</v>
      </c>
      <c r="M18" s="15" t="s">
        <v>29</v>
      </c>
      <c r="N18" s="42">
        <v>445.50455536869413</v>
      </c>
      <c r="O18" s="5"/>
      <c r="P18" s="5"/>
      <c r="Q18" s="42">
        <f t="shared" si="0"/>
        <v>-419.4045553686941</v>
      </c>
      <c r="R18" s="5"/>
      <c r="S18" s="36"/>
      <c r="T18" s="5">
        <v>112.5184050652056</v>
      </c>
      <c r="U18" s="5"/>
      <c r="V18" s="36"/>
      <c r="W18" s="42">
        <f t="shared" si="5"/>
        <v>-86.418405065205604</v>
      </c>
      <c r="X18" s="5"/>
      <c r="Y18" s="36"/>
      <c r="Z18" s="15">
        <v>26.1</v>
      </c>
      <c r="AA18" s="2"/>
    </row>
    <row r="19" spans="1:27">
      <c r="A19" s="16">
        <v>8</v>
      </c>
      <c r="B19" s="1">
        <v>12</v>
      </c>
      <c r="C19" s="17" t="s">
        <v>24</v>
      </c>
      <c r="D19" s="21">
        <v>0.872</v>
      </c>
      <c r="E19" s="4" t="s">
        <v>23</v>
      </c>
      <c r="F19" s="4" t="s">
        <v>23</v>
      </c>
      <c r="G19" s="22">
        <v>0.84899999999999998</v>
      </c>
      <c r="H19" s="28">
        <v>1146.72633</v>
      </c>
      <c r="I19" s="29">
        <v>1276.9048279591989</v>
      </c>
      <c r="J19" s="16">
        <v>338</v>
      </c>
      <c r="K19" s="6">
        <v>244.9</v>
      </c>
      <c r="L19" s="34">
        <v>2.8333333333333299</v>
      </c>
      <c r="M19" s="15" t="s">
        <v>24</v>
      </c>
      <c r="N19" s="42">
        <v>71.532254339025457</v>
      </c>
      <c r="O19" s="5"/>
      <c r="P19" s="5"/>
      <c r="Q19" s="42">
        <f t="shared" si="0"/>
        <v>-45.432254339025455</v>
      </c>
      <c r="R19" s="5"/>
      <c r="S19" s="36"/>
      <c r="T19" s="5">
        <v>9.7028587625165095</v>
      </c>
      <c r="U19" s="5"/>
      <c r="V19" s="36"/>
      <c r="W19" s="42">
        <f t="shared" si="5"/>
        <v>16.397141237483492</v>
      </c>
      <c r="X19" s="5"/>
      <c r="Y19" s="36"/>
      <c r="Z19" s="15">
        <v>26.1</v>
      </c>
      <c r="AA19" s="2"/>
    </row>
    <row r="20" spans="1:27">
      <c r="A20" s="16">
        <v>10</v>
      </c>
      <c r="B20" s="1">
        <v>12</v>
      </c>
      <c r="C20" s="17" t="s">
        <v>31</v>
      </c>
      <c r="D20" s="21">
        <v>0.88200000000000001</v>
      </c>
      <c r="E20" s="4" t="s">
        <v>23</v>
      </c>
      <c r="F20" s="4" t="s">
        <v>23</v>
      </c>
      <c r="G20" s="22">
        <v>0.85699999999999998</v>
      </c>
      <c r="H20" s="28">
        <v>1180.1888100000001</v>
      </c>
      <c r="I20" s="29">
        <v>1310.3699562629681</v>
      </c>
      <c r="J20" s="35">
        <v>140</v>
      </c>
      <c r="K20" s="5">
        <v>157.55000000000001</v>
      </c>
      <c r="L20" s="36">
        <v>68.25</v>
      </c>
      <c r="M20" s="15" t="s">
        <v>24</v>
      </c>
      <c r="N20" s="42">
        <v>151.50619815380185</v>
      </c>
      <c r="O20" s="5"/>
      <c r="P20" s="5"/>
      <c r="Q20" s="42">
        <f t="shared" si="0"/>
        <v>-121.90619815380185</v>
      </c>
      <c r="R20" s="5"/>
      <c r="S20" s="36"/>
      <c r="T20" s="5">
        <v>22.397964405027629</v>
      </c>
      <c r="U20" s="5"/>
      <c r="V20" s="36"/>
      <c r="W20" s="42">
        <f t="shared" si="5"/>
        <v>7.2020355949723722</v>
      </c>
      <c r="X20" s="5"/>
      <c r="Y20" s="36"/>
      <c r="Z20" s="15">
        <v>29.6</v>
      </c>
      <c r="AA20" s="2"/>
    </row>
    <row r="21" spans="1:27">
      <c r="A21" s="16">
        <v>15</v>
      </c>
      <c r="B21" s="1">
        <v>1</v>
      </c>
      <c r="C21" s="17" t="s">
        <v>25</v>
      </c>
      <c r="D21" s="21">
        <v>0.86399999999999999</v>
      </c>
      <c r="E21" s="4">
        <v>0.80400000000000005</v>
      </c>
      <c r="F21" s="4" t="s">
        <v>23</v>
      </c>
      <c r="G21" s="22">
        <v>0.82499999999999996</v>
      </c>
      <c r="H21" s="28">
        <v>1140.0933299999999</v>
      </c>
      <c r="I21" s="29">
        <v>1259.9202200013976</v>
      </c>
      <c r="J21" s="16">
        <v>252</v>
      </c>
      <c r="K21" s="5">
        <v>337.75</v>
      </c>
      <c r="L21" s="44">
        <v>41.1</v>
      </c>
      <c r="M21" s="15" t="s">
        <v>32</v>
      </c>
      <c r="N21" s="42">
        <v>537.04424425852255</v>
      </c>
      <c r="O21" s="5">
        <v>16.004613953899465</v>
      </c>
      <c r="P21" s="5"/>
      <c r="Q21" s="42">
        <f t="shared" si="0"/>
        <v>-504.34424425852256</v>
      </c>
      <c r="R21" s="5">
        <f t="shared" si="0"/>
        <v>16.695386046100538</v>
      </c>
      <c r="S21" s="36"/>
      <c r="T21" s="5">
        <v>82.462016550509674</v>
      </c>
      <c r="U21" s="5">
        <v>2.4574748819310748</v>
      </c>
      <c r="V21" s="36"/>
      <c r="W21" s="42">
        <f t="shared" si="5"/>
        <v>-49.762016550509671</v>
      </c>
      <c r="X21" s="5">
        <f t="shared" ref="X21" si="6">$Z21-U21</f>
        <v>30.242525118068929</v>
      </c>
      <c r="Y21" s="36"/>
      <c r="Z21" s="15">
        <v>32.700000000000003</v>
      </c>
      <c r="AA21" s="2"/>
    </row>
    <row r="22" spans="1:27">
      <c r="A22" s="16">
        <v>15</v>
      </c>
      <c r="B22" s="1">
        <v>5</v>
      </c>
      <c r="C22" s="17" t="s">
        <v>33</v>
      </c>
      <c r="D22" s="21">
        <v>0.86899999999999999</v>
      </c>
      <c r="E22" s="4" t="s">
        <v>23</v>
      </c>
      <c r="F22" s="4" t="s">
        <v>23</v>
      </c>
      <c r="G22" s="22">
        <v>0.83799999999999997</v>
      </c>
      <c r="H22" s="28">
        <v>1153.99047</v>
      </c>
      <c r="I22" s="29">
        <v>1272.3916073845855</v>
      </c>
      <c r="J22" s="16">
        <v>143</v>
      </c>
      <c r="K22" s="5">
        <v>229.36666666666699</v>
      </c>
      <c r="L22" s="36">
        <v>26.7</v>
      </c>
      <c r="M22" s="15" t="s">
        <v>24</v>
      </c>
      <c r="N22" s="42">
        <v>661.16052149290647</v>
      </c>
      <c r="O22" s="5"/>
      <c r="P22" s="5"/>
      <c r="Q22" s="42">
        <f t="shared" si="0"/>
        <v>-628.46052149290642</v>
      </c>
      <c r="R22" s="5"/>
      <c r="S22" s="36"/>
      <c r="T22" s="5">
        <v>108.17279524865455</v>
      </c>
      <c r="U22" s="5"/>
      <c r="V22" s="36"/>
      <c r="W22" s="42">
        <f t="shared" si="5"/>
        <v>-75.472795248654549</v>
      </c>
      <c r="X22" s="5"/>
      <c r="Y22" s="36"/>
      <c r="Z22" s="15">
        <v>32.700000000000003</v>
      </c>
      <c r="AA22" s="2"/>
    </row>
    <row r="23" spans="1:27">
      <c r="A23" s="16">
        <v>15</v>
      </c>
      <c r="B23" s="1">
        <v>10</v>
      </c>
      <c r="C23" s="17" t="s">
        <v>24</v>
      </c>
      <c r="D23" s="21">
        <v>0.88</v>
      </c>
      <c r="E23" s="4">
        <v>0.84399999999999997</v>
      </c>
      <c r="F23" s="4" t="s">
        <v>23</v>
      </c>
      <c r="G23" s="22">
        <v>0.82099999999999995</v>
      </c>
      <c r="H23" s="28">
        <v>1160.4445800000001</v>
      </c>
      <c r="I23" s="29">
        <v>1292.4686038961602</v>
      </c>
      <c r="J23" s="16">
        <v>25</v>
      </c>
      <c r="K23" s="5">
        <v>292.73333333333301</v>
      </c>
      <c r="L23" s="36">
        <v>1.6</v>
      </c>
      <c r="M23" s="15" t="s">
        <v>34</v>
      </c>
      <c r="N23" s="42"/>
      <c r="O23" s="5">
        <v>25.097461713875187</v>
      </c>
      <c r="P23" s="5"/>
      <c r="Q23" s="42"/>
      <c r="R23" s="5">
        <f t="shared" si="0"/>
        <v>7.6025382861248154</v>
      </c>
      <c r="S23" s="36"/>
      <c r="T23" s="5"/>
      <c r="U23" s="5">
        <v>3.4279837266437339</v>
      </c>
      <c r="V23" s="36"/>
      <c r="W23" s="42"/>
      <c r="X23" s="5">
        <f t="shared" ref="X23" si="7">$Z23-U23</f>
        <v>29.272016273356268</v>
      </c>
      <c r="Y23" s="36"/>
      <c r="Z23" s="15">
        <v>32.700000000000003</v>
      </c>
      <c r="AA23" s="2"/>
    </row>
    <row r="24" spans="1:27">
      <c r="A24" s="16">
        <v>15</v>
      </c>
      <c r="B24" s="1">
        <v>12</v>
      </c>
      <c r="C24" s="17" t="s">
        <v>30</v>
      </c>
      <c r="D24" s="21">
        <v>0.86899999999999999</v>
      </c>
      <c r="E24" s="4" t="s">
        <v>23</v>
      </c>
      <c r="F24" s="4" t="s">
        <v>23</v>
      </c>
      <c r="G24" s="22">
        <v>0.82299999999999995</v>
      </c>
      <c r="H24" s="28">
        <v>1159.6043999999999</v>
      </c>
      <c r="I24" s="29">
        <v>1274.0492203942808</v>
      </c>
      <c r="J24" s="16">
        <v>30</v>
      </c>
      <c r="K24" s="5">
        <v>327.53333333333302</v>
      </c>
      <c r="L24" s="36">
        <v>4.3333333333333401</v>
      </c>
      <c r="M24" s="15" t="s">
        <v>24</v>
      </c>
      <c r="N24" s="42">
        <v>320.72322572824942</v>
      </c>
      <c r="O24" s="5"/>
      <c r="P24" s="5"/>
      <c r="Q24" s="42">
        <f t="shared" si="0"/>
        <v>-288.02322572824943</v>
      </c>
      <c r="R24" s="5"/>
      <c r="S24" s="36"/>
      <c r="T24" s="5">
        <v>56.331337254850929</v>
      </c>
      <c r="U24" s="5"/>
      <c r="V24" s="36"/>
      <c r="W24" s="42">
        <f t="shared" ref="W24:W26" si="8">$Z24-T24</f>
        <v>-23.631337254850926</v>
      </c>
      <c r="X24" s="5"/>
      <c r="Y24" s="36"/>
      <c r="Z24" s="15">
        <v>32.700000000000003</v>
      </c>
      <c r="AA24" s="2"/>
    </row>
    <row r="25" spans="1:27">
      <c r="A25" s="16">
        <v>15</v>
      </c>
      <c r="B25" s="1">
        <v>17</v>
      </c>
      <c r="C25" s="17" t="s">
        <v>25</v>
      </c>
      <c r="D25" s="21">
        <v>0.86299999999999999</v>
      </c>
      <c r="E25" s="4" t="s">
        <v>23</v>
      </c>
      <c r="F25" s="4" t="s">
        <v>23</v>
      </c>
      <c r="G25" s="22">
        <v>0.83099999999999996</v>
      </c>
      <c r="H25" s="28">
        <v>1144.08519</v>
      </c>
      <c r="I25" s="29">
        <v>1255.9034258483118</v>
      </c>
      <c r="J25" s="16">
        <v>235</v>
      </c>
      <c r="K25" s="5">
        <v>106.95</v>
      </c>
      <c r="L25" s="36">
        <v>0.30000000000000299</v>
      </c>
      <c r="M25" s="15" t="s">
        <v>24</v>
      </c>
      <c r="N25" s="42">
        <v>350.38389371821575</v>
      </c>
      <c r="O25" s="5"/>
      <c r="P25" s="5"/>
      <c r="Q25" s="42">
        <f t="shared" si="0"/>
        <v>-317.68389371821576</v>
      </c>
      <c r="R25" s="5"/>
      <c r="S25" s="36"/>
      <c r="T25" s="5">
        <v>60.981918519340169</v>
      </c>
      <c r="U25" s="5"/>
      <c r="V25" s="36"/>
      <c r="W25" s="42">
        <f t="shared" si="8"/>
        <v>-28.281918519340167</v>
      </c>
      <c r="X25" s="5"/>
      <c r="Y25" s="36"/>
      <c r="Z25" s="15">
        <v>32.700000000000003</v>
      </c>
      <c r="AA25" s="2"/>
    </row>
    <row r="26" spans="1:27" ht="15" thickBot="1">
      <c r="A26" s="10">
        <v>15</v>
      </c>
      <c r="B26" s="11">
        <v>22</v>
      </c>
      <c r="C26" s="12" t="s">
        <v>35</v>
      </c>
      <c r="D26" s="23">
        <v>0.84899999999999998</v>
      </c>
      <c r="E26" s="24">
        <v>0.82</v>
      </c>
      <c r="F26" s="24">
        <v>0.82799999999999996</v>
      </c>
      <c r="G26" s="25">
        <v>0.82199999999999995</v>
      </c>
      <c r="H26" s="30">
        <v>1159.82349</v>
      </c>
      <c r="I26" s="31">
        <v>1227.2791212634338</v>
      </c>
      <c r="J26" s="10">
        <v>180</v>
      </c>
      <c r="K26" s="37">
        <v>309.10000000000002</v>
      </c>
      <c r="L26" s="38">
        <v>8.0999999999999908</v>
      </c>
      <c r="M26" s="14" t="s">
        <v>36</v>
      </c>
      <c r="N26" s="43">
        <v>869.88868238597786</v>
      </c>
      <c r="O26" s="37">
        <v>31.681740097545926</v>
      </c>
      <c r="P26" s="37">
        <v>21.700750455178362</v>
      </c>
      <c r="Q26" s="43">
        <f t="shared" si="0"/>
        <v>-837.18868238597781</v>
      </c>
      <c r="R26" s="37">
        <f t="shared" ref="R26" si="9">$Z26-O26</f>
        <v>1.0182599024540764</v>
      </c>
      <c r="S26" s="38">
        <f t="shared" ref="S26" si="10">$Z26-P26</f>
        <v>10.999249544821641</v>
      </c>
      <c r="T26" s="37">
        <v>303.11092331837455</v>
      </c>
      <c r="U26" s="37">
        <v>11.039437215069935</v>
      </c>
      <c r="V26" s="38">
        <v>7.5615818901436711</v>
      </c>
      <c r="W26" s="43">
        <f t="shared" si="8"/>
        <v>-270.41092331837456</v>
      </c>
      <c r="X26" s="37">
        <f t="shared" ref="X26" si="11">$Z26-U26</f>
        <v>21.660562784930068</v>
      </c>
      <c r="Y26" s="38">
        <f t="shared" ref="Y26" si="12">$Z26-V26</f>
        <v>25.138418109856332</v>
      </c>
      <c r="Z26" s="14">
        <v>32.700000000000003</v>
      </c>
      <c r="AA26" s="2"/>
    </row>
    <row r="27" spans="1:27">
      <c r="A27" s="2"/>
      <c r="B27" s="2"/>
      <c r="C27" s="2"/>
      <c r="D27" s="2"/>
      <c r="E27" s="2"/>
      <c r="F27" s="2"/>
      <c r="G27" s="2"/>
      <c r="J27" s="2"/>
      <c r="K27" s="2"/>
      <c r="L27" s="2"/>
      <c r="M27" s="2"/>
      <c r="N27" s="2"/>
      <c r="O27" s="2"/>
      <c r="P27" s="2"/>
      <c r="Q27" s="2"/>
      <c r="R27" s="2"/>
      <c r="S27" s="2"/>
      <c r="T27" s="2"/>
      <c r="U27" s="2"/>
      <c r="V27" s="2"/>
      <c r="W27" s="2"/>
      <c r="X27" s="2"/>
      <c r="Y27" s="2"/>
      <c r="Z27" s="2"/>
      <c r="AA27" s="2"/>
    </row>
  </sheetData>
  <mergeCells count="7">
    <mergeCell ref="T1:V1"/>
    <mergeCell ref="W1:Y1"/>
    <mergeCell ref="D1:G1"/>
    <mergeCell ref="H1:I1"/>
    <mergeCell ref="J1:L1"/>
    <mergeCell ref="N1:P1"/>
    <mergeCell ref="Q1:S1"/>
  </mergeCells>
  <pageMargins left="0.7" right="0.7" top="0.75" bottom="0.75" header="0.51180555555555496" footer="0.51180555555555496"/>
  <pageSetup paperSize="9" firstPageNumber="0"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zoomScale="70" zoomScaleNormal="70" zoomScalePageLayoutView="70" workbookViewId="0">
      <selection activeCell="W10" sqref="W10"/>
    </sheetView>
  </sheetViews>
  <sheetFormatPr baseColWidth="10" defaultColWidth="8.83203125" defaultRowHeight="14" x14ac:dyDescent="0"/>
  <cols>
    <col min="1" max="13" width="8.83203125" style="50"/>
    <col min="14" max="15" width="8.83203125" style="48"/>
  </cols>
  <sheetData>
    <row r="1" spans="1:15">
      <c r="A1" s="45" t="s">
        <v>0</v>
      </c>
      <c r="B1" s="45" t="s">
        <v>37</v>
      </c>
      <c r="C1" s="45" t="s">
        <v>38</v>
      </c>
      <c r="D1" s="46">
        <v>1</v>
      </c>
      <c r="E1" s="46">
        <v>2</v>
      </c>
      <c r="F1" s="46">
        <v>3</v>
      </c>
      <c r="G1" s="47" t="s">
        <v>39</v>
      </c>
      <c r="H1" s="45" t="s">
        <v>40</v>
      </c>
      <c r="I1" s="45" t="s">
        <v>41</v>
      </c>
      <c r="J1" s="45" t="s">
        <v>42</v>
      </c>
      <c r="K1" s="45" t="s">
        <v>43</v>
      </c>
      <c r="L1" s="45" t="s">
        <v>44</v>
      </c>
      <c r="M1" s="45" t="s">
        <v>45</v>
      </c>
      <c r="N1" s="59" t="s">
        <v>428</v>
      </c>
      <c r="O1" s="59" t="s">
        <v>429</v>
      </c>
    </row>
    <row r="2" spans="1:15">
      <c r="A2" s="49">
        <v>1</v>
      </c>
      <c r="B2" s="49">
        <v>15</v>
      </c>
      <c r="C2" s="49">
        <v>3</v>
      </c>
      <c r="D2" s="5">
        <v>0</v>
      </c>
      <c r="E2" s="5">
        <v>12.2</v>
      </c>
      <c r="F2" s="5">
        <v>132</v>
      </c>
      <c r="G2" s="3">
        <v>0.73899999999999999</v>
      </c>
      <c r="H2" s="5">
        <v>137.348458747688</v>
      </c>
      <c r="I2" s="5">
        <v>9.0354147359118606</v>
      </c>
      <c r="J2" s="5">
        <v>228.64998759265299</v>
      </c>
      <c r="K2" s="5">
        <v>8.1290914068425302</v>
      </c>
      <c r="L2" s="49">
        <v>360</v>
      </c>
      <c r="M2" s="49">
        <v>77.8</v>
      </c>
    </row>
    <row r="3" spans="1:15">
      <c r="A3" s="49">
        <v>1</v>
      </c>
      <c r="B3" s="49">
        <v>15</v>
      </c>
      <c r="C3" s="49">
        <v>4</v>
      </c>
      <c r="D3" s="5">
        <v>1</v>
      </c>
      <c r="E3" s="5">
        <v>12</v>
      </c>
      <c r="F3" s="5">
        <v>130.6</v>
      </c>
      <c r="G3" s="3">
        <v>0.54900000000000004</v>
      </c>
      <c r="H3" s="5">
        <v>137.77347606807601</v>
      </c>
      <c r="I3" s="5">
        <v>9.0827848828043702</v>
      </c>
      <c r="J3" s="5">
        <v>229.02440999742299</v>
      </c>
      <c r="K3" s="5">
        <v>7.7761741069894796</v>
      </c>
      <c r="L3" s="49">
        <v>359</v>
      </c>
      <c r="M3" s="49">
        <v>78</v>
      </c>
      <c r="N3" s="48">
        <f>AVERAGE(L2:L3)</f>
        <v>359.5</v>
      </c>
      <c r="O3" s="48">
        <f>AVERAGE(M2:M3)</f>
        <v>77.900000000000006</v>
      </c>
    </row>
    <row r="4" spans="1:15">
      <c r="A4" s="49">
        <v>3</v>
      </c>
      <c r="B4" s="49">
        <v>2</v>
      </c>
      <c r="C4" s="49">
        <v>3</v>
      </c>
      <c r="D4" s="5">
        <v>59.9</v>
      </c>
      <c r="E4" s="5">
        <v>91.2</v>
      </c>
      <c r="F4" s="5">
        <v>113.8</v>
      </c>
      <c r="G4" s="3">
        <v>0.96299999999999997</v>
      </c>
      <c r="H4" s="5">
        <v>27.3814765415834</v>
      </c>
      <c r="I4" s="5">
        <v>66.171525306684998</v>
      </c>
      <c r="J4" s="5">
        <v>210.62920931981799</v>
      </c>
      <c r="K4" s="5">
        <v>23.794457890979</v>
      </c>
      <c r="L4" s="49">
        <v>120.1</v>
      </c>
      <c r="M4" s="49">
        <v>1.2</v>
      </c>
    </row>
    <row r="5" spans="1:15">
      <c r="A5" s="49">
        <v>3</v>
      </c>
      <c r="B5" s="49">
        <v>2</v>
      </c>
      <c r="C5" s="49">
        <v>4</v>
      </c>
      <c r="D5" s="5">
        <v>60.3</v>
      </c>
      <c r="E5" s="5">
        <v>91.2</v>
      </c>
      <c r="F5" s="5">
        <v>113.4</v>
      </c>
      <c r="G5" s="3">
        <v>0.81699999999999995</v>
      </c>
      <c r="H5" s="5">
        <v>26.929328041583599</v>
      </c>
      <c r="I5" s="5">
        <v>66.570978875527899</v>
      </c>
      <c r="J5" s="5">
        <v>210.219234192751</v>
      </c>
      <c r="K5" s="5">
        <v>23.394562356270001</v>
      </c>
      <c r="L5" s="49">
        <v>119.7</v>
      </c>
      <c r="M5" s="49">
        <v>1.2</v>
      </c>
      <c r="N5" s="48">
        <f>AVERAGE(L4:L5)</f>
        <v>119.9</v>
      </c>
      <c r="O5" s="48">
        <f>AVERAGE(M4:M5)</f>
        <v>1.2</v>
      </c>
    </row>
    <row r="6" spans="1:15">
      <c r="A6" s="49">
        <v>3</v>
      </c>
      <c r="B6" s="49">
        <v>4</v>
      </c>
      <c r="C6" s="49">
        <v>1</v>
      </c>
      <c r="D6" s="5">
        <v>45.9</v>
      </c>
      <c r="E6" s="5">
        <v>133.4</v>
      </c>
      <c r="F6" s="5">
        <v>61.5</v>
      </c>
      <c r="G6" s="3">
        <v>0.63300000000000001</v>
      </c>
      <c r="H6" s="5">
        <v>275.78322644340199</v>
      </c>
      <c r="I6" s="5">
        <v>39.682013585214897</v>
      </c>
      <c r="J6" s="5">
        <v>23.6415633589701</v>
      </c>
      <c r="K6" s="5">
        <v>20.285083581508701</v>
      </c>
      <c r="L6" s="49">
        <v>134.1</v>
      </c>
      <c r="M6" s="49">
        <v>43.4</v>
      </c>
    </row>
    <row r="7" spans="1:15">
      <c r="A7" s="49">
        <v>3</v>
      </c>
      <c r="B7" s="49">
        <v>4</v>
      </c>
      <c r="C7" s="49">
        <v>2</v>
      </c>
      <c r="D7" s="5">
        <v>45.8</v>
      </c>
      <c r="E7" s="5">
        <v>132.19999999999999</v>
      </c>
      <c r="F7" s="5">
        <v>61.4</v>
      </c>
      <c r="G7" s="3">
        <v>0.67200000000000004</v>
      </c>
      <c r="H7" s="5">
        <v>275.13468231998598</v>
      </c>
      <c r="I7" s="5">
        <v>40.572809673411001</v>
      </c>
      <c r="J7" s="5">
        <v>24.085554017337198</v>
      </c>
      <c r="K7" s="5">
        <v>20.769980905347602</v>
      </c>
      <c r="L7" s="49">
        <v>134.19999999999999</v>
      </c>
      <c r="M7" s="49">
        <v>42.2</v>
      </c>
      <c r="N7" s="48">
        <f>AVERAGE(L6:L7)</f>
        <v>134.14999999999998</v>
      </c>
      <c r="O7" s="48">
        <f>AVERAGE(M6:M7)</f>
        <v>42.8</v>
      </c>
    </row>
    <row r="8" spans="1:15">
      <c r="A8" s="49">
        <v>3</v>
      </c>
      <c r="B8" s="49">
        <v>6</v>
      </c>
      <c r="C8" s="49">
        <v>1</v>
      </c>
      <c r="D8" s="5">
        <v>70.7</v>
      </c>
      <c r="E8" s="5">
        <v>24.2</v>
      </c>
      <c r="F8" s="5">
        <v>11.8</v>
      </c>
      <c r="G8" s="3">
        <v>0.57499999999999996</v>
      </c>
      <c r="H8" s="5">
        <v>188.51152064390499</v>
      </c>
      <c r="I8" s="5">
        <v>4.8086130917964498</v>
      </c>
      <c r="J8" s="5">
        <v>96.399552934347696</v>
      </c>
      <c r="K8" s="5">
        <v>23.656988945124901</v>
      </c>
      <c r="L8" s="49">
        <v>289.3</v>
      </c>
      <c r="M8" s="49">
        <v>65.8</v>
      </c>
    </row>
    <row r="9" spans="1:15">
      <c r="A9" s="49">
        <v>3</v>
      </c>
      <c r="B9" s="49">
        <v>6</v>
      </c>
      <c r="C9" s="49">
        <v>2</v>
      </c>
      <c r="D9" s="5">
        <v>68.599999999999994</v>
      </c>
      <c r="E9" s="5">
        <v>23.7</v>
      </c>
      <c r="F9" s="5">
        <v>14.3</v>
      </c>
      <c r="G9" s="3">
        <v>0.75700000000000001</v>
      </c>
      <c r="H9" s="5">
        <v>188.26238414022299</v>
      </c>
      <c r="I9" s="5">
        <v>5.6977517316636099</v>
      </c>
      <c r="J9" s="5">
        <v>95.844171508837306</v>
      </c>
      <c r="K9" s="5">
        <v>22.923000776583699</v>
      </c>
      <c r="L9" s="49">
        <v>291.39999999999998</v>
      </c>
      <c r="M9" s="49">
        <v>66.3</v>
      </c>
      <c r="N9" s="48">
        <f>AVERAGE(L8:L9)</f>
        <v>290.35000000000002</v>
      </c>
      <c r="O9" s="48">
        <f>AVERAGE(M8:M9)</f>
        <v>66.05</v>
      </c>
    </row>
    <row r="10" spans="1:15">
      <c r="A10" s="49">
        <v>3</v>
      </c>
      <c r="B10" s="49">
        <v>12</v>
      </c>
      <c r="C10" s="49">
        <v>1</v>
      </c>
      <c r="D10" s="5">
        <v>2.5</v>
      </c>
      <c r="E10" s="5">
        <v>20.100000000000001</v>
      </c>
      <c r="F10" s="5">
        <v>4.2</v>
      </c>
      <c r="G10" s="3">
        <v>0.94599999999999995</v>
      </c>
      <c r="H10" s="5">
        <v>263.55497037141498</v>
      </c>
      <c r="I10" s="5">
        <v>1.44223071538619</v>
      </c>
      <c r="J10" s="5">
        <v>173.02867663272599</v>
      </c>
      <c r="K10" s="5">
        <v>20.043702010476199</v>
      </c>
      <c r="L10" s="49">
        <v>357.5</v>
      </c>
      <c r="M10" s="49">
        <v>69.900000000000006</v>
      </c>
    </row>
    <row r="11" spans="1:15">
      <c r="A11" s="49">
        <v>3</v>
      </c>
      <c r="B11" s="49">
        <v>12</v>
      </c>
      <c r="C11" s="49">
        <v>2</v>
      </c>
      <c r="D11" s="5">
        <v>4.0999999999999996</v>
      </c>
      <c r="E11" s="5">
        <v>18.899999999999999</v>
      </c>
      <c r="F11" s="5">
        <v>0.5</v>
      </c>
      <c r="G11" s="3">
        <v>0.77800000000000002</v>
      </c>
      <c r="H11" s="5">
        <v>265.42695606068099</v>
      </c>
      <c r="I11" s="5">
        <v>0.16195686913920401</v>
      </c>
      <c r="J11" s="5">
        <v>175.37150803303101</v>
      </c>
      <c r="K11" s="5">
        <v>18.899253056700299</v>
      </c>
      <c r="L11" s="49">
        <v>355.9</v>
      </c>
      <c r="M11" s="49">
        <v>71.099999999999994</v>
      </c>
    </row>
    <row r="12" spans="1:15">
      <c r="A12" s="49">
        <v>3</v>
      </c>
      <c r="B12" s="49">
        <v>12</v>
      </c>
      <c r="C12" s="49">
        <v>3</v>
      </c>
      <c r="D12" s="5">
        <v>3.4</v>
      </c>
      <c r="E12" s="5">
        <v>22</v>
      </c>
      <c r="F12" s="5">
        <v>2.2999999999999998</v>
      </c>
      <c r="G12" s="3">
        <v>1.1439999999999999</v>
      </c>
      <c r="H12" s="5">
        <v>264.46731642089998</v>
      </c>
      <c r="I12" s="5">
        <v>0.86139623346398297</v>
      </c>
      <c r="J12" s="5">
        <v>174.11958749295701</v>
      </c>
      <c r="K12" s="5">
        <v>21.981352280197001</v>
      </c>
      <c r="L12" s="49">
        <v>356.6</v>
      </c>
      <c r="M12" s="49">
        <v>68</v>
      </c>
      <c r="N12" s="48">
        <f>AVERAGE(L10:L12)</f>
        <v>356.66666666666669</v>
      </c>
      <c r="O12" s="48">
        <f>AVERAGE(M10:M12)</f>
        <v>69.666666666666671</v>
      </c>
    </row>
    <row r="13" spans="1:15">
      <c r="A13" s="49">
        <v>3</v>
      </c>
      <c r="B13" s="49">
        <v>16</v>
      </c>
      <c r="C13" s="49">
        <v>4</v>
      </c>
      <c r="D13" s="5">
        <v>71.099999999999994</v>
      </c>
      <c r="E13" s="5">
        <v>144</v>
      </c>
      <c r="F13" s="5">
        <v>132</v>
      </c>
      <c r="G13" s="3">
        <v>0.52600000000000002</v>
      </c>
      <c r="H13" s="5">
        <v>336.96016617744198</v>
      </c>
      <c r="I13" s="5">
        <v>25.900495557979198</v>
      </c>
      <c r="J13" s="5">
        <v>234.971173472619</v>
      </c>
      <c r="K13" s="5">
        <v>23.160309480845001</v>
      </c>
      <c r="L13" s="49">
        <v>108.9</v>
      </c>
      <c r="M13" s="49">
        <v>54</v>
      </c>
    </row>
    <row r="14" spans="1:15">
      <c r="A14" s="49">
        <v>3</v>
      </c>
      <c r="B14" s="49">
        <v>16</v>
      </c>
      <c r="C14" s="49">
        <v>5</v>
      </c>
      <c r="D14" s="5">
        <v>76.599999999999994</v>
      </c>
      <c r="E14" s="5">
        <v>145.69999999999999</v>
      </c>
      <c r="F14" s="5">
        <v>138.4</v>
      </c>
      <c r="G14" s="3">
        <v>0.625</v>
      </c>
      <c r="H14" s="5">
        <v>337.14202476062599</v>
      </c>
      <c r="I14" s="5">
        <v>21.9711519778905</v>
      </c>
      <c r="J14" s="5">
        <v>236.336859558469</v>
      </c>
      <c r="K14" s="5">
        <v>24.923240909693099</v>
      </c>
      <c r="L14" s="49">
        <v>103.4</v>
      </c>
      <c r="M14" s="49">
        <v>55.7</v>
      </c>
      <c r="N14" s="48">
        <f>AVERAGE(L13:L14)</f>
        <v>106.15</v>
      </c>
      <c r="O14" s="48">
        <f>AVERAGE(M13:M14)</f>
        <v>54.85</v>
      </c>
    </row>
    <row r="15" spans="1:15">
      <c r="A15" s="49">
        <v>3</v>
      </c>
      <c r="B15" s="49">
        <v>17</v>
      </c>
      <c r="C15" s="49">
        <v>3</v>
      </c>
      <c r="D15" s="5">
        <v>94.4</v>
      </c>
      <c r="E15" s="5">
        <v>73.2</v>
      </c>
      <c r="F15" s="5">
        <v>83.5</v>
      </c>
      <c r="G15" s="3">
        <v>0.82</v>
      </c>
      <c r="H15" s="5">
        <v>107.11423431364901</v>
      </c>
      <c r="I15" s="5">
        <v>72.020256890729399</v>
      </c>
      <c r="J15" s="5">
        <v>357.486126487288</v>
      </c>
      <c r="K15" s="5">
        <v>6.2214564661913503</v>
      </c>
      <c r="L15" s="49">
        <v>265.60000000000002</v>
      </c>
      <c r="M15" s="49">
        <v>16.8</v>
      </c>
    </row>
    <row r="16" spans="1:15">
      <c r="A16" s="49">
        <v>3</v>
      </c>
      <c r="B16" s="49">
        <v>17</v>
      </c>
      <c r="C16" s="49">
        <v>4</v>
      </c>
      <c r="D16" s="5">
        <v>94.3</v>
      </c>
      <c r="E16" s="5">
        <v>73</v>
      </c>
      <c r="F16" s="5">
        <v>84.7</v>
      </c>
      <c r="G16" s="3">
        <v>0.86399999999999999</v>
      </c>
      <c r="H16" s="5">
        <v>103.303815098339</v>
      </c>
      <c r="I16" s="5">
        <v>72.216289390136197</v>
      </c>
      <c r="J16" s="5">
        <v>357.25362406243897</v>
      </c>
      <c r="K16" s="5">
        <v>5.0677954180308804</v>
      </c>
      <c r="L16" s="49">
        <v>265.7</v>
      </c>
      <c r="M16" s="49">
        <v>17</v>
      </c>
      <c r="N16" s="48">
        <f>AVERAGE(L15:L16)</f>
        <v>265.64999999999998</v>
      </c>
      <c r="O16" s="48">
        <f>AVERAGE(M15:M16)</f>
        <v>16.899999999999999</v>
      </c>
    </row>
    <row r="17" spans="1:15">
      <c r="A17" s="49">
        <v>3</v>
      </c>
      <c r="B17" s="49">
        <v>23</v>
      </c>
      <c r="C17" s="49">
        <v>3</v>
      </c>
      <c r="D17" s="5">
        <v>26.1</v>
      </c>
      <c r="E17" s="5">
        <v>80.900000000000006</v>
      </c>
      <c r="F17" s="5">
        <v>98.6</v>
      </c>
      <c r="G17" s="3">
        <v>0.46200000000000002</v>
      </c>
      <c r="H17" s="5">
        <v>110.181704962113</v>
      </c>
      <c r="I17" s="5">
        <v>77.504155462088804</v>
      </c>
      <c r="J17" s="5">
        <v>242.52979442082801</v>
      </c>
      <c r="K17" s="5">
        <v>8.4909540988802092</v>
      </c>
      <c r="L17" s="49">
        <v>333.9</v>
      </c>
      <c r="M17" s="49">
        <v>9.1</v>
      </c>
    </row>
    <row r="18" spans="1:15">
      <c r="A18" s="49">
        <v>3</v>
      </c>
      <c r="B18" s="49">
        <v>23</v>
      </c>
      <c r="C18" s="49">
        <v>6</v>
      </c>
      <c r="D18" s="5">
        <v>26.4</v>
      </c>
      <c r="E18" s="5">
        <v>76.2</v>
      </c>
      <c r="F18" s="5">
        <v>96</v>
      </c>
      <c r="G18" s="3">
        <v>0.88700000000000001</v>
      </c>
      <c r="H18" s="5">
        <v>129.82042426243299</v>
      </c>
      <c r="I18" s="5">
        <v>74.975331852162597</v>
      </c>
      <c r="J18" s="5">
        <v>242.16384542695499</v>
      </c>
      <c r="K18" s="5">
        <v>5.8261972338081902</v>
      </c>
      <c r="L18" s="49">
        <v>333.6</v>
      </c>
      <c r="M18" s="49">
        <v>13.8</v>
      </c>
      <c r="N18" s="48">
        <f>AVERAGE(L17:L18)</f>
        <v>333.75</v>
      </c>
      <c r="O18" s="48">
        <f>AVERAGE(M17:M18)</f>
        <v>11.45</v>
      </c>
    </row>
    <row r="19" spans="1:15">
      <c r="A19" s="49">
        <v>3</v>
      </c>
      <c r="B19" s="49">
        <v>25</v>
      </c>
      <c r="C19" s="49">
        <v>1</v>
      </c>
      <c r="D19" s="5">
        <v>28.3</v>
      </c>
      <c r="E19" s="5">
        <v>86</v>
      </c>
      <c r="F19" s="5">
        <v>143.6</v>
      </c>
      <c r="G19" s="3">
        <v>0.70599999999999996</v>
      </c>
      <c r="H19" s="5">
        <v>64.644065578174207</v>
      </c>
      <c r="I19" s="5">
        <v>36.2971683658334</v>
      </c>
      <c r="J19" s="5">
        <v>236.29502832754901</v>
      </c>
      <c r="K19" s="5">
        <v>53.411114305676101</v>
      </c>
      <c r="L19" s="49">
        <v>331.7</v>
      </c>
      <c r="M19" s="49">
        <v>4</v>
      </c>
    </row>
    <row r="20" spans="1:15">
      <c r="A20" s="49">
        <v>3</v>
      </c>
      <c r="B20" s="49">
        <v>25</v>
      </c>
      <c r="C20" s="49">
        <v>2</v>
      </c>
      <c r="D20" s="5">
        <v>28.6</v>
      </c>
      <c r="E20" s="5">
        <v>81.7</v>
      </c>
      <c r="F20" s="5">
        <v>140.69999999999999</v>
      </c>
      <c r="G20" s="3">
        <v>0.46100000000000002</v>
      </c>
      <c r="H20" s="5">
        <v>68.138494436818704</v>
      </c>
      <c r="I20" s="5">
        <v>38.810506307700898</v>
      </c>
      <c r="J20" s="5">
        <v>231.397675460242</v>
      </c>
      <c r="K20" s="5">
        <v>49.972411373649201</v>
      </c>
      <c r="L20" s="49">
        <v>331.4</v>
      </c>
      <c r="M20" s="49">
        <v>8.3000000000000007</v>
      </c>
    </row>
    <row r="21" spans="1:15">
      <c r="A21" s="49">
        <v>3</v>
      </c>
      <c r="B21" s="49">
        <v>25</v>
      </c>
      <c r="C21" s="49">
        <v>3</v>
      </c>
      <c r="D21" s="5">
        <v>29.9</v>
      </c>
      <c r="E21" s="5">
        <v>77.2</v>
      </c>
      <c r="F21" s="5">
        <v>141.6</v>
      </c>
      <c r="G21" s="3">
        <v>0.90100000000000002</v>
      </c>
      <c r="H21" s="5">
        <v>70.059441052670195</v>
      </c>
      <c r="I21" s="5">
        <v>37.2800839716962</v>
      </c>
      <c r="J21" s="5">
        <v>224.48301284363001</v>
      </c>
      <c r="K21" s="5">
        <v>49.8374869236725</v>
      </c>
      <c r="L21" s="49">
        <v>330.1</v>
      </c>
      <c r="M21" s="49">
        <v>12.8</v>
      </c>
    </row>
    <row r="22" spans="1:15">
      <c r="A22" s="49">
        <v>3</v>
      </c>
      <c r="B22" s="49">
        <v>25</v>
      </c>
      <c r="C22" s="49">
        <v>4</v>
      </c>
      <c r="D22" s="5">
        <v>29.1</v>
      </c>
      <c r="E22" s="5">
        <v>80</v>
      </c>
      <c r="F22" s="5">
        <v>143</v>
      </c>
      <c r="G22" s="3">
        <v>0.38300000000000001</v>
      </c>
      <c r="H22" s="5">
        <v>68.354984144150293</v>
      </c>
      <c r="I22" s="5">
        <v>36.346858748653702</v>
      </c>
      <c r="J22" s="5">
        <v>227.92335329248399</v>
      </c>
      <c r="K22" s="5">
        <v>51.859850096677903</v>
      </c>
      <c r="L22" s="49">
        <v>330.9</v>
      </c>
      <c r="M22" s="49">
        <v>10</v>
      </c>
      <c r="N22" s="48">
        <f>AVERAGE(L19:L22)</f>
        <v>331.02499999999998</v>
      </c>
      <c r="O22" s="48">
        <f>AVERAGE(M19:M22)</f>
        <v>8.7750000000000004</v>
      </c>
    </row>
    <row r="23" spans="1:15">
      <c r="A23" s="49">
        <v>5</v>
      </c>
      <c r="B23" s="49">
        <v>8</v>
      </c>
      <c r="C23" s="49">
        <v>1</v>
      </c>
      <c r="D23" s="5">
        <v>38.200000000000003</v>
      </c>
      <c r="E23" s="5">
        <v>78.8</v>
      </c>
      <c r="F23" s="5">
        <v>1.2</v>
      </c>
      <c r="G23" s="3">
        <v>0.67100000000000004</v>
      </c>
      <c r="H23" s="5">
        <v>231.56688597856501</v>
      </c>
      <c r="I23" s="5">
        <v>1.1771429391263899</v>
      </c>
      <c r="J23" s="5">
        <v>135.644781470505</v>
      </c>
      <c r="K23" s="5">
        <v>78.736714014400604</v>
      </c>
      <c r="L23" s="5">
        <v>321.8</v>
      </c>
      <c r="M23" s="5">
        <v>11.2</v>
      </c>
    </row>
    <row r="24" spans="1:15">
      <c r="A24" s="49">
        <v>5</v>
      </c>
      <c r="B24" s="49">
        <v>8</v>
      </c>
      <c r="C24" s="49">
        <v>2</v>
      </c>
      <c r="D24" s="5">
        <v>37.4</v>
      </c>
      <c r="E24" s="5">
        <v>79.099999999999994</v>
      </c>
      <c r="F24" s="5">
        <v>1.1000000000000001</v>
      </c>
      <c r="G24" s="3">
        <v>0.59599999999999997</v>
      </c>
      <c r="H24" s="5">
        <v>232.39197036709601</v>
      </c>
      <c r="I24" s="5">
        <v>1.08015221096273</v>
      </c>
      <c r="J24" s="5">
        <v>136.801989500411</v>
      </c>
      <c r="K24" s="5">
        <v>79.045303882574899</v>
      </c>
      <c r="L24" s="5">
        <v>322.60000000000002</v>
      </c>
      <c r="M24" s="5">
        <v>10.9</v>
      </c>
    </row>
    <row r="25" spans="1:15">
      <c r="A25" s="49">
        <v>5</v>
      </c>
      <c r="B25" s="49">
        <v>8</v>
      </c>
      <c r="C25" s="49">
        <v>3</v>
      </c>
      <c r="D25" s="5">
        <v>38.4</v>
      </c>
      <c r="E25" s="5">
        <v>78.7</v>
      </c>
      <c r="F25" s="5">
        <v>1.4</v>
      </c>
      <c r="G25" s="3">
        <v>0.82599999999999996</v>
      </c>
      <c r="H25" s="5">
        <v>231.32562288723699</v>
      </c>
      <c r="I25" s="5">
        <v>1.3728552755982699</v>
      </c>
      <c r="J25" s="5">
        <v>134.49047198217599</v>
      </c>
      <c r="K25" s="5">
        <v>78.614723525116702</v>
      </c>
      <c r="L25" s="5">
        <v>321.60000000000002</v>
      </c>
      <c r="M25" s="5">
        <v>11.3</v>
      </c>
    </row>
    <row r="26" spans="1:15">
      <c r="A26" s="49">
        <v>5</v>
      </c>
      <c r="B26" s="49">
        <v>8</v>
      </c>
      <c r="C26" s="49">
        <v>4</v>
      </c>
      <c r="D26" s="5">
        <v>38</v>
      </c>
      <c r="E26" s="5">
        <v>80.2</v>
      </c>
      <c r="F26" s="5">
        <v>2.4</v>
      </c>
      <c r="G26" s="3">
        <v>0.76900000000000002</v>
      </c>
      <c r="H26" s="5">
        <v>231.59126504877</v>
      </c>
      <c r="I26" s="5">
        <v>2.3649589062943601</v>
      </c>
      <c r="J26" s="5">
        <v>128.166685049709</v>
      </c>
      <c r="K26" s="5">
        <v>79.913191132525995</v>
      </c>
      <c r="L26" s="5">
        <v>322</v>
      </c>
      <c r="M26" s="5">
        <v>9.8000000000000007</v>
      </c>
    </row>
    <row r="27" spans="1:15">
      <c r="A27" s="49">
        <v>5</v>
      </c>
      <c r="B27" s="49">
        <v>8</v>
      </c>
      <c r="C27" s="49">
        <v>5</v>
      </c>
      <c r="D27" s="5">
        <v>37</v>
      </c>
      <c r="E27" s="5">
        <v>81.5</v>
      </c>
      <c r="F27" s="5">
        <v>3.9</v>
      </c>
      <c r="G27" s="3">
        <v>0.64200000000000002</v>
      </c>
      <c r="H27" s="5">
        <v>232.42267089771499</v>
      </c>
      <c r="I27" s="5">
        <v>3.8570966756760798</v>
      </c>
      <c r="J27" s="5">
        <v>118.239742364208</v>
      </c>
      <c r="K27" s="5">
        <v>80.653973146056103</v>
      </c>
      <c r="L27" s="5">
        <v>323</v>
      </c>
      <c r="M27" s="5">
        <v>8.5</v>
      </c>
    </row>
    <row r="28" spans="1:15">
      <c r="A28" s="49">
        <v>5</v>
      </c>
      <c r="B28" s="49">
        <v>8</v>
      </c>
      <c r="C28" s="49">
        <v>6</v>
      </c>
      <c r="D28" s="5">
        <v>37.299999999999997</v>
      </c>
      <c r="E28" s="5">
        <v>81.2</v>
      </c>
      <c r="F28" s="5">
        <v>3.8</v>
      </c>
      <c r="G28" s="3">
        <v>0.90700000000000003</v>
      </c>
      <c r="H28" s="5">
        <v>232.11781997186401</v>
      </c>
      <c r="I28" s="5">
        <v>3.7552033050778402</v>
      </c>
      <c r="J28" s="5">
        <v>119.23156994163401</v>
      </c>
      <c r="K28" s="5">
        <v>80.420530108824494</v>
      </c>
      <c r="L28" s="5">
        <v>322.7</v>
      </c>
      <c r="M28" s="5">
        <v>8.8000000000000007</v>
      </c>
    </row>
    <row r="29" spans="1:15">
      <c r="A29" s="49">
        <v>5</v>
      </c>
      <c r="B29" s="49">
        <v>8</v>
      </c>
      <c r="C29" s="49">
        <v>7</v>
      </c>
      <c r="D29" s="5">
        <v>38.200000000000003</v>
      </c>
      <c r="E29" s="5">
        <v>79.3</v>
      </c>
      <c r="F29" s="5">
        <v>0.3</v>
      </c>
      <c r="G29" s="3">
        <v>0.7</v>
      </c>
      <c r="H29" s="5">
        <v>231.74429952391</v>
      </c>
      <c r="I29" s="5">
        <v>0.29478379253060399</v>
      </c>
      <c r="J29" s="5">
        <v>140.18461401924</v>
      </c>
      <c r="K29" s="5">
        <v>79.295844204799806</v>
      </c>
      <c r="L29" s="5">
        <v>321.8</v>
      </c>
      <c r="M29" s="5">
        <v>10.7</v>
      </c>
    </row>
    <row r="30" spans="1:15">
      <c r="A30" s="49">
        <v>5</v>
      </c>
      <c r="B30" s="49">
        <v>8</v>
      </c>
      <c r="C30" s="49">
        <v>8</v>
      </c>
      <c r="D30" s="5">
        <v>38.4</v>
      </c>
      <c r="E30" s="5">
        <v>79.3</v>
      </c>
      <c r="F30" s="5">
        <v>0.7</v>
      </c>
      <c r="G30" s="3">
        <v>0.56299999999999994</v>
      </c>
      <c r="H30" s="5">
        <v>231.47002712540299</v>
      </c>
      <c r="I30" s="5">
        <v>0.68782836768842304</v>
      </c>
      <c r="J30" s="5">
        <v>137.83504218712901</v>
      </c>
      <c r="K30" s="5">
        <v>79.277393493213793</v>
      </c>
      <c r="L30" s="5">
        <v>321.60000000000002</v>
      </c>
      <c r="M30" s="5">
        <v>10.7</v>
      </c>
      <c r="N30" s="48">
        <f>AVERAGE(L23:L30)</f>
        <v>322.13749999999999</v>
      </c>
      <c r="O30" s="48">
        <f>AVERAGE(M23:M30)</f>
        <v>10.237500000000001</v>
      </c>
    </row>
    <row r="31" spans="1:15">
      <c r="A31" s="49">
        <v>5</v>
      </c>
      <c r="B31" s="49">
        <v>11</v>
      </c>
      <c r="C31" s="49">
        <v>1</v>
      </c>
      <c r="D31" s="5">
        <v>97</v>
      </c>
      <c r="E31" s="5">
        <v>99.1</v>
      </c>
      <c r="F31" s="5">
        <v>39.4</v>
      </c>
      <c r="G31" s="3">
        <v>0.60899999999999999</v>
      </c>
      <c r="H31" s="5">
        <v>180.40198207112499</v>
      </c>
      <c r="I31" s="5">
        <v>38.810136054027197</v>
      </c>
      <c r="J31" s="5">
        <v>342.10137372521899</v>
      </c>
      <c r="K31" s="5">
        <v>49.730081188560199</v>
      </c>
      <c r="L31" s="5">
        <v>83</v>
      </c>
      <c r="M31" s="5">
        <v>9.0999999999999908</v>
      </c>
    </row>
    <row r="32" spans="1:15">
      <c r="A32" s="49">
        <v>5</v>
      </c>
      <c r="B32" s="49">
        <v>11</v>
      </c>
      <c r="C32" s="49">
        <v>2</v>
      </c>
      <c r="D32" s="5">
        <v>97.1</v>
      </c>
      <c r="E32" s="5">
        <v>99</v>
      </c>
      <c r="F32" s="5">
        <v>37.299999999999997</v>
      </c>
      <c r="G32" s="3">
        <v>0.36799999999999999</v>
      </c>
      <c r="H32" s="5">
        <v>179.69595206911501</v>
      </c>
      <c r="I32" s="5">
        <v>36.7645229276092</v>
      </c>
      <c r="J32" s="5">
        <v>341.295652980471</v>
      </c>
      <c r="K32" s="5">
        <v>51.783602853962002</v>
      </c>
      <c r="L32" s="5">
        <v>82.9</v>
      </c>
      <c r="M32" s="5">
        <v>9</v>
      </c>
      <c r="N32" s="48">
        <f>AVERAGE(L31:L32)</f>
        <v>82.95</v>
      </c>
      <c r="O32" s="48">
        <f>AVERAGE(M31:M32)</f>
        <v>9.0499999999999954</v>
      </c>
    </row>
    <row r="33" spans="1:15">
      <c r="A33" s="49">
        <v>5</v>
      </c>
      <c r="B33" s="49">
        <v>15</v>
      </c>
      <c r="C33" s="49">
        <v>1</v>
      </c>
      <c r="D33" s="5">
        <v>165.8</v>
      </c>
      <c r="E33" s="5">
        <v>89.5</v>
      </c>
      <c r="F33" s="5">
        <v>113.4</v>
      </c>
      <c r="G33" s="3">
        <v>0.432</v>
      </c>
      <c r="H33" s="5">
        <v>285.35526057903201</v>
      </c>
      <c r="I33" s="5">
        <v>66.594959022022095</v>
      </c>
      <c r="J33" s="5">
        <v>103.983634453601</v>
      </c>
      <c r="K33" s="5">
        <v>23.399055920093701</v>
      </c>
      <c r="L33" s="5">
        <v>194.2</v>
      </c>
      <c r="M33" s="5">
        <v>0.499999999999998</v>
      </c>
    </row>
    <row r="34" spans="1:15">
      <c r="A34" s="49">
        <v>5</v>
      </c>
      <c r="B34" s="49">
        <v>15</v>
      </c>
      <c r="C34" s="49">
        <v>2</v>
      </c>
      <c r="D34" s="5">
        <v>165.3</v>
      </c>
      <c r="E34" s="5">
        <v>87.3</v>
      </c>
      <c r="F34" s="5">
        <v>113.9</v>
      </c>
      <c r="G34" s="3">
        <v>0.89500000000000002</v>
      </c>
      <c r="H34" s="5">
        <v>290.76785427598901</v>
      </c>
      <c r="I34" s="5">
        <v>65.956869362505699</v>
      </c>
      <c r="J34" s="5">
        <v>103.504141148378</v>
      </c>
      <c r="K34" s="5">
        <v>23.871817001671701</v>
      </c>
      <c r="L34" s="5">
        <v>194.7</v>
      </c>
      <c r="M34" s="5">
        <v>2.7</v>
      </c>
      <c r="N34" s="48">
        <f>AVERAGE(L33:L34)</f>
        <v>194.45</v>
      </c>
      <c r="O34" s="48">
        <f>AVERAGE(M33:M34)</f>
        <v>1.5999999999999992</v>
      </c>
    </row>
    <row r="35" spans="1:15">
      <c r="A35" s="49">
        <v>5</v>
      </c>
      <c r="B35" s="49">
        <v>18</v>
      </c>
      <c r="C35" s="49">
        <v>1</v>
      </c>
      <c r="D35" s="5">
        <v>95.4</v>
      </c>
      <c r="E35" s="5">
        <v>84</v>
      </c>
      <c r="F35" s="5">
        <v>179.4</v>
      </c>
      <c r="G35" s="3">
        <v>0.55500000000000005</v>
      </c>
      <c r="H35" s="5">
        <v>354.662719345575</v>
      </c>
      <c r="I35" s="5">
        <v>0.59671301805299204</v>
      </c>
      <c r="J35" s="5">
        <v>90.321182269190501</v>
      </c>
      <c r="K35" s="5">
        <v>83.9701838270081</v>
      </c>
      <c r="L35" s="5">
        <v>264.60000000000002</v>
      </c>
      <c r="M35" s="5">
        <v>6</v>
      </c>
    </row>
    <row r="36" spans="1:15">
      <c r="A36" s="49">
        <v>5</v>
      </c>
      <c r="B36" s="49">
        <v>18</v>
      </c>
      <c r="C36" s="49">
        <v>2</v>
      </c>
      <c r="D36" s="5">
        <v>94.5</v>
      </c>
      <c r="E36" s="5">
        <v>83.8</v>
      </c>
      <c r="F36" s="5">
        <v>4.3</v>
      </c>
      <c r="G36" s="3">
        <v>0.37</v>
      </c>
      <c r="H36" s="5">
        <v>175.03473914171701</v>
      </c>
      <c r="I36" s="5">
        <v>4.27480223456452</v>
      </c>
      <c r="J36" s="5">
        <v>50.653926107691397</v>
      </c>
      <c r="K36" s="5">
        <v>82.459592382768705</v>
      </c>
      <c r="L36" s="5">
        <v>265.5</v>
      </c>
      <c r="M36" s="5">
        <v>6.2</v>
      </c>
      <c r="N36" s="48">
        <f>AVERAGE(L35:L36)</f>
        <v>265.05</v>
      </c>
      <c r="O36" s="48">
        <f>AVERAGE(M35:M36)</f>
        <v>6.1</v>
      </c>
    </row>
    <row r="37" spans="1:15">
      <c r="A37" s="49">
        <v>8</v>
      </c>
      <c r="B37" s="49">
        <v>1</v>
      </c>
      <c r="C37" s="49">
        <v>1</v>
      </c>
      <c r="D37" s="5">
        <v>161.5</v>
      </c>
      <c r="E37" s="5">
        <v>84.5</v>
      </c>
      <c r="F37" s="5">
        <v>110.2</v>
      </c>
      <c r="G37" s="3">
        <v>0.76500000000000001</v>
      </c>
      <c r="H37" s="5">
        <v>303.10110731654902</v>
      </c>
      <c r="I37" s="5">
        <v>69.094847061990706</v>
      </c>
      <c r="J37" s="5">
        <v>106.480337323241</v>
      </c>
      <c r="K37" s="5">
        <v>20.102978621784299</v>
      </c>
      <c r="L37" s="5">
        <v>198.5</v>
      </c>
      <c r="M37" s="5">
        <v>5.5</v>
      </c>
    </row>
    <row r="38" spans="1:15">
      <c r="A38" s="49">
        <v>8</v>
      </c>
      <c r="B38" s="49">
        <v>1</v>
      </c>
      <c r="C38" s="49">
        <v>2</v>
      </c>
      <c r="D38" s="5">
        <v>161.80000000000001</v>
      </c>
      <c r="E38" s="5">
        <v>83.1</v>
      </c>
      <c r="F38" s="5">
        <v>111</v>
      </c>
      <c r="G38" s="3">
        <v>0.34699999999999998</v>
      </c>
      <c r="H38" s="5">
        <v>305.578406612229</v>
      </c>
      <c r="I38" s="5">
        <v>67.944235822278898</v>
      </c>
      <c r="J38" s="5">
        <v>105.55960642085</v>
      </c>
      <c r="K38" s="5">
        <v>20.840791210838301</v>
      </c>
      <c r="L38" s="5">
        <v>198.2</v>
      </c>
      <c r="M38" s="5">
        <v>6.9000000000000101</v>
      </c>
      <c r="N38" s="48">
        <f>AVERAGE(L37:L38)</f>
        <v>198.35</v>
      </c>
      <c r="O38" s="48">
        <f>AVERAGE(M37:M38)</f>
        <v>6.2000000000000046</v>
      </c>
    </row>
    <row r="39" spans="1:15">
      <c r="A39" s="49">
        <v>8</v>
      </c>
      <c r="B39" s="49">
        <v>2</v>
      </c>
      <c r="C39" s="49">
        <v>3</v>
      </c>
      <c r="D39" s="5">
        <v>59.2</v>
      </c>
      <c r="E39" s="5">
        <v>68.3</v>
      </c>
      <c r="F39" s="5">
        <v>22.6</v>
      </c>
      <c r="G39" s="3">
        <v>0.752</v>
      </c>
      <c r="H39" s="5">
        <v>202.050223929118</v>
      </c>
      <c r="I39" s="5">
        <v>20.9198297782747</v>
      </c>
      <c r="J39" s="5">
        <v>72.413389511584995</v>
      </c>
      <c r="K39" s="5">
        <v>59.068749808917701</v>
      </c>
      <c r="L39" s="5">
        <v>300.8</v>
      </c>
      <c r="M39" s="5">
        <v>21.7</v>
      </c>
    </row>
    <row r="40" spans="1:15">
      <c r="A40" s="49">
        <v>8</v>
      </c>
      <c r="B40" s="49">
        <v>2</v>
      </c>
      <c r="C40" s="49">
        <v>4</v>
      </c>
      <c r="D40" s="5">
        <v>58.4</v>
      </c>
      <c r="E40" s="5">
        <v>70.099999999999994</v>
      </c>
      <c r="F40" s="5">
        <v>26.4</v>
      </c>
      <c r="G40" s="3">
        <v>0.53</v>
      </c>
      <c r="H40" s="5">
        <v>202.00955118566401</v>
      </c>
      <c r="I40" s="5">
        <v>24.713755787658499</v>
      </c>
      <c r="J40" s="5">
        <v>66.0380489923282</v>
      </c>
      <c r="K40" s="5">
        <v>57.3760520804639</v>
      </c>
      <c r="L40" s="5">
        <v>301.60000000000002</v>
      </c>
      <c r="M40" s="5">
        <v>19.899999999999999</v>
      </c>
    </row>
    <row r="41" spans="1:15">
      <c r="A41" s="49">
        <v>8</v>
      </c>
      <c r="B41" s="49">
        <v>2</v>
      </c>
      <c r="C41" s="49">
        <v>5</v>
      </c>
      <c r="D41" s="5">
        <v>58</v>
      </c>
      <c r="E41" s="5">
        <v>69.900000000000006</v>
      </c>
      <c r="F41" s="5">
        <v>26.8</v>
      </c>
      <c r="G41" s="3">
        <v>0.56499999999999995</v>
      </c>
      <c r="H41" s="5">
        <v>202.15188140820999</v>
      </c>
      <c r="I41" s="5">
        <v>25.0504745505587</v>
      </c>
      <c r="J41" s="5">
        <v>66.2286512457935</v>
      </c>
      <c r="K41" s="5">
        <v>56.952862969037099</v>
      </c>
      <c r="L41" s="5">
        <v>302</v>
      </c>
      <c r="M41" s="5">
        <v>20.100000000000001</v>
      </c>
      <c r="N41" s="48">
        <f>AVERAGE(L39:L41)</f>
        <v>301.4666666666667</v>
      </c>
      <c r="O41" s="48">
        <f>AVERAGE(M39:M41)</f>
        <v>20.566666666666666</v>
      </c>
    </row>
    <row r="42" spans="1:15">
      <c r="A42" s="49">
        <v>8</v>
      </c>
      <c r="B42" s="49">
        <v>11</v>
      </c>
      <c r="C42" s="49">
        <v>7</v>
      </c>
      <c r="D42" s="5">
        <v>76</v>
      </c>
      <c r="E42" s="5">
        <v>86.4</v>
      </c>
      <c r="F42" s="5">
        <v>48.6</v>
      </c>
      <c r="G42" s="3">
        <v>0.86599999999999999</v>
      </c>
      <c r="H42" s="5">
        <v>189.92616673425101</v>
      </c>
      <c r="I42" s="5">
        <v>48.471920722364999</v>
      </c>
      <c r="J42" s="5">
        <v>17.1685051373458</v>
      </c>
      <c r="K42" s="5">
        <v>41.300400355541001</v>
      </c>
      <c r="L42" s="5">
        <v>284</v>
      </c>
      <c r="M42" s="5">
        <v>3.6</v>
      </c>
    </row>
    <row r="43" spans="1:15">
      <c r="A43" s="49">
        <v>8</v>
      </c>
      <c r="B43" s="49">
        <v>11</v>
      </c>
      <c r="C43" s="49">
        <v>8</v>
      </c>
      <c r="D43" s="5">
        <v>76</v>
      </c>
      <c r="E43" s="5">
        <v>86.8</v>
      </c>
      <c r="F43" s="5">
        <v>49.2</v>
      </c>
      <c r="G43" s="3">
        <v>0.63900000000000001</v>
      </c>
      <c r="H43" s="5">
        <v>190.29984384616401</v>
      </c>
      <c r="I43" s="5">
        <v>49.096609372642298</v>
      </c>
      <c r="J43" s="5">
        <v>16.758596591970601</v>
      </c>
      <c r="K43" s="5">
        <v>40.722930543339501</v>
      </c>
      <c r="L43" s="5">
        <v>284</v>
      </c>
      <c r="M43" s="5">
        <v>3.2000000000000099</v>
      </c>
      <c r="N43" s="48">
        <f>AVERAGE(L42:L43)</f>
        <v>284</v>
      </c>
      <c r="O43" s="48">
        <f>AVERAGE(M42:M43)</f>
        <v>3.4000000000000048</v>
      </c>
    </row>
    <row r="44" spans="1:15">
      <c r="A44" s="49">
        <v>8</v>
      </c>
      <c r="B44" s="49">
        <v>12</v>
      </c>
      <c r="C44" s="49">
        <v>1</v>
      </c>
      <c r="D44" s="5">
        <v>115.9</v>
      </c>
      <c r="E44" s="5">
        <v>88.2</v>
      </c>
      <c r="F44" s="5">
        <v>64.2</v>
      </c>
      <c r="G44" s="3">
        <v>0.627</v>
      </c>
      <c r="H44" s="5">
        <v>150.38235959708601</v>
      </c>
      <c r="I44" s="5">
        <v>64.141578144647298</v>
      </c>
      <c r="J44" s="5">
        <v>334.96994401389298</v>
      </c>
      <c r="K44" s="5">
        <v>25.7863335648827</v>
      </c>
      <c r="L44" s="5">
        <v>244.1</v>
      </c>
      <c r="M44" s="5">
        <v>1.7999999999999901</v>
      </c>
    </row>
    <row r="45" spans="1:15">
      <c r="A45" s="49">
        <v>8</v>
      </c>
      <c r="B45" s="49">
        <v>12</v>
      </c>
      <c r="C45" s="49">
        <v>2</v>
      </c>
      <c r="D45" s="5">
        <v>114.1</v>
      </c>
      <c r="E45" s="5">
        <v>86.1</v>
      </c>
      <c r="F45" s="5">
        <v>66.2</v>
      </c>
      <c r="G45" s="3">
        <v>0.96699999999999997</v>
      </c>
      <c r="H45" s="5">
        <v>147.13340084099801</v>
      </c>
      <c r="I45" s="5">
        <v>65.900940023000601</v>
      </c>
      <c r="J45" s="5">
        <v>337.61826168894402</v>
      </c>
      <c r="K45" s="5">
        <v>23.7414938491779</v>
      </c>
      <c r="L45" s="5">
        <v>245.9</v>
      </c>
      <c r="M45" s="5">
        <v>3.9</v>
      </c>
    </row>
    <row r="46" spans="1:15">
      <c r="A46" s="49">
        <v>8</v>
      </c>
      <c r="B46" s="49">
        <v>12</v>
      </c>
      <c r="C46" s="49">
        <v>3</v>
      </c>
      <c r="D46" s="5">
        <v>115.3</v>
      </c>
      <c r="E46" s="5">
        <v>87.2</v>
      </c>
      <c r="F46" s="5">
        <v>63.4</v>
      </c>
      <c r="G46" s="3">
        <v>0.997</v>
      </c>
      <c r="H46" s="5">
        <v>149.12838334365699</v>
      </c>
      <c r="I46" s="5">
        <v>63.263725282280298</v>
      </c>
      <c r="J46" s="5">
        <v>336.10129805750898</v>
      </c>
      <c r="K46" s="5">
        <v>26.565751306964199</v>
      </c>
      <c r="L46" s="5">
        <v>244.7</v>
      </c>
      <c r="M46" s="5">
        <v>2.7999999999999901</v>
      </c>
      <c r="N46" s="48">
        <f>AVERAGE(L44:L46)</f>
        <v>244.9</v>
      </c>
      <c r="O46" s="48">
        <f>AVERAGE(M44:M46)</f>
        <v>2.8333333333333268</v>
      </c>
    </row>
    <row r="47" spans="1:15">
      <c r="A47" s="49">
        <v>10</v>
      </c>
      <c r="B47" s="49">
        <v>12</v>
      </c>
      <c r="C47" s="49">
        <v>4</v>
      </c>
      <c r="D47" s="5">
        <v>26.3</v>
      </c>
      <c r="E47" s="5">
        <v>163.19999999999999</v>
      </c>
      <c r="F47" s="5">
        <v>109.5</v>
      </c>
      <c r="G47" s="3">
        <v>0.97799999999999998</v>
      </c>
      <c r="H47" s="5">
        <v>353.999754534955</v>
      </c>
      <c r="I47" s="5">
        <v>15.810308606079699</v>
      </c>
      <c r="J47" s="5">
        <v>262.42689597561599</v>
      </c>
      <c r="K47" s="5">
        <v>5.5365547425441202</v>
      </c>
      <c r="L47" s="5">
        <v>153.69999999999999</v>
      </c>
      <c r="M47" s="5">
        <v>73.2</v>
      </c>
    </row>
    <row r="48" spans="1:15">
      <c r="A48" s="49">
        <v>10</v>
      </c>
      <c r="B48" s="49">
        <v>12</v>
      </c>
      <c r="C48" s="49">
        <v>5</v>
      </c>
      <c r="D48" s="5">
        <v>18.600000000000001</v>
      </c>
      <c r="E48" s="5">
        <v>153.30000000000001</v>
      </c>
      <c r="F48" s="5">
        <v>101</v>
      </c>
      <c r="G48" s="3">
        <v>0.72699999999999998</v>
      </c>
      <c r="H48" s="5">
        <v>353.67513134871501</v>
      </c>
      <c r="I48" s="5">
        <v>26.171771841509301</v>
      </c>
      <c r="J48" s="5">
        <v>261.25138919217699</v>
      </c>
      <c r="K48" s="5">
        <v>4.9182401919647898</v>
      </c>
      <c r="L48" s="5">
        <v>161.4</v>
      </c>
      <c r="M48" s="5">
        <v>63.3</v>
      </c>
      <c r="N48" s="48">
        <f>AVERAGE(L47:L48)</f>
        <v>157.55000000000001</v>
      </c>
      <c r="O48" s="48">
        <f>AVERAGE(M47:M48)</f>
        <v>68.25</v>
      </c>
    </row>
    <row r="49" spans="1:15">
      <c r="A49" s="49">
        <v>15</v>
      </c>
      <c r="B49" s="49">
        <v>1</v>
      </c>
      <c r="C49" s="49">
        <v>1</v>
      </c>
      <c r="D49" s="5">
        <v>20.9</v>
      </c>
      <c r="E49" s="5">
        <v>77.2</v>
      </c>
      <c r="F49" s="5">
        <v>177.8</v>
      </c>
      <c r="G49" s="3">
        <v>0.52</v>
      </c>
      <c r="H49" s="5">
        <v>69.587634597705801</v>
      </c>
      <c r="I49" s="5">
        <v>2.1453026900518601</v>
      </c>
      <c r="J49" s="5">
        <v>168.93717569122401</v>
      </c>
      <c r="K49" s="5">
        <v>77.015424385082596</v>
      </c>
      <c r="L49" s="5">
        <v>339.1</v>
      </c>
      <c r="M49" s="5">
        <v>12.8</v>
      </c>
    </row>
    <row r="50" spans="1:15">
      <c r="A50" s="49">
        <v>15</v>
      </c>
      <c r="B50" s="49">
        <v>1</v>
      </c>
      <c r="C50" s="49">
        <v>2</v>
      </c>
      <c r="D50" s="5">
        <v>23.6</v>
      </c>
      <c r="E50" s="5">
        <v>20.6</v>
      </c>
      <c r="F50" s="5">
        <v>176.3</v>
      </c>
      <c r="G50" s="3">
        <v>0.41099999999999998</v>
      </c>
      <c r="H50" s="5">
        <v>69.864015956426996</v>
      </c>
      <c r="I50" s="5">
        <v>1.3010212817898701</v>
      </c>
      <c r="J50" s="5">
        <v>160.35196466601701</v>
      </c>
      <c r="K50" s="5">
        <v>20.555117217162</v>
      </c>
      <c r="L50" s="5">
        <v>336.4</v>
      </c>
      <c r="M50" s="5">
        <v>69.400000000000006</v>
      </c>
      <c r="N50" s="48">
        <f>AVERAGE(L49:L50)</f>
        <v>337.75</v>
      </c>
      <c r="O50" s="48">
        <f>AVERAGE(M49:M50)</f>
        <v>41.1</v>
      </c>
    </row>
    <row r="51" spans="1:15">
      <c r="A51" s="49">
        <v>15</v>
      </c>
      <c r="B51" s="49">
        <v>5</v>
      </c>
      <c r="C51" s="49">
        <v>5</v>
      </c>
      <c r="D51" s="5">
        <v>128.1</v>
      </c>
      <c r="E51" s="5">
        <v>58.8</v>
      </c>
      <c r="F51" s="5">
        <v>155.9</v>
      </c>
      <c r="G51" s="3">
        <v>0.58399999999999996</v>
      </c>
      <c r="H51" s="5">
        <v>334.94658116992798</v>
      </c>
      <c r="I51" s="5">
        <v>20.4427499595838</v>
      </c>
      <c r="J51" s="5">
        <v>92.710943865054901</v>
      </c>
      <c r="K51" s="5">
        <v>51.334406651068498</v>
      </c>
      <c r="L51" s="5">
        <v>231.9</v>
      </c>
      <c r="M51" s="5">
        <v>31.2</v>
      </c>
    </row>
    <row r="52" spans="1:15">
      <c r="A52" s="49">
        <v>15</v>
      </c>
      <c r="B52" s="49">
        <v>5</v>
      </c>
      <c r="C52" s="49">
        <v>6</v>
      </c>
      <c r="D52" s="5">
        <v>132.19999999999999</v>
      </c>
      <c r="E52" s="5">
        <v>65.8</v>
      </c>
      <c r="F52" s="5">
        <v>147.1</v>
      </c>
      <c r="G52" s="3">
        <v>0.86299999999999999</v>
      </c>
      <c r="H52" s="5">
        <v>332.652457530954</v>
      </c>
      <c r="I52" s="5">
        <v>29.698791203746101</v>
      </c>
      <c r="J52" s="5">
        <v>105.439832260545</v>
      </c>
      <c r="K52" s="5">
        <v>49.981260516577898</v>
      </c>
      <c r="L52" s="5">
        <v>227.8</v>
      </c>
      <c r="M52" s="5">
        <v>24.2</v>
      </c>
    </row>
    <row r="53" spans="1:15">
      <c r="A53" s="49">
        <v>15</v>
      </c>
      <c r="B53" s="49">
        <v>5</v>
      </c>
      <c r="C53" s="49">
        <v>7</v>
      </c>
      <c r="D53" s="5">
        <v>131.6</v>
      </c>
      <c r="E53" s="5">
        <v>65.3</v>
      </c>
      <c r="F53" s="5">
        <v>148.1</v>
      </c>
      <c r="G53" s="3">
        <v>0.76100000000000001</v>
      </c>
      <c r="H53" s="5">
        <v>332.97954774669898</v>
      </c>
      <c r="I53" s="5">
        <v>28.691316039918</v>
      </c>
      <c r="J53" s="5">
        <v>104.525292804575</v>
      </c>
      <c r="K53" s="5">
        <v>50.470566482056199</v>
      </c>
      <c r="L53" s="5">
        <v>228.4</v>
      </c>
      <c r="M53" s="5">
        <v>24.7</v>
      </c>
      <c r="N53" s="48">
        <f>AVERAGE(L51:L53)</f>
        <v>229.36666666666667</v>
      </c>
      <c r="O53" s="48">
        <f>AVERAGE(M51:M53)</f>
        <v>26.7</v>
      </c>
    </row>
    <row r="54" spans="1:15">
      <c r="A54" s="49">
        <v>15</v>
      </c>
      <c r="B54" s="49">
        <v>10</v>
      </c>
      <c r="C54" s="49">
        <v>1</v>
      </c>
      <c r="D54" s="5">
        <v>67</v>
      </c>
      <c r="E54" s="5">
        <v>88.1</v>
      </c>
      <c r="F54" s="5">
        <v>12.6</v>
      </c>
      <c r="G54" s="3">
        <v>0.24299999999999999</v>
      </c>
      <c r="H54" s="5">
        <v>202.575385290209</v>
      </c>
      <c r="I54" s="5">
        <v>12.5929589440372</v>
      </c>
      <c r="J54" s="5">
        <v>31.437037712055599</v>
      </c>
      <c r="K54" s="5">
        <v>77.259842512583404</v>
      </c>
      <c r="L54" s="5">
        <v>293</v>
      </c>
      <c r="M54" s="5">
        <v>1.9000000000000099</v>
      </c>
    </row>
    <row r="55" spans="1:15">
      <c r="A55" s="49">
        <v>15</v>
      </c>
      <c r="B55" s="49">
        <v>10</v>
      </c>
      <c r="C55" s="49">
        <v>2</v>
      </c>
      <c r="D55" s="5">
        <v>67.3</v>
      </c>
      <c r="E55" s="5">
        <v>87.7</v>
      </c>
      <c r="F55" s="5">
        <v>13.8</v>
      </c>
      <c r="G55" s="3">
        <v>0.41499999999999998</v>
      </c>
      <c r="H55" s="5">
        <v>202.13523581986399</v>
      </c>
      <c r="I55" s="5">
        <v>13.788662842191901</v>
      </c>
      <c r="J55" s="5">
        <v>31.979415013223502</v>
      </c>
      <c r="K55" s="5">
        <v>76.013317119831001</v>
      </c>
      <c r="L55" s="5">
        <v>292.7</v>
      </c>
      <c r="M55" s="5">
        <v>2.2999999999999998</v>
      </c>
    </row>
    <row r="56" spans="1:15">
      <c r="A56" s="49">
        <v>15</v>
      </c>
      <c r="B56" s="49">
        <v>10</v>
      </c>
      <c r="C56" s="49">
        <v>3</v>
      </c>
      <c r="D56" s="5">
        <v>67.5</v>
      </c>
      <c r="E56" s="5">
        <v>89.4</v>
      </c>
      <c r="F56" s="5">
        <v>11.5</v>
      </c>
      <c r="G56" s="3">
        <v>0.51100000000000001</v>
      </c>
      <c r="H56" s="5">
        <v>202.377931036131</v>
      </c>
      <c r="I56" s="5">
        <v>11.499360842317101</v>
      </c>
      <c r="J56" s="5">
        <v>25.446440242193798</v>
      </c>
      <c r="K56" s="5">
        <v>78.484568933253399</v>
      </c>
      <c r="L56" s="5">
        <v>292.5</v>
      </c>
      <c r="M56" s="5">
        <v>0.59999999999999198</v>
      </c>
      <c r="N56" s="48">
        <f>AVERAGE(L54:L56)</f>
        <v>292.73333333333335</v>
      </c>
      <c r="O56" s="48">
        <f>AVERAGE(M54:M56)</f>
        <v>1.6000000000000005</v>
      </c>
    </row>
    <row r="57" spans="1:15">
      <c r="A57" s="49">
        <v>15</v>
      </c>
      <c r="B57" s="49">
        <v>12</v>
      </c>
      <c r="C57" s="49">
        <v>1</v>
      </c>
      <c r="D57" s="5">
        <v>32.799999999999997</v>
      </c>
      <c r="E57" s="5">
        <v>85.2</v>
      </c>
      <c r="F57" s="5">
        <v>0.2</v>
      </c>
      <c r="G57" s="3">
        <v>0.46400000000000002</v>
      </c>
      <c r="H57" s="5">
        <v>237.183264363837</v>
      </c>
      <c r="I57" s="5">
        <v>0.19929856901595999</v>
      </c>
      <c r="J57" s="5">
        <v>144.81125631311599</v>
      </c>
      <c r="K57" s="5">
        <v>85.195844884098904</v>
      </c>
      <c r="L57" s="5">
        <v>327.2</v>
      </c>
      <c r="M57" s="5">
        <v>4.8</v>
      </c>
    </row>
    <row r="58" spans="1:15">
      <c r="A58" s="49">
        <v>15</v>
      </c>
      <c r="B58" s="49">
        <v>12</v>
      </c>
      <c r="C58" s="49">
        <v>2</v>
      </c>
      <c r="D58" s="5">
        <v>32.4</v>
      </c>
      <c r="E58" s="5">
        <v>85.1</v>
      </c>
      <c r="F58" s="5">
        <v>180</v>
      </c>
      <c r="G58" s="3">
        <v>0.56100000000000005</v>
      </c>
      <c r="H58" s="5">
        <v>57.6</v>
      </c>
      <c r="I58" s="5">
        <v>6.9939290754964497E-15</v>
      </c>
      <c r="J58" s="5">
        <v>147.6</v>
      </c>
      <c r="K58" s="5">
        <v>85.1</v>
      </c>
      <c r="L58" s="5">
        <v>327.60000000000002</v>
      </c>
      <c r="M58" s="5">
        <v>4.9000000000000101</v>
      </c>
    </row>
    <row r="59" spans="1:15">
      <c r="A59" s="49">
        <v>15</v>
      </c>
      <c r="B59" s="49">
        <v>12</v>
      </c>
      <c r="C59" s="49">
        <v>3</v>
      </c>
      <c r="D59" s="5">
        <v>32.200000000000003</v>
      </c>
      <c r="E59" s="5">
        <v>86.7</v>
      </c>
      <c r="F59" s="5">
        <v>1</v>
      </c>
      <c r="G59" s="3">
        <v>0.503</v>
      </c>
      <c r="H59" s="5">
        <v>237.7424301467</v>
      </c>
      <c r="I59" s="5">
        <v>0.99834164864167496</v>
      </c>
      <c r="J59" s="5">
        <v>130.931190657732</v>
      </c>
      <c r="K59" s="5">
        <v>86.551972452008897</v>
      </c>
      <c r="L59" s="5">
        <v>327.8</v>
      </c>
      <c r="M59" s="5">
        <v>3.3</v>
      </c>
      <c r="N59" s="48">
        <f>AVERAGE(L57:L59)</f>
        <v>327.5333333333333</v>
      </c>
      <c r="O59" s="48">
        <f>AVERAGE(M57:M59)</f>
        <v>4.3333333333333366</v>
      </c>
    </row>
    <row r="60" spans="1:15">
      <c r="A60" s="49">
        <v>15</v>
      </c>
      <c r="B60" s="49">
        <v>17</v>
      </c>
      <c r="C60" s="49">
        <v>5</v>
      </c>
      <c r="D60" s="5">
        <v>73</v>
      </c>
      <c r="E60" s="5">
        <v>90.4</v>
      </c>
      <c r="F60" s="5">
        <v>95.8</v>
      </c>
      <c r="G60" s="3">
        <v>0.83899999999999997</v>
      </c>
      <c r="H60" s="5">
        <v>13.068288332807599</v>
      </c>
      <c r="I60" s="5">
        <v>84.186270293500499</v>
      </c>
      <c r="J60" s="5">
        <v>197.04063018146999</v>
      </c>
      <c r="K60" s="5">
        <v>5.7998581733295396</v>
      </c>
      <c r="L60" s="5">
        <v>107</v>
      </c>
      <c r="M60" s="5">
        <v>0.40000000000001001</v>
      </c>
    </row>
    <row r="61" spans="1:15">
      <c r="A61" s="49">
        <v>15</v>
      </c>
      <c r="B61" s="49">
        <v>17</v>
      </c>
      <c r="C61" s="49">
        <v>6</v>
      </c>
      <c r="D61" s="5">
        <v>73.099999999999994</v>
      </c>
      <c r="E61" s="5">
        <v>90.2</v>
      </c>
      <c r="F61" s="5">
        <v>96</v>
      </c>
      <c r="G61" s="3">
        <v>0.70499999999999996</v>
      </c>
      <c r="H61" s="5">
        <v>14.9978301275424</v>
      </c>
      <c r="I61" s="5">
        <v>83.996679778946302</v>
      </c>
      <c r="J61" s="5">
        <v>196.92102080342099</v>
      </c>
      <c r="K61" s="5">
        <v>5.9999633117392301</v>
      </c>
      <c r="L61" s="5">
        <v>106.9</v>
      </c>
      <c r="M61" s="5">
        <v>0.19999999999999701</v>
      </c>
      <c r="N61" s="48">
        <f>AVERAGE(L60:L61)</f>
        <v>106.95</v>
      </c>
      <c r="O61" s="48">
        <f>AVERAGE(M60:M61)</f>
        <v>0.30000000000000349</v>
      </c>
    </row>
    <row r="62" spans="1:15">
      <c r="A62" s="49">
        <v>15</v>
      </c>
      <c r="B62" s="49">
        <v>22</v>
      </c>
      <c r="C62" s="49">
        <v>1</v>
      </c>
      <c r="D62" s="5">
        <v>51.1</v>
      </c>
      <c r="E62" s="5">
        <v>82.9</v>
      </c>
      <c r="F62" s="5">
        <v>109.6</v>
      </c>
      <c r="G62" s="3">
        <v>0.69199999999999995</v>
      </c>
      <c r="H62" s="5">
        <v>58.0425665665935</v>
      </c>
      <c r="I62" s="5">
        <v>69.201294263270597</v>
      </c>
      <c r="J62" s="5">
        <v>216.37989554646401</v>
      </c>
      <c r="K62" s="5">
        <v>19.443631144161401</v>
      </c>
      <c r="L62" s="5">
        <v>308.89999999999998</v>
      </c>
      <c r="M62" s="5">
        <v>7.1</v>
      </c>
    </row>
    <row r="63" spans="1:15">
      <c r="A63" s="49">
        <v>15</v>
      </c>
      <c r="B63" s="49">
        <v>22</v>
      </c>
      <c r="C63" s="49">
        <v>2</v>
      </c>
      <c r="D63" s="5">
        <v>50.8</v>
      </c>
      <c r="E63" s="5">
        <v>81.400000000000006</v>
      </c>
      <c r="F63" s="5">
        <v>107.7</v>
      </c>
      <c r="G63" s="3">
        <v>0.67500000000000004</v>
      </c>
      <c r="H63" s="5">
        <v>64.305728441777603</v>
      </c>
      <c r="I63" s="5">
        <v>70.381675335840399</v>
      </c>
      <c r="J63" s="5">
        <v>216.46775702020801</v>
      </c>
      <c r="K63" s="5">
        <v>17.4945228989165</v>
      </c>
      <c r="L63" s="5">
        <v>309.2</v>
      </c>
      <c r="M63" s="5">
        <v>8.5999999999999908</v>
      </c>
    </row>
    <row r="64" spans="1:15">
      <c r="A64" s="49">
        <v>15</v>
      </c>
      <c r="B64" s="49">
        <v>22</v>
      </c>
      <c r="C64" s="49">
        <v>3</v>
      </c>
      <c r="D64" s="5">
        <v>50.8</v>
      </c>
      <c r="E64" s="5">
        <v>81.400000000000006</v>
      </c>
      <c r="F64" s="5">
        <v>107.8</v>
      </c>
      <c r="G64" s="3">
        <v>0.79</v>
      </c>
      <c r="H64" s="5">
        <v>64.173658402916402</v>
      </c>
      <c r="I64" s="5">
        <v>70.292092495058299</v>
      </c>
      <c r="J64" s="5">
        <v>216.45130894340099</v>
      </c>
      <c r="K64" s="5">
        <v>17.593285458211</v>
      </c>
      <c r="L64" s="5">
        <v>309.2</v>
      </c>
      <c r="M64" s="5">
        <v>8.5999999999999908</v>
      </c>
      <c r="N64" s="48">
        <f>AVERAGE(L62:L64)</f>
        <v>309.09999999999997</v>
      </c>
      <c r="O64" s="48">
        <f>AVERAGE(M62:M64)</f>
        <v>8.0999999999999943</v>
      </c>
    </row>
  </sheetData>
  <pageMargins left="0.7" right="0.7" top="0.75" bottom="0.7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2"/>
  <sheetViews>
    <sheetView zoomScale="85" zoomScaleNormal="85" zoomScalePageLayoutView="85" workbookViewId="0">
      <selection activeCell="C11" sqref="C11"/>
    </sheetView>
  </sheetViews>
  <sheetFormatPr baseColWidth="10" defaultColWidth="8.83203125" defaultRowHeight="14" x14ac:dyDescent="0"/>
  <cols>
    <col min="1" max="1" width="8.83203125" style="71"/>
    <col min="2" max="2" width="24.6640625" style="71" bestFit="1" customWidth="1"/>
    <col min="3" max="13" width="8.83203125" style="71"/>
    <col min="14" max="18" width="8.83203125" style="71" customWidth="1"/>
    <col min="19" max="19" width="14.83203125" style="71" customWidth="1"/>
    <col min="20" max="20" width="6" style="77" bestFit="1" customWidth="1"/>
    <col min="21" max="21" width="5.6640625" style="77" bestFit="1" customWidth="1"/>
    <col min="22" max="25" width="8.83203125" style="79" customWidth="1"/>
    <col min="26" max="26" width="14.33203125" style="79" bestFit="1" customWidth="1"/>
    <col min="27" max="27" width="8.83203125" style="79" customWidth="1"/>
    <col min="28" max="28" width="12" style="71" bestFit="1" customWidth="1"/>
    <col min="29" max="29" width="9.5" style="71" customWidth="1"/>
    <col min="30" max="16384" width="8.83203125" style="51"/>
  </cols>
  <sheetData>
    <row r="1" spans="1:32" ht="15" thickBot="1">
      <c r="A1" s="91" t="s">
        <v>46</v>
      </c>
      <c r="B1" s="92" t="s">
        <v>47</v>
      </c>
      <c r="C1" s="91" t="s">
        <v>48</v>
      </c>
      <c r="D1" s="93" t="s">
        <v>49</v>
      </c>
      <c r="E1" s="93" t="s">
        <v>50</v>
      </c>
      <c r="F1" s="93" t="s">
        <v>51</v>
      </c>
      <c r="G1" s="93" t="s">
        <v>52</v>
      </c>
      <c r="H1" s="93" t="s">
        <v>53</v>
      </c>
      <c r="I1" s="93" t="s">
        <v>54</v>
      </c>
      <c r="J1" s="93" t="s">
        <v>55</v>
      </c>
      <c r="K1" s="93" t="s">
        <v>56</v>
      </c>
      <c r="L1" s="94" t="s">
        <v>57</v>
      </c>
      <c r="M1" s="92" t="s">
        <v>58</v>
      </c>
      <c r="N1" s="91" t="s">
        <v>59</v>
      </c>
      <c r="O1" s="93" t="s">
        <v>60</v>
      </c>
      <c r="P1" s="94" t="s">
        <v>61</v>
      </c>
      <c r="Q1" s="93"/>
      <c r="R1" s="91" t="s">
        <v>62</v>
      </c>
      <c r="S1" s="93" t="s">
        <v>63</v>
      </c>
      <c r="T1" s="95" t="s">
        <v>64</v>
      </c>
      <c r="U1" s="95" t="s">
        <v>65</v>
      </c>
      <c r="V1" s="95" t="s">
        <v>66</v>
      </c>
      <c r="W1" s="95" t="s">
        <v>67</v>
      </c>
      <c r="X1" s="95" t="s">
        <v>68</v>
      </c>
      <c r="Y1" s="95" t="s">
        <v>69</v>
      </c>
      <c r="Z1" s="96" t="s">
        <v>70</v>
      </c>
      <c r="AA1" s="70"/>
    </row>
    <row r="2" spans="1:32">
      <c r="A2" s="72" t="s">
        <v>71</v>
      </c>
      <c r="B2" s="73" t="s">
        <v>72</v>
      </c>
      <c r="C2" s="72">
        <v>46.059800000000003</v>
      </c>
      <c r="D2" s="74">
        <v>4.07E-2</v>
      </c>
      <c r="E2" s="74">
        <v>40.301299999999998</v>
      </c>
      <c r="F2" s="74">
        <v>0.2777</v>
      </c>
      <c r="G2" s="74">
        <v>1.6E-2</v>
      </c>
      <c r="H2" s="74">
        <v>0.1016</v>
      </c>
      <c r="I2" s="74">
        <v>0.18459999999999999</v>
      </c>
      <c r="J2" s="74">
        <v>13.065200000000001</v>
      </c>
      <c r="K2" s="74">
        <v>0.34920000000000001</v>
      </c>
      <c r="L2" s="75">
        <v>1.95E-2</v>
      </c>
      <c r="M2" s="73">
        <v>100.41549999999999</v>
      </c>
      <c r="N2" s="72">
        <v>-13819</v>
      </c>
      <c r="O2" s="74">
        <v>-20872</v>
      </c>
      <c r="P2" s="75">
        <v>9</v>
      </c>
      <c r="Q2" s="74"/>
      <c r="R2" s="72">
        <v>26</v>
      </c>
      <c r="S2" s="76">
        <v>41563.669641203698</v>
      </c>
      <c r="T2" s="97">
        <f t="shared" ref="T2:T65" si="0">(C2/$AC$3)/$V2</f>
        <v>0.56886877291160598</v>
      </c>
      <c r="U2" s="97">
        <f t="shared" ref="U2:U65" si="1">(J2/$AC$10)/$V2</f>
        <v>9.0497598086666034E-2</v>
      </c>
      <c r="V2" s="97">
        <v>2.0096141772796701</v>
      </c>
      <c r="W2" s="97">
        <f>T2/(T2+U2)</f>
        <v>0.86275066174567894</v>
      </c>
      <c r="X2" s="97">
        <f t="shared" ref="X2:X65" si="2">(0.9118*C2)-31.228</f>
        <v>10.769325640000005</v>
      </c>
      <c r="Y2" s="97">
        <f>(20.1*X2)+1014</f>
        <v>1230.4634453640001</v>
      </c>
      <c r="Z2" s="98">
        <f>MAX(Y2:Y6)</f>
        <v>1230.6852042420001</v>
      </c>
      <c r="AA2" s="77"/>
      <c r="AB2" s="102" t="s">
        <v>73</v>
      </c>
      <c r="AC2" s="75"/>
      <c r="AE2" s="52"/>
      <c r="AF2" s="53"/>
    </row>
    <row r="3" spans="1:32">
      <c r="A3" s="80" t="s">
        <v>74</v>
      </c>
      <c r="B3" s="81" t="s">
        <v>72</v>
      </c>
      <c r="C3" s="80">
        <v>45.941600000000001</v>
      </c>
      <c r="D3" s="79">
        <v>3.5000000000000003E-2</v>
      </c>
      <c r="E3" s="79">
        <v>40.249499999999998</v>
      </c>
      <c r="F3" s="79">
        <v>0.28100000000000003</v>
      </c>
      <c r="G3" s="79">
        <v>7.3000000000000001E-3</v>
      </c>
      <c r="H3" s="79">
        <v>8.9700000000000002E-2</v>
      </c>
      <c r="I3" s="79">
        <v>0.1328</v>
      </c>
      <c r="J3" s="79">
        <v>13.2706</v>
      </c>
      <c r="K3" s="79">
        <v>0.39750000000000002</v>
      </c>
      <c r="L3" s="82">
        <v>1.1999999999999999E-3</v>
      </c>
      <c r="M3" s="81">
        <v>100.4062</v>
      </c>
      <c r="N3" s="80">
        <v>-13800.8</v>
      </c>
      <c r="O3" s="79">
        <v>-20846.3</v>
      </c>
      <c r="P3" s="82">
        <v>9</v>
      </c>
      <c r="Q3" s="79"/>
      <c r="R3" s="80">
        <v>27</v>
      </c>
      <c r="S3" s="83">
        <v>41563.6734027778</v>
      </c>
      <c r="T3" s="77">
        <f t="shared" si="0"/>
        <v>0.56778581015603813</v>
      </c>
      <c r="U3" s="77">
        <f t="shared" si="1"/>
        <v>9.1981380014432151E-2</v>
      </c>
      <c r="V3" s="77">
        <v>2.0082802356178591</v>
      </c>
      <c r="W3" s="77">
        <f t="shared" ref="W3:W66" si="3">T3/(T3+U3)</f>
        <v>0.86058509518991688</v>
      </c>
      <c r="X3" s="77">
        <f t="shared" si="2"/>
        <v>10.66155088</v>
      </c>
      <c r="Y3" s="77">
        <f t="shared" ref="Y3:Y66" si="4">(20.1*X3)+1014</f>
        <v>1228.297172688</v>
      </c>
      <c r="Z3" s="99"/>
      <c r="AA3" s="77"/>
      <c r="AB3" s="80" t="s">
        <v>48</v>
      </c>
      <c r="AC3" s="82">
        <v>40.29</v>
      </c>
      <c r="AE3" s="52"/>
      <c r="AF3" s="53"/>
    </row>
    <row r="4" spans="1:32">
      <c r="A4" s="80" t="s">
        <v>75</v>
      </c>
      <c r="B4" s="81" t="s">
        <v>72</v>
      </c>
      <c r="C4" s="80">
        <v>46.071899999999999</v>
      </c>
      <c r="D4" s="79">
        <v>2.81E-2</v>
      </c>
      <c r="E4" s="79">
        <v>40.227400000000003</v>
      </c>
      <c r="F4" s="79">
        <v>0.28360000000000002</v>
      </c>
      <c r="G4" s="79">
        <v>2.1299999999999999E-2</v>
      </c>
      <c r="H4" s="79">
        <v>6.6699999999999995E-2</v>
      </c>
      <c r="I4" s="79">
        <v>0.22750000000000001</v>
      </c>
      <c r="J4" s="79">
        <v>12.9429</v>
      </c>
      <c r="K4" s="79">
        <v>0.36870000000000003</v>
      </c>
      <c r="L4" s="82">
        <v>1.8499999999999999E-2</v>
      </c>
      <c r="M4" s="81">
        <v>100.25660000000001</v>
      </c>
      <c r="N4" s="80">
        <v>-13782.5</v>
      </c>
      <c r="O4" s="79">
        <v>-20820.5</v>
      </c>
      <c r="P4" s="82">
        <v>9</v>
      </c>
      <c r="Q4" s="79"/>
      <c r="R4" s="80">
        <v>28</v>
      </c>
      <c r="S4" s="83">
        <v>41563.676979166703</v>
      </c>
      <c r="T4" s="77">
        <f t="shared" si="0"/>
        <v>0.56957230897051925</v>
      </c>
      <c r="U4" s="77">
        <f t="shared" si="1"/>
        <v>8.9737772166503887E-2</v>
      </c>
      <c r="V4" s="77">
        <v>2.007659178133868</v>
      </c>
      <c r="W4" s="77">
        <f t="shared" si="3"/>
        <v>0.86389139991345909</v>
      </c>
      <c r="X4" s="77">
        <f t="shared" si="2"/>
        <v>10.780358419999999</v>
      </c>
      <c r="Y4" s="77">
        <f t="shared" si="4"/>
        <v>1230.6852042420001</v>
      </c>
      <c r="Z4" s="99"/>
      <c r="AA4" s="77"/>
      <c r="AB4" s="80" t="s">
        <v>49</v>
      </c>
      <c r="AC4" s="82">
        <v>101.93</v>
      </c>
      <c r="AE4" s="52"/>
    </row>
    <row r="5" spans="1:32">
      <c r="A5" s="80" t="s">
        <v>76</v>
      </c>
      <c r="B5" s="81" t="s">
        <v>72</v>
      </c>
      <c r="C5" s="80">
        <v>45.905900000000003</v>
      </c>
      <c r="D5" s="79">
        <v>3.8399999999999997E-2</v>
      </c>
      <c r="E5" s="79">
        <v>40.318100000000001</v>
      </c>
      <c r="F5" s="79">
        <v>0.27879999999999999</v>
      </c>
      <c r="G5" s="79">
        <v>1.9099999999999999E-2</v>
      </c>
      <c r="H5" s="79">
        <v>9.1899999999999996E-2</v>
      </c>
      <c r="I5" s="79">
        <v>0.1726</v>
      </c>
      <c r="J5" s="79">
        <v>13.2934</v>
      </c>
      <c r="K5" s="79">
        <v>0.33</v>
      </c>
      <c r="L5" s="82">
        <v>2.52E-2</v>
      </c>
      <c r="M5" s="81">
        <v>100.47329999999999</v>
      </c>
      <c r="N5" s="80">
        <v>-13764.3</v>
      </c>
      <c r="O5" s="79">
        <v>-20794.8</v>
      </c>
      <c r="P5" s="82">
        <v>9</v>
      </c>
      <c r="Q5" s="79"/>
      <c r="R5" s="80">
        <v>29</v>
      </c>
      <c r="S5" s="83">
        <v>41563.6805902778</v>
      </c>
      <c r="T5" s="77">
        <f t="shared" si="0"/>
        <v>0.56718749355447173</v>
      </c>
      <c r="U5" s="77">
        <f t="shared" si="1"/>
        <v>9.2113897080202636E-2</v>
      </c>
      <c r="V5" s="77">
        <v>2.0088365092659672</v>
      </c>
      <c r="W5" s="77">
        <f t="shared" si="3"/>
        <v>0.86028560171619006</v>
      </c>
      <c r="X5" s="77">
        <f t="shared" si="2"/>
        <v>10.628999620000002</v>
      </c>
      <c r="Y5" s="77">
        <f t="shared" si="4"/>
        <v>1227.6428923620001</v>
      </c>
      <c r="Z5" s="99"/>
      <c r="AA5" s="77"/>
      <c r="AB5" s="80" t="s">
        <v>50</v>
      </c>
      <c r="AC5" s="82">
        <v>60.07</v>
      </c>
      <c r="AE5" s="52"/>
    </row>
    <row r="6" spans="1:32" ht="15" thickBot="1">
      <c r="A6" s="80" t="s">
        <v>77</v>
      </c>
      <c r="B6" s="81" t="s">
        <v>72</v>
      </c>
      <c r="C6" s="80">
        <v>43.393500000000003</v>
      </c>
      <c r="D6" s="79">
        <v>0.40400000000000003</v>
      </c>
      <c r="E6" s="79">
        <v>40.381399999999999</v>
      </c>
      <c r="F6" s="79">
        <v>0.51060000000000005</v>
      </c>
      <c r="G6" s="79">
        <v>9.6000000000000002E-2</v>
      </c>
      <c r="H6" s="79">
        <v>5.5399999999999998E-2</v>
      </c>
      <c r="I6" s="79">
        <v>0.14860000000000001</v>
      </c>
      <c r="J6" s="79">
        <v>14.8855</v>
      </c>
      <c r="K6" s="79">
        <v>0.31180000000000002</v>
      </c>
      <c r="L6" s="82">
        <v>3.0300000000000001E-2</v>
      </c>
      <c r="M6" s="81">
        <v>100.2171</v>
      </c>
      <c r="N6" s="80">
        <v>-13746</v>
      </c>
      <c r="O6" s="79">
        <v>-20769</v>
      </c>
      <c r="P6" s="82">
        <v>9</v>
      </c>
      <c r="Q6" s="79"/>
      <c r="R6" s="85">
        <v>30</v>
      </c>
      <c r="S6" s="88">
        <v>41563.684166666702</v>
      </c>
      <c r="T6" s="100">
        <f t="shared" si="0"/>
        <v>0.5446164611982095</v>
      </c>
      <c r="U6" s="100">
        <f t="shared" si="1"/>
        <v>0.10477567180490761</v>
      </c>
      <c r="V6" s="100">
        <v>1.9775917846741495</v>
      </c>
      <c r="W6" s="100">
        <f t="shared" si="3"/>
        <v>0.83865577286812509</v>
      </c>
      <c r="X6" s="100">
        <f t="shared" si="2"/>
        <v>8.3381933000000004</v>
      </c>
      <c r="Y6" s="100">
        <f t="shared" si="4"/>
        <v>1181.5976853300001</v>
      </c>
      <c r="Z6" s="101"/>
      <c r="AA6" s="77"/>
      <c r="AB6" s="80" t="s">
        <v>51</v>
      </c>
      <c r="AC6" s="82">
        <v>56.07</v>
      </c>
    </row>
    <row r="7" spans="1:32">
      <c r="A7" s="73" t="s">
        <v>78</v>
      </c>
      <c r="B7" s="72" t="s">
        <v>79</v>
      </c>
      <c r="C7" s="72">
        <v>46.885300000000001</v>
      </c>
      <c r="D7" s="74">
        <v>4.5699999999999998E-2</v>
      </c>
      <c r="E7" s="74">
        <v>40.594099999999997</v>
      </c>
      <c r="F7" s="74">
        <v>0.28079999999999999</v>
      </c>
      <c r="G7" s="74">
        <v>1.11E-2</v>
      </c>
      <c r="H7" s="74">
        <v>7.7499999999999999E-2</v>
      </c>
      <c r="I7" s="74">
        <v>0.15260000000000001</v>
      </c>
      <c r="J7" s="74">
        <v>12.349</v>
      </c>
      <c r="K7" s="74">
        <v>0.39250000000000002</v>
      </c>
      <c r="L7" s="75">
        <v>0</v>
      </c>
      <c r="M7" s="74">
        <v>100.7886</v>
      </c>
      <c r="N7" s="72">
        <v>-16798</v>
      </c>
      <c r="O7" s="74">
        <v>-29026</v>
      </c>
      <c r="P7" s="75">
        <v>-39</v>
      </c>
      <c r="Q7" s="74"/>
      <c r="R7" s="72">
        <v>53</v>
      </c>
      <c r="S7" s="76">
        <v>41564.279606481497</v>
      </c>
      <c r="T7" s="97">
        <f t="shared" si="0"/>
        <v>0.57469758951609629</v>
      </c>
      <c r="U7" s="97">
        <f t="shared" si="1"/>
        <v>8.4891735193075663E-2</v>
      </c>
      <c r="V7" s="97">
        <v>2.024883568957375</v>
      </c>
      <c r="W7" s="97">
        <f t="shared" si="3"/>
        <v>0.87129607467418246</v>
      </c>
      <c r="X7" s="97">
        <f t="shared" si="2"/>
        <v>11.522016540000003</v>
      </c>
      <c r="Y7" s="97">
        <f t="shared" si="4"/>
        <v>1245.5925324540001</v>
      </c>
      <c r="Z7" s="98">
        <f>MAX(Y7:Y11)</f>
        <v>1245.5925324540001</v>
      </c>
      <c r="AA7" s="77"/>
      <c r="AB7" s="80" t="s">
        <v>52</v>
      </c>
      <c r="AC7" s="82">
        <v>79.849999999999994</v>
      </c>
    </row>
    <row r="8" spans="1:32">
      <c r="A8" s="81" t="s">
        <v>80</v>
      </c>
      <c r="B8" s="80" t="s">
        <v>79</v>
      </c>
      <c r="C8" s="80">
        <v>46.819299999999998</v>
      </c>
      <c r="D8" s="79">
        <v>4.3499999999999997E-2</v>
      </c>
      <c r="E8" s="79">
        <v>40.509700000000002</v>
      </c>
      <c r="F8" s="79">
        <v>0.27350000000000002</v>
      </c>
      <c r="G8" s="79">
        <v>9.2999999999999992E-3</v>
      </c>
      <c r="H8" s="79">
        <v>7.3200000000000001E-2</v>
      </c>
      <c r="I8" s="79">
        <v>0.17929999999999999</v>
      </c>
      <c r="J8" s="79">
        <v>12.326599999999999</v>
      </c>
      <c r="K8" s="79">
        <v>0.38719999999999999</v>
      </c>
      <c r="L8" s="82">
        <v>4.7999999999999996E-3</v>
      </c>
      <c r="M8" s="79">
        <v>100.6264</v>
      </c>
      <c r="N8" s="80">
        <v>-16787.3</v>
      </c>
      <c r="O8" s="79">
        <v>-29021</v>
      </c>
      <c r="P8" s="82">
        <v>-39</v>
      </c>
      <c r="Q8" s="79"/>
      <c r="R8" s="80">
        <v>54</v>
      </c>
      <c r="S8" s="83">
        <v>41564.283344907402</v>
      </c>
      <c r="T8" s="77">
        <f t="shared" si="0"/>
        <v>0.57480214584424305</v>
      </c>
      <c r="U8" s="77">
        <f t="shared" si="1"/>
        <v>8.4872640049654738E-2</v>
      </c>
      <c r="V8" s="77">
        <v>2.0216653520315315</v>
      </c>
      <c r="W8" s="77">
        <f t="shared" si="3"/>
        <v>0.87134169462813804</v>
      </c>
      <c r="X8" s="77">
        <f t="shared" si="2"/>
        <v>11.46183774</v>
      </c>
      <c r="Y8" s="77">
        <f t="shared" si="4"/>
        <v>1244.382938574</v>
      </c>
      <c r="Z8" s="99"/>
      <c r="AA8" s="77"/>
      <c r="AB8" s="80" t="s">
        <v>53</v>
      </c>
      <c r="AC8" s="82">
        <v>151.99</v>
      </c>
    </row>
    <row r="9" spans="1:32">
      <c r="A9" s="81" t="s">
        <v>81</v>
      </c>
      <c r="B9" s="80" t="s">
        <v>79</v>
      </c>
      <c r="C9" s="80">
        <v>46.320900000000002</v>
      </c>
      <c r="D9" s="79">
        <v>4.3799999999999999E-2</v>
      </c>
      <c r="E9" s="79">
        <v>40.383299999999998</v>
      </c>
      <c r="F9" s="79">
        <v>0.27229999999999999</v>
      </c>
      <c r="G9" s="79">
        <v>2.3599999999999999E-2</v>
      </c>
      <c r="H9" s="79">
        <v>4.2000000000000003E-2</v>
      </c>
      <c r="I9" s="79">
        <v>0.2324</v>
      </c>
      <c r="J9" s="79">
        <v>12.770899999999999</v>
      </c>
      <c r="K9" s="79">
        <v>0.34749999999999998</v>
      </c>
      <c r="L9" s="82">
        <v>2E-3</v>
      </c>
      <c r="M9" s="79">
        <v>100.4388</v>
      </c>
      <c r="N9" s="80">
        <v>-16776.5</v>
      </c>
      <c r="O9" s="79">
        <v>-29016</v>
      </c>
      <c r="P9" s="82">
        <v>-39</v>
      </c>
      <c r="Q9" s="79"/>
      <c r="R9" s="80">
        <v>55</v>
      </c>
      <c r="S9" s="83">
        <v>41564.286932870396</v>
      </c>
      <c r="T9" s="77">
        <f t="shared" si="0"/>
        <v>0.57098145246230048</v>
      </c>
      <c r="U9" s="77">
        <f t="shared" si="1"/>
        <v>8.8287142362639057E-2</v>
      </c>
      <c r="V9" s="77">
        <v>2.0135282194440411</v>
      </c>
      <c r="W9" s="77">
        <f t="shared" si="3"/>
        <v>0.86608319726486815</v>
      </c>
      <c r="X9" s="77">
        <f t="shared" si="2"/>
        <v>11.007396620000002</v>
      </c>
      <c r="Y9" s="77">
        <f t="shared" si="4"/>
        <v>1235.248672062</v>
      </c>
      <c r="Z9" s="99"/>
      <c r="AA9" s="77"/>
      <c r="AB9" s="80" t="s">
        <v>54</v>
      </c>
      <c r="AC9" s="82">
        <v>70.92</v>
      </c>
    </row>
    <row r="10" spans="1:32">
      <c r="A10" s="81" t="s">
        <v>82</v>
      </c>
      <c r="B10" s="80" t="s">
        <v>79</v>
      </c>
      <c r="C10" s="80">
        <v>45.325099999999999</v>
      </c>
      <c r="D10" s="79">
        <v>5.8799999999999998E-2</v>
      </c>
      <c r="E10" s="79">
        <v>39.887799999999999</v>
      </c>
      <c r="F10" s="79">
        <v>0.27710000000000001</v>
      </c>
      <c r="G10" s="79">
        <v>2.98E-2</v>
      </c>
      <c r="H10" s="79">
        <v>5.6599999999999998E-2</v>
      </c>
      <c r="I10" s="79">
        <v>0.13780000000000001</v>
      </c>
      <c r="J10" s="79">
        <v>14.968999999999999</v>
      </c>
      <c r="K10" s="79">
        <v>0.31740000000000002</v>
      </c>
      <c r="L10" s="82">
        <v>1.0999999999999999E-2</v>
      </c>
      <c r="M10" s="79">
        <v>101.07040000000001</v>
      </c>
      <c r="N10" s="80">
        <v>-16765.8</v>
      </c>
      <c r="O10" s="79">
        <v>-29011</v>
      </c>
      <c r="P10" s="82">
        <v>-39</v>
      </c>
      <c r="Q10" s="79"/>
      <c r="R10" s="80">
        <v>56</v>
      </c>
      <c r="S10" s="83">
        <v>41564.290520833303</v>
      </c>
      <c r="T10" s="77">
        <f t="shared" si="0"/>
        <v>0.55971684722422055</v>
      </c>
      <c r="U10" s="77">
        <f t="shared" si="1"/>
        <v>0.10367005772134695</v>
      </c>
      <c r="V10" s="77">
        <v>2.0098938642212172</v>
      </c>
      <c r="W10" s="77">
        <f t="shared" si="3"/>
        <v>0.84372610169347051</v>
      </c>
      <c r="X10" s="77">
        <f t="shared" si="2"/>
        <v>10.099426180000002</v>
      </c>
      <c r="Y10" s="77">
        <f t="shared" si="4"/>
        <v>1216.998466218</v>
      </c>
      <c r="Z10" s="99"/>
      <c r="AA10" s="77"/>
      <c r="AB10" s="80" t="s">
        <v>55</v>
      </c>
      <c r="AC10" s="82">
        <v>71.84</v>
      </c>
    </row>
    <row r="11" spans="1:32" ht="15" thickBot="1">
      <c r="A11" s="84" t="s">
        <v>83</v>
      </c>
      <c r="B11" s="85" t="s">
        <v>79</v>
      </c>
      <c r="C11" s="85">
        <v>43.003399999999999</v>
      </c>
      <c r="D11" s="86">
        <v>0.2074</v>
      </c>
      <c r="E11" s="86">
        <v>39.875900000000001</v>
      </c>
      <c r="F11" s="86">
        <v>0.37369999999999998</v>
      </c>
      <c r="G11" s="86">
        <v>5.8099999999999999E-2</v>
      </c>
      <c r="H11" s="86">
        <v>6.3E-2</v>
      </c>
      <c r="I11" s="86">
        <v>0.24129999999999999</v>
      </c>
      <c r="J11" s="86">
        <v>16.900400000000001</v>
      </c>
      <c r="K11" s="86">
        <v>0.28170000000000001</v>
      </c>
      <c r="L11" s="87">
        <v>7.6600000000000001E-2</v>
      </c>
      <c r="M11" s="86">
        <v>101.0813</v>
      </c>
      <c r="N11" s="85">
        <v>-16755</v>
      </c>
      <c r="O11" s="86">
        <v>-29006</v>
      </c>
      <c r="P11" s="87">
        <v>-39</v>
      </c>
      <c r="Q11" s="86"/>
      <c r="R11" s="85">
        <v>57</v>
      </c>
      <c r="S11" s="88">
        <v>41564.294120370403</v>
      </c>
      <c r="T11" s="100">
        <f t="shared" si="0"/>
        <v>0.53798348665566653</v>
      </c>
      <c r="U11" s="100">
        <f t="shared" si="1"/>
        <v>0.11857525815473181</v>
      </c>
      <c r="V11" s="100">
        <v>1.9839767625543663</v>
      </c>
      <c r="W11" s="100">
        <f t="shared" si="3"/>
        <v>0.81939885944406377</v>
      </c>
      <c r="X11" s="100">
        <f t="shared" si="2"/>
        <v>7.9825001199999974</v>
      </c>
      <c r="Y11" s="100">
        <f t="shared" si="4"/>
        <v>1174.4482524119999</v>
      </c>
      <c r="Z11" s="101"/>
      <c r="AA11" s="77"/>
      <c r="AB11" s="80" t="s">
        <v>56</v>
      </c>
      <c r="AC11" s="82">
        <v>74.69</v>
      </c>
    </row>
    <row r="12" spans="1:32" ht="15" thickBot="1">
      <c r="A12" s="73" t="s">
        <v>84</v>
      </c>
      <c r="B12" s="72" t="s">
        <v>85</v>
      </c>
      <c r="C12" s="72">
        <v>46.1723</v>
      </c>
      <c r="D12" s="74">
        <v>4.2000000000000003E-2</v>
      </c>
      <c r="E12" s="74">
        <v>40.501800000000003</v>
      </c>
      <c r="F12" s="74">
        <v>0.28239999999999998</v>
      </c>
      <c r="G12" s="74">
        <v>1.1900000000000001E-2</v>
      </c>
      <c r="H12" s="74">
        <v>6.59E-2</v>
      </c>
      <c r="I12" s="74">
        <v>0.1391</v>
      </c>
      <c r="J12" s="74">
        <v>12.7088</v>
      </c>
      <c r="K12" s="74">
        <v>0.38240000000000002</v>
      </c>
      <c r="L12" s="75">
        <v>1.77E-2</v>
      </c>
      <c r="M12" s="74">
        <v>100.32429999999999</v>
      </c>
      <c r="N12" s="72">
        <v>-13891</v>
      </c>
      <c r="O12" s="74">
        <v>-28918</v>
      </c>
      <c r="P12" s="75">
        <v>-20</v>
      </c>
      <c r="Q12" s="74"/>
      <c r="R12" s="72">
        <v>58</v>
      </c>
      <c r="S12" s="76">
        <v>41564.297789351898</v>
      </c>
      <c r="T12" s="97">
        <f t="shared" si="0"/>
        <v>0.57003991929346565</v>
      </c>
      <c r="U12" s="97">
        <f t="shared" si="1"/>
        <v>8.7995254171504514E-2</v>
      </c>
      <c r="V12" s="97">
        <v>2.0103837791188748</v>
      </c>
      <c r="W12" s="97">
        <f t="shared" si="3"/>
        <v>0.86627575892614672</v>
      </c>
      <c r="X12" s="97">
        <f t="shared" si="2"/>
        <v>10.871903140000001</v>
      </c>
      <c r="Y12" s="97">
        <f t="shared" si="4"/>
        <v>1232.525253114</v>
      </c>
      <c r="Z12" s="98">
        <f>MAX(Y12:Y16)</f>
        <v>1234.1911937760001</v>
      </c>
      <c r="AA12" s="77"/>
      <c r="AB12" s="85" t="s">
        <v>57</v>
      </c>
      <c r="AC12" s="87">
        <v>141.88999999999999</v>
      </c>
    </row>
    <row r="13" spans="1:32">
      <c r="A13" s="81" t="s">
        <v>86</v>
      </c>
      <c r="B13" s="80" t="s">
        <v>85</v>
      </c>
      <c r="C13" s="80">
        <v>46.263199999999998</v>
      </c>
      <c r="D13" s="79">
        <v>4.7800000000000002E-2</v>
      </c>
      <c r="E13" s="79">
        <v>40.543799999999997</v>
      </c>
      <c r="F13" s="79">
        <v>0.2833</v>
      </c>
      <c r="G13" s="79">
        <v>3.4200000000000001E-2</v>
      </c>
      <c r="H13" s="79">
        <v>0.121</v>
      </c>
      <c r="I13" s="79">
        <v>0.13089999999999999</v>
      </c>
      <c r="J13" s="79">
        <v>13.048500000000001</v>
      </c>
      <c r="K13" s="79">
        <v>0.35160000000000002</v>
      </c>
      <c r="L13" s="82">
        <v>3.2199999999999999E-2</v>
      </c>
      <c r="M13" s="79">
        <v>100.8565</v>
      </c>
      <c r="N13" s="80">
        <v>-13866</v>
      </c>
      <c r="O13" s="79">
        <v>-28922</v>
      </c>
      <c r="P13" s="82">
        <v>-20</v>
      </c>
      <c r="Q13" s="79"/>
      <c r="R13" s="80">
        <v>59</v>
      </c>
      <c r="S13" s="83">
        <v>41564.301527777803</v>
      </c>
      <c r="T13" s="77">
        <f t="shared" si="0"/>
        <v>0.56890598021451289</v>
      </c>
      <c r="U13" s="77">
        <f t="shared" si="1"/>
        <v>8.9990437509534171E-2</v>
      </c>
      <c r="V13" s="77">
        <v>2.0183566179570951</v>
      </c>
      <c r="W13" s="77">
        <f t="shared" si="3"/>
        <v>0.8634224817606716</v>
      </c>
      <c r="X13" s="77">
        <f t="shared" si="2"/>
        <v>10.95478576</v>
      </c>
      <c r="Y13" s="77">
        <f t="shared" si="4"/>
        <v>1234.1911937760001</v>
      </c>
      <c r="Z13" s="99"/>
      <c r="AA13" s="77"/>
    </row>
    <row r="14" spans="1:32">
      <c r="A14" s="81" t="s">
        <v>87</v>
      </c>
      <c r="B14" s="80" t="s">
        <v>85</v>
      </c>
      <c r="C14" s="80">
        <v>46.0032</v>
      </c>
      <c r="D14" s="79">
        <v>5.3999999999999999E-2</v>
      </c>
      <c r="E14" s="79">
        <v>40.558300000000003</v>
      </c>
      <c r="F14" s="79">
        <v>0.2762</v>
      </c>
      <c r="G14" s="79">
        <v>2.7199999999999998E-2</v>
      </c>
      <c r="H14" s="79">
        <v>4.8399999999999999E-2</v>
      </c>
      <c r="I14" s="79">
        <v>0.18759999999999999</v>
      </c>
      <c r="J14" s="79">
        <v>13.5114</v>
      </c>
      <c r="K14" s="79">
        <v>0.30980000000000002</v>
      </c>
      <c r="L14" s="82">
        <v>1.4200000000000001E-2</v>
      </c>
      <c r="M14" s="79">
        <v>100.9902</v>
      </c>
      <c r="N14" s="80">
        <v>-13841</v>
      </c>
      <c r="O14" s="79">
        <v>-28926</v>
      </c>
      <c r="P14" s="82">
        <v>-20</v>
      </c>
      <c r="Q14" s="79"/>
      <c r="R14" s="80">
        <v>60</v>
      </c>
      <c r="S14" s="83">
        <v>41564.305115740703</v>
      </c>
      <c r="T14" s="77">
        <f t="shared" si="0"/>
        <v>0.56578902661516206</v>
      </c>
      <c r="U14" s="77">
        <f t="shared" si="1"/>
        <v>9.3196107303466835E-2</v>
      </c>
      <c r="V14" s="77">
        <v>2.0180701325988935</v>
      </c>
      <c r="W14" s="77">
        <f t="shared" si="3"/>
        <v>0.85857631302047754</v>
      </c>
      <c r="X14" s="77">
        <f t="shared" si="2"/>
        <v>10.717717759999999</v>
      </c>
      <c r="Y14" s="77">
        <f t="shared" si="4"/>
        <v>1229.426126976</v>
      </c>
      <c r="Z14" s="99"/>
      <c r="AA14" s="77"/>
      <c r="AB14" s="106" t="s">
        <v>88</v>
      </c>
      <c r="AC14" s="106"/>
    </row>
    <row r="15" spans="1:32">
      <c r="A15" s="81" t="s">
        <v>89</v>
      </c>
      <c r="B15" s="80" t="s">
        <v>85</v>
      </c>
      <c r="C15" s="80">
        <v>45.082900000000002</v>
      </c>
      <c r="D15" s="79">
        <v>4.9000000000000002E-2</v>
      </c>
      <c r="E15" s="79">
        <v>40.336399999999998</v>
      </c>
      <c r="F15" s="79">
        <v>0.2707</v>
      </c>
      <c r="G15" s="79">
        <v>9.5999999999999992E-3</v>
      </c>
      <c r="H15" s="79">
        <v>2.3199999999999998E-2</v>
      </c>
      <c r="I15" s="79">
        <v>0.2155</v>
      </c>
      <c r="J15" s="79">
        <v>14.2684</v>
      </c>
      <c r="K15" s="79">
        <v>0.3276</v>
      </c>
      <c r="L15" s="82">
        <v>2.1899999999999999E-2</v>
      </c>
      <c r="M15" s="79">
        <v>100.6052</v>
      </c>
      <c r="N15" s="80">
        <v>-13816</v>
      </c>
      <c r="O15" s="79">
        <v>-28930</v>
      </c>
      <c r="P15" s="82">
        <v>-20</v>
      </c>
      <c r="Q15" s="79"/>
      <c r="R15" s="80">
        <v>61</v>
      </c>
      <c r="S15" s="83">
        <v>41564.308715277803</v>
      </c>
      <c r="T15" s="77">
        <f t="shared" si="0"/>
        <v>0.55885852837057992</v>
      </c>
      <c r="U15" s="77">
        <f t="shared" si="1"/>
        <v>9.9196479145967284E-2</v>
      </c>
      <c r="V15" s="77">
        <v>2.0022241460187638</v>
      </c>
      <c r="W15" s="77">
        <f t="shared" si="3"/>
        <v>0.84925807415351529</v>
      </c>
      <c r="X15" s="77">
        <f t="shared" si="2"/>
        <v>9.8785882200000046</v>
      </c>
      <c r="Y15" s="77">
        <f t="shared" si="4"/>
        <v>1212.559623222</v>
      </c>
      <c r="Z15" s="99"/>
      <c r="AA15" s="77"/>
    </row>
    <row r="16" spans="1:32" ht="15" thickBot="1">
      <c r="A16" s="84" t="s">
        <v>90</v>
      </c>
      <c r="B16" s="85" t="s">
        <v>85</v>
      </c>
      <c r="C16" s="85">
        <v>43.156999999999996</v>
      </c>
      <c r="D16" s="86">
        <v>3.8800000000000001E-2</v>
      </c>
      <c r="E16" s="86">
        <v>40.417499999999997</v>
      </c>
      <c r="F16" s="86">
        <v>0.31480000000000002</v>
      </c>
      <c r="G16" s="86">
        <v>4.8300000000000003E-2</v>
      </c>
      <c r="H16" s="86">
        <v>0.1094</v>
      </c>
      <c r="I16" s="86">
        <v>0.17910000000000001</v>
      </c>
      <c r="J16" s="86">
        <v>16.449300000000001</v>
      </c>
      <c r="K16" s="86">
        <v>0.26319999999999999</v>
      </c>
      <c r="L16" s="87">
        <v>1.4E-2</v>
      </c>
      <c r="M16" s="86">
        <v>100.99120000000001</v>
      </c>
      <c r="N16" s="85">
        <v>-13791</v>
      </c>
      <c r="O16" s="86">
        <v>-28934</v>
      </c>
      <c r="P16" s="87">
        <v>-20</v>
      </c>
      <c r="Q16" s="86"/>
      <c r="R16" s="85">
        <v>62</v>
      </c>
      <c r="S16" s="88">
        <v>41564.312326388899</v>
      </c>
      <c r="T16" s="100">
        <f t="shared" si="0"/>
        <v>0.53923607535140405</v>
      </c>
      <c r="U16" s="100">
        <f t="shared" si="1"/>
        <v>0.11526728302896776</v>
      </c>
      <c r="V16" s="100">
        <v>1.9864381214702111</v>
      </c>
      <c r="W16" s="100">
        <f t="shared" si="3"/>
        <v>0.82388587995299656</v>
      </c>
      <c r="X16" s="100">
        <f t="shared" si="2"/>
        <v>8.1225525999999988</v>
      </c>
      <c r="Y16" s="100">
        <f t="shared" si="4"/>
        <v>1177.2633072599999</v>
      </c>
      <c r="Z16" s="101"/>
      <c r="AA16" s="77"/>
    </row>
    <row r="17" spans="1:27">
      <c r="A17" s="73" t="s">
        <v>91</v>
      </c>
      <c r="B17" s="72" t="s">
        <v>92</v>
      </c>
      <c r="C17" s="72">
        <v>47.1233</v>
      </c>
      <c r="D17" s="74">
        <v>4.24E-2</v>
      </c>
      <c r="E17" s="74">
        <v>40.873699999999999</v>
      </c>
      <c r="F17" s="74">
        <v>0.25180000000000002</v>
      </c>
      <c r="G17" s="74">
        <v>2.93E-2</v>
      </c>
      <c r="H17" s="74">
        <v>8.6999999999999994E-2</v>
      </c>
      <c r="I17" s="74">
        <v>0.21840000000000001</v>
      </c>
      <c r="J17" s="74">
        <v>11.9855</v>
      </c>
      <c r="K17" s="74">
        <v>0.39200000000000002</v>
      </c>
      <c r="L17" s="75">
        <v>1.6500000000000001E-2</v>
      </c>
      <c r="M17" s="74">
        <v>101.01990000000001</v>
      </c>
      <c r="N17" s="72">
        <v>-11136</v>
      </c>
      <c r="O17" s="74">
        <v>-30216</v>
      </c>
      <c r="P17" s="75">
        <v>-44</v>
      </c>
      <c r="Q17" s="74"/>
      <c r="R17" s="72">
        <v>63</v>
      </c>
      <c r="S17" s="76">
        <v>41564.315949074102</v>
      </c>
      <c r="T17" s="97">
        <f t="shared" si="0"/>
        <v>0.57582895881855245</v>
      </c>
      <c r="U17" s="97">
        <f t="shared" si="1"/>
        <v>8.2138147909127546E-2</v>
      </c>
      <c r="V17" s="97">
        <v>2.0311637009817076</v>
      </c>
      <c r="W17" s="97">
        <f t="shared" si="3"/>
        <v>0.87516374744380199</v>
      </c>
      <c r="X17" s="97">
        <f t="shared" si="2"/>
        <v>11.73902494</v>
      </c>
      <c r="Y17" s="97">
        <f t="shared" si="4"/>
        <v>1249.954401294</v>
      </c>
      <c r="Z17" s="98">
        <f>MAX(Y17:Y21)</f>
        <v>1249.954401294</v>
      </c>
      <c r="AA17" s="77"/>
    </row>
    <row r="18" spans="1:27">
      <c r="A18" s="81" t="s">
        <v>93</v>
      </c>
      <c r="B18" s="80" t="s">
        <v>92</v>
      </c>
      <c r="C18" s="80">
        <v>47.070599999999999</v>
      </c>
      <c r="D18" s="79">
        <v>3.6200000000000003E-2</v>
      </c>
      <c r="E18" s="79">
        <v>40.751399999999997</v>
      </c>
      <c r="F18" s="79">
        <v>0.26800000000000002</v>
      </c>
      <c r="G18" s="79">
        <v>1.54E-2</v>
      </c>
      <c r="H18" s="79">
        <v>8.8800000000000004E-2</v>
      </c>
      <c r="I18" s="79">
        <v>0.17810000000000001</v>
      </c>
      <c r="J18" s="79">
        <v>12.224500000000001</v>
      </c>
      <c r="K18" s="79">
        <v>0.3987</v>
      </c>
      <c r="L18" s="82">
        <v>6.1000000000000004E-3</v>
      </c>
      <c r="M18" s="79">
        <v>101.0378</v>
      </c>
      <c r="N18" s="80">
        <v>-11148</v>
      </c>
      <c r="O18" s="79">
        <v>-30217.3</v>
      </c>
      <c r="P18" s="82">
        <v>-44</v>
      </c>
      <c r="Q18" s="79"/>
      <c r="R18" s="80">
        <v>64</v>
      </c>
      <c r="S18" s="83">
        <v>41564.319710648197</v>
      </c>
      <c r="T18" s="77">
        <f t="shared" si="0"/>
        <v>0.57532749083920809</v>
      </c>
      <c r="U18" s="77">
        <f t="shared" si="1"/>
        <v>8.3796801255595174E-2</v>
      </c>
      <c r="V18" s="77">
        <v>2.0306605904483206</v>
      </c>
      <c r="W18" s="77">
        <f t="shared" si="3"/>
        <v>0.87286646500423248</v>
      </c>
      <c r="X18" s="77">
        <f t="shared" si="2"/>
        <v>11.690973079999999</v>
      </c>
      <c r="Y18" s="77">
        <f t="shared" si="4"/>
        <v>1248.988558908</v>
      </c>
      <c r="Z18" s="99"/>
      <c r="AA18" s="77"/>
    </row>
    <row r="19" spans="1:27">
      <c r="A19" s="81" t="s">
        <v>94</v>
      </c>
      <c r="B19" s="80" t="s">
        <v>92</v>
      </c>
      <c r="C19" s="80">
        <v>46.910499999999999</v>
      </c>
      <c r="D19" s="79">
        <v>5.0500000000000003E-2</v>
      </c>
      <c r="E19" s="79">
        <v>40.835000000000001</v>
      </c>
      <c r="F19" s="79">
        <v>0.26050000000000001</v>
      </c>
      <c r="G19" s="79">
        <v>5.7000000000000002E-3</v>
      </c>
      <c r="H19" s="79">
        <v>0.1115</v>
      </c>
      <c r="I19" s="79">
        <v>0.15529999999999999</v>
      </c>
      <c r="J19" s="79">
        <v>12.2736</v>
      </c>
      <c r="K19" s="79">
        <v>0.40479999999999999</v>
      </c>
      <c r="L19" s="82">
        <v>0</v>
      </c>
      <c r="M19" s="79">
        <v>101.0073</v>
      </c>
      <c r="N19" s="80">
        <v>-11160</v>
      </c>
      <c r="O19" s="79">
        <v>-30218.5</v>
      </c>
      <c r="P19" s="82">
        <v>-44</v>
      </c>
      <c r="Q19" s="79"/>
      <c r="R19" s="80">
        <v>65</v>
      </c>
      <c r="S19" s="83">
        <v>41564.323310185202</v>
      </c>
      <c r="T19" s="77">
        <f t="shared" si="0"/>
        <v>0.57397748386436143</v>
      </c>
      <c r="U19" s="77">
        <f t="shared" si="1"/>
        <v>8.4222417531033406E-2</v>
      </c>
      <c r="V19" s="77">
        <v>2.028513668633249</v>
      </c>
      <c r="W19" s="77">
        <f t="shared" si="3"/>
        <v>0.87204127902103834</v>
      </c>
      <c r="X19" s="77">
        <f t="shared" si="2"/>
        <v>11.544993900000001</v>
      </c>
      <c r="Y19" s="77">
        <f t="shared" si="4"/>
        <v>1246.0543773900001</v>
      </c>
      <c r="Z19" s="99"/>
      <c r="AA19" s="77"/>
    </row>
    <row r="20" spans="1:27">
      <c r="A20" s="81" t="s">
        <v>95</v>
      </c>
      <c r="B20" s="80" t="s">
        <v>92</v>
      </c>
      <c r="C20" s="80">
        <v>46.349400000000003</v>
      </c>
      <c r="D20" s="79">
        <v>3.8899999999999997E-2</v>
      </c>
      <c r="E20" s="79">
        <v>40.322099999999999</v>
      </c>
      <c r="F20" s="79">
        <v>0.2661</v>
      </c>
      <c r="G20" s="79">
        <v>2.3599999999999999E-2</v>
      </c>
      <c r="H20" s="79">
        <v>3.4099999999999998E-2</v>
      </c>
      <c r="I20" s="79">
        <v>0.18029999999999999</v>
      </c>
      <c r="J20" s="79">
        <v>13.855600000000001</v>
      </c>
      <c r="K20" s="79">
        <v>0.377</v>
      </c>
      <c r="L20" s="82">
        <v>1.5699999999999999E-2</v>
      </c>
      <c r="M20" s="79">
        <v>101.4628</v>
      </c>
      <c r="N20" s="80">
        <v>-11172</v>
      </c>
      <c r="O20" s="79">
        <v>-30219.8</v>
      </c>
      <c r="P20" s="82">
        <v>-44</v>
      </c>
      <c r="Q20" s="79"/>
      <c r="R20" s="80">
        <v>66</v>
      </c>
      <c r="S20" s="83">
        <v>41564.326886574097</v>
      </c>
      <c r="T20" s="77">
        <f t="shared" si="0"/>
        <v>0.56729437722431653</v>
      </c>
      <c r="U20" s="77">
        <f t="shared" si="1"/>
        <v>9.5108787129771818E-2</v>
      </c>
      <c r="V20" s="77">
        <v>2.0278618739302656</v>
      </c>
      <c r="W20" s="77">
        <f t="shared" si="3"/>
        <v>0.85641857972929114</v>
      </c>
      <c r="X20" s="77">
        <f t="shared" si="2"/>
        <v>11.033382920000001</v>
      </c>
      <c r="Y20" s="77">
        <f t="shared" si="4"/>
        <v>1235.7709966920002</v>
      </c>
      <c r="Z20" s="99"/>
      <c r="AA20" s="77"/>
    </row>
    <row r="21" spans="1:27" ht="15" thickBot="1">
      <c r="A21" s="84" t="s">
        <v>96</v>
      </c>
      <c r="B21" s="85" t="s">
        <v>92</v>
      </c>
      <c r="C21" s="85">
        <v>32.240299999999998</v>
      </c>
      <c r="D21" s="86">
        <v>4.8960999999999997</v>
      </c>
      <c r="E21" s="86">
        <v>42.503100000000003</v>
      </c>
      <c r="F21" s="86">
        <v>3.0116999999999998</v>
      </c>
      <c r="G21" s="86">
        <v>0.79020000000000001</v>
      </c>
      <c r="H21" s="86">
        <v>3.3799999999999997E-2</v>
      </c>
      <c r="I21" s="86">
        <v>0.27660000000000001</v>
      </c>
      <c r="J21" s="86">
        <v>15.060700000000001</v>
      </c>
      <c r="K21" s="86">
        <v>0.1628</v>
      </c>
      <c r="L21" s="87">
        <v>0.1021</v>
      </c>
      <c r="M21" s="86">
        <v>99.077399999999997</v>
      </c>
      <c r="N21" s="85">
        <v>-11184</v>
      </c>
      <c r="O21" s="86">
        <v>-30221</v>
      </c>
      <c r="P21" s="87">
        <v>-44</v>
      </c>
      <c r="Q21" s="86"/>
      <c r="R21" s="85">
        <v>67</v>
      </c>
      <c r="S21" s="88">
        <v>41564.330474536997</v>
      </c>
      <c r="T21" s="100">
        <f t="shared" si="0"/>
        <v>0.43582477126047103</v>
      </c>
      <c r="U21" s="100">
        <f t="shared" si="1"/>
        <v>0.11417971063272804</v>
      </c>
      <c r="V21" s="100">
        <v>1.8360727962729093</v>
      </c>
      <c r="W21" s="100">
        <f t="shared" si="3"/>
        <v>0.79240221781520015</v>
      </c>
      <c r="X21" s="100">
        <f t="shared" si="2"/>
        <v>-1.8312944600000023</v>
      </c>
      <c r="Y21" s="100">
        <f t="shared" si="4"/>
        <v>977.19098135399997</v>
      </c>
      <c r="Z21" s="101"/>
      <c r="AA21" s="77"/>
    </row>
    <row r="22" spans="1:27">
      <c r="A22" s="73" t="s">
        <v>97</v>
      </c>
      <c r="B22" s="72" t="s">
        <v>98</v>
      </c>
      <c r="C22" s="72">
        <v>46.549300000000002</v>
      </c>
      <c r="D22" s="74">
        <v>4.7199999999999999E-2</v>
      </c>
      <c r="E22" s="74">
        <v>40.6096</v>
      </c>
      <c r="F22" s="74">
        <v>0.29070000000000001</v>
      </c>
      <c r="G22" s="74">
        <v>1.17E-2</v>
      </c>
      <c r="H22" s="74">
        <v>8.48E-2</v>
      </c>
      <c r="I22" s="74">
        <v>0.15290000000000001</v>
      </c>
      <c r="J22" s="74">
        <v>12.7034</v>
      </c>
      <c r="K22" s="74">
        <v>0.37530000000000002</v>
      </c>
      <c r="L22" s="75">
        <v>0</v>
      </c>
      <c r="M22" s="74">
        <v>100.8249</v>
      </c>
      <c r="N22" s="72">
        <v>-7936</v>
      </c>
      <c r="O22" s="74">
        <v>-32343</v>
      </c>
      <c r="P22" s="75">
        <v>-98</v>
      </c>
      <c r="Q22" s="74"/>
      <c r="R22" s="72">
        <v>78</v>
      </c>
      <c r="S22" s="76">
        <v>41564.370439814797</v>
      </c>
      <c r="T22" s="97">
        <f t="shared" si="0"/>
        <v>0.57146171838883464</v>
      </c>
      <c r="U22" s="97">
        <f t="shared" si="1"/>
        <v>8.7463107852178035E-2</v>
      </c>
      <c r="V22" s="97">
        <v>2.0217560172551061</v>
      </c>
      <c r="W22" s="97">
        <f t="shared" si="3"/>
        <v>0.86726390573089907</v>
      </c>
      <c r="X22" s="97">
        <f t="shared" si="2"/>
        <v>11.215651740000006</v>
      </c>
      <c r="Y22" s="97">
        <f t="shared" si="4"/>
        <v>1239.4345999740001</v>
      </c>
      <c r="Z22" s="98">
        <f>MAX(Y22:Y26)</f>
        <v>1239.4345999740001</v>
      </c>
      <c r="AA22" s="77"/>
    </row>
    <row r="23" spans="1:27">
      <c r="A23" s="81" t="s">
        <v>99</v>
      </c>
      <c r="B23" s="80" t="s">
        <v>98</v>
      </c>
      <c r="C23" s="80">
        <v>46.165199999999999</v>
      </c>
      <c r="D23" s="79">
        <v>2.93E-2</v>
      </c>
      <c r="E23" s="79">
        <v>40.570900000000002</v>
      </c>
      <c r="F23" s="79">
        <v>0.28179999999999999</v>
      </c>
      <c r="G23" s="79">
        <v>1.18E-2</v>
      </c>
      <c r="H23" s="79">
        <v>8.72E-2</v>
      </c>
      <c r="I23" s="79">
        <v>0.16270000000000001</v>
      </c>
      <c r="J23" s="79">
        <v>12.8775</v>
      </c>
      <c r="K23" s="79">
        <v>0.36080000000000001</v>
      </c>
      <c r="L23" s="82">
        <v>1.6500000000000001E-2</v>
      </c>
      <c r="M23" s="79">
        <v>100.5638</v>
      </c>
      <c r="N23" s="80">
        <v>-7953.3</v>
      </c>
      <c r="O23" s="79">
        <v>-32360.3</v>
      </c>
      <c r="P23" s="82">
        <v>-98</v>
      </c>
      <c r="Q23" s="79"/>
      <c r="R23" s="80">
        <v>79</v>
      </c>
      <c r="S23" s="83">
        <v>41564.374178240701</v>
      </c>
      <c r="T23" s="77">
        <f t="shared" si="0"/>
        <v>0.56900097184805054</v>
      </c>
      <c r="U23" s="77">
        <f t="shared" si="1"/>
        <v>8.9014506629182644E-2</v>
      </c>
      <c r="V23" s="77">
        <v>2.0137448642462319</v>
      </c>
      <c r="W23" s="77">
        <f t="shared" si="3"/>
        <v>0.86472277698515798</v>
      </c>
      <c r="X23" s="77">
        <f t="shared" si="2"/>
        <v>10.86542936</v>
      </c>
      <c r="Y23" s="77">
        <f t="shared" si="4"/>
        <v>1232.395130136</v>
      </c>
      <c r="Z23" s="99"/>
      <c r="AA23" s="77"/>
    </row>
    <row r="24" spans="1:27">
      <c r="A24" s="81" t="s">
        <v>100</v>
      </c>
      <c r="B24" s="80" t="s">
        <v>98</v>
      </c>
      <c r="C24" s="80">
        <v>45.297699999999999</v>
      </c>
      <c r="D24" s="79">
        <v>2.8199999999999999E-2</v>
      </c>
      <c r="E24" s="79">
        <v>40.434600000000003</v>
      </c>
      <c r="F24" s="79">
        <v>0.27560000000000001</v>
      </c>
      <c r="G24" s="79">
        <v>7.6E-3</v>
      </c>
      <c r="H24" s="79">
        <v>9.01E-2</v>
      </c>
      <c r="I24" s="79">
        <v>0.15409999999999999</v>
      </c>
      <c r="J24" s="79">
        <v>13.4755</v>
      </c>
      <c r="K24" s="79">
        <v>0.315</v>
      </c>
      <c r="L24" s="82">
        <v>5.1999999999999998E-3</v>
      </c>
      <c r="M24" s="79">
        <v>100.0835</v>
      </c>
      <c r="N24" s="80">
        <v>-7970.5</v>
      </c>
      <c r="O24" s="79">
        <v>-32377.5</v>
      </c>
      <c r="P24" s="82">
        <v>-98</v>
      </c>
      <c r="Q24" s="79"/>
      <c r="R24" s="80">
        <v>80</v>
      </c>
      <c r="S24" s="83">
        <v>41564.3777893519</v>
      </c>
      <c r="T24" s="77">
        <f t="shared" si="0"/>
        <v>0.56290575415777933</v>
      </c>
      <c r="U24" s="77">
        <f t="shared" si="1"/>
        <v>9.3915087847309023E-2</v>
      </c>
      <c r="V24" s="77">
        <v>1.9972995108625584</v>
      </c>
      <c r="W24" s="77">
        <f t="shared" si="3"/>
        <v>0.85701567026921244</v>
      </c>
      <c r="X24" s="77">
        <f t="shared" si="2"/>
        <v>10.074442859999998</v>
      </c>
      <c r="Y24" s="77">
        <f t="shared" si="4"/>
        <v>1216.496301486</v>
      </c>
      <c r="Z24" s="99"/>
      <c r="AA24" s="77"/>
    </row>
    <row r="25" spans="1:27">
      <c r="A25" s="81" t="s">
        <v>101</v>
      </c>
      <c r="B25" s="80" t="s">
        <v>98</v>
      </c>
      <c r="C25" s="80">
        <v>44.578299999999999</v>
      </c>
      <c r="D25" s="79">
        <v>4.2000000000000003E-2</v>
      </c>
      <c r="E25" s="79">
        <v>40.124400000000001</v>
      </c>
      <c r="F25" s="79">
        <v>0.27739999999999998</v>
      </c>
      <c r="G25" s="79">
        <v>1.15E-2</v>
      </c>
      <c r="H25" s="79">
        <v>2.18E-2</v>
      </c>
      <c r="I25" s="79">
        <v>0.1115</v>
      </c>
      <c r="J25" s="79">
        <v>14.785399999999999</v>
      </c>
      <c r="K25" s="79">
        <v>0.35589999999999999</v>
      </c>
      <c r="L25" s="82">
        <v>1.09E-2</v>
      </c>
      <c r="M25" s="79">
        <v>100.3189</v>
      </c>
      <c r="N25" s="80">
        <v>-7987.8</v>
      </c>
      <c r="O25" s="79">
        <v>-32394.799999999999</v>
      </c>
      <c r="P25" s="82">
        <v>-98</v>
      </c>
      <c r="Q25" s="79"/>
      <c r="R25" s="80">
        <v>81</v>
      </c>
      <c r="S25" s="83">
        <v>41564.381377314799</v>
      </c>
      <c r="T25" s="77">
        <f t="shared" si="0"/>
        <v>0.55536506851570278</v>
      </c>
      <c r="U25" s="77">
        <f t="shared" si="1"/>
        <v>0.10330446178280157</v>
      </c>
      <c r="V25" s="77">
        <v>1.9922676143747491</v>
      </c>
      <c r="W25" s="77">
        <f t="shared" si="3"/>
        <v>0.84316192410481661</v>
      </c>
      <c r="X25" s="77">
        <f t="shared" si="2"/>
        <v>9.4184939399999976</v>
      </c>
      <c r="Y25" s="77">
        <f t="shared" si="4"/>
        <v>1203.3117281939999</v>
      </c>
      <c r="Z25" s="99"/>
      <c r="AA25" s="77"/>
    </row>
    <row r="26" spans="1:27" ht="15" thickBot="1">
      <c r="A26" s="84" t="s">
        <v>102</v>
      </c>
      <c r="B26" s="85" t="s">
        <v>98</v>
      </c>
      <c r="C26" s="85">
        <v>43.251899999999999</v>
      </c>
      <c r="D26" s="86">
        <v>3.09E-2</v>
      </c>
      <c r="E26" s="86">
        <v>40.007199999999997</v>
      </c>
      <c r="F26" s="86">
        <v>0.32900000000000001</v>
      </c>
      <c r="G26" s="86">
        <v>5.4100000000000002E-2</v>
      </c>
      <c r="H26" s="86">
        <v>3.5000000000000003E-2</v>
      </c>
      <c r="I26" s="86">
        <v>0.2402</v>
      </c>
      <c r="J26" s="86">
        <v>16.273199999999999</v>
      </c>
      <c r="K26" s="86">
        <v>0.24759999999999999</v>
      </c>
      <c r="L26" s="87">
        <v>1.03E-2</v>
      </c>
      <c r="M26" s="86">
        <v>100.47929999999999</v>
      </c>
      <c r="N26" s="85">
        <v>-8005</v>
      </c>
      <c r="O26" s="86">
        <v>-32412</v>
      </c>
      <c r="P26" s="87">
        <v>-98</v>
      </c>
      <c r="Q26" s="86"/>
      <c r="R26" s="85">
        <v>82</v>
      </c>
      <c r="S26" s="88">
        <v>41564.384988425903</v>
      </c>
      <c r="T26" s="100">
        <f t="shared" si="0"/>
        <v>0.5422071534780244</v>
      </c>
      <c r="U26" s="100">
        <f t="shared" si="1"/>
        <v>0.11440999287860285</v>
      </c>
      <c r="V26" s="100">
        <v>1.9798973747318012</v>
      </c>
      <c r="W26" s="100">
        <f t="shared" si="3"/>
        <v>0.82575844460744008</v>
      </c>
      <c r="X26" s="100">
        <f t="shared" si="2"/>
        <v>8.2090824200000014</v>
      </c>
      <c r="Y26" s="100">
        <f t="shared" si="4"/>
        <v>1179.0025566419999</v>
      </c>
      <c r="Z26" s="101"/>
      <c r="AA26" s="77"/>
    </row>
    <row r="27" spans="1:27">
      <c r="A27" s="73" t="s">
        <v>103</v>
      </c>
      <c r="B27" s="72" t="s">
        <v>104</v>
      </c>
      <c r="C27" s="72">
        <v>46.469299999999997</v>
      </c>
      <c r="D27" s="74">
        <v>4.1700000000000001E-2</v>
      </c>
      <c r="E27" s="74">
        <v>40.7361</v>
      </c>
      <c r="F27" s="74">
        <v>0.29749999999999999</v>
      </c>
      <c r="G27" s="74">
        <v>1.52E-2</v>
      </c>
      <c r="H27" s="74">
        <v>0.1019</v>
      </c>
      <c r="I27" s="74">
        <v>0.1749</v>
      </c>
      <c r="J27" s="74">
        <v>12.8285</v>
      </c>
      <c r="K27" s="74">
        <v>0.36859999999999998</v>
      </c>
      <c r="L27" s="75">
        <v>2.23E-2</v>
      </c>
      <c r="M27" s="74">
        <v>101.056</v>
      </c>
      <c r="N27" s="72">
        <v>-15013</v>
      </c>
      <c r="O27" s="74">
        <v>-31479</v>
      </c>
      <c r="P27" s="75">
        <v>-67</v>
      </c>
      <c r="Q27" s="74"/>
      <c r="R27" s="72">
        <v>88</v>
      </c>
      <c r="S27" s="76">
        <v>41564.4067939815</v>
      </c>
      <c r="T27" s="97">
        <f t="shared" si="0"/>
        <v>0.56978546867324165</v>
      </c>
      <c r="U27" s="97">
        <f t="shared" si="1"/>
        <v>8.821695457237913E-2</v>
      </c>
      <c r="V27" s="97">
        <v>2.0242189856138113</v>
      </c>
      <c r="W27" s="97">
        <f t="shared" si="3"/>
        <v>0.86593217371868358</v>
      </c>
      <c r="X27" s="97">
        <f t="shared" si="2"/>
        <v>11.142707739999999</v>
      </c>
      <c r="Y27" s="97">
        <f t="shared" si="4"/>
        <v>1237.9684255739999</v>
      </c>
      <c r="Z27" s="98">
        <f>MAX(Y27:Y31)</f>
        <v>1247.11735383</v>
      </c>
      <c r="AA27" s="77"/>
    </row>
    <row r="28" spans="1:27">
      <c r="A28" s="81" t="s">
        <v>105</v>
      </c>
      <c r="B28" s="80" t="s">
        <v>104</v>
      </c>
      <c r="C28" s="80">
        <v>46.768599999999999</v>
      </c>
      <c r="D28" s="79">
        <v>3.73E-2</v>
      </c>
      <c r="E28" s="79">
        <v>40.638199999999998</v>
      </c>
      <c r="F28" s="79">
        <v>0.28939999999999999</v>
      </c>
      <c r="G28" s="79">
        <v>1.7899999999999999E-2</v>
      </c>
      <c r="H28" s="79">
        <v>7.3200000000000001E-2</v>
      </c>
      <c r="I28" s="79">
        <v>0.3019</v>
      </c>
      <c r="J28" s="79">
        <v>12.550700000000001</v>
      </c>
      <c r="K28" s="79">
        <v>0.35549999999999998</v>
      </c>
      <c r="L28" s="82">
        <v>1.34E-2</v>
      </c>
      <c r="M28" s="79">
        <v>101.0462</v>
      </c>
      <c r="N28" s="80">
        <v>-15039.3</v>
      </c>
      <c r="O28" s="79">
        <v>-31469</v>
      </c>
      <c r="P28" s="82">
        <v>-67</v>
      </c>
      <c r="Q28" s="79"/>
      <c r="R28" s="80">
        <v>89</v>
      </c>
      <c r="S28" s="83">
        <v>41564.410543981503</v>
      </c>
      <c r="T28" s="77">
        <f t="shared" si="0"/>
        <v>0.57256662630845445</v>
      </c>
      <c r="U28" s="77">
        <f t="shared" si="1"/>
        <v>8.6172869145919595E-2</v>
      </c>
      <c r="V28" s="77">
        <v>2.0273609260853149</v>
      </c>
      <c r="W28" s="77">
        <f t="shared" si="3"/>
        <v>0.86918520941805566</v>
      </c>
      <c r="X28" s="77">
        <f t="shared" si="2"/>
        <v>11.415609480000001</v>
      </c>
      <c r="Y28" s="77">
        <f t="shared" si="4"/>
        <v>1243.453750548</v>
      </c>
      <c r="Z28" s="99"/>
      <c r="AA28" s="77"/>
    </row>
    <row r="29" spans="1:27">
      <c r="A29" s="81" t="s">
        <v>106</v>
      </c>
      <c r="B29" s="80" t="s">
        <v>104</v>
      </c>
      <c r="C29" s="80">
        <v>46.968499999999999</v>
      </c>
      <c r="D29" s="79">
        <v>3.6900000000000002E-2</v>
      </c>
      <c r="E29" s="79">
        <v>40.699399999999997</v>
      </c>
      <c r="F29" s="79">
        <v>0.2777</v>
      </c>
      <c r="G29" s="79">
        <v>8.9999999999999993E-3</v>
      </c>
      <c r="H29" s="79">
        <v>6.93E-2</v>
      </c>
      <c r="I29" s="79">
        <v>0.15490000000000001</v>
      </c>
      <c r="J29" s="79">
        <v>12.7073</v>
      </c>
      <c r="K29" s="79">
        <v>0.36180000000000001</v>
      </c>
      <c r="L29" s="82">
        <v>2.1499999999999998E-2</v>
      </c>
      <c r="M29" s="79">
        <v>101.3062</v>
      </c>
      <c r="N29" s="80">
        <v>-15065.5</v>
      </c>
      <c r="O29" s="79">
        <v>-31459</v>
      </c>
      <c r="P29" s="82">
        <v>-67</v>
      </c>
      <c r="Q29" s="79"/>
      <c r="R29" s="80">
        <v>90</v>
      </c>
      <c r="S29" s="83">
        <v>41564.414166666698</v>
      </c>
      <c r="T29" s="77">
        <f t="shared" si="0"/>
        <v>0.57335124752950917</v>
      </c>
      <c r="U29" s="77">
        <f t="shared" si="1"/>
        <v>8.6995802362052982E-2</v>
      </c>
      <c r="V29" s="77">
        <v>2.0332400769976822</v>
      </c>
      <c r="W29" s="77">
        <f t="shared" si="3"/>
        <v>0.86825745284038325</v>
      </c>
      <c r="X29" s="77">
        <f t="shared" si="2"/>
        <v>11.597878299999998</v>
      </c>
      <c r="Y29" s="77">
        <f t="shared" si="4"/>
        <v>1247.11735383</v>
      </c>
      <c r="Z29" s="99"/>
      <c r="AA29" s="77"/>
    </row>
    <row r="30" spans="1:27">
      <c r="A30" s="81" t="s">
        <v>107</v>
      </c>
      <c r="B30" s="80" t="s">
        <v>104</v>
      </c>
      <c r="C30" s="80">
        <v>45.845700000000001</v>
      </c>
      <c r="D30" s="79">
        <v>4.0399999999999998E-2</v>
      </c>
      <c r="E30" s="79">
        <v>40.325600000000001</v>
      </c>
      <c r="F30" s="79">
        <v>0.26419999999999999</v>
      </c>
      <c r="G30" s="79">
        <v>2.2599999999999999E-2</v>
      </c>
      <c r="H30" s="79">
        <v>7.6799999999999993E-2</v>
      </c>
      <c r="I30" s="79">
        <v>0.14949999999999999</v>
      </c>
      <c r="J30" s="79">
        <v>14.072800000000001</v>
      </c>
      <c r="K30" s="79">
        <v>0.38640000000000002</v>
      </c>
      <c r="L30" s="82">
        <v>1.4999999999999999E-2</v>
      </c>
      <c r="M30" s="79">
        <v>101.19880000000001</v>
      </c>
      <c r="N30" s="80">
        <v>-15091.8</v>
      </c>
      <c r="O30" s="79">
        <v>-31449</v>
      </c>
      <c r="P30" s="82">
        <v>-67</v>
      </c>
      <c r="Q30" s="79"/>
      <c r="R30" s="80">
        <v>91</v>
      </c>
      <c r="S30" s="83">
        <v>41564.417766203696</v>
      </c>
      <c r="T30" s="77">
        <f t="shared" si="0"/>
        <v>0.56376607278646851</v>
      </c>
      <c r="U30" s="77">
        <f t="shared" si="1"/>
        <v>9.7053630957581918E-2</v>
      </c>
      <c r="V30" s="77">
        <v>2.0183775368744077</v>
      </c>
      <c r="W30" s="77">
        <f t="shared" si="3"/>
        <v>0.85313145112396216</v>
      </c>
      <c r="X30" s="77">
        <f t="shared" si="2"/>
        <v>10.57410926</v>
      </c>
      <c r="Y30" s="77">
        <f t="shared" si="4"/>
        <v>1226.5395961260001</v>
      </c>
      <c r="Z30" s="99"/>
      <c r="AA30" s="77"/>
    </row>
    <row r="31" spans="1:27" ht="15" thickBot="1">
      <c r="A31" s="84" t="s">
        <v>108</v>
      </c>
      <c r="B31" s="85" t="s">
        <v>104</v>
      </c>
      <c r="C31" s="85">
        <v>27.598299999999998</v>
      </c>
      <c r="D31" s="86">
        <v>6.9233000000000002</v>
      </c>
      <c r="E31" s="86">
        <v>42.649299999999997</v>
      </c>
      <c r="F31" s="86">
        <v>4.4313000000000002</v>
      </c>
      <c r="G31" s="86">
        <v>1.1252</v>
      </c>
      <c r="H31" s="86">
        <v>4.19E-2</v>
      </c>
      <c r="I31" s="86">
        <v>0.15440000000000001</v>
      </c>
      <c r="J31" s="86">
        <v>14.8443</v>
      </c>
      <c r="K31" s="86">
        <v>0.11799999999999999</v>
      </c>
      <c r="L31" s="87">
        <v>0.16719999999999999</v>
      </c>
      <c r="M31" s="86">
        <v>98.052999999999997</v>
      </c>
      <c r="N31" s="85">
        <v>-15118</v>
      </c>
      <c r="O31" s="86">
        <v>-31439</v>
      </c>
      <c r="P31" s="87">
        <v>-67</v>
      </c>
      <c r="Q31" s="86"/>
      <c r="R31" s="85">
        <v>92</v>
      </c>
      <c r="S31" s="88">
        <v>41564.421365740702</v>
      </c>
      <c r="T31" s="100">
        <f t="shared" si="0"/>
        <v>0.38746684563808331</v>
      </c>
      <c r="U31" s="100">
        <f t="shared" si="1"/>
        <v>0.11688072112997216</v>
      </c>
      <c r="V31" s="100">
        <v>1.7678707757636392</v>
      </c>
      <c r="W31" s="100">
        <f t="shared" si="3"/>
        <v>0.76825362343083436</v>
      </c>
      <c r="X31" s="100">
        <f t="shared" si="2"/>
        <v>-6.0638700600000028</v>
      </c>
      <c r="Y31" s="100">
        <f t="shared" si="4"/>
        <v>892.11621179399992</v>
      </c>
      <c r="Z31" s="101"/>
      <c r="AA31" s="77"/>
    </row>
    <row r="32" spans="1:27">
      <c r="A32" s="73" t="s">
        <v>109</v>
      </c>
      <c r="B32" s="72" t="s">
        <v>110</v>
      </c>
      <c r="C32" s="72">
        <v>46.972799999999999</v>
      </c>
      <c r="D32" s="74">
        <v>4.1099999999999998E-2</v>
      </c>
      <c r="E32" s="74">
        <v>40.7654</v>
      </c>
      <c r="F32" s="74">
        <v>0.26679999999999998</v>
      </c>
      <c r="G32" s="74">
        <v>2.6100000000000002E-2</v>
      </c>
      <c r="H32" s="74">
        <v>8.8999999999999996E-2</v>
      </c>
      <c r="I32" s="74">
        <v>0.17879999999999999</v>
      </c>
      <c r="J32" s="74">
        <v>12.3902</v>
      </c>
      <c r="K32" s="74">
        <v>0.35770000000000002</v>
      </c>
      <c r="L32" s="75">
        <v>6.7000000000000002E-3</v>
      </c>
      <c r="M32" s="74">
        <v>101.0946</v>
      </c>
      <c r="N32" s="72">
        <v>-16327</v>
      </c>
      <c r="O32" s="74">
        <v>-31560</v>
      </c>
      <c r="P32" s="75">
        <v>-77</v>
      </c>
      <c r="Q32" s="74"/>
      <c r="R32" s="72">
        <v>93</v>
      </c>
      <c r="S32" s="76">
        <v>41564.4249768519</v>
      </c>
      <c r="T32" s="97">
        <f t="shared" si="0"/>
        <v>0.57420582606283344</v>
      </c>
      <c r="U32" s="97">
        <f t="shared" si="1"/>
        <v>8.4943549813574826E-2</v>
      </c>
      <c r="V32" s="97">
        <v>2.0303999158323363</v>
      </c>
      <c r="W32" s="97">
        <f t="shared" si="3"/>
        <v>0.87113156300780314</v>
      </c>
      <c r="X32" s="97">
        <f t="shared" si="2"/>
        <v>11.601799040000003</v>
      </c>
      <c r="Y32" s="97">
        <f t="shared" si="4"/>
        <v>1247.196160704</v>
      </c>
      <c r="Z32" s="98">
        <f>MAX(Y32:Y36)</f>
        <v>1247.196160704</v>
      </c>
      <c r="AA32" s="77"/>
    </row>
    <row r="33" spans="1:27">
      <c r="A33" s="81" t="s">
        <v>111</v>
      </c>
      <c r="B33" s="80" t="s">
        <v>110</v>
      </c>
      <c r="C33" s="80">
        <v>46.7256</v>
      </c>
      <c r="D33" s="79">
        <v>4.36E-2</v>
      </c>
      <c r="E33" s="79">
        <v>40.6569</v>
      </c>
      <c r="F33" s="79">
        <v>0.25669999999999998</v>
      </c>
      <c r="G33" s="79">
        <v>1.6299999999999999E-2</v>
      </c>
      <c r="H33" s="79">
        <v>9.9500000000000005E-2</v>
      </c>
      <c r="I33" s="79">
        <v>0.13569999999999999</v>
      </c>
      <c r="J33" s="79">
        <v>12.553900000000001</v>
      </c>
      <c r="K33" s="79">
        <v>0.37090000000000001</v>
      </c>
      <c r="L33" s="82">
        <v>1.24E-2</v>
      </c>
      <c r="M33" s="79">
        <v>100.8717</v>
      </c>
      <c r="N33" s="80">
        <v>-16337.5</v>
      </c>
      <c r="O33" s="79">
        <v>-31585.3</v>
      </c>
      <c r="P33" s="82">
        <v>-77</v>
      </c>
      <c r="Q33" s="79"/>
      <c r="R33" s="80">
        <v>94</v>
      </c>
      <c r="S33" s="83">
        <v>41564.428726851896</v>
      </c>
      <c r="T33" s="77">
        <f t="shared" si="0"/>
        <v>0.57295137377885896</v>
      </c>
      <c r="U33" s="77">
        <f t="shared" si="1"/>
        <v>8.6332136131470089E-2</v>
      </c>
      <c r="V33" s="77">
        <v>2.0241367705628281</v>
      </c>
      <c r="W33" s="77">
        <f t="shared" si="3"/>
        <v>0.86905157669844901</v>
      </c>
      <c r="X33" s="77">
        <f t="shared" si="2"/>
        <v>11.376402079999998</v>
      </c>
      <c r="Y33" s="77">
        <f t="shared" si="4"/>
        <v>1242.665681808</v>
      </c>
      <c r="Z33" s="99"/>
      <c r="AA33" s="77"/>
    </row>
    <row r="34" spans="1:27">
      <c r="A34" s="81" t="s">
        <v>112</v>
      </c>
      <c r="B34" s="80" t="s">
        <v>110</v>
      </c>
      <c r="C34" s="80">
        <v>45.991399999999999</v>
      </c>
      <c r="D34" s="79">
        <v>4.4900000000000002E-2</v>
      </c>
      <c r="E34" s="79">
        <v>40.369799999999998</v>
      </c>
      <c r="F34" s="79">
        <v>0.2581</v>
      </c>
      <c r="G34" s="79">
        <v>1.2500000000000001E-2</v>
      </c>
      <c r="H34" s="79">
        <v>7.2900000000000006E-2</v>
      </c>
      <c r="I34" s="79">
        <v>0.15679999999999999</v>
      </c>
      <c r="J34" s="79">
        <v>13.2944</v>
      </c>
      <c r="K34" s="79">
        <v>0.39750000000000002</v>
      </c>
      <c r="L34" s="82">
        <v>2.8899999999999999E-2</v>
      </c>
      <c r="M34" s="79">
        <v>100.6272</v>
      </c>
      <c r="N34" s="80">
        <v>-16348</v>
      </c>
      <c r="O34" s="79">
        <v>-31610.5</v>
      </c>
      <c r="P34" s="82">
        <v>-77</v>
      </c>
      <c r="Q34" s="79"/>
      <c r="R34" s="80">
        <v>95</v>
      </c>
      <c r="S34" s="83">
        <v>41564.432337963</v>
      </c>
      <c r="T34" s="77">
        <f t="shared" si="0"/>
        <v>0.567342769456747</v>
      </c>
      <c r="U34" s="77">
        <f t="shared" si="1"/>
        <v>9.1974742323208944E-2</v>
      </c>
      <c r="V34" s="77">
        <v>2.0120271567274406</v>
      </c>
      <c r="W34" s="77">
        <f t="shared" si="3"/>
        <v>0.86050007670067008</v>
      </c>
      <c r="X34" s="77">
        <f t="shared" si="2"/>
        <v>10.706958520000001</v>
      </c>
      <c r="Y34" s="77">
        <f t="shared" si="4"/>
        <v>1229.209866252</v>
      </c>
      <c r="Z34" s="99"/>
      <c r="AA34" s="77"/>
    </row>
    <row r="35" spans="1:27">
      <c r="A35" s="81" t="s">
        <v>113</v>
      </c>
      <c r="B35" s="80" t="s">
        <v>110</v>
      </c>
      <c r="C35" s="80">
        <v>44.840200000000003</v>
      </c>
      <c r="D35" s="79">
        <v>3.4700000000000002E-2</v>
      </c>
      <c r="E35" s="79">
        <v>40.117899999999999</v>
      </c>
      <c r="F35" s="79">
        <v>0.2606</v>
      </c>
      <c r="G35" s="79">
        <v>1.7500000000000002E-2</v>
      </c>
      <c r="H35" s="79">
        <v>2.7099999999999999E-2</v>
      </c>
      <c r="I35" s="79">
        <v>0.14299999999999999</v>
      </c>
      <c r="J35" s="79">
        <v>15.260400000000001</v>
      </c>
      <c r="K35" s="79">
        <v>0.28620000000000001</v>
      </c>
      <c r="L35" s="82">
        <v>1.67E-2</v>
      </c>
      <c r="M35" s="79">
        <v>101.0044</v>
      </c>
      <c r="N35" s="80">
        <v>-16358.5</v>
      </c>
      <c r="O35" s="79">
        <v>-31635.8</v>
      </c>
      <c r="P35" s="82">
        <v>-77</v>
      </c>
      <c r="Q35" s="79"/>
      <c r="R35" s="80">
        <v>96</v>
      </c>
      <c r="S35" s="83">
        <v>41564.435960648203</v>
      </c>
      <c r="T35" s="77">
        <f t="shared" si="0"/>
        <v>0.55520160476850278</v>
      </c>
      <c r="U35" s="77">
        <f t="shared" si="1"/>
        <v>0.105969292014614</v>
      </c>
      <c r="V35" s="77">
        <v>2.0045623119618292</v>
      </c>
      <c r="W35" s="77">
        <f t="shared" si="3"/>
        <v>0.83972480862330667</v>
      </c>
      <c r="X35" s="77">
        <f t="shared" si="2"/>
        <v>9.6572943600000016</v>
      </c>
      <c r="Y35" s="77">
        <f t="shared" si="4"/>
        <v>1208.111616636</v>
      </c>
      <c r="Z35" s="99"/>
      <c r="AA35" s="77"/>
    </row>
    <row r="36" spans="1:27" ht="15" thickBot="1">
      <c r="A36" s="84" t="s">
        <v>114</v>
      </c>
      <c r="B36" s="85" t="s">
        <v>110</v>
      </c>
      <c r="C36" s="85">
        <v>43.453099999999999</v>
      </c>
      <c r="D36" s="86">
        <v>2.8199999999999999E-2</v>
      </c>
      <c r="E36" s="86">
        <v>39.945900000000002</v>
      </c>
      <c r="F36" s="86">
        <v>0.33439999999999998</v>
      </c>
      <c r="G36" s="86">
        <v>5.8400000000000001E-2</v>
      </c>
      <c r="H36" s="86">
        <v>9.7000000000000003E-3</v>
      </c>
      <c r="I36" s="86">
        <v>0.1691</v>
      </c>
      <c r="J36" s="86">
        <v>16.563500000000001</v>
      </c>
      <c r="K36" s="86">
        <v>0.22109999999999999</v>
      </c>
      <c r="L36" s="87">
        <v>1.4999999999999999E-2</v>
      </c>
      <c r="M36" s="86">
        <v>100.7985</v>
      </c>
      <c r="N36" s="85">
        <v>-16369</v>
      </c>
      <c r="O36" s="86">
        <v>-31661</v>
      </c>
      <c r="P36" s="87">
        <v>-77</v>
      </c>
      <c r="Q36" s="86"/>
      <c r="R36" s="85">
        <v>97</v>
      </c>
      <c r="S36" s="88">
        <v>41564.439560185201</v>
      </c>
      <c r="T36" s="100">
        <f t="shared" si="0"/>
        <v>0.54290666611363514</v>
      </c>
      <c r="U36" s="100">
        <f t="shared" si="1"/>
        <v>0.11606130913369332</v>
      </c>
      <c r="V36" s="100">
        <v>1.9865446162942326</v>
      </c>
      <c r="W36" s="100">
        <f t="shared" si="3"/>
        <v>0.82387412819244765</v>
      </c>
      <c r="X36" s="100">
        <f t="shared" si="2"/>
        <v>8.392536579999998</v>
      </c>
      <c r="Y36" s="100">
        <f t="shared" si="4"/>
        <v>1182.689985258</v>
      </c>
      <c r="Z36" s="101"/>
      <c r="AA36" s="77"/>
    </row>
    <row r="37" spans="1:27">
      <c r="A37" s="73" t="s">
        <v>115</v>
      </c>
      <c r="B37" s="72" t="s">
        <v>116</v>
      </c>
      <c r="C37" s="72">
        <v>47.051000000000002</v>
      </c>
      <c r="D37" s="74">
        <v>2.6200000000000001E-2</v>
      </c>
      <c r="E37" s="74">
        <v>40.892899999999997</v>
      </c>
      <c r="F37" s="74">
        <v>0.25750000000000001</v>
      </c>
      <c r="G37" s="74">
        <v>1.9300000000000001E-2</v>
      </c>
      <c r="H37" s="74">
        <v>8.3299999999999999E-2</v>
      </c>
      <c r="I37" s="74">
        <v>0.16489999999999999</v>
      </c>
      <c r="J37" s="74">
        <v>11.908799999999999</v>
      </c>
      <c r="K37" s="74">
        <v>0.39419999999999999</v>
      </c>
      <c r="L37" s="75">
        <v>1.8599999999999998E-2</v>
      </c>
      <c r="M37" s="74">
        <v>100.81659999999999</v>
      </c>
      <c r="N37" s="72">
        <v>-12013</v>
      </c>
      <c r="O37" s="74">
        <v>-33078</v>
      </c>
      <c r="P37" s="75">
        <v>-95</v>
      </c>
      <c r="Q37" s="74"/>
      <c r="R37" s="72">
        <v>98</v>
      </c>
      <c r="S37" s="76">
        <v>41564.443171296298</v>
      </c>
      <c r="T37" s="97">
        <f t="shared" si="0"/>
        <v>0.57592639891065245</v>
      </c>
      <c r="U37" s="97">
        <f t="shared" si="1"/>
        <v>8.1751752830938024E-2</v>
      </c>
      <c r="V37" s="97">
        <v>2.0277042194754937</v>
      </c>
      <c r="W37" s="97">
        <f t="shared" si="3"/>
        <v>0.87569641379381069</v>
      </c>
      <c r="X37" s="97">
        <f t="shared" si="2"/>
        <v>11.673101800000005</v>
      </c>
      <c r="Y37" s="97">
        <f t="shared" si="4"/>
        <v>1248.6293461800001</v>
      </c>
      <c r="Z37" s="98">
        <f>MAX(Y37:Y41)</f>
        <v>1250.52620931</v>
      </c>
      <c r="AA37" s="77"/>
    </row>
    <row r="38" spans="1:27">
      <c r="A38" s="81" t="s">
        <v>117</v>
      </c>
      <c r="B38" s="80" t="s">
        <v>116</v>
      </c>
      <c r="C38" s="80">
        <v>47.154499999999999</v>
      </c>
      <c r="D38" s="79">
        <v>4.58E-2</v>
      </c>
      <c r="E38" s="79">
        <v>40.816899999999997</v>
      </c>
      <c r="F38" s="79">
        <v>0.25690000000000002</v>
      </c>
      <c r="G38" s="79">
        <v>1.2E-2</v>
      </c>
      <c r="H38" s="79">
        <v>9.6299999999999997E-2</v>
      </c>
      <c r="I38" s="79">
        <v>0.1208</v>
      </c>
      <c r="J38" s="79">
        <v>11.868600000000001</v>
      </c>
      <c r="K38" s="79">
        <v>0.41260000000000002</v>
      </c>
      <c r="L38" s="82">
        <v>1.83E-2</v>
      </c>
      <c r="M38" s="79">
        <v>100.8028</v>
      </c>
      <c r="N38" s="80">
        <v>-11985.3</v>
      </c>
      <c r="O38" s="79">
        <v>-33074.5</v>
      </c>
      <c r="P38" s="82">
        <v>-95</v>
      </c>
      <c r="Q38" s="79"/>
      <c r="R38" s="80">
        <v>99</v>
      </c>
      <c r="S38" s="83">
        <v>41564.446944444397</v>
      </c>
      <c r="T38" s="77">
        <f t="shared" si="0"/>
        <v>0.57703898503940898</v>
      </c>
      <c r="U38" s="77">
        <f t="shared" si="1"/>
        <v>8.1454005980908711E-2</v>
      </c>
      <c r="V38" s="77">
        <v>2.0282464359839594</v>
      </c>
      <c r="W38" s="77">
        <f t="shared" si="3"/>
        <v>0.87630239487485229</v>
      </c>
      <c r="X38" s="77">
        <f t="shared" si="2"/>
        <v>11.767473099999997</v>
      </c>
      <c r="Y38" s="77">
        <f t="shared" si="4"/>
        <v>1250.52620931</v>
      </c>
      <c r="Z38" s="99"/>
      <c r="AA38" s="77"/>
    </row>
    <row r="39" spans="1:27">
      <c r="A39" s="81" t="s">
        <v>118</v>
      </c>
      <c r="B39" s="80" t="s">
        <v>116</v>
      </c>
      <c r="C39" s="80">
        <v>46.9146</v>
      </c>
      <c r="D39" s="79">
        <v>9.1800000000000007E-2</v>
      </c>
      <c r="E39" s="79">
        <v>40.854700000000001</v>
      </c>
      <c r="F39" s="79">
        <v>0.2591</v>
      </c>
      <c r="G39" s="79">
        <v>1.9599999999999999E-2</v>
      </c>
      <c r="H39" s="79">
        <v>3.0599999999999999E-2</v>
      </c>
      <c r="I39" s="79">
        <v>0.1759</v>
      </c>
      <c r="J39" s="79">
        <v>11.8329</v>
      </c>
      <c r="K39" s="79">
        <v>0.39989999999999998</v>
      </c>
      <c r="L39" s="82">
        <v>1.95E-2</v>
      </c>
      <c r="M39" s="79">
        <v>100.5985</v>
      </c>
      <c r="N39" s="80">
        <v>-11957.5</v>
      </c>
      <c r="O39" s="79">
        <v>-33071</v>
      </c>
      <c r="P39" s="82">
        <v>-95</v>
      </c>
      <c r="Q39" s="79"/>
      <c r="R39" s="80">
        <v>100</v>
      </c>
      <c r="S39" s="83">
        <v>41564.450520833299</v>
      </c>
      <c r="T39" s="77">
        <f t="shared" si="0"/>
        <v>0.57553718489068773</v>
      </c>
      <c r="U39" s="77">
        <f t="shared" si="1"/>
        <v>8.1411828380390266E-2</v>
      </c>
      <c r="V39" s="77">
        <v>2.0231932259105272</v>
      </c>
      <c r="W39" s="77">
        <f t="shared" si="3"/>
        <v>0.87607587996056979</v>
      </c>
      <c r="X39" s="77">
        <f t="shared" si="2"/>
        <v>11.548732280000003</v>
      </c>
      <c r="Y39" s="77">
        <f t="shared" si="4"/>
        <v>1246.1295188280001</v>
      </c>
      <c r="Z39" s="99"/>
      <c r="AA39" s="77"/>
    </row>
    <row r="40" spans="1:27">
      <c r="A40" s="81" t="s">
        <v>119</v>
      </c>
      <c r="B40" s="80" t="s">
        <v>116</v>
      </c>
      <c r="C40" s="80">
        <v>46.830399999999997</v>
      </c>
      <c r="D40" s="79">
        <v>2.3400000000000001E-2</v>
      </c>
      <c r="E40" s="79">
        <v>40.883899999999997</v>
      </c>
      <c r="F40" s="79">
        <v>0.2611</v>
      </c>
      <c r="G40" s="79">
        <v>6.6E-3</v>
      </c>
      <c r="H40" s="79">
        <v>8.1500000000000003E-2</v>
      </c>
      <c r="I40" s="79">
        <v>0.17219999999999999</v>
      </c>
      <c r="J40" s="79">
        <v>12.214700000000001</v>
      </c>
      <c r="K40" s="79">
        <v>0.36220000000000002</v>
      </c>
      <c r="L40" s="82">
        <v>4.5999999999999999E-3</v>
      </c>
      <c r="M40" s="79">
        <v>100.84059999999999</v>
      </c>
      <c r="N40" s="80">
        <v>-11929.8</v>
      </c>
      <c r="O40" s="79">
        <v>-33067.5</v>
      </c>
      <c r="P40" s="82">
        <v>-95</v>
      </c>
      <c r="Q40" s="79"/>
      <c r="R40" s="80">
        <v>101</v>
      </c>
      <c r="S40" s="83">
        <v>41564.454108796301</v>
      </c>
      <c r="T40" s="77">
        <f t="shared" si="0"/>
        <v>0.57377096882595846</v>
      </c>
      <c r="U40" s="77">
        <f t="shared" si="1"/>
        <v>8.3931396988164292E-2</v>
      </c>
      <c r="V40" s="77">
        <v>2.0257788356060185</v>
      </c>
      <c r="W40" s="77">
        <f t="shared" si="3"/>
        <v>0.87238696202001398</v>
      </c>
      <c r="X40" s="77">
        <f t="shared" si="2"/>
        <v>11.471958719999996</v>
      </c>
      <c r="Y40" s="77">
        <f t="shared" si="4"/>
        <v>1244.5863702719998</v>
      </c>
      <c r="Z40" s="99"/>
      <c r="AA40" s="77"/>
    </row>
    <row r="41" spans="1:27" ht="15" thickBot="1">
      <c r="A41" s="84" t="s">
        <v>120</v>
      </c>
      <c r="B41" s="85" t="s">
        <v>116</v>
      </c>
      <c r="C41" s="85">
        <v>43.624699999999997</v>
      </c>
      <c r="D41" s="86">
        <v>4.7399999999999998E-2</v>
      </c>
      <c r="E41" s="86">
        <v>40.345399999999998</v>
      </c>
      <c r="F41" s="86">
        <v>0.30330000000000001</v>
      </c>
      <c r="G41" s="86">
        <v>3.8199999999999998E-2</v>
      </c>
      <c r="H41" s="86">
        <v>2.6599999999999999E-2</v>
      </c>
      <c r="I41" s="86">
        <v>0.20710000000000001</v>
      </c>
      <c r="J41" s="86">
        <v>15.898300000000001</v>
      </c>
      <c r="K41" s="86">
        <v>0.3009</v>
      </c>
      <c r="L41" s="87">
        <v>3.4599999999999999E-2</v>
      </c>
      <c r="M41" s="86">
        <v>100.82640000000001</v>
      </c>
      <c r="N41" s="85">
        <v>-11902</v>
      </c>
      <c r="O41" s="86">
        <v>-33064</v>
      </c>
      <c r="P41" s="87">
        <v>-95</v>
      </c>
      <c r="Q41" s="86"/>
      <c r="R41" s="85">
        <v>102</v>
      </c>
      <c r="S41" s="88">
        <v>41564.457719907397</v>
      </c>
      <c r="T41" s="100">
        <f t="shared" si="0"/>
        <v>0.54426037064867139</v>
      </c>
      <c r="U41" s="100">
        <f t="shared" si="1"/>
        <v>0.11123869652792158</v>
      </c>
      <c r="V41" s="100">
        <v>1.9894291307630456</v>
      </c>
      <c r="W41" s="100">
        <f t="shared" si="3"/>
        <v>0.8302992298569456</v>
      </c>
      <c r="X41" s="100">
        <f t="shared" si="2"/>
        <v>8.5490014599999995</v>
      </c>
      <c r="Y41" s="100">
        <f t="shared" si="4"/>
        <v>1185.8349293460001</v>
      </c>
      <c r="Z41" s="101"/>
      <c r="AA41" s="77"/>
    </row>
    <row r="42" spans="1:27">
      <c r="A42" s="73" t="s">
        <v>121</v>
      </c>
      <c r="B42" s="74" t="s">
        <v>122</v>
      </c>
      <c r="C42" s="72">
        <v>46.343000000000004</v>
      </c>
      <c r="D42" s="74">
        <v>5.0500000000000003E-2</v>
      </c>
      <c r="E42" s="74">
        <v>40.871400000000001</v>
      </c>
      <c r="F42" s="74">
        <v>0.26819999999999999</v>
      </c>
      <c r="G42" s="74">
        <v>1.9699999999999999E-2</v>
      </c>
      <c r="H42" s="74">
        <v>9.0700000000000003E-2</v>
      </c>
      <c r="I42" s="74">
        <v>0.21199999999999999</v>
      </c>
      <c r="J42" s="74">
        <v>12.3628</v>
      </c>
      <c r="K42" s="74">
        <v>0.37769999999999998</v>
      </c>
      <c r="L42" s="75">
        <v>1.3599999999999999E-2</v>
      </c>
      <c r="M42" s="74">
        <v>100.6095</v>
      </c>
      <c r="N42" s="72">
        <v>-9413</v>
      </c>
      <c r="O42" s="74">
        <v>-33628</v>
      </c>
      <c r="P42" s="75">
        <v>-110</v>
      </c>
      <c r="Q42" s="74"/>
      <c r="R42" s="72">
        <v>103</v>
      </c>
      <c r="S42" s="76">
        <v>41564.461354166699</v>
      </c>
      <c r="T42" s="97">
        <f t="shared" si="0"/>
        <v>0.5702750596656514</v>
      </c>
      <c r="U42" s="97">
        <f t="shared" si="1"/>
        <v>8.5319444965522948E-2</v>
      </c>
      <c r="V42" s="97">
        <v>2.0169842096778967</v>
      </c>
      <c r="W42" s="97">
        <f t="shared" si="3"/>
        <v>0.86985942627215573</v>
      </c>
      <c r="X42" s="97">
        <f t="shared" si="2"/>
        <v>11.027547400000003</v>
      </c>
      <c r="Y42" s="97">
        <f t="shared" si="4"/>
        <v>1235.65370274</v>
      </c>
      <c r="Z42" s="98">
        <f>MAX(Y42:Y46)</f>
        <v>1241.5238984940002</v>
      </c>
      <c r="AA42" s="77"/>
    </row>
    <row r="43" spans="1:27">
      <c r="A43" s="81" t="s">
        <v>123</v>
      </c>
      <c r="B43" s="79" t="s">
        <v>122</v>
      </c>
      <c r="C43" s="80">
        <v>46.6633</v>
      </c>
      <c r="D43" s="79">
        <v>4.3999999999999997E-2</v>
      </c>
      <c r="E43" s="79">
        <v>40.820999999999998</v>
      </c>
      <c r="F43" s="79">
        <v>0.26329999999999998</v>
      </c>
      <c r="G43" s="79">
        <v>7.1999999999999998E-3</v>
      </c>
      <c r="H43" s="79">
        <v>0.11020000000000001</v>
      </c>
      <c r="I43" s="79">
        <v>0.1145</v>
      </c>
      <c r="J43" s="79">
        <v>12.491</v>
      </c>
      <c r="K43" s="79">
        <v>0.36349999999999999</v>
      </c>
      <c r="L43" s="82">
        <v>7.6100000000000001E-2</v>
      </c>
      <c r="M43" s="79">
        <v>100.9541</v>
      </c>
      <c r="N43" s="80">
        <v>-9434.2999999999993</v>
      </c>
      <c r="O43" s="79">
        <v>-33640</v>
      </c>
      <c r="P43" s="82">
        <v>-110</v>
      </c>
      <c r="Q43" s="79"/>
      <c r="R43" s="80">
        <v>104</v>
      </c>
      <c r="S43" s="83">
        <v>41564.465081018498</v>
      </c>
      <c r="T43" s="77">
        <f t="shared" si="0"/>
        <v>0.5720633859215416</v>
      </c>
      <c r="U43" s="77">
        <f t="shared" si="1"/>
        <v>8.5880953143553901E-2</v>
      </c>
      <c r="V43" s="77">
        <v>2.024575741974306</v>
      </c>
      <c r="W43" s="77">
        <f t="shared" si="3"/>
        <v>0.86947079252085935</v>
      </c>
      <c r="X43" s="77">
        <f t="shared" si="2"/>
        <v>11.319596940000004</v>
      </c>
      <c r="Y43" s="77">
        <f t="shared" si="4"/>
        <v>1241.5238984940002</v>
      </c>
      <c r="Z43" s="99"/>
      <c r="AA43" s="77"/>
    </row>
    <row r="44" spans="1:27">
      <c r="A44" s="81" t="s">
        <v>124</v>
      </c>
      <c r="B44" s="79" t="s">
        <v>122</v>
      </c>
      <c r="C44" s="80">
        <v>46.567599999999999</v>
      </c>
      <c r="D44" s="79">
        <v>6.1800000000000001E-2</v>
      </c>
      <c r="E44" s="79">
        <v>40.748100000000001</v>
      </c>
      <c r="F44" s="79">
        <v>0.2707</v>
      </c>
      <c r="G44" s="79">
        <v>2.4400000000000002E-2</v>
      </c>
      <c r="H44" s="79">
        <v>0.12809999999999999</v>
      </c>
      <c r="I44" s="79">
        <v>0.19700000000000001</v>
      </c>
      <c r="J44" s="79">
        <v>12.4964</v>
      </c>
      <c r="K44" s="79">
        <v>0.376</v>
      </c>
      <c r="L44" s="82">
        <v>0.13550000000000001</v>
      </c>
      <c r="M44" s="79">
        <v>101.0055</v>
      </c>
      <c r="N44" s="80">
        <v>-9455.5</v>
      </c>
      <c r="O44" s="79">
        <v>-33652</v>
      </c>
      <c r="P44" s="82">
        <v>-110</v>
      </c>
      <c r="Q44" s="79"/>
      <c r="R44" s="80">
        <v>105</v>
      </c>
      <c r="S44" s="83">
        <v>41564.468680555598</v>
      </c>
      <c r="T44" s="77">
        <f t="shared" si="0"/>
        <v>0.57120746481823048</v>
      </c>
      <c r="U44" s="77">
        <f t="shared" si="1"/>
        <v>8.5965833918016182E-2</v>
      </c>
      <c r="V44" s="77">
        <v>2.023451103095486</v>
      </c>
      <c r="W44" s="77">
        <f t="shared" si="3"/>
        <v>0.86918848638048796</v>
      </c>
      <c r="X44" s="77">
        <f t="shared" si="2"/>
        <v>11.232337680000001</v>
      </c>
      <c r="Y44" s="77">
        <f t="shared" si="4"/>
        <v>1239.7699873680001</v>
      </c>
      <c r="Z44" s="99"/>
      <c r="AA44" s="77"/>
    </row>
    <row r="45" spans="1:27">
      <c r="A45" s="81" t="s">
        <v>125</v>
      </c>
      <c r="B45" s="79" t="s">
        <v>122</v>
      </c>
      <c r="C45" s="80">
        <v>45.528100000000002</v>
      </c>
      <c r="D45" s="79">
        <v>4.8800000000000003E-2</v>
      </c>
      <c r="E45" s="79">
        <v>40.520800000000001</v>
      </c>
      <c r="F45" s="79">
        <v>0.2772</v>
      </c>
      <c r="G45" s="79">
        <v>2.86E-2</v>
      </c>
      <c r="H45" s="79">
        <v>8.8999999999999996E-2</v>
      </c>
      <c r="I45" s="79">
        <v>0.1147</v>
      </c>
      <c r="J45" s="79">
        <v>13.4444</v>
      </c>
      <c r="K45" s="79">
        <v>0.309</v>
      </c>
      <c r="L45" s="82">
        <v>1.7600000000000001E-2</v>
      </c>
      <c r="M45" s="79">
        <v>100.3783</v>
      </c>
      <c r="N45" s="80">
        <v>-9476.7999999999993</v>
      </c>
      <c r="O45" s="79">
        <v>-33664</v>
      </c>
      <c r="P45" s="82">
        <v>-110</v>
      </c>
      <c r="Q45" s="79"/>
      <c r="R45" s="80">
        <v>106</v>
      </c>
      <c r="S45" s="83">
        <v>41564.472291666701</v>
      </c>
      <c r="T45" s="77">
        <f t="shared" si="0"/>
        <v>0.56388901845966677</v>
      </c>
      <c r="U45" s="77">
        <f t="shared" si="1"/>
        <v>9.3387011863208053E-2</v>
      </c>
      <c r="V45" s="77">
        <v>2.0039580325728008</v>
      </c>
      <c r="W45" s="77">
        <f t="shared" si="3"/>
        <v>0.85791812335323803</v>
      </c>
      <c r="X45" s="77">
        <f t="shared" si="2"/>
        <v>10.284521580000003</v>
      </c>
      <c r="Y45" s="77">
        <f t="shared" si="4"/>
        <v>1220.7188837580002</v>
      </c>
      <c r="Z45" s="99"/>
      <c r="AA45" s="77"/>
    </row>
    <row r="46" spans="1:27" ht="15" thickBot="1">
      <c r="A46" s="84" t="s">
        <v>126</v>
      </c>
      <c r="B46" s="86" t="s">
        <v>122</v>
      </c>
      <c r="C46" s="85">
        <v>44.209499999999998</v>
      </c>
      <c r="D46" s="86">
        <v>3.6700000000000003E-2</v>
      </c>
      <c r="E46" s="86">
        <v>39.748899999999999</v>
      </c>
      <c r="F46" s="86">
        <v>0.33460000000000001</v>
      </c>
      <c r="G46" s="86">
        <v>3.7400000000000003E-2</v>
      </c>
      <c r="H46" s="86">
        <v>1.6799999999999999E-2</v>
      </c>
      <c r="I46" s="86">
        <v>0.31319999999999998</v>
      </c>
      <c r="J46" s="86">
        <v>16.347300000000001</v>
      </c>
      <c r="K46" s="86">
        <v>0.27160000000000001</v>
      </c>
      <c r="L46" s="87">
        <v>2.3599999999999999E-2</v>
      </c>
      <c r="M46" s="86">
        <v>101.3395</v>
      </c>
      <c r="N46" s="85">
        <v>-9498</v>
      </c>
      <c r="O46" s="86">
        <v>-33676</v>
      </c>
      <c r="P46" s="87">
        <v>-110</v>
      </c>
      <c r="Q46" s="86"/>
      <c r="R46" s="85">
        <v>107</v>
      </c>
      <c r="S46" s="88">
        <v>41564.4758912037</v>
      </c>
      <c r="T46" s="100">
        <f t="shared" si="0"/>
        <v>0.54818369311966653</v>
      </c>
      <c r="U46" s="100">
        <f t="shared" si="1"/>
        <v>0.11368089541521292</v>
      </c>
      <c r="V46" s="100">
        <v>2.0016688161158345</v>
      </c>
      <c r="W46" s="100">
        <f t="shared" si="3"/>
        <v>0.82824145998374088</v>
      </c>
      <c r="X46" s="100">
        <f t="shared" si="2"/>
        <v>9.0822221000000027</v>
      </c>
      <c r="Y46" s="100">
        <f t="shared" si="4"/>
        <v>1196.5526642100001</v>
      </c>
      <c r="Z46" s="101"/>
      <c r="AA46" s="77"/>
    </row>
    <row r="47" spans="1:27">
      <c r="A47" s="73" t="s">
        <v>127</v>
      </c>
      <c r="B47" s="74" t="s">
        <v>128</v>
      </c>
      <c r="C47" s="72">
        <v>45.737299999999998</v>
      </c>
      <c r="D47" s="74">
        <v>4.8899999999999999E-2</v>
      </c>
      <c r="E47" s="74">
        <v>40.316000000000003</v>
      </c>
      <c r="F47" s="74">
        <v>0.2792</v>
      </c>
      <c r="G47" s="74">
        <v>1.77E-2</v>
      </c>
      <c r="H47" s="74">
        <v>0.1116</v>
      </c>
      <c r="I47" s="74">
        <v>0.22309999999999999</v>
      </c>
      <c r="J47" s="74">
        <v>13.2918</v>
      </c>
      <c r="K47" s="74">
        <v>0.35089999999999999</v>
      </c>
      <c r="L47" s="75">
        <v>2.92E-2</v>
      </c>
      <c r="M47" s="74">
        <v>100.4058</v>
      </c>
      <c r="N47" s="72">
        <v>17716</v>
      </c>
      <c r="O47" s="74">
        <v>-29827</v>
      </c>
      <c r="P47" s="75">
        <v>-79</v>
      </c>
      <c r="Q47" s="74"/>
      <c r="R47" s="72">
        <v>27</v>
      </c>
      <c r="S47" s="76">
        <v>41564.6718287037</v>
      </c>
      <c r="T47" s="97">
        <f t="shared" si="0"/>
        <v>0.56594943868339997</v>
      </c>
      <c r="U47" s="97">
        <f t="shared" si="1"/>
        <v>9.2240543174514217E-2</v>
      </c>
      <c r="V47" s="97">
        <v>2.0058369279169326</v>
      </c>
      <c r="W47" s="97">
        <f t="shared" si="3"/>
        <v>0.85985726656893036</v>
      </c>
      <c r="X47" s="97">
        <f t="shared" si="2"/>
        <v>10.475270139999999</v>
      </c>
      <c r="Y47" s="97">
        <f t="shared" si="4"/>
        <v>1224.552929814</v>
      </c>
      <c r="Z47" s="98">
        <f>MAX(Y47:Y54)</f>
        <v>1237.0630628819999</v>
      </c>
      <c r="AA47" s="77"/>
    </row>
    <row r="48" spans="1:27">
      <c r="A48" s="81" t="s">
        <v>129</v>
      </c>
      <c r="B48" s="79" t="s">
        <v>128</v>
      </c>
      <c r="C48" s="80">
        <v>45.7271</v>
      </c>
      <c r="D48" s="79">
        <v>5.0299999999999997E-2</v>
      </c>
      <c r="E48" s="79">
        <v>40.297499999999999</v>
      </c>
      <c r="F48" s="79">
        <v>0.2903</v>
      </c>
      <c r="G48" s="79">
        <v>1.15E-2</v>
      </c>
      <c r="H48" s="79">
        <v>7.6300000000000007E-2</v>
      </c>
      <c r="I48" s="79">
        <v>0.22289999999999999</v>
      </c>
      <c r="J48" s="79">
        <v>13.3339</v>
      </c>
      <c r="K48" s="79">
        <v>0.31859999999999999</v>
      </c>
      <c r="L48" s="82">
        <v>1.61E-2</v>
      </c>
      <c r="M48" s="79">
        <v>100.34439999999999</v>
      </c>
      <c r="N48" s="80">
        <v>17697.900000000001</v>
      </c>
      <c r="O48" s="79">
        <v>-29834.400000000001</v>
      </c>
      <c r="P48" s="82">
        <v>-79</v>
      </c>
      <c r="Q48" s="79"/>
      <c r="R48" s="80">
        <v>28</v>
      </c>
      <c r="S48" s="83">
        <v>41564.675567129598</v>
      </c>
      <c r="T48" s="77">
        <f t="shared" si="0"/>
        <v>0.56599278506863315</v>
      </c>
      <c r="U48" s="77">
        <f t="shared" si="1"/>
        <v>9.2560432052737437E-2</v>
      </c>
      <c r="V48" s="77">
        <v>2.0052360186012548</v>
      </c>
      <c r="W48" s="77">
        <f t="shared" si="3"/>
        <v>0.85944881955427654</v>
      </c>
      <c r="X48" s="77">
        <f t="shared" si="2"/>
        <v>10.465969780000002</v>
      </c>
      <c r="Y48" s="77">
        <f t="shared" si="4"/>
        <v>1224.365992578</v>
      </c>
      <c r="Z48" s="99"/>
      <c r="AA48" s="77"/>
    </row>
    <row r="49" spans="1:27">
      <c r="A49" s="81" t="s">
        <v>130</v>
      </c>
      <c r="B49" s="79" t="s">
        <v>128</v>
      </c>
      <c r="C49" s="80">
        <v>45.676400000000001</v>
      </c>
      <c r="D49" s="79">
        <v>0.1032</v>
      </c>
      <c r="E49" s="79">
        <v>40.421100000000003</v>
      </c>
      <c r="F49" s="79">
        <v>0.2697</v>
      </c>
      <c r="G49" s="79">
        <v>1.7100000000000001E-2</v>
      </c>
      <c r="H49" s="79">
        <v>5.5800000000000002E-2</v>
      </c>
      <c r="I49" s="79">
        <v>0.18260000000000001</v>
      </c>
      <c r="J49" s="79">
        <v>13.4064</v>
      </c>
      <c r="K49" s="79">
        <v>0.375</v>
      </c>
      <c r="L49" s="82">
        <v>4.2999999999999997E-2</v>
      </c>
      <c r="M49" s="79">
        <v>100.55029999999999</v>
      </c>
      <c r="N49" s="80">
        <v>17679.7</v>
      </c>
      <c r="O49" s="79">
        <v>-29841.9</v>
      </c>
      <c r="P49" s="82">
        <v>-79</v>
      </c>
      <c r="Q49" s="79"/>
      <c r="R49" s="80">
        <v>29</v>
      </c>
      <c r="S49" s="83">
        <v>41564.679166666698</v>
      </c>
      <c r="T49" s="77">
        <f t="shared" si="0"/>
        <v>0.56472546872339502</v>
      </c>
      <c r="U49" s="77">
        <f t="shared" si="1"/>
        <v>9.295839653221119E-2</v>
      </c>
      <c r="V49" s="77">
        <v>2.0075077270420034</v>
      </c>
      <c r="W49" s="77">
        <f t="shared" si="3"/>
        <v>0.85865793363186238</v>
      </c>
      <c r="X49" s="77">
        <f t="shared" si="2"/>
        <v>10.419741520000002</v>
      </c>
      <c r="Y49" s="77">
        <f t="shared" si="4"/>
        <v>1223.436804552</v>
      </c>
      <c r="Z49" s="99"/>
      <c r="AA49" s="77"/>
    </row>
    <row r="50" spans="1:27">
      <c r="A50" s="81" t="s">
        <v>131</v>
      </c>
      <c r="B50" s="79" t="s">
        <v>128</v>
      </c>
      <c r="C50" s="80">
        <v>45.951900000000002</v>
      </c>
      <c r="D50" s="79">
        <v>5.6099999999999997E-2</v>
      </c>
      <c r="E50" s="79">
        <v>40.250900000000001</v>
      </c>
      <c r="F50" s="79">
        <v>0.27710000000000001</v>
      </c>
      <c r="G50" s="79">
        <v>1.84E-2</v>
      </c>
      <c r="H50" s="79">
        <v>3.5200000000000002E-2</v>
      </c>
      <c r="I50" s="79">
        <v>0.13750000000000001</v>
      </c>
      <c r="J50" s="79">
        <v>13.357699999999999</v>
      </c>
      <c r="K50" s="79">
        <v>0.33750000000000002</v>
      </c>
      <c r="L50" s="82">
        <v>5.5999999999999999E-3</v>
      </c>
      <c r="M50" s="79">
        <v>100.4278</v>
      </c>
      <c r="N50" s="80">
        <v>17661.599999999999</v>
      </c>
      <c r="O50" s="79">
        <v>-29849.3</v>
      </c>
      <c r="P50" s="82">
        <v>-79</v>
      </c>
      <c r="Q50" s="79"/>
      <c r="R50" s="80">
        <v>30</v>
      </c>
      <c r="S50" s="83">
        <v>41564.682789351798</v>
      </c>
      <c r="T50" s="77">
        <f t="shared" si="0"/>
        <v>0.56771431712557896</v>
      </c>
      <c r="U50" s="77">
        <f t="shared" si="1"/>
        <v>9.2552680836156337E-2</v>
      </c>
      <c r="V50" s="77">
        <v>2.0089834495239298</v>
      </c>
      <c r="W50" s="77">
        <f t="shared" si="3"/>
        <v>0.85982537197547459</v>
      </c>
      <c r="X50" s="77">
        <f t="shared" si="2"/>
        <v>10.670942420000003</v>
      </c>
      <c r="Y50" s="77">
        <f t="shared" si="4"/>
        <v>1228.4859426420001</v>
      </c>
      <c r="Z50" s="99"/>
      <c r="AA50" s="77"/>
    </row>
    <row r="51" spans="1:27">
      <c r="A51" s="81" t="s">
        <v>132</v>
      </c>
      <c r="B51" s="79" t="s">
        <v>128</v>
      </c>
      <c r="C51" s="80">
        <v>45.939900000000002</v>
      </c>
      <c r="D51" s="79">
        <v>3.9399999999999998E-2</v>
      </c>
      <c r="E51" s="79">
        <v>40.450099999999999</v>
      </c>
      <c r="F51" s="79">
        <v>0.26850000000000002</v>
      </c>
      <c r="G51" s="79">
        <v>2.7099999999999999E-2</v>
      </c>
      <c r="H51" s="79">
        <v>6.3600000000000004E-2</v>
      </c>
      <c r="I51" s="79">
        <v>0.16139999999999999</v>
      </c>
      <c r="J51" s="79">
        <v>13.150499999999999</v>
      </c>
      <c r="K51" s="79">
        <v>0.33029999999999998</v>
      </c>
      <c r="L51" s="82">
        <v>1.77E-2</v>
      </c>
      <c r="M51" s="79">
        <v>100.44840000000001</v>
      </c>
      <c r="N51" s="80">
        <v>17643.400000000001</v>
      </c>
      <c r="O51" s="79">
        <v>-29856.7</v>
      </c>
      <c r="P51" s="82">
        <v>-79</v>
      </c>
      <c r="Q51" s="79"/>
      <c r="R51" s="80">
        <v>31</v>
      </c>
      <c r="S51" s="83">
        <v>41564.686388888898</v>
      </c>
      <c r="T51" s="77">
        <f t="shared" si="0"/>
        <v>0.56744218677402292</v>
      </c>
      <c r="U51" s="77">
        <f t="shared" si="1"/>
        <v>9.109714877785785E-2</v>
      </c>
      <c r="V51" s="77">
        <v>2.0094220223388182</v>
      </c>
      <c r="W51" s="77">
        <f t="shared" si="3"/>
        <v>0.86166787030038994</v>
      </c>
      <c r="X51" s="77">
        <f t="shared" si="2"/>
        <v>10.66000082</v>
      </c>
      <c r="Y51" s="77">
        <f t="shared" si="4"/>
        <v>1228.2660164819999</v>
      </c>
      <c r="Z51" s="99"/>
      <c r="AA51" s="77"/>
    </row>
    <row r="52" spans="1:27">
      <c r="A52" s="81" t="s">
        <v>133</v>
      </c>
      <c r="B52" s="79" t="s">
        <v>128</v>
      </c>
      <c r="C52" s="80">
        <v>46.139699999999998</v>
      </c>
      <c r="D52" s="79">
        <v>6.4399999999999999E-2</v>
      </c>
      <c r="E52" s="79">
        <v>40.413699999999999</v>
      </c>
      <c r="F52" s="79">
        <v>0.28179999999999999</v>
      </c>
      <c r="G52" s="79">
        <v>5.5999999999999999E-3</v>
      </c>
      <c r="H52" s="79">
        <v>8.1500000000000003E-2</v>
      </c>
      <c r="I52" s="79">
        <v>0.1666</v>
      </c>
      <c r="J52" s="79">
        <v>12.8782</v>
      </c>
      <c r="K52" s="79">
        <v>0.33900000000000002</v>
      </c>
      <c r="L52" s="82">
        <v>2.7400000000000001E-2</v>
      </c>
      <c r="M52" s="79">
        <v>100.3977</v>
      </c>
      <c r="N52" s="80">
        <v>17625.3</v>
      </c>
      <c r="O52" s="79">
        <v>-29864.1</v>
      </c>
      <c r="P52" s="82">
        <v>-79</v>
      </c>
      <c r="Q52" s="79"/>
      <c r="R52" s="80">
        <v>32</v>
      </c>
      <c r="S52" s="83">
        <v>41564.689988425896</v>
      </c>
      <c r="T52" s="77">
        <f t="shared" si="0"/>
        <v>0.56958357843621676</v>
      </c>
      <c r="U52" s="77">
        <f t="shared" si="1"/>
        <v>8.9159741879016499E-2</v>
      </c>
      <c r="V52" s="77">
        <v>2.0105738942857574</v>
      </c>
      <c r="W52" s="77">
        <f t="shared" si="3"/>
        <v>0.86465177083488254</v>
      </c>
      <c r="X52" s="77">
        <f t="shared" si="2"/>
        <v>10.84217846</v>
      </c>
      <c r="Y52" s="77">
        <f t="shared" si="4"/>
        <v>1231.927787046</v>
      </c>
      <c r="Z52" s="99"/>
      <c r="AA52" s="77"/>
    </row>
    <row r="53" spans="1:27">
      <c r="A53" s="81" t="s">
        <v>134</v>
      </c>
      <c r="B53" s="79" t="s">
        <v>128</v>
      </c>
      <c r="C53" s="80">
        <v>46.419899999999998</v>
      </c>
      <c r="D53" s="79">
        <v>5.1200000000000002E-2</v>
      </c>
      <c r="E53" s="79">
        <v>40.2883</v>
      </c>
      <c r="F53" s="79">
        <v>0.28410000000000002</v>
      </c>
      <c r="G53" s="79">
        <v>2.5100000000000001E-2</v>
      </c>
      <c r="H53" s="79">
        <v>8.1900000000000001E-2</v>
      </c>
      <c r="I53" s="79">
        <v>0.17899999999999999</v>
      </c>
      <c r="J53" s="79">
        <v>12.692600000000001</v>
      </c>
      <c r="K53" s="79">
        <v>0.37430000000000002</v>
      </c>
      <c r="L53" s="82">
        <v>2.9499999999999998E-2</v>
      </c>
      <c r="M53" s="79">
        <v>100.4259</v>
      </c>
      <c r="N53" s="80">
        <v>17607.099999999999</v>
      </c>
      <c r="O53" s="79">
        <v>-29871.599999999999</v>
      </c>
      <c r="P53" s="82">
        <v>-79</v>
      </c>
      <c r="Q53" s="79"/>
      <c r="R53" s="80">
        <v>33</v>
      </c>
      <c r="S53" s="83">
        <v>41564.693587962996</v>
      </c>
      <c r="T53" s="77">
        <f t="shared" si="0"/>
        <v>0.57215922525187979</v>
      </c>
      <c r="U53" s="77">
        <f t="shared" si="1"/>
        <v>8.7739315439063853E-2</v>
      </c>
      <c r="V53" s="77">
        <v>2.0136780145607043</v>
      </c>
      <c r="W53" s="77">
        <f t="shared" si="3"/>
        <v>0.86704120402024709</v>
      </c>
      <c r="X53" s="77">
        <f t="shared" si="2"/>
        <v>11.097664819999999</v>
      </c>
      <c r="Y53" s="77">
        <f t="shared" si="4"/>
        <v>1237.0630628819999</v>
      </c>
      <c r="Z53" s="99"/>
      <c r="AA53" s="77"/>
    </row>
    <row r="54" spans="1:27" ht="15" thickBot="1">
      <c r="A54" s="84" t="s">
        <v>135</v>
      </c>
      <c r="B54" s="86" t="s">
        <v>128</v>
      </c>
      <c r="C54" s="85">
        <v>45.893700000000003</v>
      </c>
      <c r="D54" s="86">
        <v>5.3800000000000001E-2</v>
      </c>
      <c r="E54" s="86">
        <v>40.056199999999997</v>
      </c>
      <c r="F54" s="86">
        <v>0.30220000000000002</v>
      </c>
      <c r="G54" s="86">
        <v>2.8500000000000001E-2</v>
      </c>
      <c r="H54" s="86">
        <v>6.9000000000000006E-2</v>
      </c>
      <c r="I54" s="86">
        <v>0.18820000000000001</v>
      </c>
      <c r="J54" s="86">
        <v>14.0421</v>
      </c>
      <c r="K54" s="86">
        <v>0.39279999999999998</v>
      </c>
      <c r="L54" s="87">
        <v>3.78E-2</v>
      </c>
      <c r="M54" s="86">
        <v>101.06440000000001</v>
      </c>
      <c r="N54" s="85">
        <v>17589</v>
      </c>
      <c r="O54" s="86">
        <v>-29879</v>
      </c>
      <c r="P54" s="87">
        <v>-79</v>
      </c>
      <c r="Q54" s="86"/>
      <c r="R54" s="85">
        <v>34</v>
      </c>
      <c r="S54" s="88">
        <v>41564.697187500002</v>
      </c>
      <c r="T54" s="100">
        <f t="shared" si="0"/>
        <v>0.56494325948042534</v>
      </c>
      <c r="U54" s="100">
        <f t="shared" si="1"/>
        <v>9.6942622506306086E-2</v>
      </c>
      <c r="V54" s="100">
        <v>2.0162806102558273</v>
      </c>
      <c r="W54" s="100">
        <f t="shared" si="3"/>
        <v>0.85353574514186492</v>
      </c>
      <c r="X54" s="100">
        <f t="shared" si="2"/>
        <v>10.617875660000003</v>
      </c>
      <c r="Y54" s="100">
        <f t="shared" si="4"/>
        <v>1227.4193007660001</v>
      </c>
      <c r="Z54" s="101"/>
      <c r="AA54" s="77"/>
    </row>
    <row r="55" spans="1:27">
      <c r="A55" s="73" t="s">
        <v>136</v>
      </c>
      <c r="B55" s="74" t="s">
        <v>137</v>
      </c>
      <c r="C55" s="72">
        <v>44.857599999999998</v>
      </c>
      <c r="D55" s="74">
        <v>4.0800000000000003E-2</v>
      </c>
      <c r="E55" s="74">
        <v>40.160400000000003</v>
      </c>
      <c r="F55" s="74">
        <v>0.3614</v>
      </c>
      <c r="G55" s="74">
        <v>2.1700000000000001E-2</v>
      </c>
      <c r="H55" s="74">
        <v>3.3099999999999997E-2</v>
      </c>
      <c r="I55" s="74">
        <v>0.23719999999999999</v>
      </c>
      <c r="J55" s="74">
        <v>14.544499999999999</v>
      </c>
      <c r="K55" s="74">
        <v>0.30380000000000001</v>
      </c>
      <c r="L55" s="75">
        <v>4.0399999999999998E-2</v>
      </c>
      <c r="M55" s="74">
        <v>100.60080000000001</v>
      </c>
      <c r="N55" s="72">
        <v>15455</v>
      </c>
      <c r="O55" s="74">
        <v>-30331</v>
      </c>
      <c r="P55" s="75">
        <v>-68</v>
      </c>
      <c r="Q55" s="74"/>
      <c r="R55" s="72">
        <v>35</v>
      </c>
      <c r="S55" s="76">
        <v>41564.700810185197</v>
      </c>
      <c r="T55" s="97">
        <f t="shared" si="0"/>
        <v>0.55684633643292802</v>
      </c>
      <c r="U55" s="97">
        <f t="shared" si="1"/>
        <v>0.10125793642240445</v>
      </c>
      <c r="V55" s="97">
        <v>1.9994170897160675</v>
      </c>
      <c r="W55" s="97">
        <f t="shared" si="3"/>
        <v>0.84613694121286542</v>
      </c>
      <c r="X55" s="97">
        <f t="shared" si="2"/>
        <v>9.6731596799999977</v>
      </c>
      <c r="Y55" s="97">
        <f t="shared" si="4"/>
        <v>1208.4305095679999</v>
      </c>
      <c r="Z55" s="98">
        <f>MAX(Y55:Y62)</f>
        <v>1234.3524729599999</v>
      </c>
      <c r="AA55" s="77"/>
    </row>
    <row r="56" spans="1:27">
      <c r="A56" s="81" t="s">
        <v>138</v>
      </c>
      <c r="B56" s="79" t="s">
        <v>137</v>
      </c>
      <c r="C56" s="80">
        <v>45.060400000000001</v>
      </c>
      <c r="D56" s="79">
        <v>3.56E-2</v>
      </c>
      <c r="E56" s="79">
        <v>40.272300000000001</v>
      </c>
      <c r="F56" s="79">
        <v>0.3569</v>
      </c>
      <c r="G56" s="79">
        <v>1.8100000000000002E-2</v>
      </c>
      <c r="H56" s="79">
        <v>6.4799999999999996E-2</v>
      </c>
      <c r="I56" s="79">
        <v>0.2487</v>
      </c>
      <c r="J56" s="79">
        <v>14.441800000000001</v>
      </c>
      <c r="K56" s="79">
        <v>0.25640000000000002</v>
      </c>
      <c r="L56" s="82">
        <v>1.9300000000000001E-2</v>
      </c>
      <c r="M56" s="79">
        <v>100.7743</v>
      </c>
      <c r="N56" s="80">
        <v>15459.1</v>
      </c>
      <c r="O56" s="79">
        <v>-30351.7</v>
      </c>
      <c r="P56" s="82">
        <v>-68</v>
      </c>
      <c r="Q56" s="79"/>
      <c r="R56" s="80">
        <v>36</v>
      </c>
      <c r="S56" s="83">
        <v>41564.704571759299</v>
      </c>
      <c r="T56" s="77">
        <f t="shared" si="0"/>
        <v>0.55800251395501732</v>
      </c>
      <c r="U56" s="77">
        <f t="shared" si="1"/>
        <v>0.10029825633240036</v>
      </c>
      <c r="V56" s="77">
        <v>2.0042948920722128</v>
      </c>
      <c r="W56" s="77">
        <f t="shared" si="3"/>
        <v>0.84764068210248389</v>
      </c>
      <c r="X56" s="77">
        <f t="shared" si="2"/>
        <v>9.8580727200000027</v>
      </c>
      <c r="Y56" s="77">
        <f t="shared" si="4"/>
        <v>1212.147261672</v>
      </c>
      <c r="Z56" s="99"/>
      <c r="AA56" s="77"/>
    </row>
    <row r="57" spans="1:27">
      <c r="A57" s="81" t="s">
        <v>139</v>
      </c>
      <c r="B57" s="79" t="s">
        <v>137</v>
      </c>
      <c r="C57" s="80">
        <v>45.171599999999998</v>
      </c>
      <c r="D57" s="79">
        <v>3.8800000000000001E-2</v>
      </c>
      <c r="E57" s="79">
        <v>40.318800000000003</v>
      </c>
      <c r="F57" s="79">
        <v>0.35160000000000002</v>
      </c>
      <c r="G57" s="79">
        <v>1.0699999999999999E-2</v>
      </c>
      <c r="H57" s="79">
        <v>0.10340000000000001</v>
      </c>
      <c r="I57" s="79">
        <v>0.22570000000000001</v>
      </c>
      <c r="J57" s="79">
        <v>14.006600000000001</v>
      </c>
      <c r="K57" s="79">
        <v>0.29260000000000003</v>
      </c>
      <c r="L57" s="82">
        <v>4.3700000000000003E-2</v>
      </c>
      <c r="M57" s="79">
        <v>100.56359999999999</v>
      </c>
      <c r="N57" s="80">
        <v>15463.3</v>
      </c>
      <c r="O57" s="79">
        <v>-30372.400000000001</v>
      </c>
      <c r="P57" s="82">
        <v>-68</v>
      </c>
      <c r="Q57" s="79"/>
      <c r="R57" s="80">
        <v>37</v>
      </c>
      <c r="S57" s="83">
        <v>41564.708171296297</v>
      </c>
      <c r="T57" s="77">
        <f t="shared" si="0"/>
        <v>0.55996439241174312</v>
      </c>
      <c r="U57" s="77">
        <f t="shared" si="1"/>
        <v>9.737749712302593E-2</v>
      </c>
      <c r="V57" s="77">
        <v>2.002201557364526</v>
      </c>
      <c r="W57" s="77">
        <f t="shared" si="3"/>
        <v>0.85186171964189839</v>
      </c>
      <c r="X57" s="77">
        <f t="shared" si="2"/>
        <v>9.9594648799999987</v>
      </c>
      <c r="Y57" s="77">
        <f t="shared" si="4"/>
        <v>1214.185244088</v>
      </c>
      <c r="Z57" s="99"/>
      <c r="AA57" s="77"/>
    </row>
    <row r="58" spans="1:27">
      <c r="A58" s="81" t="s">
        <v>140</v>
      </c>
      <c r="B58" s="79" t="s">
        <v>137</v>
      </c>
      <c r="C58" s="80">
        <v>45.420999999999999</v>
      </c>
      <c r="D58" s="79">
        <v>3.73E-2</v>
      </c>
      <c r="E58" s="79">
        <v>40.329900000000002</v>
      </c>
      <c r="F58" s="79">
        <v>0.34420000000000001</v>
      </c>
      <c r="G58" s="79">
        <v>1.5699999999999999E-2</v>
      </c>
      <c r="H58" s="79">
        <v>2.9700000000000001E-2</v>
      </c>
      <c r="I58" s="79">
        <v>0.18110000000000001</v>
      </c>
      <c r="J58" s="79">
        <v>13.8576</v>
      </c>
      <c r="K58" s="79">
        <v>0.32129999999999997</v>
      </c>
      <c r="L58" s="82">
        <v>8.7300000000000003E-2</v>
      </c>
      <c r="M58" s="79">
        <v>100.625</v>
      </c>
      <c r="N58" s="80">
        <v>15467.4</v>
      </c>
      <c r="O58" s="79">
        <v>-30393.1</v>
      </c>
      <c r="P58" s="82">
        <v>-68</v>
      </c>
      <c r="Q58" s="79"/>
      <c r="R58" s="80">
        <v>38</v>
      </c>
      <c r="S58" s="83">
        <v>41564.7117476852</v>
      </c>
      <c r="T58" s="77">
        <f t="shared" si="0"/>
        <v>0.56199097563677292</v>
      </c>
      <c r="U58" s="77">
        <f t="shared" si="1"/>
        <v>9.6159371310691341E-2</v>
      </c>
      <c r="V58" s="77">
        <v>2.005996090767074</v>
      </c>
      <c r="W58" s="77">
        <f t="shared" si="3"/>
        <v>0.85389452158358115</v>
      </c>
      <c r="X58" s="77">
        <f t="shared" si="2"/>
        <v>10.186867800000002</v>
      </c>
      <c r="Y58" s="77">
        <f t="shared" si="4"/>
        <v>1218.7560427800001</v>
      </c>
      <c r="Z58" s="99"/>
      <c r="AA58" s="77"/>
    </row>
    <row r="59" spans="1:27">
      <c r="A59" s="81" t="s">
        <v>141</v>
      </c>
      <c r="B59" s="79" t="s">
        <v>137</v>
      </c>
      <c r="C59" s="80">
        <v>45.629100000000001</v>
      </c>
      <c r="D59" s="79">
        <v>5.3100000000000001E-2</v>
      </c>
      <c r="E59" s="79">
        <v>40.325400000000002</v>
      </c>
      <c r="F59" s="79">
        <v>0.33090000000000003</v>
      </c>
      <c r="G59" s="79">
        <v>1.89E-2</v>
      </c>
      <c r="H59" s="79">
        <v>3.4500000000000003E-2</v>
      </c>
      <c r="I59" s="79">
        <v>0.20200000000000001</v>
      </c>
      <c r="J59" s="79">
        <v>13.722099999999999</v>
      </c>
      <c r="K59" s="79">
        <v>0.33460000000000001</v>
      </c>
      <c r="L59" s="82">
        <v>2.18E-2</v>
      </c>
      <c r="M59" s="79">
        <v>100.67230000000001</v>
      </c>
      <c r="N59" s="80">
        <v>15471.6</v>
      </c>
      <c r="O59" s="79">
        <v>-30413.9</v>
      </c>
      <c r="P59" s="82">
        <v>-68</v>
      </c>
      <c r="Q59" s="79"/>
      <c r="R59" s="80">
        <v>39</v>
      </c>
      <c r="S59" s="83">
        <v>41564.715335648201</v>
      </c>
      <c r="T59" s="77">
        <f t="shared" si="0"/>
        <v>0.563665319275508</v>
      </c>
      <c r="U59" s="77">
        <f t="shared" si="1"/>
        <v>9.506725095687979E-2</v>
      </c>
      <c r="V59" s="77">
        <v>2.0092006990824052</v>
      </c>
      <c r="W59" s="77">
        <f t="shared" si="3"/>
        <v>0.85568156904198311</v>
      </c>
      <c r="X59" s="77">
        <f t="shared" si="2"/>
        <v>10.376613380000002</v>
      </c>
      <c r="Y59" s="77">
        <f t="shared" si="4"/>
        <v>1222.569928938</v>
      </c>
      <c r="Z59" s="99"/>
      <c r="AA59" s="77"/>
    </row>
    <row r="60" spans="1:27">
      <c r="A60" s="81" t="s">
        <v>142</v>
      </c>
      <c r="B60" s="79" t="s">
        <v>137</v>
      </c>
      <c r="C60" s="80">
        <v>45.832299999999996</v>
      </c>
      <c r="D60" s="79">
        <v>3.6200000000000003E-2</v>
      </c>
      <c r="E60" s="79">
        <v>40.459600000000002</v>
      </c>
      <c r="F60" s="79">
        <v>0.311</v>
      </c>
      <c r="G60" s="79">
        <v>1.6199999999999999E-2</v>
      </c>
      <c r="H60" s="79">
        <v>9.2100000000000001E-2</v>
      </c>
      <c r="I60" s="79">
        <v>0.22739999999999999</v>
      </c>
      <c r="J60" s="79">
        <v>13.1319</v>
      </c>
      <c r="K60" s="79">
        <v>0.28620000000000001</v>
      </c>
      <c r="L60" s="82">
        <v>1.4500000000000001E-2</v>
      </c>
      <c r="M60" s="79">
        <v>100.4071</v>
      </c>
      <c r="N60" s="80">
        <v>15475.7</v>
      </c>
      <c r="O60" s="79">
        <v>-30434.6</v>
      </c>
      <c r="P60" s="82">
        <v>-68</v>
      </c>
      <c r="Q60" s="79"/>
      <c r="R60" s="80">
        <v>40</v>
      </c>
      <c r="S60" s="83">
        <v>41564.718923611101</v>
      </c>
      <c r="T60" s="77">
        <f t="shared" si="0"/>
        <v>0.56658574995096911</v>
      </c>
      <c r="U60" s="77">
        <f t="shared" si="1"/>
        <v>9.104424654162048E-2</v>
      </c>
      <c r="V60" s="77">
        <v>2.0077458508811006</v>
      </c>
      <c r="W60" s="77">
        <f t="shared" si="3"/>
        <v>0.86155703506957293</v>
      </c>
      <c r="X60" s="77">
        <f t="shared" si="2"/>
        <v>10.56189114</v>
      </c>
      <c r="Y60" s="77">
        <f t="shared" si="4"/>
        <v>1226.2940119140001</v>
      </c>
      <c r="Z60" s="99"/>
      <c r="AA60" s="77"/>
    </row>
    <row r="61" spans="1:27">
      <c r="A61" s="81" t="s">
        <v>143</v>
      </c>
      <c r="B61" s="79" t="s">
        <v>137</v>
      </c>
      <c r="C61" s="80">
        <v>46.271999999999998</v>
      </c>
      <c r="D61" s="79">
        <v>3.2300000000000002E-2</v>
      </c>
      <c r="E61" s="79">
        <v>40.582599999999999</v>
      </c>
      <c r="F61" s="79">
        <v>0.313</v>
      </c>
      <c r="G61" s="79">
        <v>2.75E-2</v>
      </c>
      <c r="H61" s="79">
        <v>9.74E-2</v>
      </c>
      <c r="I61" s="79">
        <v>0.2223</v>
      </c>
      <c r="J61" s="79">
        <v>12.852</v>
      </c>
      <c r="K61" s="79">
        <v>0.2472</v>
      </c>
      <c r="L61" s="82">
        <v>2.2599999999999999E-2</v>
      </c>
      <c r="M61" s="79">
        <v>100.669</v>
      </c>
      <c r="N61" s="80">
        <v>15479.9</v>
      </c>
      <c r="O61" s="79">
        <v>-30455.3</v>
      </c>
      <c r="P61" s="82">
        <v>-68</v>
      </c>
      <c r="Q61" s="79"/>
      <c r="R61" s="80">
        <v>41</v>
      </c>
      <c r="S61" s="83">
        <v>41564.722523148201</v>
      </c>
      <c r="T61" s="77">
        <f t="shared" si="0"/>
        <v>0.56955292465173601</v>
      </c>
      <c r="U61" s="77">
        <f t="shared" si="1"/>
        <v>8.8719171114131384E-2</v>
      </c>
      <c r="V61" s="77">
        <v>2.0164474922924902</v>
      </c>
      <c r="W61" s="77">
        <f t="shared" si="3"/>
        <v>0.86522416537965052</v>
      </c>
      <c r="X61" s="77">
        <f t="shared" si="2"/>
        <v>10.9628096</v>
      </c>
      <c r="Y61" s="77">
        <f t="shared" si="4"/>
        <v>1234.3524729599999</v>
      </c>
      <c r="Z61" s="99"/>
      <c r="AA61" s="77"/>
    </row>
    <row r="62" spans="1:27" ht="15" thickBot="1">
      <c r="A62" s="84" t="s">
        <v>144</v>
      </c>
      <c r="B62" s="86" t="s">
        <v>137</v>
      </c>
      <c r="C62" s="85">
        <v>46.073999999999998</v>
      </c>
      <c r="D62" s="86">
        <v>4.9799999999999997E-2</v>
      </c>
      <c r="E62" s="86">
        <v>40.720399999999998</v>
      </c>
      <c r="F62" s="86">
        <v>0.2918</v>
      </c>
      <c r="G62" s="86">
        <v>1.7100000000000001E-2</v>
      </c>
      <c r="H62" s="86">
        <v>2.6700000000000002E-2</v>
      </c>
      <c r="I62" s="86">
        <v>0.17630000000000001</v>
      </c>
      <c r="J62" s="86">
        <v>13.0151</v>
      </c>
      <c r="K62" s="86">
        <v>0.34029999999999999</v>
      </c>
      <c r="L62" s="87">
        <v>4.5600000000000002E-2</v>
      </c>
      <c r="M62" s="86">
        <v>100.75709999999999</v>
      </c>
      <c r="N62" s="85">
        <v>15484</v>
      </c>
      <c r="O62" s="86">
        <v>-30476</v>
      </c>
      <c r="P62" s="87">
        <v>-68</v>
      </c>
      <c r="Q62" s="86"/>
      <c r="R62" s="85">
        <v>42</v>
      </c>
      <c r="S62" s="88">
        <v>41564.726134259297</v>
      </c>
      <c r="T62" s="100">
        <f t="shared" si="0"/>
        <v>0.56722602628552421</v>
      </c>
      <c r="U62" s="100">
        <f t="shared" si="1"/>
        <v>8.9862538901486405E-2</v>
      </c>
      <c r="V62" s="100">
        <v>2.0160555807335228</v>
      </c>
      <c r="W62" s="100">
        <f t="shared" si="3"/>
        <v>0.86324135944153724</v>
      </c>
      <c r="X62" s="100">
        <f t="shared" si="2"/>
        <v>10.782273199999999</v>
      </c>
      <c r="Y62" s="100">
        <f t="shared" si="4"/>
        <v>1230.7236913199999</v>
      </c>
      <c r="Z62" s="101"/>
      <c r="AA62" s="77"/>
    </row>
    <row r="63" spans="1:27">
      <c r="A63" s="73" t="s">
        <v>71</v>
      </c>
      <c r="B63" s="74" t="s">
        <v>145</v>
      </c>
      <c r="C63" s="72">
        <v>43.5593</v>
      </c>
      <c r="D63" s="74">
        <v>3.2399999999999998E-2</v>
      </c>
      <c r="E63" s="74">
        <v>39.796300000000002</v>
      </c>
      <c r="F63" s="74">
        <v>0.32750000000000001</v>
      </c>
      <c r="G63" s="74">
        <v>1.9900000000000001E-2</v>
      </c>
      <c r="H63" s="74">
        <v>2.3E-2</v>
      </c>
      <c r="I63" s="74">
        <v>0.17760000000000001</v>
      </c>
      <c r="J63" s="74">
        <v>16.0002</v>
      </c>
      <c r="K63" s="74">
        <v>0.40300000000000002</v>
      </c>
      <c r="L63" s="75">
        <v>1.6299999999999999E-2</v>
      </c>
      <c r="M63" s="74">
        <v>100.3554</v>
      </c>
      <c r="N63" s="72">
        <v>12063</v>
      </c>
      <c r="O63" s="74">
        <v>-32997</v>
      </c>
      <c r="P63" s="75">
        <v>-54</v>
      </c>
      <c r="Q63" s="74"/>
      <c r="R63" s="72">
        <v>43</v>
      </c>
      <c r="S63" s="76">
        <v>41564.729791666701</v>
      </c>
      <c r="T63" s="97">
        <f t="shared" si="0"/>
        <v>0.54577416132139633</v>
      </c>
      <c r="U63" s="97">
        <f t="shared" si="1"/>
        <v>0.11243161109835312</v>
      </c>
      <c r="V63" s="97">
        <v>1.9809369536653165</v>
      </c>
      <c r="W63" s="97">
        <f t="shared" si="3"/>
        <v>0.82918470817260859</v>
      </c>
      <c r="X63" s="97">
        <f t="shared" si="2"/>
        <v>8.4893697400000008</v>
      </c>
      <c r="Y63" s="97">
        <f t="shared" si="4"/>
        <v>1184.6363317740002</v>
      </c>
      <c r="Z63" s="98">
        <f>MAX(Y63:Y70)</f>
        <v>1222.9822904880002</v>
      </c>
      <c r="AA63" s="77"/>
    </row>
    <row r="64" spans="1:27">
      <c r="A64" s="81" t="s">
        <v>74</v>
      </c>
      <c r="B64" s="79" t="s">
        <v>145</v>
      </c>
      <c r="C64" s="80">
        <v>43.73</v>
      </c>
      <c r="D64" s="79">
        <v>4.5199999999999997E-2</v>
      </c>
      <c r="E64" s="79">
        <v>39.766399999999997</v>
      </c>
      <c r="F64" s="79">
        <v>0.34010000000000001</v>
      </c>
      <c r="G64" s="79">
        <v>2.5700000000000001E-2</v>
      </c>
      <c r="H64" s="79">
        <v>7.7899999999999997E-2</v>
      </c>
      <c r="I64" s="79">
        <v>0.16259999999999999</v>
      </c>
      <c r="J64" s="79">
        <v>15.750400000000001</v>
      </c>
      <c r="K64" s="79">
        <v>0.378</v>
      </c>
      <c r="L64" s="82">
        <v>4.2000000000000003E-2</v>
      </c>
      <c r="M64" s="79">
        <v>100.3181</v>
      </c>
      <c r="N64" s="80">
        <v>12053.4</v>
      </c>
      <c r="O64" s="79">
        <v>-32987.699999999997</v>
      </c>
      <c r="P64" s="82">
        <v>-54</v>
      </c>
      <c r="Q64" s="79"/>
      <c r="R64" s="80">
        <v>44</v>
      </c>
      <c r="S64" s="83">
        <v>41564.733553240701</v>
      </c>
      <c r="T64" s="77">
        <f t="shared" si="0"/>
        <v>0.54772467080765652</v>
      </c>
      <c r="U64" s="77">
        <f t="shared" si="1"/>
        <v>0.11063826510748927</v>
      </c>
      <c r="V64" s="77">
        <v>1.9816178559890441</v>
      </c>
      <c r="W64" s="77">
        <f t="shared" si="3"/>
        <v>0.83194943233902052</v>
      </c>
      <c r="X64" s="77">
        <f t="shared" si="2"/>
        <v>8.6450139999999962</v>
      </c>
      <c r="Y64" s="77">
        <f t="shared" si="4"/>
        <v>1187.7647813999999</v>
      </c>
      <c r="Z64" s="99"/>
      <c r="AA64" s="77"/>
    </row>
    <row r="65" spans="1:27">
      <c r="A65" s="81" t="s">
        <v>75</v>
      </c>
      <c r="B65" s="79" t="s">
        <v>145</v>
      </c>
      <c r="C65" s="80">
        <v>43.903599999999997</v>
      </c>
      <c r="D65" s="79">
        <v>3.1300000000000001E-2</v>
      </c>
      <c r="E65" s="79">
        <v>39.863500000000002</v>
      </c>
      <c r="F65" s="79">
        <v>0.3291</v>
      </c>
      <c r="G65" s="79">
        <v>1.8800000000000001E-2</v>
      </c>
      <c r="H65" s="79">
        <v>1.83E-2</v>
      </c>
      <c r="I65" s="79">
        <v>0.27160000000000001</v>
      </c>
      <c r="J65" s="79">
        <v>15.5809</v>
      </c>
      <c r="K65" s="79">
        <v>0.35949999999999999</v>
      </c>
      <c r="L65" s="82">
        <v>3.1600000000000003E-2</v>
      </c>
      <c r="M65" s="79">
        <v>100.40819999999999</v>
      </c>
      <c r="N65" s="80">
        <v>12043.9</v>
      </c>
      <c r="O65" s="79">
        <v>-32978.400000000001</v>
      </c>
      <c r="P65" s="82">
        <v>-54</v>
      </c>
      <c r="Q65" s="79"/>
      <c r="R65" s="80">
        <v>45</v>
      </c>
      <c r="S65" s="83">
        <v>41564.737175925897</v>
      </c>
      <c r="T65" s="77">
        <f t="shared" si="0"/>
        <v>0.54879938113728721</v>
      </c>
      <c r="U65" s="77">
        <f t="shared" si="1"/>
        <v>0.1092287500845683</v>
      </c>
      <c r="V65" s="77">
        <v>1.9855885169900591</v>
      </c>
      <c r="W65" s="77">
        <f t="shared" si="3"/>
        <v>0.8340059567335707</v>
      </c>
      <c r="X65" s="77">
        <f t="shared" si="2"/>
        <v>8.8033024799999993</v>
      </c>
      <c r="Y65" s="77">
        <f t="shared" si="4"/>
        <v>1190.9463798480001</v>
      </c>
      <c r="Z65" s="99"/>
      <c r="AA65" s="77"/>
    </row>
    <row r="66" spans="1:27">
      <c r="A66" s="81" t="s">
        <v>76</v>
      </c>
      <c r="B66" s="79" t="s">
        <v>145</v>
      </c>
      <c r="C66" s="80">
        <v>44.407499999999999</v>
      </c>
      <c r="D66" s="79">
        <v>2.3099999999999999E-2</v>
      </c>
      <c r="E66" s="79">
        <v>40.008099999999999</v>
      </c>
      <c r="F66" s="79">
        <v>0.33850000000000002</v>
      </c>
      <c r="G66" s="79">
        <v>2.46E-2</v>
      </c>
      <c r="H66" s="79">
        <v>3.1099999999999999E-2</v>
      </c>
      <c r="I66" s="79">
        <v>0.2407</v>
      </c>
      <c r="J66" s="79">
        <v>15.144399999999999</v>
      </c>
      <c r="K66" s="79">
        <v>0.39300000000000002</v>
      </c>
      <c r="L66" s="82">
        <v>4.3799999999999999E-2</v>
      </c>
      <c r="M66" s="79">
        <v>100.65479999999999</v>
      </c>
      <c r="N66" s="80">
        <v>12034.3</v>
      </c>
      <c r="O66" s="79">
        <v>-32969.1</v>
      </c>
      <c r="P66" s="82">
        <v>-54</v>
      </c>
      <c r="Q66" s="79"/>
      <c r="R66" s="80">
        <v>46</v>
      </c>
      <c r="S66" s="83">
        <v>41564.740775462997</v>
      </c>
      <c r="T66" s="77">
        <f t="shared" ref="T66:T129" si="5">(C66/$AC$3)/$V66</f>
        <v>0.55254335825607159</v>
      </c>
      <c r="U66" s="77">
        <f t="shared" ref="U66:U129" si="6">(J66/$AC$10)/$V66</f>
        <v>0.10568006069804463</v>
      </c>
      <c r="V66" s="77">
        <v>1.9947693848156995</v>
      </c>
      <c r="W66" s="77">
        <f t="shared" si="3"/>
        <v>0.83944651974558293</v>
      </c>
      <c r="X66" s="77">
        <f t="shared" ref="X66:X129" si="7">(0.9118*C66)-31.228</f>
        <v>9.2627584999999968</v>
      </c>
      <c r="Y66" s="77">
        <f t="shared" si="4"/>
        <v>1200.18144585</v>
      </c>
      <c r="Z66" s="99"/>
      <c r="AA66" s="77"/>
    </row>
    <row r="67" spans="1:27">
      <c r="A67" s="81" t="s">
        <v>77</v>
      </c>
      <c r="B67" s="79" t="s">
        <v>145</v>
      </c>
      <c r="C67" s="80">
        <v>44.569200000000002</v>
      </c>
      <c r="D67" s="79">
        <v>3.7600000000000001E-2</v>
      </c>
      <c r="E67" s="79">
        <v>39.9998</v>
      </c>
      <c r="F67" s="79">
        <v>0.33710000000000001</v>
      </c>
      <c r="G67" s="79">
        <v>1.2999999999999999E-2</v>
      </c>
      <c r="H67" s="79">
        <v>5.6800000000000003E-2</v>
      </c>
      <c r="I67" s="79">
        <v>0.218</v>
      </c>
      <c r="J67" s="79">
        <v>14.6952</v>
      </c>
      <c r="K67" s="79">
        <v>0.39240000000000003</v>
      </c>
      <c r="L67" s="82">
        <v>3.15E-2</v>
      </c>
      <c r="M67" s="79">
        <v>100.3506</v>
      </c>
      <c r="N67" s="80">
        <v>12024.7</v>
      </c>
      <c r="O67" s="79">
        <v>-32959.9</v>
      </c>
      <c r="P67" s="82">
        <v>-54</v>
      </c>
      <c r="Q67" s="79"/>
      <c r="R67" s="80">
        <v>47</v>
      </c>
      <c r="S67" s="83">
        <v>41564.744375000002</v>
      </c>
      <c r="T67" s="77">
        <f t="shared" si="5"/>
        <v>0.55529336224009318</v>
      </c>
      <c r="U67" s="77">
        <f t="shared" si="6"/>
        <v>0.10268194542057572</v>
      </c>
      <c r="V67" s="77">
        <v>1.9921181358974303</v>
      </c>
      <c r="W67" s="77">
        <f t="shared" ref="W67:W130" si="8">T67/(T67+U67)</f>
        <v>0.84394255494838288</v>
      </c>
      <c r="X67" s="77">
        <f t="shared" si="7"/>
        <v>9.4101965600000028</v>
      </c>
      <c r="Y67" s="77">
        <f t="shared" ref="Y67:Y130" si="9">(20.1*X67)+1014</f>
        <v>1203.1449508560002</v>
      </c>
      <c r="Z67" s="99"/>
      <c r="AA67" s="77"/>
    </row>
    <row r="68" spans="1:27">
      <c r="A68" s="81" t="s">
        <v>146</v>
      </c>
      <c r="B68" s="79" t="s">
        <v>145</v>
      </c>
      <c r="C68" s="80">
        <v>44.963900000000002</v>
      </c>
      <c r="D68" s="79">
        <v>4.7399999999999998E-2</v>
      </c>
      <c r="E68" s="79">
        <v>39.978700000000003</v>
      </c>
      <c r="F68" s="79">
        <v>0.33079999999999998</v>
      </c>
      <c r="G68" s="79">
        <v>2.0299999999999999E-2</v>
      </c>
      <c r="H68" s="79">
        <v>0.12889999999999999</v>
      </c>
      <c r="I68" s="79">
        <v>0.2487</v>
      </c>
      <c r="J68" s="79">
        <v>13.8376</v>
      </c>
      <c r="K68" s="79">
        <v>0.37969999999999998</v>
      </c>
      <c r="L68" s="82">
        <v>4.3400000000000001E-2</v>
      </c>
      <c r="M68" s="79">
        <v>99.979399999999998</v>
      </c>
      <c r="N68" s="80">
        <v>12015.1</v>
      </c>
      <c r="O68" s="79">
        <v>-32950.6</v>
      </c>
      <c r="P68" s="82">
        <v>-54</v>
      </c>
      <c r="Q68" s="79"/>
      <c r="R68" s="80">
        <v>48</v>
      </c>
      <c r="S68" s="83">
        <v>41564.747974537</v>
      </c>
      <c r="T68" s="77">
        <f t="shared" si="5"/>
        <v>0.56066019281296509</v>
      </c>
      <c r="U68" s="77">
        <f t="shared" si="6"/>
        <v>9.6767041840461962E-2</v>
      </c>
      <c r="V68" s="77">
        <v>1.9905220087321129</v>
      </c>
      <c r="W68" s="77">
        <f t="shared" si="8"/>
        <v>0.85280950234519237</v>
      </c>
      <c r="X68" s="77">
        <f t="shared" si="7"/>
        <v>9.7700840200000059</v>
      </c>
      <c r="Y68" s="77">
        <f t="shared" si="9"/>
        <v>1210.3786888020002</v>
      </c>
      <c r="Z68" s="99"/>
      <c r="AA68" s="77"/>
    </row>
    <row r="69" spans="1:27">
      <c r="A69" s="81" t="s">
        <v>147</v>
      </c>
      <c r="B69" s="79" t="s">
        <v>145</v>
      </c>
      <c r="C69" s="80">
        <v>45.651600000000002</v>
      </c>
      <c r="D69" s="79">
        <v>4.65E-2</v>
      </c>
      <c r="E69" s="79">
        <v>40.171199999999999</v>
      </c>
      <c r="F69" s="79">
        <v>0.32769999999999999</v>
      </c>
      <c r="G69" s="79">
        <v>8.0000000000000002E-3</v>
      </c>
      <c r="H69" s="79">
        <v>5.1400000000000001E-2</v>
      </c>
      <c r="I69" s="79">
        <v>0.1115</v>
      </c>
      <c r="J69" s="79">
        <v>13.3126</v>
      </c>
      <c r="K69" s="79">
        <v>0.33040000000000003</v>
      </c>
      <c r="L69" s="82">
        <v>2.9899999999999999E-2</v>
      </c>
      <c r="M69" s="79">
        <v>100.041</v>
      </c>
      <c r="N69" s="80">
        <v>12005.6</v>
      </c>
      <c r="O69" s="79">
        <v>-32941.300000000003</v>
      </c>
      <c r="P69" s="82">
        <v>-54</v>
      </c>
      <c r="Q69" s="79"/>
      <c r="R69" s="80">
        <v>49</v>
      </c>
      <c r="S69" s="83">
        <v>41564.751562500001</v>
      </c>
      <c r="T69" s="77">
        <f t="shared" si="5"/>
        <v>0.566517884679404</v>
      </c>
      <c r="U69" s="77">
        <f t="shared" si="6"/>
        <v>9.2651285286380725E-2</v>
      </c>
      <c r="V69" s="77">
        <v>2.0000696101706743</v>
      </c>
      <c r="W69" s="77">
        <f t="shared" si="8"/>
        <v>0.85944232602506287</v>
      </c>
      <c r="X69" s="77">
        <f t="shared" si="7"/>
        <v>10.397128880000004</v>
      </c>
      <c r="Y69" s="77">
        <f t="shared" si="9"/>
        <v>1222.9822904880002</v>
      </c>
      <c r="Z69" s="99"/>
      <c r="AA69" s="77"/>
    </row>
    <row r="70" spans="1:27" ht="15" thickBot="1">
      <c r="A70" s="84" t="s">
        <v>148</v>
      </c>
      <c r="B70" s="86" t="s">
        <v>145</v>
      </c>
      <c r="C70" s="85">
        <v>45.4116</v>
      </c>
      <c r="D70" s="86">
        <v>6.0600000000000001E-2</v>
      </c>
      <c r="E70" s="86">
        <v>39.761800000000001</v>
      </c>
      <c r="F70" s="86">
        <v>0.30620000000000003</v>
      </c>
      <c r="G70" s="86">
        <v>5.0099999999999999E-2</v>
      </c>
      <c r="H70" s="86">
        <v>9.8799999999999999E-2</v>
      </c>
      <c r="I70" s="86">
        <v>0.21340000000000001</v>
      </c>
      <c r="J70" s="86">
        <v>13.4221</v>
      </c>
      <c r="K70" s="86">
        <v>0.4143</v>
      </c>
      <c r="L70" s="87">
        <v>0.14910000000000001</v>
      </c>
      <c r="M70" s="86">
        <v>99.888099999999994</v>
      </c>
      <c r="N70" s="85">
        <v>11996</v>
      </c>
      <c r="O70" s="86">
        <v>-32932</v>
      </c>
      <c r="P70" s="87">
        <v>-54</v>
      </c>
      <c r="Q70" s="86"/>
      <c r="R70" s="85">
        <v>50</v>
      </c>
      <c r="S70" s="88">
        <v>41564.755162037</v>
      </c>
      <c r="T70" s="100">
        <f t="shared" si="5"/>
        <v>0.56559084197753973</v>
      </c>
      <c r="U70" s="100">
        <f t="shared" si="6"/>
        <v>9.3753389710585874E-2</v>
      </c>
      <c r="V70" s="100">
        <v>1.9928158449659283</v>
      </c>
      <c r="W70" s="100">
        <f t="shared" si="8"/>
        <v>0.85780812934307749</v>
      </c>
      <c r="X70" s="100">
        <f t="shared" si="7"/>
        <v>10.178296879999998</v>
      </c>
      <c r="Y70" s="100">
        <f t="shared" si="9"/>
        <v>1218.583767288</v>
      </c>
      <c r="Z70" s="101"/>
      <c r="AA70" s="77"/>
    </row>
    <row r="71" spans="1:27">
      <c r="A71" s="73" t="s">
        <v>149</v>
      </c>
      <c r="B71" s="74" t="s">
        <v>150</v>
      </c>
      <c r="C71" s="72">
        <v>46.6496</v>
      </c>
      <c r="D71" s="74">
        <v>6.3399999999999998E-2</v>
      </c>
      <c r="E71" s="74">
        <v>40.539499999999997</v>
      </c>
      <c r="F71" s="74">
        <v>0.26869999999999999</v>
      </c>
      <c r="G71" s="74">
        <v>1.5900000000000001E-2</v>
      </c>
      <c r="H71" s="74">
        <v>4.4699999999999997E-2</v>
      </c>
      <c r="I71" s="74">
        <v>0.12330000000000001</v>
      </c>
      <c r="J71" s="74">
        <v>11.952400000000001</v>
      </c>
      <c r="K71" s="74">
        <v>0.43059999999999998</v>
      </c>
      <c r="L71" s="75">
        <v>2.1899999999999999E-2</v>
      </c>
      <c r="M71" s="74">
        <v>100.1099</v>
      </c>
      <c r="N71" s="72">
        <v>12768</v>
      </c>
      <c r="O71" s="74">
        <v>-29973</v>
      </c>
      <c r="P71" s="75">
        <v>-62</v>
      </c>
      <c r="Q71" s="74"/>
      <c r="R71" s="72">
        <v>51</v>
      </c>
      <c r="S71" s="76">
        <v>41564.758807870399</v>
      </c>
      <c r="T71" s="97">
        <f t="shared" si="5"/>
        <v>0.57528201974557958</v>
      </c>
      <c r="U71" s="97">
        <f t="shared" si="6"/>
        <v>8.2664480134041415E-2</v>
      </c>
      <c r="V71" s="97">
        <v>2.0126574089216684</v>
      </c>
      <c r="W71" s="97">
        <f t="shared" si="8"/>
        <v>0.87435987553826067</v>
      </c>
      <c r="X71" s="97">
        <f t="shared" si="7"/>
        <v>11.307105280000002</v>
      </c>
      <c r="Y71" s="97">
        <f t="shared" si="9"/>
        <v>1241.2728161280002</v>
      </c>
      <c r="Z71" s="98">
        <f>MAX(Y71:Y75)</f>
        <v>1241.2728161280002</v>
      </c>
      <c r="AA71" s="77"/>
    </row>
    <row r="72" spans="1:27">
      <c r="A72" s="81" t="s">
        <v>151</v>
      </c>
      <c r="B72" s="79" t="s">
        <v>150</v>
      </c>
      <c r="C72" s="80">
        <v>46.602200000000003</v>
      </c>
      <c r="D72" s="79">
        <v>5.9200000000000003E-2</v>
      </c>
      <c r="E72" s="79">
        <v>40.663600000000002</v>
      </c>
      <c r="F72" s="79">
        <v>0.26860000000000001</v>
      </c>
      <c r="G72" s="79">
        <v>2.3300000000000001E-2</v>
      </c>
      <c r="H72" s="79">
        <v>0.1051</v>
      </c>
      <c r="I72" s="79">
        <v>0.18759999999999999</v>
      </c>
      <c r="J72" s="79">
        <v>12.240600000000001</v>
      </c>
      <c r="K72" s="79">
        <v>0.40100000000000002</v>
      </c>
      <c r="L72" s="82">
        <v>1.9400000000000001E-2</v>
      </c>
      <c r="M72" s="79">
        <v>100.5705</v>
      </c>
      <c r="N72" s="80">
        <v>12791.3</v>
      </c>
      <c r="O72" s="79">
        <v>-29971.3</v>
      </c>
      <c r="P72" s="82">
        <v>-62</v>
      </c>
      <c r="Q72" s="79"/>
      <c r="R72" s="80">
        <v>52</v>
      </c>
      <c r="S72" s="83">
        <v>41564.762523148202</v>
      </c>
      <c r="T72" s="77">
        <f t="shared" si="5"/>
        <v>0.57303447375293415</v>
      </c>
      <c r="U72" s="77">
        <f t="shared" si="6"/>
        <v>8.4412736693316323E-2</v>
      </c>
      <c r="V72" s="77">
        <v>2.018498365546554</v>
      </c>
      <c r="W72" s="77">
        <f t="shared" si="8"/>
        <v>0.87160530100048628</v>
      </c>
      <c r="X72" s="77">
        <f t="shared" si="7"/>
        <v>11.263885960000003</v>
      </c>
      <c r="Y72" s="77">
        <f t="shared" si="9"/>
        <v>1240.4041077960001</v>
      </c>
      <c r="Z72" s="99"/>
      <c r="AA72" s="77"/>
    </row>
    <row r="73" spans="1:27">
      <c r="A73" s="81" t="s">
        <v>152</v>
      </c>
      <c r="B73" s="79" t="s">
        <v>150</v>
      </c>
      <c r="C73" s="80">
        <v>46.249699999999997</v>
      </c>
      <c r="D73" s="79">
        <v>5.28E-2</v>
      </c>
      <c r="E73" s="79">
        <v>40.547899999999998</v>
      </c>
      <c r="F73" s="79">
        <v>0.26729999999999998</v>
      </c>
      <c r="G73" s="79">
        <v>1.3599999999999999E-2</v>
      </c>
      <c r="H73" s="79">
        <v>9.5600000000000004E-2</v>
      </c>
      <c r="I73" s="79">
        <v>0.18729999999999999</v>
      </c>
      <c r="J73" s="79">
        <v>12.1488</v>
      </c>
      <c r="K73" s="79">
        <v>0.37890000000000001</v>
      </c>
      <c r="L73" s="82">
        <v>3.5499999999999997E-2</v>
      </c>
      <c r="M73" s="79">
        <v>99.977500000000006</v>
      </c>
      <c r="N73" s="80">
        <v>12814.5</v>
      </c>
      <c r="O73" s="79">
        <v>-29969.5</v>
      </c>
      <c r="P73" s="82">
        <v>-62</v>
      </c>
      <c r="Q73" s="79"/>
      <c r="R73" s="80">
        <v>53</v>
      </c>
      <c r="S73" s="83">
        <v>41564.766157407401</v>
      </c>
      <c r="T73" s="77">
        <f t="shared" si="5"/>
        <v>0.57221798972687388</v>
      </c>
      <c r="U73" s="77">
        <f t="shared" si="6"/>
        <v>8.4297930622914838E-2</v>
      </c>
      <c r="V73" s="77">
        <v>2.0060887634310305</v>
      </c>
      <c r="W73" s="77">
        <f t="shared" si="8"/>
        <v>0.87159804048925238</v>
      </c>
      <c r="X73" s="77">
        <f t="shared" si="7"/>
        <v>10.942476460000002</v>
      </c>
      <c r="Y73" s="77">
        <f t="shared" si="9"/>
        <v>1233.943776846</v>
      </c>
      <c r="Z73" s="99"/>
      <c r="AA73" s="77"/>
    </row>
    <row r="74" spans="1:27">
      <c r="A74" s="81" t="s">
        <v>153</v>
      </c>
      <c r="B74" s="79" t="s">
        <v>150</v>
      </c>
      <c r="C74" s="80">
        <v>46.1143</v>
      </c>
      <c r="D74" s="79">
        <v>6.2300000000000001E-2</v>
      </c>
      <c r="E74" s="79">
        <v>40.6526</v>
      </c>
      <c r="F74" s="79">
        <v>0.2767</v>
      </c>
      <c r="G74" s="79">
        <v>2.07E-2</v>
      </c>
      <c r="H74" s="79">
        <v>5.0299999999999997E-2</v>
      </c>
      <c r="I74" s="79">
        <v>0.17810000000000001</v>
      </c>
      <c r="J74" s="79">
        <v>12.3474</v>
      </c>
      <c r="K74" s="79">
        <v>0.41620000000000001</v>
      </c>
      <c r="L74" s="82">
        <v>2.4E-2</v>
      </c>
      <c r="M74" s="79">
        <v>100.1425</v>
      </c>
      <c r="N74" s="80">
        <v>12837.8</v>
      </c>
      <c r="O74" s="79">
        <v>-29967.8</v>
      </c>
      <c r="P74" s="82">
        <v>-62</v>
      </c>
      <c r="Q74" s="79"/>
      <c r="R74" s="80">
        <v>54</v>
      </c>
      <c r="S74" s="83">
        <v>41564.769745370402</v>
      </c>
      <c r="T74" s="77">
        <f t="shared" si="5"/>
        <v>0.57012013091485003</v>
      </c>
      <c r="U74" s="77">
        <f t="shared" si="6"/>
        <v>8.5612507428046505E-2</v>
      </c>
      <c r="V74" s="77">
        <v>2.0075759159637916</v>
      </c>
      <c r="W74" s="77">
        <f t="shared" si="8"/>
        <v>0.86943991739621496</v>
      </c>
      <c r="X74" s="77">
        <f t="shared" si="7"/>
        <v>10.819018740000004</v>
      </c>
      <c r="Y74" s="77">
        <f t="shared" si="9"/>
        <v>1231.4622766740001</v>
      </c>
      <c r="Z74" s="99"/>
      <c r="AA74" s="77"/>
    </row>
    <row r="75" spans="1:27" ht="15" thickBot="1">
      <c r="A75" s="84" t="s">
        <v>154</v>
      </c>
      <c r="B75" s="86" t="s">
        <v>150</v>
      </c>
      <c r="C75" s="85">
        <v>44.007300000000001</v>
      </c>
      <c r="D75" s="86">
        <v>4.2700000000000002E-2</v>
      </c>
      <c r="E75" s="86">
        <v>40.387799999999999</v>
      </c>
      <c r="F75" s="86">
        <v>0.29499999999999998</v>
      </c>
      <c r="G75" s="86">
        <v>2.3E-2</v>
      </c>
      <c r="H75" s="86">
        <v>9.2100000000000001E-2</v>
      </c>
      <c r="I75" s="86">
        <v>0.16489999999999999</v>
      </c>
      <c r="J75" s="86">
        <v>14.8527</v>
      </c>
      <c r="K75" s="86">
        <v>0.38440000000000002</v>
      </c>
      <c r="L75" s="87">
        <v>4.3700000000000003E-2</v>
      </c>
      <c r="M75" s="86">
        <v>100.29349999999999</v>
      </c>
      <c r="N75" s="85">
        <v>12861</v>
      </c>
      <c r="O75" s="86">
        <v>-29966</v>
      </c>
      <c r="P75" s="87">
        <v>-62</v>
      </c>
      <c r="Q75" s="86"/>
      <c r="R75" s="85">
        <v>55</v>
      </c>
      <c r="S75" s="88">
        <v>41564.773356481499</v>
      </c>
      <c r="T75" s="100">
        <f t="shared" si="5"/>
        <v>0.55006196909753624</v>
      </c>
      <c r="U75" s="100">
        <f t="shared" si="6"/>
        <v>0.10411738409124623</v>
      </c>
      <c r="V75" s="100">
        <v>1.9857100660347906</v>
      </c>
      <c r="W75" s="100">
        <f t="shared" si="8"/>
        <v>0.84084275423287447</v>
      </c>
      <c r="X75" s="100">
        <f t="shared" si="7"/>
        <v>8.8978561400000018</v>
      </c>
      <c r="Y75" s="100">
        <f t="shared" si="9"/>
        <v>1192.8469084140002</v>
      </c>
      <c r="Z75" s="101"/>
      <c r="AA75" s="77"/>
    </row>
    <row r="76" spans="1:27">
      <c r="A76" s="72" t="s">
        <v>78</v>
      </c>
      <c r="B76" s="73" t="s">
        <v>155</v>
      </c>
      <c r="C76" s="74">
        <v>44.193899999999999</v>
      </c>
      <c r="D76" s="74">
        <v>3.2000000000000001E-2</v>
      </c>
      <c r="E76" s="74">
        <v>40.0124</v>
      </c>
      <c r="F76" s="74">
        <v>0.32140000000000002</v>
      </c>
      <c r="G76" s="74">
        <v>7.7000000000000002E-3</v>
      </c>
      <c r="H76" s="74">
        <v>0</v>
      </c>
      <c r="I76" s="74">
        <v>0.1179</v>
      </c>
      <c r="J76" s="74">
        <v>15.348000000000001</v>
      </c>
      <c r="K76" s="74">
        <v>0.25</v>
      </c>
      <c r="L76" s="75">
        <v>7.3800000000000004E-2</v>
      </c>
      <c r="M76" s="74">
        <v>100.357</v>
      </c>
      <c r="N76" s="72">
        <v>6342</v>
      </c>
      <c r="O76" s="74">
        <v>-27689</v>
      </c>
      <c r="P76" s="75">
        <v>-48</v>
      </c>
      <c r="Q76" s="74"/>
      <c r="R76" s="72">
        <v>61</v>
      </c>
      <c r="S76" s="76">
        <v>41564.795219907399</v>
      </c>
      <c r="T76" s="97">
        <f t="shared" si="5"/>
        <v>0.55167345028608128</v>
      </c>
      <c r="U76" s="97">
        <f t="shared" si="6"/>
        <v>0.1074490275447529</v>
      </c>
      <c r="V76" s="97">
        <v>1.9883048760099071</v>
      </c>
      <c r="W76" s="97">
        <f t="shared" si="8"/>
        <v>0.83698169739504769</v>
      </c>
      <c r="X76" s="97">
        <f t="shared" si="7"/>
        <v>9.0679980199999974</v>
      </c>
      <c r="Y76" s="97">
        <f t="shared" si="9"/>
        <v>1196.2667602019999</v>
      </c>
      <c r="Z76" s="98">
        <f>MAX(Y76:Y85)</f>
        <v>1208.4781602360001</v>
      </c>
      <c r="AA76" s="77"/>
    </row>
    <row r="77" spans="1:27">
      <c r="A77" s="80" t="s">
        <v>80</v>
      </c>
      <c r="B77" s="81" t="s">
        <v>155</v>
      </c>
      <c r="C77" s="79">
        <v>44.230499999999999</v>
      </c>
      <c r="D77" s="79">
        <v>3.7499999999999999E-2</v>
      </c>
      <c r="E77" s="79">
        <v>39.979199999999999</v>
      </c>
      <c r="F77" s="79">
        <v>0.32500000000000001</v>
      </c>
      <c r="G77" s="79">
        <v>2.41E-2</v>
      </c>
      <c r="H77" s="79">
        <v>4.9000000000000002E-2</v>
      </c>
      <c r="I77" s="79">
        <v>0.15840000000000001</v>
      </c>
      <c r="J77" s="79">
        <v>15.575799999999999</v>
      </c>
      <c r="K77" s="79">
        <v>0.26450000000000001</v>
      </c>
      <c r="L77" s="82">
        <v>3.04E-2</v>
      </c>
      <c r="M77" s="79">
        <v>100.67449999999999</v>
      </c>
      <c r="N77" s="80">
        <v>6361</v>
      </c>
      <c r="O77" s="79">
        <v>-27683.7</v>
      </c>
      <c r="P77" s="82">
        <v>-48</v>
      </c>
      <c r="Q77" s="79"/>
      <c r="R77" s="80">
        <v>62</v>
      </c>
      <c r="S77" s="83">
        <v>41564.798958333296</v>
      </c>
      <c r="T77" s="77">
        <f t="shared" si="5"/>
        <v>0.5508470822995386</v>
      </c>
      <c r="U77" s="77">
        <f t="shared" si="6"/>
        <v>0.10879038415817485</v>
      </c>
      <c r="V77" s="77">
        <v>1.9929368066809032</v>
      </c>
      <c r="W77" s="77">
        <f t="shared" si="8"/>
        <v>0.83507549269087955</v>
      </c>
      <c r="X77" s="77">
        <f t="shared" si="7"/>
        <v>9.1013699000000017</v>
      </c>
      <c r="Y77" s="77">
        <f t="shared" si="9"/>
        <v>1196.9375349900001</v>
      </c>
      <c r="Z77" s="99"/>
      <c r="AA77" s="77"/>
    </row>
    <row r="78" spans="1:27">
      <c r="A78" s="80" t="s">
        <v>81</v>
      </c>
      <c r="B78" s="81" t="s">
        <v>155</v>
      </c>
      <c r="C78" s="79">
        <v>44.198</v>
      </c>
      <c r="D78" s="79">
        <v>4.2000000000000003E-2</v>
      </c>
      <c r="E78" s="79">
        <v>39.921999999999997</v>
      </c>
      <c r="F78" s="79">
        <v>0.31459999999999999</v>
      </c>
      <c r="G78" s="79">
        <v>1.24E-2</v>
      </c>
      <c r="H78" s="79">
        <v>3.7100000000000001E-2</v>
      </c>
      <c r="I78" s="79">
        <v>0.214</v>
      </c>
      <c r="J78" s="79">
        <v>15.4055</v>
      </c>
      <c r="K78" s="79">
        <v>0.2462</v>
      </c>
      <c r="L78" s="82">
        <v>5.0700000000000002E-2</v>
      </c>
      <c r="M78" s="79">
        <v>100.4427</v>
      </c>
      <c r="N78" s="80">
        <v>6380</v>
      </c>
      <c r="O78" s="79">
        <v>-27678.3</v>
      </c>
      <c r="P78" s="82">
        <v>-48</v>
      </c>
      <c r="Q78" s="79"/>
      <c r="R78" s="80">
        <v>63</v>
      </c>
      <c r="S78" s="83">
        <v>41564.802557870396</v>
      </c>
      <c r="T78" s="77">
        <f t="shared" si="5"/>
        <v>0.55149763189416612</v>
      </c>
      <c r="U78" s="77">
        <f t="shared" si="6"/>
        <v>0.10780720244567887</v>
      </c>
      <c r="V78" s="77">
        <v>1.989123270802037</v>
      </c>
      <c r="W78" s="77">
        <f t="shared" si="8"/>
        <v>0.83648352502431578</v>
      </c>
      <c r="X78" s="77">
        <f t="shared" si="7"/>
        <v>9.0717363999999989</v>
      </c>
      <c r="Y78" s="77">
        <f t="shared" si="9"/>
        <v>1196.3419016400001</v>
      </c>
      <c r="Z78" s="99"/>
      <c r="AA78" s="77"/>
    </row>
    <row r="79" spans="1:27">
      <c r="A79" s="80" t="s">
        <v>82</v>
      </c>
      <c r="B79" s="81" t="s">
        <v>155</v>
      </c>
      <c r="C79" s="79">
        <v>44.117400000000004</v>
      </c>
      <c r="D79" s="79">
        <v>2.3400000000000001E-2</v>
      </c>
      <c r="E79" s="79">
        <v>40.038499999999999</v>
      </c>
      <c r="F79" s="79">
        <v>0.32479999999999998</v>
      </c>
      <c r="G79" s="79">
        <v>9.7000000000000003E-3</v>
      </c>
      <c r="H79" s="79">
        <v>5.0200000000000002E-2</v>
      </c>
      <c r="I79" s="79">
        <v>0.19</v>
      </c>
      <c r="J79" s="79">
        <v>15.066800000000001</v>
      </c>
      <c r="K79" s="79">
        <v>0.27350000000000002</v>
      </c>
      <c r="L79" s="82">
        <v>4.8500000000000001E-2</v>
      </c>
      <c r="M79" s="79">
        <v>100.14279999999999</v>
      </c>
      <c r="N79" s="80">
        <v>6399</v>
      </c>
      <c r="O79" s="79">
        <v>-27673</v>
      </c>
      <c r="P79" s="82">
        <v>-48</v>
      </c>
      <c r="Q79" s="79"/>
      <c r="R79" s="80">
        <v>64</v>
      </c>
      <c r="S79" s="83">
        <v>41564.806134259299</v>
      </c>
      <c r="T79" s="77">
        <f t="shared" si="5"/>
        <v>0.55179915219441233</v>
      </c>
      <c r="U79" s="77">
        <f t="shared" si="6"/>
        <v>0.10568736885522435</v>
      </c>
      <c r="V79" s="77">
        <v>1.9844109448831042</v>
      </c>
      <c r="W79" s="77">
        <f t="shared" si="8"/>
        <v>0.83925545928074541</v>
      </c>
      <c r="X79" s="77">
        <f t="shared" si="7"/>
        <v>8.9982453200000023</v>
      </c>
      <c r="Y79" s="77">
        <f t="shared" si="9"/>
        <v>1194.8647309320002</v>
      </c>
      <c r="Z79" s="99"/>
      <c r="AA79" s="77"/>
    </row>
    <row r="80" spans="1:27">
      <c r="A80" s="80" t="s">
        <v>83</v>
      </c>
      <c r="B80" s="81" t="s">
        <v>155</v>
      </c>
      <c r="C80" s="79">
        <v>44.1417</v>
      </c>
      <c r="D80" s="79">
        <v>2.2200000000000001E-2</v>
      </c>
      <c r="E80" s="79">
        <v>40.027500000000003</v>
      </c>
      <c r="F80" s="79">
        <v>0.31780000000000003</v>
      </c>
      <c r="G80" s="79">
        <v>1.83E-2</v>
      </c>
      <c r="H80" s="79">
        <v>3.2099999999999997E-2</v>
      </c>
      <c r="I80" s="79">
        <v>0.26690000000000003</v>
      </c>
      <c r="J80" s="79">
        <v>15.409599999999999</v>
      </c>
      <c r="K80" s="79">
        <v>0.22789999999999999</v>
      </c>
      <c r="L80" s="82">
        <v>4.9399999999999999E-2</v>
      </c>
      <c r="M80" s="79">
        <v>100.5134</v>
      </c>
      <c r="N80" s="80">
        <v>6418</v>
      </c>
      <c r="O80" s="79">
        <v>-27667.7</v>
      </c>
      <c r="P80" s="82">
        <v>-48</v>
      </c>
      <c r="Q80" s="79"/>
      <c r="R80" s="80">
        <v>65</v>
      </c>
      <c r="S80" s="83">
        <v>41564.809745370403</v>
      </c>
      <c r="T80" s="77">
        <f t="shared" si="5"/>
        <v>0.55057050170461064</v>
      </c>
      <c r="U80" s="77">
        <f t="shared" si="6"/>
        <v>0.10779191650037069</v>
      </c>
      <c r="V80" s="77">
        <v>1.9899348056727078</v>
      </c>
      <c r="W80" s="77">
        <f t="shared" si="8"/>
        <v>0.83627267669034899</v>
      </c>
      <c r="X80" s="77">
        <f t="shared" si="7"/>
        <v>9.0204020600000021</v>
      </c>
      <c r="Y80" s="77">
        <f t="shared" si="9"/>
        <v>1195.3100814060001</v>
      </c>
      <c r="Z80" s="99"/>
      <c r="AA80" s="77"/>
    </row>
    <row r="81" spans="1:27">
      <c r="A81" s="80" t="s">
        <v>156</v>
      </c>
      <c r="B81" s="81" t="s">
        <v>155</v>
      </c>
      <c r="C81" s="79">
        <v>44.243299999999998</v>
      </c>
      <c r="D81" s="79">
        <v>3.2800000000000003E-2</v>
      </c>
      <c r="E81" s="79">
        <v>39.878399999999999</v>
      </c>
      <c r="F81" s="79">
        <v>0.317</v>
      </c>
      <c r="G81" s="79">
        <v>1.2500000000000001E-2</v>
      </c>
      <c r="H81" s="79">
        <v>4.3900000000000002E-2</v>
      </c>
      <c r="I81" s="79">
        <v>0.2281</v>
      </c>
      <c r="J81" s="79">
        <v>15.069900000000001</v>
      </c>
      <c r="K81" s="79">
        <v>0.2442</v>
      </c>
      <c r="L81" s="82">
        <v>2.2100000000000002E-2</v>
      </c>
      <c r="M81" s="79">
        <v>100.09220000000001</v>
      </c>
      <c r="N81" s="80">
        <v>6437</v>
      </c>
      <c r="O81" s="79">
        <v>-27662.3</v>
      </c>
      <c r="P81" s="82">
        <v>-48</v>
      </c>
      <c r="Q81" s="79"/>
      <c r="R81" s="80">
        <v>66</v>
      </c>
      <c r="S81" s="83">
        <v>41564.813333333303</v>
      </c>
      <c r="T81" s="77">
        <f t="shared" si="5"/>
        <v>0.55325999278136118</v>
      </c>
      <c r="U81" s="77">
        <f t="shared" si="6"/>
        <v>0.10568736457613362</v>
      </c>
      <c r="V81" s="77">
        <v>1.9848193185738385</v>
      </c>
      <c r="W81" s="77">
        <f t="shared" si="8"/>
        <v>0.83961182422832659</v>
      </c>
      <c r="X81" s="77">
        <f t="shared" si="7"/>
        <v>9.1130409399999976</v>
      </c>
      <c r="Y81" s="77">
        <f t="shared" si="9"/>
        <v>1197.172122894</v>
      </c>
      <c r="Z81" s="99"/>
      <c r="AA81" s="77"/>
    </row>
    <row r="82" spans="1:27">
      <c r="A82" s="80" t="s">
        <v>157</v>
      </c>
      <c r="B82" s="81" t="s">
        <v>155</v>
      </c>
      <c r="C82" s="79">
        <v>44.490200000000002</v>
      </c>
      <c r="D82" s="79">
        <v>3.49E-2</v>
      </c>
      <c r="E82" s="79">
        <v>40.0989</v>
      </c>
      <c r="F82" s="79">
        <v>0.32300000000000001</v>
      </c>
      <c r="G82" s="79">
        <v>0</v>
      </c>
      <c r="H82" s="79">
        <v>1.0999999999999999E-2</v>
      </c>
      <c r="I82" s="79">
        <v>0.2102</v>
      </c>
      <c r="J82" s="79">
        <v>14.991199999999999</v>
      </c>
      <c r="K82" s="79">
        <v>0.30549999999999999</v>
      </c>
      <c r="L82" s="82">
        <v>2.53E-2</v>
      </c>
      <c r="M82" s="79">
        <v>100.49</v>
      </c>
      <c r="N82" s="80">
        <v>6456</v>
      </c>
      <c r="O82" s="79">
        <v>-27657</v>
      </c>
      <c r="P82" s="82">
        <v>-48</v>
      </c>
      <c r="Q82" s="79"/>
      <c r="R82" s="80">
        <v>67</v>
      </c>
      <c r="S82" s="83">
        <v>41564.816944444399</v>
      </c>
      <c r="T82" s="77">
        <f t="shared" si="5"/>
        <v>0.55382258759764846</v>
      </c>
      <c r="U82" s="77">
        <f t="shared" si="6"/>
        <v>0.1046582933035059</v>
      </c>
      <c r="V82" s="77">
        <v>1.9938681051962823</v>
      </c>
      <c r="W82" s="77">
        <f t="shared" si="8"/>
        <v>0.84106099912836141</v>
      </c>
      <c r="X82" s="77">
        <f t="shared" si="7"/>
        <v>9.3381643600000004</v>
      </c>
      <c r="Y82" s="77">
        <f t="shared" si="9"/>
        <v>1201.6971036360001</v>
      </c>
      <c r="Z82" s="99"/>
      <c r="AA82" s="77"/>
    </row>
    <row r="83" spans="1:27">
      <c r="A83" s="80" t="s">
        <v>158</v>
      </c>
      <c r="B83" s="81" t="s">
        <v>155</v>
      </c>
      <c r="C83" s="79">
        <v>44.598199999999999</v>
      </c>
      <c r="D83" s="79">
        <v>3.0599999999999999E-2</v>
      </c>
      <c r="E83" s="79">
        <v>40.106900000000003</v>
      </c>
      <c r="F83" s="79">
        <v>0.32190000000000002</v>
      </c>
      <c r="G83" s="79">
        <v>1.4500000000000001E-2</v>
      </c>
      <c r="H83" s="79">
        <v>4.9299999999999997E-2</v>
      </c>
      <c r="I83" s="79">
        <v>0.1777</v>
      </c>
      <c r="J83" s="79">
        <v>14.635300000000001</v>
      </c>
      <c r="K83" s="79">
        <v>0.3236</v>
      </c>
      <c r="L83" s="82">
        <v>2.24E-2</v>
      </c>
      <c r="M83" s="79">
        <v>100.2805</v>
      </c>
      <c r="N83" s="80">
        <v>6475</v>
      </c>
      <c r="O83" s="79">
        <v>-27651.7</v>
      </c>
      <c r="P83" s="82">
        <v>-48</v>
      </c>
      <c r="Q83" s="79"/>
      <c r="R83" s="80">
        <v>68</v>
      </c>
      <c r="S83" s="83">
        <v>41564.820532407401</v>
      </c>
      <c r="T83" s="77">
        <f t="shared" si="5"/>
        <v>0.5557257958826014</v>
      </c>
      <c r="U83" s="77">
        <f t="shared" si="6"/>
        <v>0.10227648610668709</v>
      </c>
      <c r="V83" s="77">
        <v>1.9918631948467482</v>
      </c>
      <c r="W83" s="77">
        <f t="shared" si="8"/>
        <v>0.84456514983886943</v>
      </c>
      <c r="X83" s="77">
        <f t="shared" si="7"/>
        <v>9.436638760000001</v>
      </c>
      <c r="Y83" s="77">
        <f t="shared" si="9"/>
        <v>1203.676439076</v>
      </c>
      <c r="Z83" s="99"/>
      <c r="AA83" s="77"/>
    </row>
    <row r="84" spans="1:27">
      <c r="A84" s="80" t="s">
        <v>159</v>
      </c>
      <c r="B84" s="81" t="s">
        <v>155</v>
      </c>
      <c r="C84" s="79">
        <v>44.860199999999999</v>
      </c>
      <c r="D84" s="79">
        <v>3.2500000000000001E-2</v>
      </c>
      <c r="E84" s="79">
        <v>40.282600000000002</v>
      </c>
      <c r="F84" s="79">
        <v>0.31690000000000002</v>
      </c>
      <c r="G84" s="79">
        <v>1.3899999999999999E-2</v>
      </c>
      <c r="H84" s="79">
        <v>7.9000000000000008E-3</v>
      </c>
      <c r="I84" s="79">
        <v>0.1938</v>
      </c>
      <c r="J84" s="79">
        <v>13.983599999999999</v>
      </c>
      <c r="K84" s="79">
        <v>0.36120000000000002</v>
      </c>
      <c r="L84" s="82">
        <v>4.5499999999999999E-2</v>
      </c>
      <c r="M84" s="79">
        <v>100.098</v>
      </c>
      <c r="N84" s="80">
        <v>6494</v>
      </c>
      <c r="O84" s="79">
        <v>-27646.3</v>
      </c>
      <c r="P84" s="82">
        <v>-48</v>
      </c>
      <c r="Q84" s="79"/>
      <c r="R84" s="80">
        <v>69</v>
      </c>
      <c r="S84" s="83">
        <v>41564.824131944399</v>
      </c>
      <c r="T84" s="77">
        <f t="shared" si="5"/>
        <v>0.5587383191800398</v>
      </c>
      <c r="U84" s="77">
        <f t="shared" si="6"/>
        <v>9.7678096512142695E-2</v>
      </c>
      <c r="V84" s="77">
        <v>1.992762220399946</v>
      </c>
      <c r="W84" s="77">
        <f t="shared" si="8"/>
        <v>0.85119492112466077</v>
      </c>
      <c r="X84" s="77">
        <f t="shared" si="7"/>
        <v>9.6755303600000033</v>
      </c>
      <c r="Y84" s="77">
        <f t="shared" si="9"/>
        <v>1208.4781602360001</v>
      </c>
      <c r="Z84" s="99"/>
      <c r="AA84" s="77"/>
    </row>
    <row r="85" spans="1:27" ht="15" thickBot="1">
      <c r="A85" s="85" t="s">
        <v>160</v>
      </c>
      <c r="B85" s="84" t="s">
        <v>155</v>
      </c>
      <c r="C85" s="86">
        <v>44.603200000000001</v>
      </c>
      <c r="D85" s="86">
        <v>4.1200000000000001E-2</v>
      </c>
      <c r="E85" s="86">
        <v>40.581899999999997</v>
      </c>
      <c r="F85" s="86">
        <v>0.34139999999999998</v>
      </c>
      <c r="G85" s="86">
        <v>2.9399999999999999E-2</v>
      </c>
      <c r="H85" s="86">
        <v>6.9500000000000006E-2</v>
      </c>
      <c r="I85" s="86">
        <v>0.1676</v>
      </c>
      <c r="J85" s="86">
        <v>14.0745</v>
      </c>
      <c r="K85" s="86">
        <v>0.34839999999999999</v>
      </c>
      <c r="L85" s="87">
        <v>2.35E-2</v>
      </c>
      <c r="M85" s="86">
        <v>100.28060000000001</v>
      </c>
      <c r="N85" s="85">
        <v>6513</v>
      </c>
      <c r="O85" s="86">
        <v>-27641</v>
      </c>
      <c r="P85" s="87">
        <v>-48</v>
      </c>
      <c r="Q85" s="86"/>
      <c r="R85" s="85">
        <v>70</v>
      </c>
      <c r="S85" s="88">
        <v>41564.827731481499</v>
      </c>
      <c r="T85" s="100">
        <f t="shared" si="5"/>
        <v>0.55545514959585696</v>
      </c>
      <c r="U85" s="100">
        <f t="shared" si="6"/>
        <v>9.8298501836839566E-2</v>
      </c>
      <c r="V85" s="100">
        <v>1.9930571538025545</v>
      </c>
      <c r="W85" s="100">
        <f t="shared" si="8"/>
        <v>0.84963984274287563</v>
      </c>
      <c r="X85" s="100">
        <f t="shared" si="7"/>
        <v>9.4411977600000014</v>
      </c>
      <c r="Y85" s="100">
        <f t="shared" si="9"/>
        <v>1203.768074976</v>
      </c>
      <c r="Z85" s="101"/>
      <c r="AA85" s="77"/>
    </row>
    <row r="86" spans="1:27">
      <c r="A86" s="73" t="s">
        <v>84</v>
      </c>
      <c r="B86" s="81" t="s">
        <v>161</v>
      </c>
      <c r="C86" s="72">
        <v>46.432899999999997</v>
      </c>
      <c r="D86" s="74">
        <v>4.7600000000000003E-2</v>
      </c>
      <c r="E86" s="74">
        <v>40.507100000000001</v>
      </c>
      <c r="F86" s="74">
        <v>0.2762</v>
      </c>
      <c r="G86" s="74">
        <v>2.23E-2</v>
      </c>
      <c r="H86" s="74">
        <v>0.1114</v>
      </c>
      <c r="I86" s="74">
        <v>0.2087</v>
      </c>
      <c r="J86" s="74">
        <v>12.323499999999999</v>
      </c>
      <c r="K86" s="74">
        <v>0.38229999999999997</v>
      </c>
      <c r="L86" s="75">
        <v>9.2999999999999992E-3</v>
      </c>
      <c r="M86" s="74">
        <v>100.3215</v>
      </c>
      <c r="N86" s="72">
        <v>5907</v>
      </c>
      <c r="O86" s="74">
        <v>-26508</v>
      </c>
      <c r="P86" s="75">
        <v>-48</v>
      </c>
      <c r="Q86" s="74"/>
      <c r="R86" s="72">
        <v>71</v>
      </c>
      <c r="S86" s="76">
        <v>41564.831388888902</v>
      </c>
      <c r="T86" s="97">
        <f t="shared" si="5"/>
        <v>0.57254874013873214</v>
      </c>
      <c r="U86" s="97">
        <f t="shared" si="6"/>
        <v>8.5221989358501726E-2</v>
      </c>
      <c r="V86" s="97">
        <v>2.0128716258259507</v>
      </c>
      <c r="W86" s="97">
        <f t="shared" si="8"/>
        <v>0.87043815491206022</v>
      </c>
      <c r="X86" s="97">
        <f t="shared" si="7"/>
        <v>11.109518219999998</v>
      </c>
      <c r="Y86" s="97">
        <f t="shared" si="9"/>
        <v>1237.301316222</v>
      </c>
      <c r="Z86" s="98">
        <f>MAX(Y86:Y95)</f>
        <v>1241.93076189</v>
      </c>
      <c r="AA86" s="77"/>
    </row>
    <row r="87" spans="1:27">
      <c r="A87" s="81" t="s">
        <v>86</v>
      </c>
      <c r="B87" s="81" t="s">
        <v>161</v>
      </c>
      <c r="C87" s="80">
        <v>46.685499999999998</v>
      </c>
      <c r="D87" s="79">
        <v>4.7899999999999998E-2</v>
      </c>
      <c r="E87" s="79">
        <v>40.622599999999998</v>
      </c>
      <c r="F87" s="79">
        <v>0.27179999999999999</v>
      </c>
      <c r="G87" s="79">
        <v>2.76E-2</v>
      </c>
      <c r="H87" s="79">
        <v>8.6999999999999994E-2</v>
      </c>
      <c r="I87" s="79">
        <v>0.18079999999999999</v>
      </c>
      <c r="J87" s="79">
        <v>12.1044</v>
      </c>
      <c r="K87" s="79">
        <v>0.38190000000000002</v>
      </c>
      <c r="L87" s="82">
        <v>2.07E-2</v>
      </c>
      <c r="M87" s="79">
        <v>100.4303</v>
      </c>
      <c r="N87" s="80">
        <v>5892.9</v>
      </c>
      <c r="O87" s="79">
        <v>-26520.7</v>
      </c>
      <c r="P87" s="82">
        <v>-48</v>
      </c>
      <c r="Q87" s="79"/>
      <c r="R87" s="80">
        <v>72</v>
      </c>
      <c r="S87" s="83">
        <v>41564.8351273148</v>
      </c>
      <c r="T87" s="77">
        <f t="shared" si="5"/>
        <v>0.57433543100859896</v>
      </c>
      <c r="U87" s="77">
        <f t="shared" si="6"/>
        <v>8.3513715373465178E-2</v>
      </c>
      <c r="V87" s="77">
        <v>2.0175259903185419</v>
      </c>
      <c r="W87" s="77">
        <f t="shared" si="8"/>
        <v>0.87305035533942565</v>
      </c>
      <c r="X87" s="77">
        <f t="shared" si="7"/>
        <v>11.339838899999997</v>
      </c>
      <c r="Y87" s="77">
        <f t="shared" si="9"/>
        <v>1241.93076189</v>
      </c>
      <c r="Z87" s="99"/>
      <c r="AA87" s="77"/>
    </row>
    <row r="88" spans="1:27">
      <c r="A88" s="81" t="s">
        <v>87</v>
      </c>
      <c r="B88" s="81" t="s">
        <v>161</v>
      </c>
      <c r="C88" s="80">
        <v>46.590400000000002</v>
      </c>
      <c r="D88" s="79">
        <v>5.7599999999999998E-2</v>
      </c>
      <c r="E88" s="79">
        <v>40.507300000000001</v>
      </c>
      <c r="F88" s="79">
        <v>0.27650000000000002</v>
      </c>
      <c r="G88" s="79">
        <v>2.6200000000000001E-2</v>
      </c>
      <c r="H88" s="79">
        <v>8.0600000000000005E-2</v>
      </c>
      <c r="I88" s="79">
        <v>0.13830000000000001</v>
      </c>
      <c r="J88" s="79">
        <v>12.238200000000001</v>
      </c>
      <c r="K88" s="79">
        <v>0.39729999999999999</v>
      </c>
      <c r="L88" s="82">
        <v>1.7999999999999999E-2</v>
      </c>
      <c r="M88" s="79">
        <v>100.3304</v>
      </c>
      <c r="N88" s="80">
        <v>5878.8</v>
      </c>
      <c r="O88" s="79">
        <v>-26533.3</v>
      </c>
      <c r="P88" s="82">
        <v>-48</v>
      </c>
      <c r="Q88" s="79"/>
      <c r="R88" s="80">
        <v>73</v>
      </c>
      <c r="S88" s="83">
        <v>41564.838738425897</v>
      </c>
      <c r="T88" s="77">
        <f t="shared" si="5"/>
        <v>0.57393644805337007</v>
      </c>
      <c r="U88" s="77">
        <f t="shared" si="6"/>
        <v>8.4550436997702344E-2</v>
      </c>
      <c r="V88" s="77">
        <v>2.0148158841451864</v>
      </c>
      <c r="W88" s="77">
        <f t="shared" si="8"/>
        <v>0.87159890513059401</v>
      </c>
      <c r="X88" s="77">
        <f t="shared" si="7"/>
        <v>11.253126720000004</v>
      </c>
      <c r="Y88" s="77">
        <f t="shared" si="9"/>
        <v>1240.1878470720001</v>
      </c>
      <c r="Z88" s="99"/>
      <c r="AA88" s="77"/>
    </row>
    <row r="89" spans="1:27">
      <c r="A89" s="81" t="s">
        <v>89</v>
      </c>
      <c r="B89" s="81" t="s">
        <v>161</v>
      </c>
      <c r="C89" s="80">
        <v>46.5306</v>
      </c>
      <c r="D89" s="79">
        <v>3.9399999999999998E-2</v>
      </c>
      <c r="E89" s="79">
        <v>40.5229</v>
      </c>
      <c r="F89" s="79">
        <v>0.26919999999999999</v>
      </c>
      <c r="G89" s="79">
        <v>1.2699999999999999E-2</v>
      </c>
      <c r="H89" s="79">
        <v>6.3299999999999995E-2</v>
      </c>
      <c r="I89" s="79">
        <v>0.15140000000000001</v>
      </c>
      <c r="J89" s="79">
        <v>12.2675</v>
      </c>
      <c r="K89" s="79">
        <v>0.4153</v>
      </c>
      <c r="L89" s="82">
        <v>1.61E-2</v>
      </c>
      <c r="M89" s="79">
        <v>100.28830000000001</v>
      </c>
      <c r="N89" s="80">
        <v>5864.7</v>
      </c>
      <c r="O89" s="79">
        <v>-26546</v>
      </c>
      <c r="P89" s="82">
        <v>-48</v>
      </c>
      <c r="Q89" s="79"/>
      <c r="R89" s="80">
        <v>74</v>
      </c>
      <c r="S89" s="83">
        <v>41564.842361111099</v>
      </c>
      <c r="T89" s="77">
        <f t="shared" si="5"/>
        <v>0.57348328281817362</v>
      </c>
      <c r="U89" s="77">
        <f t="shared" si="6"/>
        <v>8.4794780504941242E-2</v>
      </c>
      <c r="V89" s="77">
        <v>2.0138198747262135</v>
      </c>
      <c r="W89" s="77">
        <f t="shared" si="8"/>
        <v>0.87118698733954336</v>
      </c>
      <c r="X89" s="77">
        <f t="shared" si="7"/>
        <v>11.198601080000003</v>
      </c>
      <c r="Y89" s="77">
        <f t="shared" si="9"/>
        <v>1239.0918817080001</v>
      </c>
      <c r="Z89" s="99"/>
      <c r="AA89" s="77"/>
    </row>
    <row r="90" spans="1:27">
      <c r="A90" s="81" t="s">
        <v>90</v>
      </c>
      <c r="B90" s="81" t="s">
        <v>161</v>
      </c>
      <c r="C90" s="80">
        <v>46.523899999999998</v>
      </c>
      <c r="D90" s="79">
        <v>4.82E-2</v>
      </c>
      <c r="E90" s="79">
        <v>40.537500000000001</v>
      </c>
      <c r="F90" s="79">
        <v>0.26440000000000002</v>
      </c>
      <c r="G90" s="79">
        <v>1.12E-2</v>
      </c>
      <c r="H90" s="79">
        <v>0.12280000000000001</v>
      </c>
      <c r="I90" s="79">
        <v>0.1426</v>
      </c>
      <c r="J90" s="79">
        <v>12.4474</v>
      </c>
      <c r="K90" s="79">
        <v>0.40389999999999998</v>
      </c>
      <c r="L90" s="82">
        <v>1.0500000000000001E-2</v>
      </c>
      <c r="M90" s="79">
        <v>100.5124</v>
      </c>
      <c r="N90" s="80">
        <v>5850.6</v>
      </c>
      <c r="O90" s="79">
        <v>-26558.7</v>
      </c>
      <c r="P90" s="82">
        <v>-48</v>
      </c>
      <c r="Q90" s="79"/>
      <c r="R90" s="80">
        <v>75</v>
      </c>
      <c r="S90" s="83">
        <v>41564.845983796302</v>
      </c>
      <c r="T90" s="77">
        <f t="shared" si="5"/>
        <v>0.5726505169495687</v>
      </c>
      <c r="U90" s="77">
        <f t="shared" si="6"/>
        <v>8.5925710754164344E-2</v>
      </c>
      <c r="V90" s="77">
        <v>2.0164580389234454</v>
      </c>
      <c r="W90" s="77">
        <f t="shared" si="8"/>
        <v>0.86952807110307839</v>
      </c>
      <c r="X90" s="77">
        <f t="shared" si="7"/>
        <v>11.192492019999996</v>
      </c>
      <c r="Y90" s="77">
        <f t="shared" si="9"/>
        <v>1238.9690896019999</v>
      </c>
      <c r="Z90" s="99"/>
      <c r="AA90" s="77"/>
    </row>
    <row r="91" spans="1:27">
      <c r="A91" s="81" t="s">
        <v>162</v>
      </c>
      <c r="B91" s="81" t="s">
        <v>161</v>
      </c>
      <c r="C91" s="80">
        <v>46.462000000000003</v>
      </c>
      <c r="D91" s="79">
        <v>3.9399999999999998E-2</v>
      </c>
      <c r="E91" s="79">
        <v>40.425800000000002</v>
      </c>
      <c r="F91" s="79">
        <v>0.26179999999999998</v>
      </c>
      <c r="G91" s="79">
        <v>5.4999999999999997E-3</v>
      </c>
      <c r="H91" s="79">
        <v>6.2799999999999995E-2</v>
      </c>
      <c r="I91" s="79">
        <v>0.1331</v>
      </c>
      <c r="J91" s="79">
        <v>12.403499999999999</v>
      </c>
      <c r="K91" s="79">
        <v>0.39250000000000002</v>
      </c>
      <c r="L91" s="82">
        <v>2.8199999999999999E-2</v>
      </c>
      <c r="M91" s="79">
        <v>100.2146</v>
      </c>
      <c r="N91" s="80">
        <v>5836.4</v>
      </c>
      <c r="O91" s="79">
        <v>-26571.3</v>
      </c>
      <c r="P91" s="82">
        <v>-48</v>
      </c>
      <c r="Q91" s="79"/>
      <c r="R91" s="80">
        <v>76</v>
      </c>
      <c r="S91" s="83">
        <v>41564.849606481497</v>
      </c>
      <c r="T91" s="77">
        <f t="shared" si="5"/>
        <v>0.57324396033668445</v>
      </c>
      <c r="U91" s="77">
        <f t="shared" si="6"/>
        <v>8.5825586905080867E-2</v>
      </c>
      <c r="V91" s="77">
        <v>2.0116904089828083</v>
      </c>
      <c r="W91" s="77">
        <f t="shared" si="8"/>
        <v>0.86977764749674036</v>
      </c>
      <c r="X91" s="77">
        <f t="shared" si="7"/>
        <v>11.136051600000002</v>
      </c>
      <c r="Y91" s="77">
        <f t="shared" si="9"/>
        <v>1237.8346371600001</v>
      </c>
      <c r="Z91" s="99"/>
      <c r="AA91" s="77"/>
    </row>
    <row r="92" spans="1:27">
      <c r="A92" s="81" t="s">
        <v>163</v>
      </c>
      <c r="B92" s="81" t="s">
        <v>161</v>
      </c>
      <c r="C92" s="80">
        <v>46.597099999999998</v>
      </c>
      <c r="D92" s="79">
        <v>4.5100000000000001E-2</v>
      </c>
      <c r="E92" s="79">
        <v>40.555700000000002</v>
      </c>
      <c r="F92" s="79">
        <v>0.26679999999999998</v>
      </c>
      <c r="G92" s="79">
        <v>1.2E-2</v>
      </c>
      <c r="H92" s="79">
        <v>6.2100000000000002E-2</v>
      </c>
      <c r="I92" s="79">
        <v>0.14230000000000001</v>
      </c>
      <c r="J92" s="79">
        <v>12.2502</v>
      </c>
      <c r="K92" s="79">
        <v>0.39900000000000002</v>
      </c>
      <c r="L92" s="82">
        <v>6.9999999999999999E-4</v>
      </c>
      <c r="M92" s="79">
        <v>100.3309</v>
      </c>
      <c r="N92" s="80">
        <v>5822.3</v>
      </c>
      <c r="O92" s="79">
        <v>-26584</v>
      </c>
      <c r="P92" s="82">
        <v>-48</v>
      </c>
      <c r="Q92" s="79"/>
      <c r="R92" s="80">
        <v>77</v>
      </c>
      <c r="S92" s="83">
        <v>41564.853217592601</v>
      </c>
      <c r="T92" s="77">
        <f t="shared" si="5"/>
        <v>0.57387625285433685</v>
      </c>
      <c r="U92" s="77">
        <f t="shared" si="6"/>
        <v>8.4612297526140884E-2</v>
      </c>
      <c r="V92" s="77">
        <v>2.0153169967240365</v>
      </c>
      <c r="W92" s="77">
        <f t="shared" si="8"/>
        <v>0.87150528664886961</v>
      </c>
      <c r="X92" s="77">
        <f t="shared" si="7"/>
        <v>11.259235779999997</v>
      </c>
      <c r="Y92" s="77">
        <f t="shared" si="9"/>
        <v>1240.310639178</v>
      </c>
      <c r="Z92" s="99"/>
      <c r="AA92" s="77"/>
    </row>
    <row r="93" spans="1:27">
      <c r="A93" s="81" t="s">
        <v>164</v>
      </c>
      <c r="B93" s="81" t="s">
        <v>161</v>
      </c>
      <c r="C93" s="80">
        <v>46.208199999999998</v>
      </c>
      <c r="D93" s="79">
        <v>2.81E-2</v>
      </c>
      <c r="E93" s="79">
        <v>40.538800000000002</v>
      </c>
      <c r="F93" s="79">
        <v>0.26650000000000001</v>
      </c>
      <c r="G93" s="79">
        <v>0</v>
      </c>
      <c r="H93" s="79">
        <v>7.4800000000000005E-2</v>
      </c>
      <c r="I93" s="79">
        <v>0.2467</v>
      </c>
      <c r="J93" s="79">
        <v>12.209899999999999</v>
      </c>
      <c r="K93" s="79">
        <v>0.41660000000000003</v>
      </c>
      <c r="L93" s="82">
        <v>2.5600000000000001E-2</v>
      </c>
      <c r="M93" s="79">
        <v>100.0151</v>
      </c>
      <c r="N93" s="80">
        <v>5808.2</v>
      </c>
      <c r="O93" s="79">
        <v>-26596.7</v>
      </c>
      <c r="P93" s="82">
        <v>-48</v>
      </c>
      <c r="Q93" s="79"/>
      <c r="R93" s="80">
        <v>78</v>
      </c>
      <c r="S93" s="83">
        <v>41564.856817129599</v>
      </c>
      <c r="T93" s="77">
        <f t="shared" si="5"/>
        <v>0.5715969007768833</v>
      </c>
      <c r="U93" s="77">
        <f t="shared" si="6"/>
        <v>8.470593972321179E-2</v>
      </c>
      <c r="V93" s="77">
        <v>2.0064665249222196</v>
      </c>
      <c r="W93" s="77">
        <f t="shared" si="8"/>
        <v>0.87093467451905759</v>
      </c>
      <c r="X93" s="77">
        <f t="shared" si="7"/>
        <v>10.904636760000002</v>
      </c>
      <c r="Y93" s="77">
        <f t="shared" si="9"/>
        <v>1233.183198876</v>
      </c>
      <c r="Z93" s="99"/>
      <c r="AA93" s="77"/>
    </row>
    <row r="94" spans="1:27">
      <c r="A94" s="81" t="s">
        <v>165</v>
      </c>
      <c r="B94" s="81" t="s">
        <v>161</v>
      </c>
      <c r="C94" s="80">
        <v>45.892499999999998</v>
      </c>
      <c r="D94" s="79">
        <v>5.7099999999999998E-2</v>
      </c>
      <c r="E94" s="79">
        <v>40.321300000000001</v>
      </c>
      <c r="F94" s="79">
        <v>0.26729999999999998</v>
      </c>
      <c r="G94" s="79">
        <v>1.54E-2</v>
      </c>
      <c r="H94" s="79">
        <v>9.7699999999999995E-2</v>
      </c>
      <c r="I94" s="79">
        <v>0.16300000000000001</v>
      </c>
      <c r="J94" s="79">
        <v>13.6793</v>
      </c>
      <c r="K94" s="79">
        <v>0.39140000000000003</v>
      </c>
      <c r="L94" s="82">
        <v>1.8800000000000001E-2</v>
      </c>
      <c r="M94" s="79">
        <v>100.9038</v>
      </c>
      <c r="N94" s="80">
        <v>5794.1</v>
      </c>
      <c r="O94" s="79">
        <v>-26609.3</v>
      </c>
      <c r="P94" s="82">
        <v>-48</v>
      </c>
      <c r="Q94" s="79"/>
      <c r="R94" s="80">
        <v>79</v>
      </c>
      <c r="S94" s="83">
        <v>41564.860405092601</v>
      </c>
      <c r="T94" s="77">
        <f t="shared" si="5"/>
        <v>0.56541642292990102</v>
      </c>
      <c r="U94" s="77">
        <f t="shared" si="6"/>
        <v>9.4519522728964342E-2</v>
      </c>
      <c r="V94" s="77">
        <v>2.0145406283340308</v>
      </c>
      <c r="W94" s="77">
        <f t="shared" si="8"/>
        <v>0.85677470161956681</v>
      </c>
      <c r="X94" s="77">
        <f t="shared" si="7"/>
        <v>10.616781500000002</v>
      </c>
      <c r="Y94" s="77">
        <f t="shared" si="9"/>
        <v>1227.3973081500001</v>
      </c>
      <c r="Z94" s="99"/>
      <c r="AA94" s="77"/>
    </row>
    <row r="95" spans="1:27" ht="15" thickBot="1">
      <c r="A95" s="84" t="s">
        <v>166</v>
      </c>
      <c r="B95" s="84" t="s">
        <v>161</v>
      </c>
      <c r="C95" s="85">
        <v>44.874499999999998</v>
      </c>
      <c r="D95" s="86">
        <v>5.57E-2</v>
      </c>
      <c r="E95" s="86">
        <v>39.688099999999999</v>
      </c>
      <c r="F95" s="86">
        <v>0.312</v>
      </c>
      <c r="G95" s="86">
        <v>3.8300000000000001E-2</v>
      </c>
      <c r="H95" s="86">
        <v>9.0800000000000006E-2</v>
      </c>
      <c r="I95" s="86">
        <v>0.1699</v>
      </c>
      <c r="J95" s="86">
        <v>15.7828</v>
      </c>
      <c r="K95" s="86">
        <v>0.32129999999999997</v>
      </c>
      <c r="L95" s="87">
        <v>3.27E-2</v>
      </c>
      <c r="M95" s="86">
        <v>101.36620000000001</v>
      </c>
      <c r="N95" s="85">
        <v>5780</v>
      </c>
      <c r="O95" s="86">
        <v>-26622</v>
      </c>
      <c r="P95" s="87">
        <v>-48</v>
      </c>
      <c r="Q95" s="86"/>
      <c r="R95" s="85">
        <v>80</v>
      </c>
      <c r="S95" s="88">
        <v>41564.864004629599</v>
      </c>
      <c r="T95" s="100">
        <f t="shared" si="5"/>
        <v>0.55459367462132492</v>
      </c>
      <c r="U95" s="100">
        <f t="shared" si="6"/>
        <v>0.10939318982442638</v>
      </c>
      <c r="V95" s="100">
        <v>2.0082947052958726</v>
      </c>
      <c r="W95" s="100">
        <f t="shared" si="8"/>
        <v>0.83524796094311293</v>
      </c>
      <c r="X95" s="100">
        <f t="shared" si="7"/>
        <v>9.6885691000000023</v>
      </c>
      <c r="Y95" s="100">
        <f t="shared" si="9"/>
        <v>1208.74023891</v>
      </c>
      <c r="Z95" s="101"/>
      <c r="AA95" s="77"/>
    </row>
    <row r="96" spans="1:27">
      <c r="A96" s="73" t="s">
        <v>167</v>
      </c>
      <c r="B96" s="73" t="s">
        <v>168</v>
      </c>
      <c r="C96" s="72">
        <v>44.914400000000001</v>
      </c>
      <c r="D96" s="74">
        <v>3.6799999999999999E-2</v>
      </c>
      <c r="E96" s="74">
        <v>40.311500000000002</v>
      </c>
      <c r="F96" s="74">
        <v>0.28210000000000002</v>
      </c>
      <c r="G96" s="74">
        <v>1.09E-2</v>
      </c>
      <c r="H96" s="74">
        <v>5.6300000000000003E-2</v>
      </c>
      <c r="I96" s="74">
        <v>0.20699999999999999</v>
      </c>
      <c r="J96" s="74">
        <v>14.061199999999999</v>
      </c>
      <c r="K96" s="74">
        <v>0.30180000000000001</v>
      </c>
      <c r="L96" s="75">
        <v>2.6499999999999999E-2</v>
      </c>
      <c r="M96" s="74">
        <v>100.2086</v>
      </c>
      <c r="N96" s="72">
        <v>11705</v>
      </c>
      <c r="O96" s="74">
        <v>-27902</v>
      </c>
      <c r="P96" s="75">
        <v>-61</v>
      </c>
      <c r="Q96" s="74"/>
      <c r="R96" s="72">
        <v>1</v>
      </c>
      <c r="S96" s="76">
        <v>41565.004837963003</v>
      </c>
      <c r="T96" s="97">
        <f t="shared" si="5"/>
        <v>0.55889008471037049</v>
      </c>
      <c r="U96" s="97">
        <f t="shared" si="6"/>
        <v>9.8128267589823889E-2</v>
      </c>
      <c r="V96" s="97">
        <v>1.9946280870038986</v>
      </c>
      <c r="W96" s="97">
        <f t="shared" si="8"/>
        <v>0.85064607823163418</v>
      </c>
      <c r="X96" s="97">
        <f t="shared" si="7"/>
        <v>9.7249499200000002</v>
      </c>
      <c r="Y96" s="97">
        <f t="shared" si="9"/>
        <v>1209.471493392</v>
      </c>
      <c r="Z96" s="98">
        <f>MAX(Y96:Y103)</f>
        <v>1241.434095312</v>
      </c>
      <c r="AA96" s="77"/>
    </row>
    <row r="97" spans="1:27">
      <c r="A97" s="81" t="s">
        <v>169</v>
      </c>
      <c r="B97" s="81" t="s">
        <v>168</v>
      </c>
      <c r="C97" s="80">
        <v>45.075800000000001</v>
      </c>
      <c r="D97" s="79">
        <v>2.4500000000000001E-2</v>
      </c>
      <c r="E97" s="79">
        <v>40.293799999999997</v>
      </c>
      <c r="F97" s="79">
        <v>0.2969</v>
      </c>
      <c r="G97" s="79">
        <v>9.7999999999999997E-3</v>
      </c>
      <c r="H97" s="79">
        <v>4.3200000000000002E-2</v>
      </c>
      <c r="I97" s="79">
        <v>0.1757</v>
      </c>
      <c r="J97" s="79">
        <v>13.962199999999999</v>
      </c>
      <c r="K97" s="79">
        <v>0.33260000000000001</v>
      </c>
      <c r="L97" s="82">
        <v>4.7000000000000002E-3</v>
      </c>
      <c r="M97" s="79">
        <v>100.2191</v>
      </c>
      <c r="N97" s="80">
        <v>11681.3</v>
      </c>
      <c r="O97" s="79">
        <v>-27910.7</v>
      </c>
      <c r="P97" s="82">
        <v>-61</v>
      </c>
      <c r="Q97" s="79"/>
      <c r="R97" s="80">
        <v>2</v>
      </c>
      <c r="S97" s="83">
        <v>41565.008587962999</v>
      </c>
      <c r="T97" s="77">
        <f t="shared" si="5"/>
        <v>0.56028218785194539</v>
      </c>
      <c r="U97" s="77">
        <f t="shared" si="6"/>
        <v>9.7330324437613497E-2</v>
      </c>
      <c r="V97" s="77">
        <v>1.9968220328646911</v>
      </c>
      <c r="W97" s="77">
        <f t="shared" si="8"/>
        <v>0.85199441522372199</v>
      </c>
      <c r="X97" s="77">
        <f t="shared" si="7"/>
        <v>9.8721144400000043</v>
      </c>
      <c r="Y97" s="77">
        <f t="shared" si="9"/>
        <v>1212.4295002440001</v>
      </c>
      <c r="Z97" s="99"/>
      <c r="AA97" s="77"/>
    </row>
    <row r="98" spans="1:27">
      <c r="A98" s="81" t="s">
        <v>170</v>
      </c>
      <c r="B98" s="81" t="s">
        <v>168</v>
      </c>
      <c r="C98" s="80">
        <v>45.325099999999999</v>
      </c>
      <c r="D98" s="79">
        <v>2.7900000000000001E-2</v>
      </c>
      <c r="E98" s="79">
        <v>40.279000000000003</v>
      </c>
      <c r="F98" s="79">
        <v>0.2913</v>
      </c>
      <c r="G98" s="79">
        <v>1.5800000000000002E-2</v>
      </c>
      <c r="H98" s="79">
        <v>0.10050000000000001</v>
      </c>
      <c r="I98" s="79">
        <v>0.1736</v>
      </c>
      <c r="J98" s="79">
        <v>14.1372</v>
      </c>
      <c r="K98" s="79">
        <v>0.34720000000000001</v>
      </c>
      <c r="L98" s="82">
        <v>1.0999999999999999E-2</v>
      </c>
      <c r="M98" s="79">
        <v>100.7086</v>
      </c>
      <c r="N98" s="80">
        <v>11657.6</v>
      </c>
      <c r="O98" s="79">
        <v>-27919.4</v>
      </c>
      <c r="P98" s="82">
        <v>-61</v>
      </c>
      <c r="Q98" s="79"/>
      <c r="R98" s="80">
        <v>3</v>
      </c>
      <c r="S98" s="83">
        <v>41565.012199074103</v>
      </c>
      <c r="T98" s="77">
        <f t="shared" si="5"/>
        <v>0.56086059370063657</v>
      </c>
      <c r="U98" s="77">
        <f t="shared" si="6"/>
        <v>9.8109373445117803E-2</v>
      </c>
      <c r="V98" s="77">
        <v>2.0057951469089432</v>
      </c>
      <c r="W98" s="77">
        <f t="shared" si="8"/>
        <v>0.85111707917423574</v>
      </c>
      <c r="X98" s="77">
        <f t="shared" si="7"/>
        <v>10.099426180000002</v>
      </c>
      <c r="Y98" s="77">
        <f t="shared" si="9"/>
        <v>1216.998466218</v>
      </c>
      <c r="Z98" s="99"/>
      <c r="AA98" s="77"/>
    </row>
    <row r="99" spans="1:27">
      <c r="A99" s="81" t="s">
        <v>171</v>
      </c>
      <c r="B99" s="81" t="s">
        <v>168</v>
      </c>
      <c r="C99" s="80">
        <v>45.320900000000002</v>
      </c>
      <c r="D99" s="79">
        <v>3.1399999999999997E-2</v>
      </c>
      <c r="E99" s="79">
        <v>40.316899999999997</v>
      </c>
      <c r="F99" s="79">
        <v>0.29039999999999999</v>
      </c>
      <c r="G99" s="79">
        <v>6.6E-3</v>
      </c>
      <c r="H99" s="79">
        <v>5.2900000000000003E-2</v>
      </c>
      <c r="I99" s="79">
        <v>0.19939999999999999</v>
      </c>
      <c r="J99" s="79">
        <v>13.968</v>
      </c>
      <c r="K99" s="79">
        <v>0.32100000000000001</v>
      </c>
      <c r="L99" s="82">
        <v>4.2599999999999999E-2</v>
      </c>
      <c r="M99" s="79">
        <v>100.5501</v>
      </c>
      <c r="N99" s="80">
        <v>11633.9</v>
      </c>
      <c r="O99" s="79">
        <v>-27928.1</v>
      </c>
      <c r="P99" s="82">
        <v>-61</v>
      </c>
      <c r="Q99" s="79"/>
      <c r="R99" s="80">
        <v>4</v>
      </c>
      <c r="S99" s="83">
        <v>41565.015775462998</v>
      </c>
      <c r="T99" s="77">
        <f t="shared" si="5"/>
        <v>0.56136919268813357</v>
      </c>
      <c r="U99" s="77">
        <f t="shared" si="6"/>
        <v>9.7032052893144594E-2</v>
      </c>
      <c r="V99" s="77">
        <v>2.0037922054849626</v>
      </c>
      <c r="W99" s="77">
        <f t="shared" si="8"/>
        <v>0.85262474282308109</v>
      </c>
      <c r="X99" s="77">
        <f t="shared" si="7"/>
        <v>10.095596620000002</v>
      </c>
      <c r="Y99" s="77">
        <f t="shared" si="9"/>
        <v>1216.921492062</v>
      </c>
      <c r="Z99" s="99"/>
      <c r="AA99" s="77"/>
    </row>
    <row r="100" spans="1:27">
      <c r="A100" s="81" t="s">
        <v>172</v>
      </c>
      <c r="B100" s="81" t="s">
        <v>168</v>
      </c>
      <c r="C100" s="80">
        <v>45.254800000000003</v>
      </c>
      <c r="D100" s="79">
        <v>4.1599999999999998E-2</v>
      </c>
      <c r="E100" s="79">
        <v>40.360799999999998</v>
      </c>
      <c r="F100" s="79">
        <v>0.28870000000000001</v>
      </c>
      <c r="G100" s="79">
        <v>1.06E-2</v>
      </c>
      <c r="H100" s="79">
        <v>6.9900000000000004E-2</v>
      </c>
      <c r="I100" s="79">
        <v>0.18609999999999999</v>
      </c>
      <c r="J100" s="79">
        <v>13.7797</v>
      </c>
      <c r="K100" s="79">
        <v>0.30499999999999999</v>
      </c>
      <c r="L100" s="82">
        <v>2.1000000000000001E-2</v>
      </c>
      <c r="M100" s="79">
        <v>100.3182</v>
      </c>
      <c r="N100" s="80">
        <v>11610.1</v>
      </c>
      <c r="O100" s="79">
        <v>-27936.9</v>
      </c>
      <c r="P100" s="82">
        <v>-61</v>
      </c>
      <c r="Q100" s="79"/>
      <c r="R100" s="80">
        <v>5</v>
      </c>
      <c r="S100" s="83">
        <v>41565.019386574102</v>
      </c>
      <c r="T100" s="77">
        <f t="shared" si="5"/>
        <v>0.56163042775266547</v>
      </c>
      <c r="U100" s="77">
        <f t="shared" si="6"/>
        <v>9.5908408672831791E-2</v>
      </c>
      <c r="V100" s="77">
        <v>1.9999390196736095</v>
      </c>
      <c r="W100" s="77">
        <f t="shared" si="8"/>
        <v>0.85414031330193718</v>
      </c>
      <c r="X100" s="77">
        <f t="shared" si="7"/>
        <v>10.035326640000001</v>
      </c>
      <c r="Y100" s="77">
        <f t="shared" si="9"/>
        <v>1215.7100654640001</v>
      </c>
      <c r="Z100" s="99"/>
      <c r="AA100" s="77"/>
    </row>
    <row r="101" spans="1:27">
      <c r="A101" s="81" t="s">
        <v>173</v>
      </c>
      <c r="B101" s="81" t="s">
        <v>168</v>
      </c>
      <c r="C101" s="80">
        <v>45.443600000000004</v>
      </c>
      <c r="D101" s="79">
        <v>3.8399999999999997E-2</v>
      </c>
      <c r="E101" s="79">
        <v>40.417999999999999</v>
      </c>
      <c r="F101" s="79">
        <v>0.2913</v>
      </c>
      <c r="G101" s="79">
        <v>2.1600000000000001E-2</v>
      </c>
      <c r="H101" s="79">
        <v>6.9400000000000003E-2</v>
      </c>
      <c r="I101" s="79">
        <v>0.19620000000000001</v>
      </c>
      <c r="J101" s="79">
        <v>13.540699999999999</v>
      </c>
      <c r="K101" s="79">
        <v>0.32050000000000001</v>
      </c>
      <c r="L101" s="82">
        <v>1.6500000000000001E-2</v>
      </c>
      <c r="M101" s="79">
        <v>100.3562</v>
      </c>
      <c r="N101" s="80">
        <v>11586.4</v>
      </c>
      <c r="O101" s="79">
        <v>-27945.599999999999</v>
      </c>
      <c r="P101" s="82">
        <v>-61</v>
      </c>
      <c r="Q101" s="79"/>
      <c r="R101" s="80">
        <v>6</v>
      </c>
      <c r="S101" s="83">
        <v>41565.023009259297</v>
      </c>
      <c r="T101" s="77">
        <f t="shared" si="5"/>
        <v>0.56319091214886385</v>
      </c>
      <c r="U101" s="77">
        <f t="shared" si="6"/>
        <v>9.4114159861643468E-2</v>
      </c>
      <c r="V101" s="77">
        <v>2.0027180998077987</v>
      </c>
      <c r="W101" s="77">
        <f t="shared" si="8"/>
        <v>0.85681814446711124</v>
      </c>
      <c r="X101" s="77">
        <f t="shared" si="7"/>
        <v>10.207474480000002</v>
      </c>
      <c r="Y101" s="77">
        <f t="shared" si="9"/>
        <v>1219.170237048</v>
      </c>
      <c r="Z101" s="99"/>
      <c r="AA101" s="77"/>
    </row>
    <row r="102" spans="1:27">
      <c r="A102" s="81" t="s">
        <v>174</v>
      </c>
      <c r="B102" s="81" t="s">
        <v>168</v>
      </c>
      <c r="C102" s="80">
        <v>46.091299999999997</v>
      </c>
      <c r="D102" s="79">
        <v>2.5899999999999999E-2</v>
      </c>
      <c r="E102" s="79">
        <v>40.381399999999999</v>
      </c>
      <c r="F102" s="79">
        <v>0.29020000000000001</v>
      </c>
      <c r="G102" s="79">
        <v>1.3100000000000001E-2</v>
      </c>
      <c r="H102" s="79">
        <v>5.8000000000000003E-2</v>
      </c>
      <c r="I102" s="79">
        <v>0.14660000000000001</v>
      </c>
      <c r="J102" s="79">
        <v>13.33</v>
      </c>
      <c r="K102" s="79">
        <v>0.38900000000000001</v>
      </c>
      <c r="L102" s="82">
        <v>3.3300000000000003E-2</v>
      </c>
      <c r="M102" s="79">
        <v>100.7589</v>
      </c>
      <c r="N102" s="80">
        <v>11562.7</v>
      </c>
      <c r="O102" s="79">
        <v>-27954.3</v>
      </c>
      <c r="P102" s="82">
        <v>-61</v>
      </c>
      <c r="Q102" s="79"/>
      <c r="R102" s="80">
        <v>7</v>
      </c>
      <c r="S102" s="83">
        <v>41565.026608796303</v>
      </c>
      <c r="T102" s="77">
        <f t="shared" si="5"/>
        <v>0.56766181309117891</v>
      </c>
      <c r="U102" s="77">
        <f t="shared" si="6"/>
        <v>9.207289859282583E-2</v>
      </c>
      <c r="V102" s="77">
        <v>2.0152642936211258</v>
      </c>
      <c r="W102" s="77">
        <f t="shared" si="8"/>
        <v>0.860439511576092</v>
      </c>
      <c r="X102" s="77">
        <f t="shared" si="7"/>
        <v>10.798047339999997</v>
      </c>
      <c r="Y102" s="77">
        <f t="shared" si="9"/>
        <v>1231.040751534</v>
      </c>
      <c r="Z102" s="99"/>
      <c r="AA102" s="77"/>
    </row>
    <row r="103" spans="1:27" ht="15" thickBot="1">
      <c r="A103" s="84" t="s">
        <v>175</v>
      </c>
      <c r="B103" s="84" t="s">
        <v>168</v>
      </c>
      <c r="C103" s="85">
        <v>46.6584</v>
      </c>
      <c r="D103" s="86">
        <v>5.5399999999999998E-2</v>
      </c>
      <c r="E103" s="86">
        <v>40.1023</v>
      </c>
      <c r="F103" s="86">
        <v>0.31559999999999999</v>
      </c>
      <c r="G103" s="86">
        <v>4.4900000000000002E-2</v>
      </c>
      <c r="H103" s="86">
        <v>6.6799999999999998E-2</v>
      </c>
      <c r="I103" s="86">
        <v>0.1719</v>
      </c>
      <c r="J103" s="86">
        <v>13.0306</v>
      </c>
      <c r="K103" s="86">
        <v>0.34310000000000002</v>
      </c>
      <c r="L103" s="87">
        <v>2.1700000000000001E-2</v>
      </c>
      <c r="M103" s="86">
        <v>100.8107</v>
      </c>
      <c r="N103" s="85">
        <v>11539</v>
      </c>
      <c r="O103" s="86">
        <v>-27963</v>
      </c>
      <c r="P103" s="87">
        <v>-61</v>
      </c>
      <c r="Q103" s="86"/>
      <c r="R103" s="85">
        <v>8</v>
      </c>
      <c r="S103" s="88">
        <v>41565.030208333301</v>
      </c>
      <c r="T103" s="100">
        <f t="shared" si="5"/>
        <v>0.5729062416459958</v>
      </c>
      <c r="U103" s="100">
        <f t="shared" si="6"/>
        <v>8.9732355654065329E-2</v>
      </c>
      <c r="V103" s="100">
        <v>2.021384917039283</v>
      </c>
      <c r="W103" s="100">
        <f t="shared" si="8"/>
        <v>0.86458326451299061</v>
      </c>
      <c r="X103" s="100">
        <f t="shared" si="7"/>
        <v>11.315129120000002</v>
      </c>
      <c r="Y103" s="100">
        <f t="shared" si="9"/>
        <v>1241.434095312</v>
      </c>
      <c r="Z103" s="101"/>
      <c r="AA103" s="77"/>
    </row>
    <row r="104" spans="1:27">
      <c r="A104" s="73" t="s">
        <v>176</v>
      </c>
      <c r="B104" s="73" t="s">
        <v>177</v>
      </c>
      <c r="C104" s="72">
        <v>46.4253</v>
      </c>
      <c r="D104" s="74">
        <v>4.9200000000000001E-2</v>
      </c>
      <c r="E104" s="74">
        <v>40.611800000000002</v>
      </c>
      <c r="F104" s="74">
        <v>0.2762</v>
      </c>
      <c r="G104" s="74">
        <v>0.02</v>
      </c>
      <c r="H104" s="74">
        <v>6.7400000000000002E-2</v>
      </c>
      <c r="I104" s="74">
        <v>0.15459999999999999</v>
      </c>
      <c r="J104" s="74">
        <v>12.263400000000001</v>
      </c>
      <c r="K104" s="74">
        <v>0.38030000000000003</v>
      </c>
      <c r="L104" s="75">
        <v>4.02E-2</v>
      </c>
      <c r="M104" s="74">
        <v>100.2884</v>
      </c>
      <c r="N104" s="72">
        <v>15605</v>
      </c>
      <c r="O104" s="74">
        <v>-28000</v>
      </c>
      <c r="P104" s="75">
        <v>-73</v>
      </c>
      <c r="Q104" s="74"/>
      <c r="R104" s="72">
        <v>9</v>
      </c>
      <c r="S104" s="76">
        <v>41565.033842592602</v>
      </c>
      <c r="T104" s="97">
        <f t="shared" si="5"/>
        <v>0.57249959022130514</v>
      </c>
      <c r="U104" s="97">
        <f t="shared" si="6"/>
        <v>8.4812975350963063E-2</v>
      </c>
      <c r="V104" s="97">
        <v>2.0127149445945176</v>
      </c>
      <c r="W104" s="97">
        <f t="shared" si="8"/>
        <v>0.87097009886442167</v>
      </c>
      <c r="X104" s="97">
        <f t="shared" si="7"/>
        <v>11.102588539999999</v>
      </c>
      <c r="Y104" s="97">
        <f t="shared" si="9"/>
        <v>1237.162029654</v>
      </c>
      <c r="Z104" s="98">
        <f>MAX(Y104:Y109)</f>
        <v>1242.713332476</v>
      </c>
      <c r="AA104" s="77"/>
    </row>
    <row r="105" spans="1:27">
      <c r="A105" s="81" t="s">
        <v>178</v>
      </c>
      <c r="B105" s="81" t="s">
        <v>177</v>
      </c>
      <c r="C105" s="80">
        <v>46.404600000000002</v>
      </c>
      <c r="D105" s="79">
        <v>4.6300000000000001E-2</v>
      </c>
      <c r="E105" s="79">
        <v>40.557099999999998</v>
      </c>
      <c r="F105" s="79">
        <v>0.28510000000000002</v>
      </c>
      <c r="G105" s="79">
        <v>1.43E-2</v>
      </c>
      <c r="H105" s="79">
        <v>7.3200000000000001E-2</v>
      </c>
      <c r="I105" s="79">
        <v>0.21240000000000001</v>
      </c>
      <c r="J105" s="79">
        <v>12.3711</v>
      </c>
      <c r="K105" s="79">
        <v>0.4098</v>
      </c>
      <c r="L105" s="82">
        <v>7.4700000000000003E-2</v>
      </c>
      <c r="M105" s="79">
        <v>100.4485</v>
      </c>
      <c r="N105" s="80">
        <v>15612.6</v>
      </c>
      <c r="O105" s="79">
        <v>-28017.4</v>
      </c>
      <c r="P105" s="82">
        <v>-73</v>
      </c>
      <c r="Q105" s="79"/>
      <c r="R105" s="80">
        <v>10</v>
      </c>
      <c r="S105" s="83">
        <v>41565.037592592598</v>
      </c>
      <c r="T105" s="77">
        <f t="shared" si="5"/>
        <v>0.57178269940983928</v>
      </c>
      <c r="U105" s="77">
        <f t="shared" si="6"/>
        <v>8.5488803426646415E-2</v>
      </c>
      <c r="V105" s="77">
        <v>2.0143399005796034</v>
      </c>
      <c r="W105" s="77">
        <f t="shared" si="8"/>
        <v>0.86993380504446716</v>
      </c>
      <c r="X105" s="77">
        <f t="shared" si="7"/>
        <v>11.083714280000002</v>
      </c>
      <c r="Y105" s="77">
        <f t="shared" si="9"/>
        <v>1236.7826570280001</v>
      </c>
      <c r="Z105" s="99"/>
      <c r="AA105" s="77"/>
    </row>
    <row r="106" spans="1:27">
      <c r="A106" s="81" t="s">
        <v>179</v>
      </c>
      <c r="B106" s="81" t="s">
        <v>177</v>
      </c>
      <c r="C106" s="80">
        <v>46.530200000000001</v>
      </c>
      <c r="D106" s="79">
        <v>5.1299999999999998E-2</v>
      </c>
      <c r="E106" s="79">
        <v>40.566000000000003</v>
      </c>
      <c r="F106" s="79">
        <v>0.27960000000000002</v>
      </c>
      <c r="G106" s="79">
        <v>2.3E-2</v>
      </c>
      <c r="H106" s="79">
        <v>0.10100000000000001</v>
      </c>
      <c r="I106" s="79">
        <v>0.15379999999999999</v>
      </c>
      <c r="J106" s="79">
        <v>12.1663</v>
      </c>
      <c r="K106" s="79">
        <v>0.41049999999999998</v>
      </c>
      <c r="L106" s="82">
        <v>6.0900000000000003E-2</v>
      </c>
      <c r="M106" s="79">
        <v>100.3428</v>
      </c>
      <c r="N106" s="80">
        <v>15620.2</v>
      </c>
      <c r="O106" s="79">
        <v>-28034.799999999999</v>
      </c>
      <c r="P106" s="82">
        <v>-73</v>
      </c>
      <c r="Q106" s="79"/>
      <c r="R106" s="80">
        <v>11</v>
      </c>
      <c r="S106" s="83">
        <v>41565.041226851798</v>
      </c>
      <c r="T106" s="77">
        <f t="shared" si="5"/>
        <v>0.57340333713873703</v>
      </c>
      <c r="U106" s="77">
        <f t="shared" si="6"/>
        <v>8.4084270726510535E-2</v>
      </c>
      <c r="V106" s="77">
        <v>2.0140833335631645</v>
      </c>
      <c r="W106" s="77">
        <f t="shared" si="8"/>
        <v>0.87211276726641562</v>
      </c>
      <c r="X106" s="77">
        <f t="shared" si="7"/>
        <v>11.198236360000003</v>
      </c>
      <c r="Y106" s="77">
        <f t="shared" si="9"/>
        <v>1239.0845508360001</v>
      </c>
      <c r="Z106" s="99"/>
      <c r="AA106" s="77"/>
    </row>
    <row r="107" spans="1:27">
      <c r="A107" s="81" t="s">
        <v>180</v>
      </c>
      <c r="B107" s="81" t="s">
        <v>177</v>
      </c>
      <c r="C107" s="80">
        <v>46.728200000000001</v>
      </c>
      <c r="D107" s="79">
        <v>5.4800000000000001E-2</v>
      </c>
      <c r="E107" s="79">
        <v>40.719299999999997</v>
      </c>
      <c r="F107" s="79">
        <v>0.29370000000000002</v>
      </c>
      <c r="G107" s="79">
        <v>1.61E-2</v>
      </c>
      <c r="H107" s="79">
        <v>0.1235</v>
      </c>
      <c r="I107" s="79">
        <v>0.16930000000000001</v>
      </c>
      <c r="J107" s="79">
        <v>12.2416</v>
      </c>
      <c r="K107" s="79">
        <v>0.34810000000000002</v>
      </c>
      <c r="L107" s="82">
        <v>8.3000000000000004E-2</v>
      </c>
      <c r="M107" s="79">
        <v>100.7774</v>
      </c>
      <c r="N107" s="80">
        <v>15627.8</v>
      </c>
      <c r="O107" s="79">
        <v>-28052.2</v>
      </c>
      <c r="P107" s="82">
        <v>-73</v>
      </c>
      <c r="Q107" s="79"/>
      <c r="R107" s="80">
        <v>12</v>
      </c>
      <c r="S107" s="83">
        <v>41565.044826388897</v>
      </c>
      <c r="T107" s="77">
        <f t="shared" si="5"/>
        <v>0.57345144511497836</v>
      </c>
      <c r="U107" s="77">
        <f t="shared" si="6"/>
        <v>8.4253262686410604E-2</v>
      </c>
      <c r="V107" s="77">
        <v>2.0224841796670412</v>
      </c>
      <c r="W107" s="77">
        <f t="shared" si="8"/>
        <v>0.87189803921571885</v>
      </c>
      <c r="X107" s="77">
        <f t="shared" si="7"/>
        <v>11.378772760000004</v>
      </c>
      <c r="Y107" s="77">
        <f t="shared" si="9"/>
        <v>1242.713332476</v>
      </c>
      <c r="Z107" s="99"/>
      <c r="AA107" s="77"/>
    </row>
    <row r="108" spans="1:27">
      <c r="A108" s="81" t="s">
        <v>181</v>
      </c>
      <c r="B108" s="81" t="s">
        <v>177</v>
      </c>
      <c r="C108" s="80">
        <v>46.319699999999997</v>
      </c>
      <c r="D108" s="79">
        <v>5.3600000000000002E-2</v>
      </c>
      <c r="E108" s="79">
        <v>40.6188</v>
      </c>
      <c r="F108" s="79">
        <v>0.28960000000000002</v>
      </c>
      <c r="G108" s="79">
        <v>7.7000000000000002E-3</v>
      </c>
      <c r="H108" s="79">
        <v>6.4000000000000001E-2</v>
      </c>
      <c r="I108" s="79">
        <v>0.15540000000000001</v>
      </c>
      <c r="J108" s="79">
        <v>12.7293</v>
      </c>
      <c r="K108" s="79">
        <v>0.36559999999999998</v>
      </c>
      <c r="L108" s="82">
        <v>4.2299999999999997E-2</v>
      </c>
      <c r="M108" s="79">
        <v>100.6459</v>
      </c>
      <c r="N108" s="80">
        <v>15635.4</v>
      </c>
      <c r="O108" s="79">
        <v>-28069.599999999999</v>
      </c>
      <c r="P108" s="82">
        <v>-73</v>
      </c>
      <c r="Q108" s="79"/>
      <c r="R108" s="80">
        <v>13</v>
      </c>
      <c r="S108" s="83">
        <v>41565.048414351899</v>
      </c>
      <c r="T108" s="77">
        <f t="shared" si="5"/>
        <v>0.5700882484177161</v>
      </c>
      <c r="U108" s="77">
        <f t="shared" si="6"/>
        <v>8.7864171127119334E-2</v>
      </c>
      <c r="V108" s="77">
        <v>2.0166307346929977</v>
      </c>
      <c r="W108" s="77">
        <f t="shared" si="8"/>
        <v>0.86645816852850421</v>
      </c>
      <c r="X108" s="77">
        <f t="shared" si="7"/>
        <v>11.006302460000001</v>
      </c>
      <c r="Y108" s="77">
        <f t="shared" si="9"/>
        <v>1235.2266794459999</v>
      </c>
      <c r="Z108" s="99"/>
      <c r="AA108" s="77"/>
    </row>
    <row r="109" spans="1:27" ht="15" thickBot="1">
      <c r="A109" s="84" t="s">
        <v>182</v>
      </c>
      <c r="B109" s="84" t="s">
        <v>177</v>
      </c>
      <c r="C109" s="85">
        <v>44.487299999999998</v>
      </c>
      <c r="D109" s="86">
        <v>4.2799999999999998E-2</v>
      </c>
      <c r="E109" s="86">
        <v>40.389299999999999</v>
      </c>
      <c r="F109" s="86">
        <v>0.3155</v>
      </c>
      <c r="G109" s="86">
        <v>2.8799999999999999E-2</v>
      </c>
      <c r="H109" s="86">
        <v>0.1143</v>
      </c>
      <c r="I109" s="86">
        <v>0.19939999999999999</v>
      </c>
      <c r="J109" s="86">
        <v>14.6579</v>
      </c>
      <c r="K109" s="86">
        <v>0.3322</v>
      </c>
      <c r="L109" s="87">
        <v>7.0599999999999996E-2</v>
      </c>
      <c r="M109" s="86">
        <v>100.63800000000001</v>
      </c>
      <c r="N109" s="85">
        <v>15643</v>
      </c>
      <c r="O109" s="86">
        <v>-28087</v>
      </c>
      <c r="P109" s="87">
        <v>-73</v>
      </c>
      <c r="Q109" s="86"/>
      <c r="R109" s="85">
        <v>14</v>
      </c>
      <c r="S109" s="88">
        <v>41565.052013888897</v>
      </c>
      <c r="T109" s="100">
        <f t="shared" si="5"/>
        <v>0.55333373740564462</v>
      </c>
      <c r="U109" s="100">
        <f t="shared" si="6"/>
        <v>0.10224775945155386</v>
      </c>
      <c r="V109" s="100">
        <v>1.9954995340911406</v>
      </c>
      <c r="W109" s="100">
        <f t="shared" si="8"/>
        <v>0.8440350132794765</v>
      </c>
      <c r="X109" s="100">
        <f t="shared" si="7"/>
        <v>9.3355201399999999</v>
      </c>
      <c r="Y109" s="100">
        <f t="shared" si="9"/>
        <v>1201.6439548139999</v>
      </c>
      <c r="Z109" s="101"/>
      <c r="AA109" s="77"/>
    </row>
    <row r="110" spans="1:27">
      <c r="A110" s="73" t="s">
        <v>97</v>
      </c>
      <c r="B110" s="74" t="s">
        <v>183</v>
      </c>
      <c r="C110" s="72">
        <v>47.284799999999997</v>
      </c>
      <c r="D110" s="74">
        <v>5.5199999999999999E-2</v>
      </c>
      <c r="E110" s="74">
        <v>40.689</v>
      </c>
      <c r="F110" s="74">
        <v>0.25380000000000003</v>
      </c>
      <c r="G110" s="74">
        <v>1.6299999999999999E-2</v>
      </c>
      <c r="H110" s="74">
        <v>7.2099999999999997E-2</v>
      </c>
      <c r="I110" s="74">
        <v>0.1071</v>
      </c>
      <c r="J110" s="74">
        <v>11.433999999999999</v>
      </c>
      <c r="K110" s="74">
        <v>0.40710000000000002</v>
      </c>
      <c r="L110" s="75">
        <v>1.9E-2</v>
      </c>
      <c r="M110" s="74">
        <v>100.3383</v>
      </c>
      <c r="N110" s="72">
        <v>14803</v>
      </c>
      <c r="O110" s="74">
        <v>-20428</v>
      </c>
      <c r="P110" s="75">
        <v>-86</v>
      </c>
      <c r="Q110" s="74"/>
      <c r="R110" s="72">
        <v>102</v>
      </c>
      <c r="S110" s="76">
        <v>41565.370983796303</v>
      </c>
      <c r="T110" s="97">
        <f t="shared" si="5"/>
        <v>0.58014230851358051</v>
      </c>
      <c r="U110" s="97">
        <f t="shared" si="6"/>
        <v>7.8675971427004276E-2</v>
      </c>
      <c r="V110" s="97">
        <v>2.0229714342880518</v>
      </c>
      <c r="W110" s="97">
        <f t="shared" si="8"/>
        <v>0.88058016326732813</v>
      </c>
      <c r="X110" s="97">
        <f t="shared" si="7"/>
        <v>11.886280639999995</v>
      </c>
      <c r="Y110" s="97">
        <f t="shared" si="9"/>
        <v>1252.914240864</v>
      </c>
      <c r="Z110" s="98">
        <f>MAX(Y110:Y114)</f>
        <v>1255.03469559</v>
      </c>
      <c r="AA110" s="77"/>
    </row>
    <row r="111" spans="1:27">
      <c r="A111" s="81" t="s">
        <v>99</v>
      </c>
      <c r="B111" s="79" t="s">
        <v>183</v>
      </c>
      <c r="C111" s="80">
        <v>47.374699999999997</v>
      </c>
      <c r="D111" s="79">
        <v>5.2900000000000003E-2</v>
      </c>
      <c r="E111" s="79">
        <v>40.791499999999999</v>
      </c>
      <c r="F111" s="79">
        <v>0.26910000000000001</v>
      </c>
      <c r="G111" s="79">
        <v>1.78E-2</v>
      </c>
      <c r="H111" s="79">
        <v>0.12959999999999999</v>
      </c>
      <c r="I111" s="79">
        <v>9.9400000000000002E-2</v>
      </c>
      <c r="J111" s="79">
        <v>10.9884</v>
      </c>
      <c r="K111" s="79">
        <v>0.41889999999999999</v>
      </c>
      <c r="L111" s="82">
        <v>3.15E-2</v>
      </c>
      <c r="M111" s="79">
        <v>100.1738</v>
      </c>
      <c r="N111" s="80">
        <v>14754.3</v>
      </c>
      <c r="O111" s="79">
        <v>-20395</v>
      </c>
      <c r="P111" s="82">
        <v>-86</v>
      </c>
      <c r="Q111" s="79"/>
      <c r="R111" s="80">
        <v>103</v>
      </c>
      <c r="S111" s="83">
        <v>41565.374722222201</v>
      </c>
      <c r="T111" s="77">
        <f t="shared" si="5"/>
        <v>0.58167087564155773</v>
      </c>
      <c r="U111" s="77">
        <f t="shared" si="6"/>
        <v>7.566521148876619E-2</v>
      </c>
      <c r="V111" s="77">
        <v>2.0214913451819405</v>
      </c>
      <c r="W111" s="77">
        <f t="shared" si="8"/>
        <v>0.88489113412426312</v>
      </c>
      <c r="X111" s="77">
        <f t="shared" si="7"/>
        <v>11.968251459999998</v>
      </c>
      <c r="Y111" s="77">
        <f t="shared" si="9"/>
        <v>1254.561854346</v>
      </c>
      <c r="Z111" s="99"/>
      <c r="AA111" s="77"/>
    </row>
    <row r="112" spans="1:27">
      <c r="A112" s="81" t="s">
        <v>100</v>
      </c>
      <c r="B112" s="79" t="s">
        <v>183</v>
      </c>
      <c r="C112" s="80">
        <v>47.400500000000001</v>
      </c>
      <c r="D112" s="79">
        <v>5.1200000000000002E-2</v>
      </c>
      <c r="E112" s="79">
        <v>40.646799999999999</v>
      </c>
      <c r="F112" s="79">
        <v>0.2636</v>
      </c>
      <c r="G112" s="79">
        <v>8.8000000000000005E-3</v>
      </c>
      <c r="H112" s="79">
        <v>3.7699999999999997E-2</v>
      </c>
      <c r="I112" s="79">
        <v>0.13950000000000001</v>
      </c>
      <c r="J112" s="79">
        <v>11.4003</v>
      </c>
      <c r="K112" s="79">
        <v>0.44230000000000003</v>
      </c>
      <c r="L112" s="82">
        <v>2.7699999999999999E-2</v>
      </c>
      <c r="M112" s="79">
        <v>100.41840000000001</v>
      </c>
      <c r="N112" s="80">
        <v>14705.5</v>
      </c>
      <c r="O112" s="79">
        <v>-20362</v>
      </c>
      <c r="P112" s="82">
        <v>-86</v>
      </c>
      <c r="Q112" s="79"/>
      <c r="R112" s="80">
        <v>104</v>
      </c>
      <c r="S112" s="83">
        <v>41565.378298611096</v>
      </c>
      <c r="T112" s="77">
        <f t="shared" si="5"/>
        <v>0.58084265735055363</v>
      </c>
      <c r="U112" s="77">
        <f t="shared" si="6"/>
        <v>7.8347078128144121E-2</v>
      </c>
      <c r="V112" s="77">
        <v>2.0254762341818813</v>
      </c>
      <c r="W112" s="77">
        <f t="shared" si="8"/>
        <v>0.88114639244003223</v>
      </c>
      <c r="X112" s="77">
        <f t="shared" si="7"/>
        <v>11.9917759</v>
      </c>
      <c r="Y112" s="77">
        <f t="shared" si="9"/>
        <v>1255.03469559</v>
      </c>
      <c r="Z112" s="99"/>
      <c r="AA112" s="77"/>
    </row>
    <row r="113" spans="1:27">
      <c r="A113" s="81" t="s">
        <v>101</v>
      </c>
      <c r="B113" s="79" t="s">
        <v>183</v>
      </c>
      <c r="C113" s="80">
        <v>47.287999999999997</v>
      </c>
      <c r="D113" s="79">
        <v>6.2199999999999998E-2</v>
      </c>
      <c r="E113" s="79">
        <v>40.550800000000002</v>
      </c>
      <c r="F113" s="79">
        <v>0.27089999999999997</v>
      </c>
      <c r="G113" s="79">
        <v>2.5000000000000001E-3</v>
      </c>
      <c r="H113" s="79">
        <v>7.9000000000000001E-2</v>
      </c>
      <c r="I113" s="79">
        <v>0.17</v>
      </c>
      <c r="J113" s="79">
        <v>11.685</v>
      </c>
      <c r="K113" s="79">
        <v>0.40279999999999999</v>
      </c>
      <c r="L113" s="82">
        <v>2.23E-2</v>
      </c>
      <c r="M113" s="79">
        <v>100.5335</v>
      </c>
      <c r="N113" s="80">
        <v>14656.8</v>
      </c>
      <c r="O113" s="79">
        <v>-20329</v>
      </c>
      <c r="P113" s="82">
        <v>-86</v>
      </c>
      <c r="Q113" s="79"/>
      <c r="R113" s="80">
        <v>105</v>
      </c>
      <c r="S113" s="83">
        <v>41565.3819097222</v>
      </c>
      <c r="T113" s="77">
        <f t="shared" si="5"/>
        <v>0.5795022346657388</v>
      </c>
      <c r="U113" s="77">
        <f t="shared" si="6"/>
        <v>8.0308928065119106E-2</v>
      </c>
      <c r="V113" s="77">
        <v>2.0253429096725157</v>
      </c>
      <c r="W113" s="77">
        <f t="shared" si="8"/>
        <v>0.87828498121684895</v>
      </c>
      <c r="X113" s="77">
        <f t="shared" si="7"/>
        <v>11.889198399999998</v>
      </c>
      <c r="Y113" s="77">
        <f t="shared" si="9"/>
        <v>1252.9728878399999</v>
      </c>
      <c r="Z113" s="99"/>
      <c r="AA113" s="77"/>
    </row>
    <row r="114" spans="1:27" ht="15" thickBot="1">
      <c r="A114" s="81" t="s">
        <v>102</v>
      </c>
      <c r="B114" s="79" t="s">
        <v>183</v>
      </c>
      <c r="C114" s="80">
        <v>45.595199999999998</v>
      </c>
      <c r="D114" s="79">
        <v>4.2500000000000003E-2</v>
      </c>
      <c r="E114" s="79">
        <v>39.825099999999999</v>
      </c>
      <c r="F114" s="79">
        <v>0.32190000000000002</v>
      </c>
      <c r="G114" s="79">
        <v>0.02</v>
      </c>
      <c r="H114" s="79">
        <v>6.8599999999999994E-2</v>
      </c>
      <c r="I114" s="79">
        <v>0.1356</v>
      </c>
      <c r="J114" s="79">
        <v>13.639200000000001</v>
      </c>
      <c r="K114" s="79">
        <v>0.3473</v>
      </c>
      <c r="L114" s="82">
        <v>2.6200000000000001E-2</v>
      </c>
      <c r="M114" s="79">
        <v>100.02160000000001</v>
      </c>
      <c r="N114" s="80">
        <v>14608</v>
      </c>
      <c r="O114" s="79">
        <v>-20296</v>
      </c>
      <c r="P114" s="82">
        <v>-86</v>
      </c>
      <c r="Q114" s="79"/>
      <c r="R114" s="85">
        <v>106</v>
      </c>
      <c r="S114" s="88">
        <v>41565.3855092593</v>
      </c>
      <c r="T114" s="100">
        <f t="shared" si="5"/>
        <v>0.56637144359235192</v>
      </c>
      <c r="U114" s="100">
        <f t="shared" si="6"/>
        <v>9.5017164172285618E-2</v>
      </c>
      <c r="V114" s="100">
        <v>1.9981151353744906</v>
      </c>
      <c r="W114" s="100">
        <f t="shared" si="8"/>
        <v>0.85633685996886932</v>
      </c>
      <c r="X114" s="100">
        <f t="shared" si="7"/>
        <v>10.345703360000002</v>
      </c>
      <c r="Y114" s="100">
        <f t="shared" si="9"/>
        <v>1221.948637536</v>
      </c>
      <c r="Z114" s="101"/>
      <c r="AA114" s="77"/>
    </row>
    <row r="115" spans="1:27">
      <c r="A115" s="73" t="s">
        <v>84</v>
      </c>
      <c r="B115" s="74" t="s">
        <v>184</v>
      </c>
      <c r="C115" s="72">
        <v>46.070599999999999</v>
      </c>
      <c r="D115" s="74">
        <v>4.1599999999999998E-2</v>
      </c>
      <c r="E115" s="74">
        <v>40.728299999999997</v>
      </c>
      <c r="F115" s="74">
        <v>0.27129999999999999</v>
      </c>
      <c r="G115" s="74">
        <v>2.0199999999999999E-2</v>
      </c>
      <c r="H115" s="74">
        <v>6.1499999999999999E-2</v>
      </c>
      <c r="I115" s="74">
        <v>0.16159999999999999</v>
      </c>
      <c r="J115" s="74">
        <v>12.8781</v>
      </c>
      <c r="K115" s="74">
        <v>0.35420000000000001</v>
      </c>
      <c r="L115" s="75">
        <v>5.1999999999999998E-3</v>
      </c>
      <c r="M115" s="74">
        <v>100.5925</v>
      </c>
      <c r="N115" s="72">
        <v>-4123</v>
      </c>
      <c r="O115" s="74">
        <v>-27040</v>
      </c>
      <c r="P115" s="75">
        <v>-68</v>
      </c>
      <c r="Q115" s="74"/>
      <c r="R115" s="72">
        <v>46</v>
      </c>
      <c r="S115" s="76">
        <v>41563.743055555598</v>
      </c>
      <c r="T115" s="97">
        <f t="shared" si="5"/>
        <v>0.56784440093976896</v>
      </c>
      <c r="U115" s="97">
        <f t="shared" si="6"/>
        <v>8.9020128415933222E-2</v>
      </c>
      <c r="V115" s="97">
        <v>2.0137115127879279</v>
      </c>
      <c r="W115" s="97">
        <f t="shared" si="8"/>
        <v>0.86447718755151803</v>
      </c>
      <c r="X115" s="97">
        <f t="shared" si="7"/>
        <v>10.77917308</v>
      </c>
      <c r="Y115" s="97">
        <f t="shared" si="9"/>
        <v>1230.661378908</v>
      </c>
      <c r="Z115" s="98">
        <f>MAX(Y115:Y119)</f>
        <v>1230.661378908</v>
      </c>
      <c r="AA115" s="77"/>
    </row>
    <row r="116" spans="1:27">
      <c r="A116" s="81" t="s">
        <v>86</v>
      </c>
      <c r="B116" s="79" t="s">
        <v>184</v>
      </c>
      <c r="C116" s="80">
        <v>45.940600000000003</v>
      </c>
      <c r="D116" s="79">
        <v>5.28E-2</v>
      </c>
      <c r="E116" s="79">
        <v>40.497399999999999</v>
      </c>
      <c r="F116" s="79">
        <v>0.27160000000000001</v>
      </c>
      <c r="G116" s="79">
        <v>2.1899999999999999E-2</v>
      </c>
      <c r="H116" s="79">
        <v>0.1182</v>
      </c>
      <c r="I116" s="79">
        <v>0.1323</v>
      </c>
      <c r="J116" s="79">
        <v>13.2554</v>
      </c>
      <c r="K116" s="79">
        <v>0.3357</v>
      </c>
      <c r="L116" s="82">
        <v>9.9299999999999999E-2</v>
      </c>
      <c r="M116" s="79">
        <v>100.7251</v>
      </c>
      <c r="N116" s="80">
        <v>-4091.8</v>
      </c>
      <c r="O116" s="79">
        <v>-27031.5</v>
      </c>
      <c r="P116" s="82">
        <v>-68</v>
      </c>
      <c r="Q116" s="79"/>
      <c r="R116" s="80">
        <v>47</v>
      </c>
      <c r="S116" s="83">
        <v>41563.746817129599</v>
      </c>
      <c r="T116" s="77">
        <f t="shared" si="5"/>
        <v>0.5666097221819294</v>
      </c>
      <c r="U116" s="77">
        <f t="shared" si="6"/>
        <v>9.1687713105241722E-2</v>
      </c>
      <c r="V116" s="77">
        <v>2.0124049339554495</v>
      </c>
      <c r="W116" s="77">
        <f t="shared" si="8"/>
        <v>0.86071992963903243</v>
      </c>
      <c r="X116" s="77">
        <f t="shared" si="7"/>
        <v>10.660639080000003</v>
      </c>
      <c r="Y116" s="77">
        <f t="shared" si="9"/>
        <v>1228.2788455080001</v>
      </c>
      <c r="Z116" s="99"/>
      <c r="AA116" s="77"/>
    </row>
    <row r="117" spans="1:27">
      <c r="A117" s="81" t="s">
        <v>87</v>
      </c>
      <c r="B117" s="79" t="s">
        <v>184</v>
      </c>
      <c r="C117" s="80">
        <v>44.986899999999999</v>
      </c>
      <c r="D117" s="79">
        <v>4.9399999999999999E-2</v>
      </c>
      <c r="E117" s="79">
        <v>40.498199999999997</v>
      </c>
      <c r="F117" s="79">
        <v>0.27150000000000002</v>
      </c>
      <c r="G117" s="79">
        <v>2.86E-2</v>
      </c>
      <c r="H117" s="79">
        <v>8.2000000000000003E-2</v>
      </c>
      <c r="I117" s="79">
        <v>0.15890000000000001</v>
      </c>
      <c r="J117" s="79">
        <v>14.0036</v>
      </c>
      <c r="K117" s="79">
        <v>0.33579999999999999</v>
      </c>
      <c r="L117" s="82">
        <v>5.8799999999999998E-2</v>
      </c>
      <c r="M117" s="79">
        <v>100.47369999999999</v>
      </c>
      <c r="N117" s="80">
        <v>-4060.5</v>
      </c>
      <c r="O117" s="79">
        <v>-27023</v>
      </c>
      <c r="P117" s="82">
        <v>-68</v>
      </c>
      <c r="Q117" s="79"/>
      <c r="R117" s="80">
        <v>48</v>
      </c>
      <c r="S117" s="83">
        <v>41563.7504050926</v>
      </c>
      <c r="T117" s="77">
        <f t="shared" si="5"/>
        <v>0.55855012923752745</v>
      </c>
      <c r="U117" s="77">
        <f t="shared" si="6"/>
        <v>9.7509455203227666E-2</v>
      </c>
      <c r="V117" s="77">
        <v>1.9990637474103232</v>
      </c>
      <c r="W117" s="77">
        <f t="shared" si="8"/>
        <v>0.85137103775970646</v>
      </c>
      <c r="X117" s="77">
        <f t="shared" si="7"/>
        <v>9.7910554199999993</v>
      </c>
      <c r="Y117" s="77">
        <f t="shared" si="9"/>
        <v>1210.800213942</v>
      </c>
      <c r="Z117" s="99"/>
      <c r="AA117" s="77"/>
    </row>
    <row r="118" spans="1:27">
      <c r="A118" s="81" t="s">
        <v>89</v>
      </c>
      <c r="B118" s="78" t="s">
        <v>184</v>
      </c>
      <c r="C118" s="89">
        <v>40.964300000000001</v>
      </c>
      <c r="D118" s="78">
        <v>6.2600000000000003E-2</v>
      </c>
      <c r="E118" s="78">
        <v>39.374200000000002</v>
      </c>
      <c r="F118" s="78">
        <v>0.25650000000000001</v>
      </c>
      <c r="G118" s="78">
        <v>2.2700000000000001E-2</v>
      </c>
      <c r="H118" s="78">
        <v>9.1700000000000004E-2</v>
      </c>
      <c r="I118" s="78">
        <v>0.2147</v>
      </c>
      <c r="J118" s="78">
        <v>19.023199999999999</v>
      </c>
      <c r="K118" s="78">
        <v>0.29320000000000002</v>
      </c>
      <c r="L118" s="82">
        <v>0.1125</v>
      </c>
      <c r="M118" s="78">
        <v>100.41540000000001</v>
      </c>
      <c r="N118" s="89">
        <v>-4029.3</v>
      </c>
      <c r="O118" s="78">
        <v>-27014.5</v>
      </c>
      <c r="P118" s="82">
        <v>-68</v>
      </c>
      <c r="Q118" s="78"/>
      <c r="R118" s="89">
        <v>49</v>
      </c>
      <c r="S118" s="83">
        <v>41563.754050925898</v>
      </c>
      <c r="T118" s="77">
        <f t="shared" si="5"/>
        <v>0.5211813653451931</v>
      </c>
      <c r="U118" s="77">
        <f t="shared" si="6"/>
        <v>0.13573687888570152</v>
      </c>
      <c r="V118" s="77">
        <v>1.9508298462400806</v>
      </c>
      <c r="W118" s="77">
        <f t="shared" si="8"/>
        <v>0.79337325446849283</v>
      </c>
      <c r="X118" s="77">
        <f t="shared" si="7"/>
        <v>6.1232487400000011</v>
      </c>
      <c r="Y118" s="77">
        <f t="shared" si="9"/>
        <v>1137.077299674</v>
      </c>
      <c r="Z118" s="99"/>
      <c r="AA118" s="77"/>
    </row>
    <row r="119" spans="1:27" ht="15" thickBot="1">
      <c r="A119" s="84" t="s">
        <v>90</v>
      </c>
      <c r="B119" s="86" t="s">
        <v>184</v>
      </c>
      <c r="C119" s="85">
        <v>22.564800000000002</v>
      </c>
      <c r="D119" s="86">
        <v>7.5796999999999999</v>
      </c>
      <c r="E119" s="86">
        <v>46.686900000000001</v>
      </c>
      <c r="F119" s="86">
        <v>5.5834000000000001</v>
      </c>
      <c r="G119" s="86">
        <v>1.5842000000000001</v>
      </c>
      <c r="H119" s="86">
        <v>2.7699999999999999E-2</v>
      </c>
      <c r="I119" s="86">
        <v>0.21940000000000001</v>
      </c>
      <c r="J119" s="86">
        <v>13.6411</v>
      </c>
      <c r="K119" s="86">
        <v>0.1363</v>
      </c>
      <c r="L119" s="87">
        <v>0.1845</v>
      </c>
      <c r="M119" s="86">
        <v>98.208100000000002</v>
      </c>
      <c r="N119" s="85">
        <v>-3998</v>
      </c>
      <c r="O119" s="86">
        <v>-27006</v>
      </c>
      <c r="P119" s="87">
        <v>-68</v>
      </c>
      <c r="Q119" s="86"/>
      <c r="R119" s="85">
        <v>50</v>
      </c>
      <c r="S119" s="88">
        <v>41563.757662037002</v>
      </c>
      <c r="T119" s="100">
        <f t="shared" si="5"/>
        <v>0.32423404159599173</v>
      </c>
      <c r="U119" s="100">
        <f t="shared" si="6"/>
        <v>0.10992778005370249</v>
      </c>
      <c r="V119" s="100">
        <v>1.7273311752653844</v>
      </c>
      <c r="W119" s="100">
        <f t="shared" si="8"/>
        <v>0.74680459088731599</v>
      </c>
      <c r="X119" s="100">
        <f t="shared" si="7"/>
        <v>-10.65341536</v>
      </c>
      <c r="Y119" s="100">
        <f t="shared" si="9"/>
        <v>799.86635126399995</v>
      </c>
      <c r="Z119" s="101"/>
      <c r="AA119" s="77"/>
    </row>
    <row r="120" spans="1:27">
      <c r="A120" s="73" t="s">
        <v>185</v>
      </c>
      <c r="B120" s="74" t="s">
        <v>186</v>
      </c>
      <c r="C120" s="72">
        <v>46.3688</v>
      </c>
      <c r="D120" s="74">
        <v>4.2200000000000001E-2</v>
      </c>
      <c r="E120" s="74">
        <v>40.741100000000003</v>
      </c>
      <c r="F120" s="74">
        <v>0.26600000000000001</v>
      </c>
      <c r="G120" s="74">
        <v>1.49E-2</v>
      </c>
      <c r="H120" s="74">
        <v>5.28E-2</v>
      </c>
      <c r="I120" s="74">
        <v>0.15409999999999999</v>
      </c>
      <c r="J120" s="74">
        <v>12.381399999999999</v>
      </c>
      <c r="K120" s="74">
        <v>0.35659999999999997</v>
      </c>
      <c r="L120" s="75">
        <v>1.72E-2</v>
      </c>
      <c r="M120" s="74">
        <v>100.39490000000001</v>
      </c>
      <c r="N120" s="72">
        <v>-7958</v>
      </c>
      <c r="O120" s="74">
        <v>-26774</v>
      </c>
      <c r="P120" s="75">
        <v>-23</v>
      </c>
      <c r="Q120" s="74"/>
      <c r="R120" s="72">
        <v>81</v>
      </c>
      <c r="S120" s="76">
        <v>41563.8695717593</v>
      </c>
      <c r="T120" s="97">
        <f t="shared" si="5"/>
        <v>0.57137824261056447</v>
      </c>
      <c r="U120" s="97">
        <f t="shared" si="6"/>
        <v>8.5565470021249937E-2</v>
      </c>
      <c r="V120" s="97">
        <v>2.0142106613463242</v>
      </c>
      <c r="W120" s="97">
        <f t="shared" si="8"/>
        <v>0.86975220498197336</v>
      </c>
      <c r="X120" s="97">
        <f t="shared" si="7"/>
        <v>11.051071839999999</v>
      </c>
      <c r="Y120" s="97">
        <f t="shared" si="9"/>
        <v>1236.1265439839999</v>
      </c>
      <c r="Z120" s="98">
        <f>MAX(Y120:Y124)</f>
        <v>1238.223173376</v>
      </c>
      <c r="AA120" s="77"/>
    </row>
    <row r="121" spans="1:27">
      <c r="A121" s="81" t="s">
        <v>187</v>
      </c>
      <c r="B121" s="79" t="s">
        <v>186</v>
      </c>
      <c r="C121" s="80">
        <v>46.483199999999997</v>
      </c>
      <c r="D121" s="79">
        <v>4.99E-2</v>
      </c>
      <c r="E121" s="79">
        <v>40.8904</v>
      </c>
      <c r="F121" s="79">
        <v>0.2656</v>
      </c>
      <c r="G121" s="79">
        <v>2.4500000000000001E-2</v>
      </c>
      <c r="H121" s="79">
        <v>9.5100000000000004E-2</v>
      </c>
      <c r="I121" s="79">
        <v>0.14929999999999999</v>
      </c>
      <c r="J121" s="79">
        <v>12.366300000000001</v>
      </c>
      <c r="K121" s="79">
        <v>0.39340000000000003</v>
      </c>
      <c r="L121" s="82">
        <v>3.0999999999999999E-3</v>
      </c>
      <c r="M121" s="79">
        <v>100.7208</v>
      </c>
      <c r="N121" s="80">
        <v>-7986.3</v>
      </c>
      <c r="O121" s="79">
        <v>-26762.799999999999</v>
      </c>
      <c r="P121" s="82">
        <v>-23</v>
      </c>
      <c r="Q121" s="79"/>
      <c r="R121" s="80">
        <v>82</v>
      </c>
      <c r="S121" s="83">
        <v>41563.873344907399</v>
      </c>
      <c r="T121" s="77">
        <f t="shared" si="5"/>
        <v>0.5711129813722069</v>
      </c>
      <c r="U121" s="77">
        <f t="shared" si="6"/>
        <v>8.5211210601869841E-2</v>
      </c>
      <c r="V121" s="77">
        <v>2.020117909773679</v>
      </c>
      <c r="W121" s="77">
        <f t="shared" si="8"/>
        <v>0.87016902371742</v>
      </c>
      <c r="X121" s="77">
        <f t="shared" si="7"/>
        <v>11.155381759999997</v>
      </c>
      <c r="Y121" s="77">
        <f t="shared" si="9"/>
        <v>1238.223173376</v>
      </c>
      <c r="Z121" s="99"/>
      <c r="AA121" s="77"/>
    </row>
    <row r="122" spans="1:27">
      <c r="A122" s="81" t="s">
        <v>188</v>
      </c>
      <c r="B122" s="79" t="s">
        <v>186</v>
      </c>
      <c r="C122" s="80">
        <v>46.354900000000001</v>
      </c>
      <c r="D122" s="79">
        <v>4.2700000000000002E-2</v>
      </c>
      <c r="E122" s="79">
        <v>40.585799999999999</v>
      </c>
      <c r="F122" s="79">
        <v>0.26700000000000002</v>
      </c>
      <c r="G122" s="79">
        <v>2.4E-2</v>
      </c>
      <c r="H122" s="79">
        <v>6.0199999999999997E-2</v>
      </c>
      <c r="I122" s="79">
        <v>9.9000000000000005E-2</v>
      </c>
      <c r="J122" s="79">
        <v>12.8527</v>
      </c>
      <c r="K122" s="79">
        <v>0.3896</v>
      </c>
      <c r="L122" s="82">
        <v>0.1048</v>
      </c>
      <c r="M122" s="79">
        <v>100.7807</v>
      </c>
      <c r="N122" s="80">
        <v>-8014.5</v>
      </c>
      <c r="O122" s="79">
        <v>-26751.5</v>
      </c>
      <c r="P122" s="82">
        <v>-23</v>
      </c>
      <c r="Q122" s="79"/>
      <c r="R122" s="80">
        <v>83</v>
      </c>
      <c r="S122" s="83">
        <v>41563.8769328704</v>
      </c>
      <c r="T122" s="77">
        <f t="shared" si="5"/>
        <v>0.5700472416045963</v>
      </c>
      <c r="U122" s="77">
        <f t="shared" si="6"/>
        <v>8.864219757433639E-2</v>
      </c>
      <c r="V122" s="77">
        <v>2.0183084228773005</v>
      </c>
      <c r="W122" s="77">
        <f t="shared" si="8"/>
        <v>0.86542641751653049</v>
      </c>
      <c r="X122" s="77">
        <f t="shared" si="7"/>
        <v>11.03839782</v>
      </c>
      <c r="Y122" s="77">
        <f t="shared" si="9"/>
        <v>1235.871796182</v>
      </c>
      <c r="Z122" s="99"/>
      <c r="AA122" s="77"/>
    </row>
    <row r="123" spans="1:27">
      <c r="A123" s="81" t="s">
        <v>189</v>
      </c>
      <c r="B123" s="79" t="s">
        <v>186</v>
      </c>
      <c r="C123" s="80">
        <v>45.549399999999999</v>
      </c>
      <c r="D123" s="79">
        <v>3.4599999999999999E-2</v>
      </c>
      <c r="E123" s="79">
        <v>40.509</v>
      </c>
      <c r="F123" s="79">
        <v>0.26569999999999999</v>
      </c>
      <c r="G123" s="79">
        <v>1.11E-2</v>
      </c>
      <c r="H123" s="79">
        <v>0.1142</v>
      </c>
      <c r="I123" s="79">
        <v>0.1867</v>
      </c>
      <c r="J123" s="79">
        <v>13.929399999999999</v>
      </c>
      <c r="K123" s="79">
        <v>0.35349999999999998</v>
      </c>
      <c r="L123" s="82">
        <v>2.64E-2</v>
      </c>
      <c r="M123" s="79">
        <v>100.98</v>
      </c>
      <c r="N123" s="80">
        <v>-8042.8</v>
      </c>
      <c r="O123" s="79">
        <v>-26740.3</v>
      </c>
      <c r="P123" s="82">
        <v>-23</v>
      </c>
      <c r="Q123" s="79"/>
      <c r="R123" s="80">
        <v>84</v>
      </c>
      <c r="S123" s="83">
        <v>41563.880532407398</v>
      </c>
      <c r="T123" s="77">
        <f t="shared" si="5"/>
        <v>0.56180949285371384</v>
      </c>
      <c r="U123" s="77">
        <f t="shared" si="6"/>
        <v>9.6354003923426412E-2</v>
      </c>
      <c r="V123" s="77">
        <v>2.0123166474854912</v>
      </c>
      <c r="W123" s="77">
        <f t="shared" si="8"/>
        <v>0.853601719944592</v>
      </c>
      <c r="X123" s="77">
        <f t="shared" si="7"/>
        <v>10.303942919999997</v>
      </c>
      <c r="Y123" s="77">
        <f t="shared" si="9"/>
        <v>1221.1092526919999</v>
      </c>
      <c r="Z123" s="99"/>
      <c r="AA123" s="77"/>
    </row>
    <row r="124" spans="1:27" ht="15" thickBot="1">
      <c r="A124" s="84" t="s">
        <v>190</v>
      </c>
      <c r="B124" s="86" t="s">
        <v>186</v>
      </c>
      <c r="C124" s="85">
        <v>45.138599999999997</v>
      </c>
      <c r="D124" s="86">
        <v>4.7300000000000002E-2</v>
      </c>
      <c r="E124" s="86">
        <v>38.759599999999999</v>
      </c>
      <c r="F124" s="86">
        <v>0.31159999999999999</v>
      </c>
      <c r="G124" s="86">
        <v>0</v>
      </c>
      <c r="H124" s="86">
        <v>3.5299999999999998E-2</v>
      </c>
      <c r="I124" s="86">
        <v>0.22969999999999999</v>
      </c>
      <c r="J124" s="86">
        <v>15.0403</v>
      </c>
      <c r="K124" s="86">
        <v>0.30130000000000001</v>
      </c>
      <c r="L124" s="87">
        <v>1.7500000000000002E-2</v>
      </c>
      <c r="M124" s="86">
        <v>99.881100000000004</v>
      </c>
      <c r="N124" s="85">
        <v>-8071</v>
      </c>
      <c r="O124" s="86">
        <v>-26729</v>
      </c>
      <c r="P124" s="87">
        <v>-23</v>
      </c>
      <c r="Q124" s="86"/>
      <c r="R124" s="85">
        <v>85</v>
      </c>
      <c r="S124" s="88">
        <v>41563.884143518502</v>
      </c>
      <c r="T124" s="100">
        <f t="shared" si="5"/>
        <v>0.56338503091451009</v>
      </c>
      <c r="U124" s="100">
        <f t="shared" si="6"/>
        <v>0.10527970546580016</v>
      </c>
      <c r="V124" s="100">
        <v>1.9885912036657243</v>
      </c>
      <c r="W124" s="100">
        <f t="shared" si="8"/>
        <v>0.8425523289358553</v>
      </c>
      <c r="X124" s="100">
        <f t="shared" si="7"/>
        <v>9.9293754799999974</v>
      </c>
      <c r="Y124" s="100">
        <f t="shared" si="9"/>
        <v>1213.5804471480001</v>
      </c>
      <c r="Z124" s="101"/>
      <c r="AA124" s="77"/>
    </row>
    <row r="125" spans="1:27">
      <c r="A125" s="73" t="s">
        <v>97</v>
      </c>
      <c r="B125" s="74" t="s">
        <v>191</v>
      </c>
      <c r="C125" s="72">
        <v>47.034399999999998</v>
      </c>
      <c r="D125" s="74">
        <v>3.61E-2</v>
      </c>
      <c r="E125" s="74">
        <v>40.892699999999998</v>
      </c>
      <c r="F125" s="74">
        <v>0.27250000000000002</v>
      </c>
      <c r="G125" s="74">
        <v>9.7999999999999997E-3</v>
      </c>
      <c r="H125" s="74">
        <v>6.54E-2</v>
      </c>
      <c r="I125" s="74">
        <v>0.15989999999999999</v>
      </c>
      <c r="J125" s="74">
        <v>11.9137</v>
      </c>
      <c r="K125" s="74">
        <v>0.40679999999999999</v>
      </c>
      <c r="L125" s="75">
        <v>1.46E-2</v>
      </c>
      <c r="M125" s="74">
        <v>100.806</v>
      </c>
      <c r="N125" s="72">
        <v>-9885</v>
      </c>
      <c r="O125" s="74">
        <v>-27295</v>
      </c>
      <c r="P125" s="75">
        <v>-11</v>
      </c>
      <c r="Q125" s="74"/>
      <c r="R125" s="72">
        <v>94</v>
      </c>
      <c r="S125" s="76">
        <v>41563.916875000003</v>
      </c>
      <c r="T125" s="97">
        <f t="shared" si="5"/>
        <v>0.57576557989144861</v>
      </c>
      <c r="U125" s="97">
        <f t="shared" si="6"/>
        <v>8.1791409786264146E-2</v>
      </c>
      <c r="V125" s="97">
        <v>2.0275549929402201</v>
      </c>
      <c r="W125" s="97">
        <f t="shared" si="8"/>
        <v>0.87561319996559939</v>
      </c>
      <c r="X125" s="97">
        <f t="shared" si="7"/>
        <v>11.657965920000002</v>
      </c>
      <c r="Y125" s="97">
        <f t="shared" si="9"/>
        <v>1248.3251149920002</v>
      </c>
      <c r="Z125" s="98">
        <f>MAX(Y125:Y134)</f>
        <v>1250.841436806</v>
      </c>
      <c r="AA125" s="77"/>
    </row>
    <row r="126" spans="1:27">
      <c r="A126" s="81" t="s">
        <v>99</v>
      </c>
      <c r="B126" s="79" t="s">
        <v>191</v>
      </c>
      <c r="C126" s="80">
        <v>47.171700000000001</v>
      </c>
      <c r="D126" s="79">
        <v>4.0399999999999998E-2</v>
      </c>
      <c r="E126" s="79">
        <v>40.984099999999998</v>
      </c>
      <c r="F126" s="79">
        <v>0.2772</v>
      </c>
      <c r="G126" s="79">
        <v>1.01E-2</v>
      </c>
      <c r="H126" s="79">
        <v>0.1065</v>
      </c>
      <c r="I126" s="79">
        <v>0.15229999999999999</v>
      </c>
      <c r="J126" s="79">
        <v>11.728999999999999</v>
      </c>
      <c r="K126" s="79">
        <v>0.39960000000000001</v>
      </c>
      <c r="L126" s="82">
        <v>8.0999999999999996E-3</v>
      </c>
      <c r="M126" s="79">
        <v>100.879</v>
      </c>
      <c r="N126" s="80">
        <v>-9887.1</v>
      </c>
      <c r="O126" s="79">
        <v>-27325.9</v>
      </c>
      <c r="P126" s="82">
        <v>-11</v>
      </c>
      <c r="Q126" s="79"/>
      <c r="R126" s="80">
        <v>95</v>
      </c>
      <c r="S126" s="83">
        <v>41563.920601851903</v>
      </c>
      <c r="T126" s="77">
        <f t="shared" si="5"/>
        <v>0.57673259406806532</v>
      </c>
      <c r="U126" s="77">
        <f t="shared" si="6"/>
        <v>8.0423857199723281E-2</v>
      </c>
      <c r="V126" s="77">
        <v>2.0300641611231645</v>
      </c>
      <c r="W126" s="77">
        <f t="shared" si="8"/>
        <v>0.87761840115155343</v>
      </c>
      <c r="X126" s="77">
        <f t="shared" si="7"/>
        <v>11.783156060000003</v>
      </c>
      <c r="Y126" s="77">
        <f t="shared" si="9"/>
        <v>1250.841436806</v>
      </c>
      <c r="Z126" s="99"/>
      <c r="AA126" s="77"/>
    </row>
    <row r="127" spans="1:27">
      <c r="A127" s="81" t="s">
        <v>100</v>
      </c>
      <c r="B127" s="79" t="s">
        <v>191</v>
      </c>
      <c r="C127" s="80">
        <v>46.942300000000003</v>
      </c>
      <c r="D127" s="79">
        <v>4.5199999999999997E-2</v>
      </c>
      <c r="E127" s="79">
        <v>40.937899999999999</v>
      </c>
      <c r="F127" s="79">
        <v>0.27289999999999998</v>
      </c>
      <c r="G127" s="79">
        <v>8.5000000000000006E-3</v>
      </c>
      <c r="H127" s="79">
        <v>1E-3</v>
      </c>
      <c r="I127" s="79">
        <v>0.1489</v>
      </c>
      <c r="J127" s="79">
        <v>11.789400000000001</v>
      </c>
      <c r="K127" s="79">
        <v>0.39150000000000001</v>
      </c>
      <c r="L127" s="82">
        <v>2.18E-2</v>
      </c>
      <c r="M127" s="79">
        <v>100.55929999999999</v>
      </c>
      <c r="N127" s="80">
        <v>-9889.2000000000007</v>
      </c>
      <c r="O127" s="79">
        <v>-27356.799999999999</v>
      </c>
      <c r="P127" s="82">
        <v>-11</v>
      </c>
      <c r="Q127" s="79"/>
      <c r="R127" s="80">
        <v>96</v>
      </c>
      <c r="S127" s="83">
        <v>41563.924178240697</v>
      </c>
      <c r="T127" s="77">
        <f t="shared" si="5"/>
        <v>0.57575028851334553</v>
      </c>
      <c r="U127" s="77">
        <f t="shared" si="6"/>
        <v>8.1094695310751752E-2</v>
      </c>
      <c r="V127" s="77">
        <v>2.023638498300087</v>
      </c>
      <c r="W127" s="77">
        <f t="shared" si="8"/>
        <v>0.87653906582550856</v>
      </c>
      <c r="X127" s="77">
        <f t="shared" si="7"/>
        <v>11.573989140000002</v>
      </c>
      <c r="Y127" s="77">
        <f t="shared" si="9"/>
        <v>1246.637181714</v>
      </c>
      <c r="Z127" s="99"/>
      <c r="AA127" s="77"/>
    </row>
    <row r="128" spans="1:27">
      <c r="A128" s="81" t="s">
        <v>101</v>
      </c>
      <c r="B128" s="79" t="s">
        <v>191</v>
      </c>
      <c r="C128" s="80">
        <v>47.019799999999996</v>
      </c>
      <c r="D128" s="79">
        <v>4.7300000000000002E-2</v>
      </c>
      <c r="E128" s="79">
        <v>41.002800000000001</v>
      </c>
      <c r="F128" s="79">
        <v>0.27210000000000001</v>
      </c>
      <c r="G128" s="79">
        <v>1.3299999999999999E-2</v>
      </c>
      <c r="H128" s="79">
        <v>6.8400000000000002E-2</v>
      </c>
      <c r="I128" s="79">
        <v>0.1358</v>
      </c>
      <c r="J128" s="79">
        <v>11.709899999999999</v>
      </c>
      <c r="K128" s="79">
        <v>0.3745</v>
      </c>
      <c r="L128" s="82">
        <v>3.5999999999999999E-3</v>
      </c>
      <c r="M128" s="79">
        <v>100.6476</v>
      </c>
      <c r="N128" s="80">
        <v>-9891.2999999999993</v>
      </c>
      <c r="O128" s="79">
        <v>-27387.7</v>
      </c>
      <c r="P128" s="82">
        <v>-11</v>
      </c>
      <c r="Q128" s="79"/>
      <c r="R128" s="80">
        <v>97</v>
      </c>
      <c r="S128" s="83">
        <v>41563.927812499998</v>
      </c>
      <c r="T128" s="77">
        <f t="shared" si="5"/>
        <v>0.57616936181219425</v>
      </c>
      <c r="U128" s="77">
        <f t="shared" si="6"/>
        <v>8.0473615415026595E-2</v>
      </c>
      <c r="V128" s="77">
        <v>2.0255051393295176</v>
      </c>
      <c r="W128" s="77">
        <f t="shared" si="8"/>
        <v>0.87744692594621321</v>
      </c>
      <c r="X128" s="77">
        <f t="shared" si="7"/>
        <v>11.644653640000001</v>
      </c>
      <c r="Y128" s="77">
        <f t="shared" si="9"/>
        <v>1248.0575381640001</v>
      </c>
      <c r="Z128" s="99"/>
      <c r="AA128" s="77"/>
    </row>
    <row r="129" spans="1:27">
      <c r="A129" s="81" t="s">
        <v>102</v>
      </c>
      <c r="B129" s="79" t="s">
        <v>191</v>
      </c>
      <c r="C129" s="80">
        <v>46.963200000000001</v>
      </c>
      <c r="D129" s="79">
        <v>5.6899999999999999E-2</v>
      </c>
      <c r="E129" s="79">
        <v>40.793700000000001</v>
      </c>
      <c r="F129" s="79">
        <v>0.2661</v>
      </c>
      <c r="G129" s="79">
        <v>1.5900000000000001E-2</v>
      </c>
      <c r="H129" s="79">
        <v>4.8000000000000001E-2</v>
      </c>
      <c r="I129" s="79">
        <v>0.17460000000000001</v>
      </c>
      <c r="J129" s="79">
        <v>11.633800000000001</v>
      </c>
      <c r="K129" s="79">
        <v>0.4264</v>
      </c>
      <c r="L129" s="82">
        <v>1.6500000000000001E-2</v>
      </c>
      <c r="M129" s="79">
        <v>100.3951</v>
      </c>
      <c r="N129" s="80">
        <v>-9893.4</v>
      </c>
      <c r="O129" s="79">
        <v>-27418.6</v>
      </c>
      <c r="P129" s="82">
        <v>-11</v>
      </c>
      <c r="Q129" s="79"/>
      <c r="R129" s="80">
        <v>98</v>
      </c>
      <c r="S129" s="83">
        <v>41563.931388888901</v>
      </c>
      <c r="T129" s="77">
        <f t="shared" si="5"/>
        <v>0.57682185216858184</v>
      </c>
      <c r="U129" s="77">
        <f t="shared" si="6"/>
        <v>8.0137642193990166E-2</v>
      </c>
      <c r="V129" s="77">
        <v>2.020778484729715</v>
      </c>
      <c r="W129" s="77">
        <f t="shared" si="8"/>
        <v>0.8780173772026153</v>
      </c>
      <c r="X129" s="77">
        <f t="shared" si="7"/>
        <v>11.593045760000003</v>
      </c>
      <c r="Y129" s="77">
        <f t="shared" si="9"/>
        <v>1247.020219776</v>
      </c>
      <c r="Z129" s="99"/>
      <c r="AA129" s="77"/>
    </row>
    <row r="130" spans="1:27">
      <c r="A130" s="81" t="s">
        <v>192</v>
      </c>
      <c r="B130" s="79" t="s">
        <v>191</v>
      </c>
      <c r="C130" s="80">
        <v>46.7667</v>
      </c>
      <c r="D130" s="79">
        <v>4.8399999999999999E-2</v>
      </c>
      <c r="E130" s="79">
        <v>41.005400000000002</v>
      </c>
      <c r="F130" s="79">
        <v>0.27289999999999998</v>
      </c>
      <c r="G130" s="79">
        <v>1.84E-2</v>
      </c>
      <c r="H130" s="79">
        <v>5.9900000000000002E-2</v>
      </c>
      <c r="I130" s="79">
        <v>0.18579999999999999</v>
      </c>
      <c r="J130" s="79">
        <v>11.544700000000001</v>
      </c>
      <c r="K130" s="79">
        <v>0.45269999999999999</v>
      </c>
      <c r="L130" s="82">
        <v>9.2999999999999992E-3</v>
      </c>
      <c r="M130" s="79">
        <v>100.36409999999999</v>
      </c>
      <c r="N130" s="80">
        <v>-9895.6</v>
      </c>
      <c r="O130" s="79">
        <v>-27449.5</v>
      </c>
      <c r="P130" s="82">
        <v>-11</v>
      </c>
      <c r="Q130" s="79"/>
      <c r="R130" s="80">
        <v>99</v>
      </c>
      <c r="S130" s="83">
        <v>41563.934988425899</v>
      </c>
      <c r="T130" s="77">
        <f t="shared" ref="T130:T152" si="10">(C130/$AC$3)/$V130</f>
        <v>0.5749735429927425</v>
      </c>
      <c r="U130" s="77">
        <f t="shared" ref="U130:U152" si="11">(J130/$AC$10)/$V130</f>
        <v>7.9602137758870567E-2</v>
      </c>
      <c r="V130" s="77">
        <v>2.0187921023509707</v>
      </c>
      <c r="W130" s="77">
        <f t="shared" si="8"/>
        <v>0.87839123863039359</v>
      </c>
      <c r="X130" s="77">
        <f t="shared" ref="X130:X152" si="12">(0.9118*C130)-31.228</f>
        <v>11.413877060000004</v>
      </c>
      <c r="Y130" s="77">
        <f t="shared" si="9"/>
        <v>1243.418928906</v>
      </c>
      <c r="Z130" s="99"/>
      <c r="AA130" s="77"/>
    </row>
    <row r="131" spans="1:27">
      <c r="A131" s="81" t="s">
        <v>193</v>
      </c>
      <c r="B131" s="79" t="s">
        <v>191</v>
      </c>
      <c r="C131" s="80">
        <v>46.529299999999999</v>
      </c>
      <c r="D131" s="79">
        <v>3.39E-2</v>
      </c>
      <c r="E131" s="79">
        <v>40.791600000000003</v>
      </c>
      <c r="F131" s="79">
        <v>0.26300000000000001</v>
      </c>
      <c r="G131" s="79">
        <v>8.6999999999999994E-3</v>
      </c>
      <c r="H131" s="79">
        <v>4.9399999999999999E-2</v>
      </c>
      <c r="I131" s="79">
        <v>0.19450000000000001</v>
      </c>
      <c r="J131" s="79">
        <v>12.592599999999999</v>
      </c>
      <c r="K131" s="79">
        <v>0.41739999999999999</v>
      </c>
      <c r="L131" s="82">
        <v>1.1299999999999999E-2</v>
      </c>
      <c r="M131" s="79">
        <v>100.8917</v>
      </c>
      <c r="N131" s="80">
        <v>-9897.7000000000007</v>
      </c>
      <c r="O131" s="79">
        <v>-27480.3</v>
      </c>
      <c r="P131" s="82">
        <v>-11</v>
      </c>
      <c r="Q131" s="79"/>
      <c r="R131" s="80">
        <v>100</v>
      </c>
      <c r="S131" s="83">
        <v>41563.9385763889</v>
      </c>
      <c r="T131" s="77">
        <f t="shared" si="10"/>
        <v>0.57084180107022953</v>
      </c>
      <c r="U131" s="77">
        <f t="shared" si="11"/>
        <v>8.6643422869328968E-2</v>
      </c>
      <c r="V131" s="77">
        <v>2.023081989662153</v>
      </c>
      <c r="W131" s="77">
        <f t="shared" ref="W131:W152" si="13">T131/(T131+U131)</f>
        <v>0.86821996949197755</v>
      </c>
      <c r="X131" s="77">
        <f t="shared" si="12"/>
        <v>11.197415740000004</v>
      </c>
      <c r="Y131" s="77">
        <f t="shared" ref="Y131:Y152" si="14">(20.1*X131)+1014</f>
        <v>1239.0680563740002</v>
      </c>
      <c r="Z131" s="99"/>
      <c r="AA131" s="77"/>
    </row>
    <row r="132" spans="1:27">
      <c r="A132" s="81" t="s">
        <v>194</v>
      </c>
      <c r="B132" s="79" t="s">
        <v>191</v>
      </c>
      <c r="C132" s="80">
        <v>45.371200000000002</v>
      </c>
      <c r="D132" s="79">
        <v>4.0099999999999997E-2</v>
      </c>
      <c r="E132" s="79">
        <v>40.510599999999997</v>
      </c>
      <c r="F132" s="79">
        <v>0.2616</v>
      </c>
      <c r="G132" s="79">
        <v>2.0199999999999999E-2</v>
      </c>
      <c r="H132" s="79">
        <v>3.6600000000000001E-2</v>
      </c>
      <c r="I132" s="79">
        <v>0.18290000000000001</v>
      </c>
      <c r="J132" s="79">
        <v>13.8927</v>
      </c>
      <c r="K132" s="79">
        <v>0.32319999999999999</v>
      </c>
      <c r="L132" s="82">
        <v>3.2399999999999998E-2</v>
      </c>
      <c r="M132" s="79">
        <v>100.67149999999999</v>
      </c>
      <c r="N132" s="80">
        <v>-9899.7999999999993</v>
      </c>
      <c r="O132" s="79">
        <v>-27511.200000000001</v>
      </c>
      <c r="P132" s="82">
        <v>-11</v>
      </c>
      <c r="Q132" s="79"/>
      <c r="R132" s="80">
        <v>101</v>
      </c>
      <c r="S132" s="83">
        <v>41563.942164351902</v>
      </c>
      <c r="T132" s="77">
        <f t="shared" si="10"/>
        <v>0.56121235143466464</v>
      </c>
      <c r="U132" s="77">
        <f t="shared" si="11"/>
        <v>9.637503663087843E-2</v>
      </c>
      <c r="V132" s="77">
        <v>2.006576759359787</v>
      </c>
      <c r="W132" s="77">
        <f t="shared" si="13"/>
        <v>0.85344147655509395</v>
      </c>
      <c r="X132" s="77">
        <f t="shared" si="12"/>
        <v>10.141460160000001</v>
      </c>
      <c r="Y132" s="77">
        <f t="shared" si="14"/>
        <v>1217.843349216</v>
      </c>
      <c r="Z132" s="99"/>
      <c r="AA132" s="77"/>
    </row>
    <row r="133" spans="1:27">
      <c r="A133" s="81" t="s">
        <v>195</v>
      </c>
      <c r="B133" s="79" t="s">
        <v>191</v>
      </c>
      <c r="C133" s="80">
        <v>44.317599999999999</v>
      </c>
      <c r="D133" s="79">
        <v>0.05</v>
      </c>
      <c r="E133" s="79">
        <v>40.128500000000003</v>
      </c>
      <c r="F133" s="79">
        <v>0.28199999999999997</v>
      </c>
      <c r="G133" s="79">
        <v>1.12E-2</v>
      </c>
      <c r="H133" s="79">
        <v>8.1500000000000003E-2</v>
      </c>
      <c r="I133" s="79">
        <v>0.1963</v>
      </c>
      <c r="J133" s="79">
        <v>14.7879</v>
      </c>
      <c r="K133" s="79">
        <v>0.3795</v>
      </c>
      <c r="L133" s="82">
        <v>0.13200000000000001</v>
      </c>
      <c r="M133" s="79">
        <v>100.3665</v>
      </c>
      <c r="N133" s="80">
        <v>-9901.9</v>
      </c>
      <c r="O133" s="79">
        <v>-27542.1</v>
      </c>
      <c r="P133" s="82">
        <v>-11</v>
      </c>
      <c r="Q133" s="79"/>
      <c r="R133" s="80">
        <v>102</v>
      </c>
      <c r="S133" s="83">
        <v>41563.945752314801</v>
      </c>
      <c r="T133" s="77">
        <f t="shared" si="10"/>
        <v>0.55307575713471557</v>
      </c>
      <c r="U133" s="77">
        <f t="shared" si="11"/>
        <v>0.10350130794992693</v>
      </c>
      <c r="V133" s="77">
        <v>1.9888148011080333</v>
      </c>
      <c r="W133" s="77">
        <f t="shared" si="13"/>
        <v>0.84236228547431202</v>
      </c>
      <c r="X133" s="77">
        <f t="shared" si="12"/>
        <v>9.1807876800000017</v>
      </c>
      <c r="Y133" s="77">
        <f t="shared" si="14"/>
        <v>1198.533832368</v>
      </c>
      <c r="Z133" s="99"/>
      <c r="AA133" s="77"/>
    </row>
    <row r="134" spans="1:27" ht="15" thickBot="1">
      <c r="A134" s="84" t="s">
        <v>196</v>
      </c>
      <c r="B134" s="86" t="s">
        <v>191</v>
      </c>
      <c r="C134" s="85">
        <v>43.054200000000002</v>
      </c>
      <c r="D134" s="86">
        <v>3.73E-2</v>
      </c>
      <c r="E134" s="86">
        <v>40.108400000000003</v>
      </c>
      <c r="F134" s="86">
        <v>0.34499999999999997</v>
      </c>
      <c r="G134" s="86">
        <v>2.07E-2</v>
      </c>
      <c r="H134" s="86">
        <v>2.63E-2</v>
      </c>
      <c r="I134" s="86">
        <v>0.22259999999999999</v>
      </c>
      <c r="J134" s="86">
        <v>17.142399999999999</v>
      </c>
      <c r="K134" s="86">
        <v>0.28249999999999997</v>
      </c>
      <c r="L134" s="87">
        <v>1.77E-2</v>
      </c>
      <c r="M134" s="86">
        <v>101.25709999999999</v>
      </c>
      <c r="N134" s="85">
        <v>-9904</v>
      </c>
      <c r="O134" s="86">
        <v>-27573</v>
      </c>
      <c r="P134" s="87">
        <v>-11</v>
      </c>
      <c r="Q134" s="86"/>
      <c r="R134" s="85">
        <v>103</v>
      </c>
      <c r="S134" s="88">
        <v>41563.949351851901</v>
      </c>
      <c r="T134" s="100">
        <f t="shared" si="10"/>
        <v>0.53728083512670588</v>
      </c>
      <c r="U134" s="100">
        <f t="shared" si="11"/>
        <v>0.11997434677715847</v>
      </c>
      <c r="V134" s="100">
        <v>1.9889181319573799</v>
      </c>
      <c r="W134" s="100">
        <f t="shared" si="13"/>
        <v>0.81746154297387208</v>
      </c>
      <c r="X134" s="100">
        <f t="shared" si="12"/>
        <v>8.0288195600000023</v>
      </c>
      <c r="Y134" s="100">
        <f t="shared" si="14"/>
        <v>1175.3792731560002</v>
      </c>
      <c r="Z134" s="101"/>
      <c r="AA134" s="77"/>
    </row>
    <row r="135" spans="1:27">
      <c r="A135" s="73" t="s">
        <v>103</v>
      </c>
      <c r="B135" s="74" t="s">
        <v>197</v>
      </c>
      <c r="C135" s="72">
        <v>46.378100000000003</v>
      </c>
      <c r="D135" s="74">
        <v>2.76E-2</v>
      </c>
      <c r="E135" s="74">
        <v>40.452300000000001</v>
      </c>
      <c r="F135" s="74">
        <v>0.28220000000000001</v>
      </c>
      <c r="G135" s="74">
        <v>1.7899999999999999E-2</v>
      </c>
      <c r="H135" s="74">
        <v>0.1008</v>
      </c>
      <c r="I135" s="74">
        <v>0.1525</v>
      </c>
      <c r="J135" s="74">
        <v>12.832700000000001</v>
      </c>
      <c r="K135" s="74">
        <v>0.37469999999999998</v>
      </c>
      <c r="L135" s="75">
        <v>1.26E-2</v>
      </c>
      <c r="M135" s="74">
        <v>100.6315</v>
      </c>
      <c r="N135" s="72">
        <v>-12049</v>
      </c>
      <c r="O135" s="74">
        <v>-25931</v>
      </c>
      <c r="P135" s="75">
        <v>12</v>
      </c>
      <c r="Q135" s="74"/>
      <c r="R135" s="72">
        <v>114</v>
      </c>
      <c r="S135" s="76">
        <v>41563.989108796297</v>
      </c>
      <c r="T135" s="97">
        <f t="shared" si="10"/>
        <v>0.57081509299441291</v>
      </c>
      <c r="U135" s="97">
        <f t="shared" si="11"/>
        <v>8.8579144276814945E-2</v>
      </c>
      <c r="V135" s="97">
        <v>2.0166022036957787</v>
      </c>
      <c r="W135" s="97">
        <f t="shared" si="13"/>
        <v>0.86566588048542537</v>
      </c>
      <c r="X135" s="97">
        <f t="shared" si="12"/>
        <v>11.059551580000004</v>
      </c>
      <c r="Y135" s="97">
        <f t="shared" si="14"/>
        <v>1236.296986758</v>
      </c>
      <c r="Z135" s="98">
        <f>MAX(Y135:Y142)</f>
        <v>1240.3069737420001</v>
      </c>
      <c r="AA135" s="77"/>
    </row>
    <row r="136" spans="1:27">
      <c r="A136" s="81" t="s">
        <v>105</v>
      </c>
      <c r="B136" s="79" t="s">
        <v>197</v>
      </c>
      <c r="C136" s="80">
        <v>46.596899999999998</v>
      </c>
      <c r="D136" s="79">
        <v>2.9899999999999999E-2</v>
      </c>
      <c r="E136" s="79">
        <v>40.471600000000002</v>
      </c>
      <c r="F136" s="79">
        <v>0.28399999999999997</v>
      </c>
      <c r="G136" s="79">
        <v>1.11E-2</v>
      </c>
      <c r="H136" s="79">
        <v>6.7999999999999996E-3</v>
      </c>
      <c r="I136" s="79">
        <v>0.19189999999999999</v>
      </c>
      <c r="J136" s="79">
        <v>12.418100000000001</v>
      </c>
      <c r="K136" s="79">
        <v>0.34570000000000001</v>
      </c>
      <c r="L136" s="82">
        <v>1.7000000000000001E-2</v>
      </c>
      <c r="M136" s="79">
        <v>100.3729</v>
      </c>
      <c r="N136" s="80">
        <v>-12069.1</v>
      </c>
      <c r="O136" s="79">
        <v>-25946.9</v>
      </c>
      <c r="P136" s="82">
        <v>12</v>
      </c>
      <c r="Q136" s="79"/>
      <c r="R136" s="80">
        <v>115</v>
      </c>
      <c r="S136" s="83">
        <v>41563.992847222202</v>
      </c>
      <c r="T136" s="77">
        <f t="shared" si="10"/>
        <v>0.57364171956393573</v>
      </c>
      <c r="U136" s="77">
        <f t="shared" si="11"/>
        <v>8.5737299571645303E-2</v>
      </c>
      <c r="V136" s="77">
        <v>2.0161323051292164</v>
      </c>
      <c r="W136" s="77">
        <f t="shared" si="13"/>
        <v>0.86997266051315458</v>
      </c>
      <c r="X136" s="77">
        <f t="shared" si="12"/>
        <v>11.259053420000001</v>
      </c>
      <c r="Y136" s="77">
        <f t="shared" si="14"/>
        <v>1240.3069737420001</v>
      </c>
      <c r="Z136" s="99"/>
      <c r="AA136" s="77"/>
    </row>
    <row r="137" spans="1:27">
      <c r="A137" s="81" t="s">
        <v>106</v>
      </c>
      <c r="B137" s="79" t="s">
        <v>197</v>
      </c>
      <c r="C137" s="80">
        <v>46.380400000000002</v>
      </c>
      <c r="D137" s="79">
        <v>2.8500000000000001E-2</v>
      </c>
      <c r="E137" s="79">
        <v>40.515799999999999</v>
      </c>
      <c r="F137" s="79">
        <v>0.28110000000000002</v>
      </c>
      <c r="G137" s="79">
        <v>2.23E-2</v>
      </c>
      <c r="H137" s="79">
        <v>7.4399999999999994E-2</v>
      </c>
      <c r="I137" s="79">
        <v>0.17430000000000001</v>
      </c>
      <c r="J137" s="79">
        <v>12.260300000000001</v>
      </c>
      <c r="K137" s="79">
        <v>0.3417</v>
      </c>
      <c r="L137" s="82">
        <v>3.5000000000000001E-3</v>
      </c>
      <c r="M137" s="79">
        <v>100.08240000000001</v>
      </c>
      <c r="N137" s="80">
        <v>-12089.3</v>
      </c>
      <c r="O137" s="79">
        <v>-25962.7</v>
      </c>
      <c r="P137" s="82">
        <v>12</v>
      </c>
      <c r="Q137" s="79"/>
      <c r="R137" s="80">
        <v>116</v>
      </c>
      <c r="S137" s="83">
        <v>41563.996458333299</v>
      </c>
      <c r="T137" s="77">
        <f t="shared" si="10"/>
        <v>0.57288353942174175</v>
      </c>
      <c r="U137" s="77">
        <f t="shared" si="11"/>
        <v>8.493054187416503E-2</v>
      </c>
      <c r="V137" s="77">
        <v>2.0094207309969097</v>
      </c>
      <c r="W137" s="77">
        <f t="shared" si="13"/>
        <v>0.87088974789525608</v>
      </c>
      <c r="X137" s="77">
        <f t="shared" si="12"/>
        <v>11.061648720000001</v>
      </c>
      <c r="Y137" s="77">
        <f t="shared" si="14"/>
        <v>1236.339139272</v>
      </c>
      <c r="Z137" s="99"/>
      <c r="AA137" s="77"/>
    </row>
    <row r="138" spans="1:27">
      <c r="A138" s="81" t="s">
        <v>107</v>
      </c>
      <c r="B138" s="79" t="s">
        <v>197</v>
      </c>
      <c r="C138" s="80">
        <v>46.250799999999998</v>
      </c>
      <c r="D138" s="79">
        <v>3.1300000000000001E-2</v>
      </c>
      <c r="E138" s="79">
        <v>40.411499999999997</v>
      </c>
      <c r="F138" s="79">
        <v>0.28060000000000002</v>
      </c>
      <c r="G138" s="79">
        <v>6.7000000000000002E-3</v>
      </c>
      <c r="H138" s="79">
        <v>8.8400000000000006E-2</v>
      </c>
      <c r="I138" s="79">
        <v>0.17019999999999999</v>
      </c>
      <c r="J138" s="79">
        <v>13.251799999999999</v>
      </c>
      <c r="K138" s="79">
        <v>0.35970000000000002</v>
      </c>
      <c r="L138" s="82">
        <v>1.8E-3</v>
      </c>
      <c r="M138" s="79">
        <v>100.85290000000001</v>
      </c>
      <c r="N138" s="80">
        <v>-12109.4</v>
      </c>
      <c r="O138" s="79">
        <v>-25978.6</v>
      </c>
      <c r="P138" s="82">
        <v>12</v>
      </c>
      <c r="Q138" s="79"/>
      <c r="R138" s="80">
        <v>117</v>
      </c>
      <c r="S138" s="83">
        <v>41564.0000462963</v>
      </c>
      <c r="T138" s="77">
        <f t="shared" si="10"/>
        <v>0.56875374045428839</v>
      </c>
      <c r="U138" s="77">
        <f t="shared" si="11"/>
        <v>9.1392558037120972E-2</v>
      </c>
      <c r="V138" s="77">
        <v>2.0183557484251859</v>
      </c>
      <c r="W138" s="77">
        <f t="shared" si="13"/>
        <v>0.86155711507286392</v>
      </c>
      <c r="X138" s="77">
        <f t="shared" si="12"/>
        <v>10.943479439999997</v>
      </c>
      <c r="Y138" s="77">
        <f t="shared" si="14"/>
        <v>1233.963936744</v>
      </c>
      <c r="Z138" s="99"/>
      <c r="AA138" s="77"/>
    </row>
    <row r="139" spans="1:27">
      <c r="A139" s="81" t="s">
        <v>108</v>
      </c>
      <c r="B139" s="79" t="s">
        <v>197</v>
      </c>
      <c r="C139" s="80">
        <v>45.742699999999999</v>
      </c>
      <c r="D139" s="79">
        <v>3.1600000000000003E-2</v>
      </c>
      <c r="E139" s="79">
        <v>40.296300000000002</v>
      </c>
      <c r="F139" s="79">
        <v>0.25719999999999998</v>
      </c>
      <c r="G139" s="79">
        <v>3.8E-3</v>
      </c>
      <c r="H139" s="79">
        <v>6.9099999999999995E-2</v>
      </c>
      <c r="I139" s="79">
        <v>0.15479999999999999</v>
      </c>
      <c r="J139" s="79">
        <v>13.9937</v>
      </c>
      <c r="K139" s="79">
        <v>0.33339999999999997</v>
      </c>
      <c r="L139" s="82">
        <v>2.29E-2</v>
      </c>
      <c r="M139" s="79">
        <v>100.9054</v>
      </c>
      <c r="N139" s="80">
        <v>-12129.6</v>
      </c>
      <c r="O139" s="79">
        <v>-25994.400000000001</v>
      </c>
      <c r="P139" s="82">
        <v>12</v>
      </c>
      <c r="Q139" s="79"/>
      <c r="R139" s="80">
        <v>118</v>
      </c>
      <c r="S139" s="83">
        <v>41564.003645833298</v>
      </c>
      <c r="T139" s="77">
        <f t="shared" si="10"/>
        <v>0.56395849945109078</v>
      </c>
      <c r="U139" s="77">
        <f t="shared" si="11"/>
        <v>9.6758439071665439E-2</v>
      </c>
      <c r="V139" s="77">
        <v>2.0131557780314076</v>
      </c>
      <c r="W139" s="77">
        <f t="shared" si="13"/>
        <v>0.85355538290269983</v>
      </c>
      <c r="X139" s="77">
        <f t="shared" si="12"/>
        <v>10.48019386</v>
      </c>
      <c r="Y139" s="77">
        <f t="shared" si="14"/>
        <v>1224.651896586</v>
      </c>
      <c r="Z139" s="99"/>
      <c r="AA139" s="77"/>
    </row>
    <row r="140" spans="1:27">
      <c r="A140" s="81" t="s">
        <v>198</v>
      </c>
      <c r="B140" s="79" t="s">
        <v>197</v>
      </c>
      <c r="C140" s="80">
        <v>44.954999999999998</v>
      </c>
      <c r="D140" s="79">
        <v>3.5200000000000002E-2</v>
      </c>
      <c r="E140" s="79">
        <v>39.9681</v>
      </c>
      <c r="F140" s="79">
        <v>0.25879999999999997</v>
      </c>
      <c r="G140" s="79">
        <v>1.37E-2</v>
      </c>
      <c r="H140" s="79">
        <v>0.1087</v>
      </c>
      <c r="I140" s="79">
        <v>0.2762</v>
      </c>
      <c r="J140" s="79">
        <v>14.837300000000001</v>
      </c>
      <c r="K140" s="79">
        <v>0.31140000000000001</v>
      </c>
      <c r="L140" s="82">
        <v>1.3599999999999999E-2</v>
      </c>
      <c r="M140" s="79">
        <v>100.77800000000001</v>
      </c>
      <c r="N140" s="80">
        <v>-12149.7</v>
      </c>
      <c r="O140" s="79">
        <v>-26010.3</v>
      </c>
      <c r="P140" s="82">
        <v>12</v>
      </c>
      <c r="Q140" s="79"/>
      <c r="R140" s="80">
        <v>119</v>
      </c>
      <c r="S140" s="83">
        <v>41564.007245370398</v>
      </c>
      <c r="T140" s="77">
        <f t="shared" si="10"/>
        <v>0.55742336268592274</v>
      </c>
      <c r="U140" s="77">
        <f t="shared" si="11"/>
        <v>0.10317939725433051</v>
      </c>
      <c r="V140" s="77">
        <v>2.0016842303699849</v>
      </c>
      <c r="W140" s="77">
        <f t="shared" si="13"/>
        <v>0.84381022376645476</v>
      </c>
      <c r="X140" s="77">
        <f t="shared" si="12"/>
        <v>9.7619690000000006</v>
      </c>
      <c r="Y140" s="77">
        <f t="shared" si="14"/>
        <v>1210.2155769000001</v>
      </c>
      <c r="Z140" s="99"/>
      <c r="AA140" s="77"/>
    </row>
    <row r="141" spans="1:27">
      <c r="A141" s="81" t="s">
        <v>199</v>
      </c>
      <c r="B141" s="79" t="s">
        <v>197</v>
      </c>
      <c r="C141" s="80">
        <v>44.107999999999997</v>
      </c>
      <c r="D141" s="79">
        <v>3.1800000000000002E-2</v>
      </c>
      <c r="E141" s="79">
        <v>39.816600000000001</v>
      </c>
      <c r="F141" s="79">
        <v>0.29420000000000002</v>
      </c>
      <c r="G141" s="79">
        <v>3.2300000000000002E-2</v>
      </c>
      <c r="H141" s="79">
        <v>6.2E-2</v>
      </c>
      <c r="I141" s="79">
        <v>0.2041</v>
      </c>
      <c r="J141" s="79">
        <v>16.07</v>
      </c>
      <c r="K141" s="79">
        <v>0.26679999999999998</v>
      </c>
      <c r="L141" s="82">
        <v>2.7199999999999998E-2</v>
      </c>
      <c r="M141" s="79">
        <v>100.9131</v>
      </c>
      <c r="N141" s="80">
        <v>-12169.9</v>
      </c>
      <c r="O141" s="79">
        <v>-26026.1</v>
      </c>
      <c r="P141" s="82">
        <v>12</v>
      </c>
      <c r="Q141" s="79"/>
      <c r="R141" s="80">
        <v>120</v>
      </c>
      <c r="S141" s="83">
        <v>41564.0108680556</v>
      </c>
      <c r="T141" s="77">
        <f t="shared" si="10"/>
        <v>0.54894479567833265</v>
      </c>
      <c r="U141" s="77">
        <f t="shared" si="11"/>
        <v>0.11216519782902411</v>
      </c>
      <c r="V141" s="77">
        <v>1.9943043036335351</v>
      </c>
      <c r="W141" s="77">
        <f t="shared" si="13"/>
        <v>0.83033806941268695</v>
      </c>
      <c r="X141" s="77">
        <f t="shared" si="12"/>
        <v>8.9896743999999984</v>
      </c>
      <c r="Y141" s="77">
        <f t="shared" si="14"/>
        <v>1194.69245544</v>
      </c>
      <c r="Z141" s="99"/>
      <c r="AA141" s="77"/>
    </row>
    <row r="142" spans="1:27" ht="15" thickBot="1">
      <c r="A142" s="84" t="s">
        <v>200</v>
      </c>
      <c r="B142" s="86" t="s">
        <v>197</v>
      </c>
      <c r="C142" s="85">
        <v>41.118499999999997</v>
      </c>
      <c r="D142" s="86">
        <v>1.9451000000000001</v>
      </c>
      <c r="E142" s="86">
        <v>40.819200000000002</v>
      </c>
      <c r="F142" s="86">
        <v>1.2958000000000001</v>
      </c>
      <c r="G142" s="86">
        <v>0.3034</v>
      </c>
      <c r="H142" s="86">
        <v>5.8200000000000002E-2</v>
      </c>
      <c r="I142" s="86">
        <v>0.1789</v>
      </c>
      <c r="J142" s="86">
        <v>16.273</v>
      </c>
      <c r="K142" s="86">
        <v>0.25140000000000001</v>
      </c>
      <c r="L142" s="87">
        <v>3.5799999999999998E-2</v>
      </c>
      <c r="M142" s="86">
        <v>102.27930000000001</v>
      </c>
      <c r="N142" s="85">
        <v>-12190</v>
      </c>
      <c r="O142" s="86">
        <v>-26042</v>
      </c>
      <c r="P142" s="87">
        <v>12</v>
      </c>
      <c r="Q142" s="86"/>
      <c r="R142" s="85">
        <v>121</v>
      </c>
      <c r="S142" s="88">
        <v>41564.014444444401</v>
      </c>
      <c r="T142" s="100">
        <f t="shared" si="10"/>
        <v>0.5156641270088117</v>
      </c>
      <c r="U142" s="100">
        <f t="shared" si="11"/>
        <v>0.11445327520536069</v>
      </c>
      <c r="V142" s="100">
        <v>1.9791243210177274</v>
      </c>
      <c r="W142" s="100">
        <f t="shared" si="13"/>
        <v>0.8183619833332918</v>
      </c>
      <c r="X142" s="100">
        <f t="shared" si="12"/>
        <v>6.2638482999999994</v>
      </c>
      <c r="Y142" s="100">
        <f t="shared" si="14"/>
        <v>1139.9033508299999</v>
      </c>
      <c r="Z142" s="101"/>
      <c r="AA142" s="77"/>
    </row>
    <row r="143" spans="1:27">
      <c r="A143" s="73" t="s">
        <v>121</v>
      </c>
      <c r="B143" s="74" t="s">
        <v>201</v>
      </c>
      <c r="C143" s="72">
        <v>46.263300000000001</v>
      </c>
      <c r="D143" s="74">
        <v>2.87E-2</v>
      </c>
      <c r="E143" s="74">
        <v>40.430900000000001</v>
      </c>
      <c r="F143" s="74">
        <v>0.27229999999999999</v>
      </c>
      <c r="G143" s="74">
        <v>1.89E-2</v>
      </c>
      <c r="H143" s="74">
        <v>8.3500000000000005E-2</v>
      </c>
      <c r="I143" s="74">
        <v>0.17899999999999999</v>
      </c>
      <c r="J143" s="74">
        <v>13.146699999999999</v>
      </c>
      <c r="K143" s="74">
        <v>0.35599999999999998</v>
      </c>
      <c r="L143" s="75">
        <v>2.5499999999999998E-2</v>
      </c>
      <c r="M143" s="74">
        <v>100.8049</v>
      </c>
      <c r="N143" s="72">
        <v>-16354</v>
      </c>
      <c r="O143" s="74">
        <v>-26727</v>
      </c>
      <c r="P143" s="75">
        <v>-9</v>
      </c>
      <c r="Q143" s="74"/>
      <c r="R143" s="72">
        <v>132</v>
      </c>
      <c r="S143" s="76">
        <v>41564.0545486111</v>
      </c>
      <c r="T143" s="97">
        <f t="shared" si="10"/>
        <v>0.56908823960332011</v>
      </c>
      <c r="U143" s="97">
        <f t="shared" si="11"/>
        <v>9.069653577546806E-2</v>
      </c>
      <c r="V143" s="97">
        <v>2.0177145691275884</v>
      </c>
      <c r="W143" s="97">
        <f t="shared" si="13"/>
        <v>0.86253617973618979</v>
      </c>
      <c r="X143" s="97">
        <f t="shared" si="12"/>
        <v>10.954876940000005</v>
      </c>
      <c r="Y143" s="97">
        <f t="shared" si="14"/>
        <v>1234.1930264940002</v>
      </c>
      <c r="Z143" s="98">
        <f>MAX(Y143:Y147)</f>
        <v>1234.1930264940002</v>
      </c>
      <c r="AA143" s="77"/>
    </row>
    <row r="144" spans="1:27">
      <c r="A144" s="81" t="s">
        <v>123</v>
      </c>
      <c r="B144" s="79" t="s">
        <v>201</v>
      </c>
      <c r="C144" s="80">
        <v>46.006399999999999</v>
      </c>
      <c r="D144" s="79">
        <v>4.0399999999999998E-2</v>
      </c>
      <c r="E144" s="79">
        <v>40.403799999999997</v>
      </c>
      <c r="F144" s="79">
        <v>0.27100000000000002</v>
      </c>
      <c r="G144" s="79">
        <v>2.01E-2</v>
      </c>
      <c r="H144" s="79">
        <v>6.8999999999999999E-3</v>
      </c>
      <c r="I144" s="79">
        <v>0.1457</v>
      </c>
      <c r="J144" s="79">
        <v>13.529199999999999</v>
      </c>
      <c r="K144" s="79">
        <v>0.38519999999999999</v>
      </c>
      <c r="L144" s="82">
        <v>1.04E-2</v>
      </c>
      <c r="M144" s="79">
        <v>100.8193</v>
      </c>
      <c r="N144" s="80">
        <v>-16342.8</v>
      </c>
      <c r="O144" s="79">
        <v>-26703.5</v>
      </c>
      <c r="P144" s="82">
        <v>-9</v>
      </c>
      <c r="Q144" s="79"/>
      <c r="R144" s="80">
        <v>133</v>
      </c>
      <c r="S144" s="83">
        <v>41564.058310185203</v>
      </c>
      <c r="T144" s="77">
        <f t="shared" si="10"/>
        <v>0.56651362499919589</v>
      </c>
      <c r="U144" s="77">
        <f t="shared" si="11"/>
        <v>9.3431897498277877E-2</v>
      </c>
      <c r="V144" s="77">
        <v>2.0156291212600812</v>
      </c>
      <c r="W144" s="77">
        <f t="shared" si="13"/>
        <v>0.85842483309122608</v>
      </c>
      <c r="X144" s="77">
        <f t="shared" si="12"/>
        <v>10.720635520000002</v>
      </c>
      <c r="Y144" s="77">
        <f t="shared" si="14"/>
        <v>1229.4847739520001</v>
      </c>
      <c r="Z144" s="99"/>
      <c r="AA144" s="77"/>
    </row>
    <row r="145" spans="1:27">
      <c r="A145" s="81" t="s">
        <v>124</v>
      </c>
      <c r="B145" s="79" t="s">
        <v>201</v>
      </c>
      <c r="C145" s="80">
        <v>45.343699999999998</v>
      </c>
      <c r="D145" s="79">
        <v>4.7199999999999999E-2</v>
      </c>
      <c r="E145" s="79">
        <v>40.225499999999997</v>
      </c>
      <c r="F145" s="79">
        <v>0.26229999999999998</v>
      </c>
      <c r="G145" s="79">
        <v>3.27E-2</v>
      </c>
      <c r="H145" s="79">
        <v>4.5699999999999998E-2</v>
      </c>
      <c r="I145" s="79">
        <v>0.14199999999999999</v>
      </c>
      <c r="J145" s="79">
        <v>14.163600000000001</v>
      </c>
      <c r="K145" s="79">
        <v>0.31269999999999998</v>
      </c>
      <c r="L145" s="82">
        <v>0</v>
      </c>
      <c r="M145" s="79">
        <v>100.57550000000001</v>
      </c>
      <c r="N145" s="80">
        <v>-16331.5</v>
      </c>
      <c r="O145" s="79">
        <v>-26680</v>
      </c>
      <c r="P145" s="82">
        <v>-9</v>
      </c>
      <c r="Q145" s="79"/>
      <c r="R145" s="80">
        <v>134</v>
      </c>
      <c r="S145" s="83">
        <v>41564.061932870398</v>
      </c>
      <c r="T145" s="77">
        <f t="shared" si="10"/>
        <v>0.56151718770826375</v>
      </c>
      <c r="U145" s="77">
        <f t="shared" si="11"/>
        <v>9.8367287542064252E-2</v>
      </c>
      <c r="V145" s="77">
        <v>2.0042718808770652</v>
      </c>
      <c r="W145" s="77">
        <f t="shared" si="13"/>
        <v>0.85093256284784013</v>
      </c>
      <c r="X145" s="77">
        <f t="shared" si="12"/>
        <v>10.116385659999999</v>
      </c>
      <c r="Y145" s="77">
        <f t="shared" si="14"/>
        <v>1217.3393517659999</v>
      </c>
      <c r="Z145" s="99"/>
      <c r="AA145" s="77"/>
    </row>
    <row r="146" spans="1:27">
      <c r="A146" s="81" t="s">
        <v>125</v>
      </c>
      <c r="B146" s="79" t="s">
        <v>201</v>
      </c>
      <c r="C146" s="80">
        <v>44.056199999999997</v>
      </c>
      <c r="D146" s="79">
        <v>5.2699999999999997E-2</v>
      </c>
      <c r="E146" s="79">
        <v>40.031399999999998</v>
      </c>
      <c r="F146" s="79">
        <v>0.25919999999999999</v>
      </c>
      <c r="G146" s="79">
        <v>2.52E-2</v>
      </c>
      <c r="H146" s="79">
        <v>8.2699999999999996E-2</v>
      </c>
      <c r="I146" s="79">
        <v>0.219</v>
      </c>
      <c r="J146" s="79">
        <v>15.771000000000001</v>
      </c>
      <c r="K146" s="79">
        <v>0.27539999999999998</v>
      </c>
      <c r="L146" s="82">
        <v>1.78E-2</v>
      </c>
      <c r="M146" s="79">
        <v>100.7906</v>
      </c>
      <c r="N146" s="80">
        <v>-16320.3</v>
      </c>
      <c r="O146" s="79">
        <v>-26656.5</v>
      </c>
      <c r="P146" s="82">
        <v>-9</v>
      </c>
      <c r="Q146" s="79"/>
      <c r="R146" s="80">
        <v>135</v>
      </c>
      <c r="S146" s="83">
        <v>41564.065532407403</v>
      </c>
      <c r="T146" s="77">
        <f t="shared" si="10"/>
        <v>0.5488463477166019</v>
      </c>
      <c r="U146" s="77">
        <f t="shared" si="11"/>
        <v>0.11018790324424632</v>
      </c>
      <c r="V146" s="77">
        <v>1.992319515651868</v>
      </c>
      <c r="W146" s="77">
        <f t="shared" si="13"/>
        <v>0.83280398084986273</v>
      </c>
      <c r="X146" s="77">
        <f t="shared" si="12"/>
        <v>8.9424431599999963</v>
      </c>
      <c r="Y146" s="77">
        <f t="shared" si="14"/>
        <v>1193.743107516</v>
      </c>
      <c r="Z146" s="99"/>
      <c r="AA146" s="77"/>
    </row>
    <row r="147" spans="1:27" ht="15" thickBot="1">
      <c r="A147" s="84" t="s">
        <v>126</v>
      </c>
      <c r="B147" s="86" t="s">
        <v>201</v>
      </c>
      <c r="C147" s="85">
        <v>42.118499999999997</v>
      </c>
      <c r="D147" s="86">
        <v>2.9000000000000001E-2</v>
      </c>
      <c r="E147" s="86">
        <v>39.915199999999999</v>
      </c>
      <c r="F147" s="86">
        <v>0.29339999999999999</v>
      </c>
      <c r="G147" s="86">
        <v>2.9600000000000001E-2</v>
      </c>
      <c r="H147" s="86">
        <v>6.7000000000000004E-2</v>
      </c>
      <c r="I147" s="86">
        <v>0.29120000000000001</v>
      </c>
      <c r="J147" s="86">
        <v>16.296800000000001</v>
      </c>
      <c r="K147" s="86">
        <v>0.27279999999999999</v>
      </c>
      <c r="L147" s="87">
        <v>1.0500000000000001E-2</v>
      </c>
      <c r="M147" s="86">
        <v>99.324100000000001</v>
      </c>
      <c r="N147" s="85">
        <v>-16309</v>
      </c>
      <c r="O147" s="86">
        <v>-26633</v>
      </c>
      <c r="P147" s="87">
        <v>-9</v>
      </c>
      <c r="Q147" s="86"/>
      <c r="R147" s="85">
        <v>136</v>
      </c>
      <c r="S147" s="88">
        <v>41564.0691435185</v>
      </c>
      <c r="T147" s="100">
        <f t="shared" si="10"/>
        <v>0.53585463857356941</v>
      </c>
      <c r="U147" s="100">
        <f t="shared" si="11"/>
        <v>0.11628063053501589</v>
      </c>
      <c r="V147" s="100">
        <v>1.9508713643431661</v>
      </c>
      <c r="W147" s="100">
        <f t="shared" si="13"/>
        <v>0.82169246773915194</v>
      </c>
      <c r="X147" s="100">
        <f t="shared" si="12"/>
        <v>7.1756482999999989</v>
      </c>
      <c r="Y147" s="100">
        <f t="shared" si="14"/>
        <v>1158.2305308299999</v>
      </c>
      <c r="Z147" s="101"/>
      <c r="AA147" s="77"/>
    </row>
    <row r="148" spans="1:27">
      <c r="A148" s="73" t="s">
        <v>127</v>
      </c>
      <c r="B148" s="74" t="s">
        <v>202</v>
      </c>
      <c r="C148" s="72">
        <v>45.440100000000001</v>
      </c>
      <c r="D148" s="74">
        <v>2.9700000000000001E-2</v>
      </c>
      <c r="E148" s="74">
        <v>40.008000000000003</v>
      </c>
      <c r="F148" s="74">
        <v>0.27939999999999998</v>
      </c>
      <c r="G148" s="74">
        <v>1.2E-2</v>
      </c>
      <c r="H148" s="74">
        <v>7.6799999999999993E-2</v>
      </c>
      <c r="I148" s="74">
        <v>0.26569999999999999</v>
      </c>
      <c r="J148" s="74">
        <v>14.645799999999999</v>
      </c>
      <c r="K148" s="74">
        <v>0.34050000000000002</v>
      </c>
      <c r="L148" s="75">
        <v>1.72E-2</v>
      </c>
      <c r="M148" s="74">
        <v>101.1153</v>
      </c>
      <c r="N148" s="72">
        <v>-18468</v>
      </c>
      <c r="O148" s="74">
        <v>-26795</v>
      </c>
      <c r="P148" s="75">
        <v>-33</v>
      </c>
      <c r="Q148" s="74"/>
      <c r="R148" s="72">
        <v>21</v>
      </c>
      <c r="S148" s="76">
        <v>41564.163472222201</v>
      </c>
      <c r="T148" s="97">
        <f t="shared" si="10"/>
        <v>0.56052946599657161</v>
      </c>
      <c r="U148" s="97">
        <f t="shared" si="11"/>
        <v>0.10132187362111673</v>
      </c>
      <c r="V148" s="97">
        <v>2.0120722132091755</v>
      </c>
      <c r="W148" s="97">
        <f t="shared" si="13"/>
        <v>0.84691143228682697</v>
      </c>
      <c r="X148" s="97">
        <f t="shared" si="12"/>
        <v>10.204283180000004</v>
      </c>
      <c r="Y148" s="97">
        <f t="shared" si="14"/>
        <v>1219.1060919180002</v>
      </c>
      <c r="Z148" s="98">
        <f>MAX(Y148:Y152)</f>
        <v>1219.1060919180002</v>
      </c>
      <c r="AA148" s="77"/>
    </row>
    <row r="149" spans="1:27">
      <c r="A149" s="81" t="s">
        <v>129</v>
      </c>
      <c r="B149" s="79" t="s">
        <v>202</v>
      </c>
      <c r="C149" s="80">
        <v>44.195599999999999</v>
      </c>
      <c r="D149" s="79">
        <v>2.5100000000000001E-2</v>
      </c>
      <c r="E149" s="79">
        <v>39.671300000000002</v>
      </c>
      <c r="F149" s="79">
        <v>0.26400000000000001</v>
      </c>
      <c r="G149" s="79">
        <v>1.5900000000000001E-2</v>
      </c>
      <c r="H149" s="79">
        <v>7.6700000000000004E-2</v>
      </c>
      <c r="I149" s="79">
        <v>0.21609999999999999</v>
      </c>
      <c r="J149" s="79">
        <v>16.022400000000001</v>
      </c>
      <c r="K149" s="79">
        <v>0.31459999999999999</v>
      </c>
      <c r="L149" s="82">
        <v>3.4799999999999998E-2</v>
      </c>
      <c r="M149" s="79">
        <v>100.8365</v>
      </c>
      <c r="N149" s="80">
        <v>-18488.5</v>
      </c>
      <c r="O149" s="79">
        <v>-26754.5</v>
      </c>
      <c r="P149" s="82">
        <v>-33</v>
      </c>
      <c r="Q149" s="79"/>
      <c r="R149" s="80">
        <v>22</v>
      </c>
      <c r="S149" s="83">
        <v>41564.167245370401</v>
      </c>
      <c r="T149" s="77">
        <f t="shared" si="10"/>
        <v>0.55024400725867595</v>
      </c>
      <c r="U149" s="77">
        <f t="shared" si="11"/>
        <v>0.1118754513667511</v>
      </c>
      <c r="V149" s="77">
        <v>1.9935468461107091</v>
      </c>
      <c r="W149" s="77">
        <f t="shared" si="13"/>
        <v>0.83103433993768017</v>
      </c>
      <c r="X149" s="77">
        <f t="shared" si="12"/>
        <v>9.069548079999997</v>
      </c>
      <c r="Y149" s="77">
        <f t="shared" si="14"/>
        <v>1196.297916408</v>
      </c>
      <c r="Z149" s="99"/>
      <c r="AA149" s="77"/>
    </row>
    <row r="150" spans="1:27">
      <c r="A150" s="81" t="s">
        <v>130</v>
      </c>
      <c r="B150" s="79" t="s">
        <v>202</v>
      </c>
      <c r="C150" s="80">
        <v>43.4649</v>
      </c>
      <c r="D150" s="79">
        <v>4.5999999999999999E-2</v>
      </c>
      <c r="E150" s="79">
        <v>39.553600000000003</v>
      </c>
      <c r="F150" s="79">
        <v>0.26350000000000001</v>
      </c>
      <c r="G150" s="79">
        <v>8.2000000000000007E-3</v>
      </c>
      <c r="H150" s="79">
        <v>2.4299999999999999E-2</v>
      </c>
      <c r="I150" s="79">
        <v>0.25009999999999999</v>
      </c>
      <c r="J150" s="79">
        <v>16.890499999999999</v>
      </c>
      <c r="K150" s="79">
        <v>0.32190000000000002</v>
      </c>
      <c r="L150" s="82">
        <v>0</v>
      </c>
      <c r="M150" s="79">
        <v>100.8229</v>
      </c>
      <c r="N150" s="80">
        <v>-18509</v>
      </c>
      <c r="O150" s="79">
        <v>-26714</v>
      </c>
      <c r="P150" s="82">
        <v>-33</v>
      </c>
      <c r="Q150" s="79"/>
      <c r="R150" s="80">
        <v>23</v>
      </c>
      <c r="S150" s="83">
        <v>41564.170856481498</v>
      </c>
      <c r="T150" s="77">
        <f t="shared" si="10"/>
        <v>0.54330640531004715</v>
      </c>
      <c r="U150" s="77">
        <f t="shared" si="11"/>
        <v>0.11840760315274053</v>
      </c>
      <c r="V150" s="77">
        <v>1.9856220740614763</v>
      </c>
      <c r="W150" s="77">
        <f t="shared" si="13"/>
        <v>0.82105924668602603</v>
      </c>
      <c r="X150" s="77">
        <f t="shared" si="12"/>
        <v>8.4032958200000039</v>
      </c>
      <c r="Y150" s="77">
        <f t="shared" si="14"/>
        <v>1182.9062459820002</v>
      </c>
      <c r="Z150" s="99"/>
      <c r="AA150" s="77"/>
    </row>
    <row r="151" spans="1:27">
      <c r="A151" s="81" t="s">
        <v>131</v>
      </c>
      <c r="B151" s="79" t="s">
        <v>202</v>
      </c>
      <c r="C151" s="80">
        <v>43.841900000000003</v>
      </c>
      <c r="D151" s="79">
        <v>4.07E-2</v>
      </c>
      <c r="E151" s="79">
        <v>39.523600000000002</v>
      </c>
      <c r="F151" s="79">
        <v>0.2974</v>
      </c>
      <c r="G151" s="79">
        <v>2.75E-2</v>
      </c>
      <c r="H151" s="79">
        <v>4.5499999999999999E-2</v>
      </c>
      <c r="I151" s="79">
        <v>0.22589999999999999</v>
      </c>
      <c r="J151" s="79">
        <v>16.375499999999999</v>
      </c>
      <c r="K151" s="79">
        <v>0.31919999999999998</v>
      </c>
      <c r="L151" s="82">
        <v>3.3500000000000002E-2</v>
      </c>
      <c r="M151" s="79">
        <v>100.7306</v>
      </c>
      <c r="N151" s="80">
        <v>-18529.5</v>
      </c>
      <c r="O151" s="79">
        <v>-26673.5</v>
      </c>
      <c r="P151" s="82">
        <v>-33</v>
      </c>
      <c r="Q151" s="79"/>
      <c r="R151" s="80">
        <v>24</v>
      </c>
      <c r="S151" s="83">
        <v>41564.174432870401</v>
      </c>
      <c r="T151" s="77">
        <f t="shared" si="10"/>
        <v>0.54733482767291619</v>
      </c>
      <c r="U151" s="77">
        <f t="shared" si="11"/>
        <v>0.1146540049955489</v>
      </c>
      <c r="V151" s="77">
        <v>1.9881036194514756</v>
      </c>
      <c r="W151" s="77">
        <f t="shared" si="13"/>
        <v>0.82680371731743474</v>
      </c>
      <c r="X151" s="77">
        <f t="shared" si="12"/>
        <v>8.7470444200000017</v>
      </c>
      <c r="Y151" s="77">
        <f t="shared" si="14"/>
        <v>1189.8155928420001</v>
      </c>
      <c r="Z151" s="99"/>
      <c r="AA151" s="77"/>
    </row>
    <row r="152" spans="1:27" ht="15" thickBot="1">
      <c r="A152" s="84" t="s">
        <v>132</v>
      </c>
      <c r="B152" s="90" t="s">
        <v>202</v>
      </c>
      <c r="C152" s="85">
        <v>11.908099999999999</v>
      </c>
      <c r="D152" s="90">
        <v>5.1036000000000001</v>
      </c>
      <c r="E152" s="90">
        <v>46.957700000000003</v>
      </c>
      <c r="F152" s="90">
        <v>7.0594999999999999</v>
      </c>
      <c r="G152" s="90">
        <v>1.3969</v>
      </c>
      <c r="H152" s="90">
        <v>5.9799999999999999E-2</v>
      </c>
      <c r="I152" s="90">
        <v>0.15340000000000001</v>
      </c>
      <c r="J152" s="90">
        <v>15.526400000000001</v>
      </c>
      <c r="K152" s="90">
        <v>0.1923</v>
      </c>
      <c r="L152" s="87">
        <v>0.12740000000000001</v>
      </c>
      <c r="M152" s="90">
        <v>88.485100000000003</v>
      </c>
      <c r="N152" s="85">
        <v>-18550</v>
      </c>
      <c r="O152" s="90">
        <v>-26633</v>
      </c>
      <c r="P152" s="87">
        <v>-33</v>
      </c>
      <c r="Q152" s="90"/>
      <c r="R152" s="85">
        <v>25</v>
      </c>
      <c r="S152" s="88">
        <v>41564.178032407399</v>
      </c>
      <c r="T152" s="100">
        <f t="shared" si="10"/>
        <v>0.19797707924227176</v>
      </c>
      <c r="U152" s="100">
        <f t="shared" si="11"/>
        <v>0.14476852649323485</v>
      </c>
      <c r="V152" s="100">
        <v>1.4928985383688571</v>
      </c>
      <c r="W152" s="100">
        <f t="shared" si="13"/>
        <v>0.57762105751123394</v>
      </c>
      <c r="X152" s="100">
        <f t="shared" si="12"/>
        <v>-20.370194420000001</v>
      </c>
      <c r="Y152" s="100">
        <f t="shared" si="14"/>
        <v>604.55909215799988</v>
      </c>
      <c r="Z152" s="101"/>
      <c r="AA152" s="77"/>
    </row>
  </sheetData>
  <mergeCells count="1">
    <mergeCell ref="AB14:AC14"/>
  </mergeCells>
  <pageMargins left="0.7" right="0.7" top="0.75" bottom="0.75" header="0.51180555555555496" footer="0.51180555555555496"/>
  <pageSetup paperSize="9" firstPageNumber="0"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workbookViewId="0">
      <selection activeCell="E32" sqref="E32"/>
    </sheetView>
  </sheetViews>
  <sheetFormatPr baseColWidth="10" defaultColWidth="8.83203125" defaultRowHeight="14" x14ac:dyDescent="0"/>
  <cols>
    <col min="1" max="1" width="8.83203125" style="51"/>
    <col min="2" max="2" width="23.33203125" style="51" bestFit="1" customWidth="1"/>
    <col min="3" max="19" width="8.83203125" style="51" customWidth="1"/>
    <col min="20" max="20" width="14.83203125" style="51" customWidth="1"/>
    <col min="21" max="21" width="8.83203125" style="51" customWidth="1"/>
    <col min="22" max="22" width="18.1640625" style="51" customWidth="1"/>
    <col min="23" max="16384" width="8.83203125" style="51"/>
  </cols>
  <sheetData>
    <row r="1" spans="1:22">
      <c r="A1" s="103" t="s">
        <v>46</v>
      </c>
      <c r="B1" s="103" t="s">
        <v>47</v>
      </c>
      <c r="C1" s="103" t="s">
        <v>48</v>
      </c>
      <c r="D1" s="103" t="s">
        <v>49</v>
      </c>
      <c r="E1" s="103" t="s">
        <v>203</v>
      </c>
      <c r="F1" s="103" t="s">
        <v>50</v>
      </c>
      <c r="G1" s="103" t="s">
        <v>204</v>
      </c>
      <c r="H1" s="103" t="s">
        <v>53</v>
      </c>
      <c r="I1" s="103" t="s">
        <v>54</v>
      </c>
      <c r="J1" s="103" t="s">
        <v>55</v>
      </c>
      <c r="K1" s="103" t="s">
        <v>52</v>
      </c>
      <c r="L1" s="103" t="s">
        <v>51</v>
      </c>
      <c r="M1" s="103" t="s">
        <v>57</v>
      </c>
      <c r="N1" s="103" t="s">
        <v>56</v>
      </c>
      <c r="O1" s="103" t="s">
        <v>58</v>
      </c>
      <c r="P1" s="103" t="s">
        <v>59</v>
      </c>
      <c r="Q1" s="103" t="s">
        <v>60</v>
      </c>
      <c r="R1" s="103" t="s">
        <v>61</v>
      </c>
      <c r="S1" s="103" t="s">
        <v>62</v>
      </c>
      <c r="T1" s="103" t="s">
        <v>63</v>
      </c>
      <c r="U1" s="103" t="s">
        <v>205</v>
      </c>
      <c r="V1" s="103" t="s">
        <v>206</v>
      </c>
    </row>
    <row r="2" spans="1:22">
      <c r="A2" s="51" t="s">
        <v>78</v>
      </c>
      <c r="B2" s="51" t="s">
        <v>207</v>
      </c>
      <c r="C2" s="51">
        <v>8.5998999999999999</v>
      </c>
      <c r="D2" s="51">
        <v>12.1114</v>
      </c>
      <c r="E2" s="51">
        <v>2.1398999999999999</v>
      </c>
      <c r="F2" s="51">
        <v>49.291400000000003</v>
      </c>
      <c r="G2" s="51">
        <v>0.51900000000000002</v>
      </c>
      <c r="H2" s="51">
        <v>8.1699999999999995E-2</v>
      </c>
      <c r="I2" s="51">
        <v>0.15049999999999999</v>
      </c>
      <c r="J2" s="51">
        <v>11.4206</v>
      </c>
      <c r="K2" s="51">
        <v>2.7124000000000001</v>
      </c>
      <c r="L2" s="51">
        <v>11.648899999999999</v>
      </c>
      <c r="M2" s="51">
        <v>0.2492</v>
      </c>
      <c r="N2" s="51">
        <v>0</v>
      </c>
      <c r="O2" s="51">
        <v>98.924899999999994</v>
      </c>
      <c r="P2" s="51">
        <v>13560</v>
      </c>
      <c r="Q2" s="51">
        <v>-21197</v>
      </c>
      <c r="R2" s="51">
        <v>-222</v>
      </c>
      <c r="S2" s="51">
        <v>9</v>
      </c>
      <c r="T2" s="55">
        <v>41577.676747685196</v>
      </c>
      <c r="U2" s="51">
        <f t="shared" ref="U2:U16" si="0">20.1*C2+1014</f>
        <v>1186.85799</v>
      </c>
      <c r="V2" s="56"/>
    </row>
    <row r="3" spans="1:22">
      <c r="A3" s="51" t="s">
        <v>84</v>
      </c>
      <c r="B3" s="51" t="s">
        <v>208</v>
      </c>
      <c r="C3" s="51">
        <v>8.8840000000000003</v>
      </c>
      <c r="D3" s="51">
        <v>12.260199999999999</v>
      </c>
      <c r="E3" s="51">
        <v>2.0596999999999999</v>
      </c>
      <c r="F3" s="51">
        <v>49.3063</v>
      </c>
      <c r="G3" s="51">
        <v>0.58750000000000002</v>
      </c>
      <c r="H3" s="51">
        <v>0.11360000000000001</v>
      </c>
      <c r="I3" s="51">
        <v>0.1794</v>
      </c>
      <c r="J3" s="51">
        <v>10.974500000000001</v>
      </c>
      <c r="K3" s="51">
        <v>2.7031999999999998</v>
      </c>
      <c r="L3" s="51">
        <v>11.4551</v>
      </c>
      <c r="M3" s="51">
        <v>0.2291</v>
      </c>
      <c r="N3" s="51">
        <v>4.1999999999999997E-3</v>
      </c>
      <c r="O3" s="51">
        <v>98.756799999999998</v>
      </c>
      <c r="P3" s="51">
        <v>13631</v>
      </c>
      <c r="Q3" s="51">
        <v>-21126</v>
      </c>
      <c r="R3" s="51">
        <v>-222</v>
      </c>
      <c r="S3" s="51">
        <v>10</v>
      </c>
      <c r="T3" s="55">
        <v>41577.681539351899</v>
      </c>
      <c r="U3" s="51">
        <f t="shared" si="0"/>
        <v>1192.5684000000001</v>
      </c>
      <c r="V3" s="56">
        <f>AVERAGE(U2:U3)</f>
        <v>1189.713195</v>
      </c>
    </row>
    <row r="4" spans="1:22">
      <c r="A4" s="51" t="s">
        <v>209</v>
      </c>
      <c r="B4" s="51" t="s">
        <v>210</v>
      </c>
      <c r="C4" s="51">
        <v>5.1375999999999999</v>
      </c>
      <c r="D4" s="51">
        <v>16.652799999999999</v>
      </c>
      <c r="E4" s="51">
        <v>2.9116</v>
      </c>
      <c r="F4" s="51">
        <v>51.5017</v>
      </c>
      <c r="G4" s="51">
        <v>0.55430000000000001</v>
      </c>
      <c r="H4" s="51">
        <v>0</v>
      </c>
      <c r="I4" s="51">
        <v>0.14319999999999999</v>
      </c>
      <c r="J4" s="51">
        <v>9.4255999999999993</v>
      </c>
      <c r="K4" s="51">
        <v>2.8357999999999999</v>
      </c>
      <c r="L4" s="51">
        <v>12.1403</v>
      </c>
      <c r="M4" s="51">
        <v>0.32990000000000003</v>
      </c>
      <c r="N4" s="51">
        <v>0</v>
      </c>
      <c r="O4" s="51">
        <v>101.6327</v>
      </c>
      <c r="P4" s="51">
        <v>9477</v>
      </c>
      <c r="Q4" s="51">
        <v>-28954</v>
      </c>
      <c r="R4" s="51">
        <v>-138</v>
      </c>
      <c r="S4" s="51">
        <v>3</v>
      </c>
      <c r="T4" s="55">
        <v>41577.922476851898</v>
      </c>
      <c r="U4" s="51">
        <f t="shared" si="0"/>
        <v>1117.26576</v>
      </c>
      <c r="V4" s="56">
        <f>AVERAGE(U4)</f>
        <v>1117.26576</v>
      </c>
    </row>
    <row r="5" spans="1:22">
      <c r="A5" s="51" t="s">
        <v>127</v>
      </c>
      <c r="B5" s="51" t="s">
        <v>211</v>
      </c>
      <c r="C5" s="51">
        <v>6.5221</v>
      </c>
      <c r="D5" s="51">
        <v>13.1526</v>
      </c>
      <c r="E5" s="51">
        <v>2.4327999999999999</v>
      </c>
      <c r="F5" s="51">
        <v>50.163499999999999</v>
      </c>
      <c r="G5" s="51">
        <v>0.60350000000000004</v>
      </c>
      <c r="H5" s="51">
        <v>3.7199999999999997E-2</v>
      </c>
      <c r="I5" s="51">
        <v>0.1908</v>
      </c>
      <c r="J5" s="51">
        <v>11.12</v>
      </c>
      <c r="K5" s="51">
        <v>2.9668000000000001</v>
      </c>
      <c r="L5" s="51">
        <v>11.872199999999999</v>
      </c>
      <c r="M5" s="51">
        <v>0.37869999999999998</v>
      </c>
      <c r="N5" s="51">
        <v>4.07E-2</v>
      </c>
      <c r="O5" s="51">
        <v>99.480800000000002</v>
      </c>
      <c r="P5" s="51">
        <v>12464</v>
      </c>
      <c r="Q5" s="51">
        <v>-29175</v>
      </c>
      <c r="R5" s="51">
        <v>-157</v>
      </c>
      <c r="S5" s="51">
        <v>4</v>
      </c>
      <c r="T5" s="55">
        <v>41577.927268518499</v>
      </c>
      <c r="U5" s="51">
        <f t="shared" si="0"/>
        <v>1145.09421</v>
      </c>
      <c r="V5" s="56"/>
    </row>
    <row r="6" spans="1:22">
      <c r="A6" s="51" t="s">
        <v>136</v>
      </c>
      <c r="B6" s="51" t="s">
        <v>212</v>
      </c>
      <c r="C6" s="51">
        <v>6.9874000000000001</v>
      </c>
      <c r="D6" s="51">
        <v>13.054</v>
      </c>
      <c r="E6" s="51">
        <v>2.3418999999999999</v>
      </c>
      <c r="F6" s="51">
        <v>49.896700000000003</v>
      </c>
      <c r="G6" s="51">
        <v>0.60829999999999995</v>
      </c>
      <c r="H6" s="51">
        <v>0</v>
      </c>
      <c r="I6" s="51">
        <v>0.1023</v>
      </c>
      <c r="J6" s="51">
        <v>11.1005</v>
      </c>
      <c r="K6" s="51">
        <v>2.9419</v>
      </c>
      <c r="L6" s="51">
        <v>11.616099999999999</v>
      </c>
      <c r="M6" s="51">
        <v>0.32290000000000002</v>
      </c>
      <c r="N6" s="51">
        <v>1.67E-2</v>
      </c>
      <c r="O6" s="51">
        <v>98.988600000000005</v>
      </c>
      <c r="P6" s="51">
        <v>12535</v>
      </c>
      <c r="Q6" s="51">
        <v>-29128</v>
      </c>
      <c r="R6" s="51">
        <v>-157</v>
      </c>
      <c r="S6" s="51">
        <v>5</v>
      </c>
      <c r="T6" s="55">
        <v>41577.932083333297</v>
      </c>
      <c r="U6" s="51">
        <f t="shared" si="0"/>
        <v>1154.4467400000001</v>
      </c>
      <c r="V6" s="56">
        <f>AVERAGE(U5:U6)</f>
        <v>1149.770475</v>
      </c>
    </row>
    <row r="7" spans="1:22">
      <c r="A7" s="51" t="s">
        <v>213</v>
      </c>
      <c r="B7" s="51" t="s">
        <v>214</v>
      </c>
      <c r="C7" s="51">
        <v>6.6475999999999997</v>
      </c>
      <c r="D7" s="51">
        <v>13.284800000000001</v>
      </c>
      <c r="E7" s="51">
        <v>2.1434000000000002</v>
      </c>
      <c r="F7" s="51">
        <v>48.479399999999998</v>
      </c>
      <c r="G7" s="51">
        <v>0.56120000000000003</v>
      </c>
      <c r="H7" s="51">
        <v>0.15429999999999999</v>
      </c>
      <c r="I7" s="51">
        <v>0.17399999999999999</v>
      </c>
      <c r="J7" s="51">
        <v>11.3401</v>
      </c>
      <c r="K7" s="51">
        <v>2.9217</v>
      </c>
      <c r="L7" s="51">
        <v>11.379200000000001</v>
      </c>
      <c r="M7" s="51">
        <v>0.35539999999999999</v>
      </c>
      <c r="N7" s="51">
        <v>2.75E-2</v>
      </c>
      <c r="O7" s="51">
        <v>97.468500000000006</v>
      </c>
      <c r="P7" s="51">
        <v>14781</v>
      </c>
      <c r="Q7" s="51">
        <v>-30907</v>
      </c>
      <c r="R7" s="51">
        <v>-192</v>
      </c>
      <c r="S7" s="51">
        <v>8</v>
      </c>
      <c r="T7" s="55">
        <v>41577.946539351899</v>
      </c>
      <c r="U7" s="51">
        <f t="shared" si="0"/>
        <v>1147.6167599999999</v>
      </c>
      <c r="V7" s="56">
        <f>AVERAGE(U7)</f>
        <v>1147.6167599999999</v>
      </c>
    </row>
    <row r="8" spans="1:22">
      <c r="A8" s="51" t="s">
        <v>78</v>
      </c>
      <c r="B8" s="51" t="s">
        <v>215</v>
      </c>
      <c r="C8" s="51">
        <v>6.6223999999999998</v>
      </c>
      <c r="D8" s="51">
        <v>13.468999999999999</v>
      </c>
      <c r="E8" s="51">
        <v>2.3083</v>
      </c>
      <c r="F8" s="51">
        <v>50.078299999999999</v>
      </c>
      <c r="G8" s="51">
        <v>0.67059999999999997</v>
      </c>
      <c r="H8" s="51">
        <v>3.56E-2</v>
      </c>
      <c r="I8" s="51">
        <v>0.15939999999999999</v>
      </c>
      <c r="J8" s="51">
        <v>11.101699999999999</v>
      </c>
      <c r="K8" s="51">
        <v>2.9260999999999999</v>
      </c>
      <c r="L8" s="51">
        <v>11.585100000000001</v>
      </c>
      <c r="M8" s="51">
        <v>0.31490000000000001</v>
      </c>
      <c r="N8" s="51">
        <v>0</v>
      </c>
      <c r="O8" s="51">
        <v>99.271299999999997</v>
      </c>
      <c r="P8" s="51">
        <v>17612</v>
      </c>
      <c r="Q8" s="51">
        <v>-33553</v>
      </c>
      <c r="R8" s="51">
        <v>-259</v>
      </c>
      <c r="S8" s="51">
        <v>9</v>
      </c>
      <c r="T8" s="55">
        <v>41577.951319444503</v>
      </c>
      <c r="U8" s="51">
        <f t="shared" si="0"/>
        <v>1147.11024</v>
      </c>
      <c r="V8" s="56">
        <f>AVERAGE(U8)</f>
        <v>1147.11024</v>
      </c>
    </row>
    <row r="9" spans="1:22">
      <c r="A9" s="51" t="s">
        <v>91</v>
      </c>
      <c r="B9" s="51" t="s">
        <v>216</v>
      </c>
      <c r="C9" s="51">
        <v>7.3278999999999996</v>
      </c>
      <c r="D9" s="51">
        <v>13.4671</v>
      </c>
      <c r="E9" s="51">
        <v>2.2443</v>
      </c>
      <c r="F9" s="51">
        <v>49.535400000000003</v>
      </c>
      <c r="G9" s="51">
        <v>0.66039999999999999</v>
      </c>
      <c r="H9" s="51">
        <v>0.11020000000000001</v>
      </c>
      <c r="I9" s="51">
        <v>0.14019999999999999</v>
      </c>
      <c r="J9" s="51">
        <v>10.866300000000001</v>
      </c>
      <c r="K9" s="51">
        <v>3.0087999999999999</v>
      </c>
      <c r="L9" s="51">
        <v>12.4284</v>
      </c>
      <c r="M9" s="51">
        <v>0.26869999999999999</v>
      </c>
      <c r="N9" s="51">
        <v>3.7600000000000001E-2</v>
      </c>
      <c r="O9" s="51">
        <v>100.09520000000001</v>
      </c>
      <c r="P9" s="51">
        <v>10746</v>
      </c>
      <c r="Q9" s="51">
        <v>-31549</v>
      </c>
      <c r="R9" s="51">
        <v>-155</v>
      </c>
      <c r="S9" s="51">
        <v>11</v>
      </c>
      <c r="T9" s="55">
        <v>41577.960972222201</v>
      </c>
      <c r="U9" s="51">
        <f t="shared" si="0"/>
        <v>1161.29079</v>
      </c>
      <c r="V9" s="56"/>
    </row>
    <row r="10" spans="1:22">
      <c r="A10" s="51" t="s">
        <v>185</v>
      </c>
      <c r="B10" s="51" t="s">
        <v>217</v>
      </c>
      <c r="C10" s="51">
        <v>7.1909999999999998</v>
      </c>
      <c r="D10" s="51">
        <v>13.359500000000001</v>
      </c>
      <c r="E10" s="51">
        <v>2.3081</v>
      </c>
      <c r="F10" s="51">
        <v>49.634900000000002</v>
      </c>
      <c r="G10" s="51">
        <v>0.58720000000000006</v>
      </c>
      <c r="H10" s="51">
        <v>3.7900000000000003E-2</v>
      </c>
      <c r="I10" s="51">
        <v>0.24030000000000001</v>
      </c>
      <c r="J10" s="51">
        <v>11.414899999999999</v>
      </c>
      <c r="K10" s="51">
        <v>2.8967000000000001</v>
      </c>
      <c r="L10" s="51">
        <v>11.577500000000001</v>
      </c>
      <c r="M10" s="51">
        <v>0.30709999999999998</v>
      </c>
      <c r="N10" s="51">
        <v>5.9499999999999997E-2</v>
      </c>
      <c r="O10" s="51">
        <v>99.614599999999996</v>
      </c>
      <c r="P10" s="51">
        <v>11343</v>
      </c>
      <c r="Q10" s="51">
        <v>-31079</v>
      </c>
      <c r="R10" s="51">
        <v>-159</v>
      </c>
      <c r="S10" s="51">
        <v>12</v>
      </c>
      <c r="T10" s="55">
        <v>41577.965729166703</v>
      </c>
      <c r="U10" s="51">
        <f t="shared" si="0"/>
        <v>1158.5391</v>
      </c>
      <c r="V10" s="56">
        <f>AVERAGE(U9:U10)</f>
        <v>1159.914945</v>
      </c>
    </row>
    <row r="11" spans="1:22">
      <c r="A11" s="51" t="s">
        <v>218</v>
      </c>
      <c r="B11" s="51" t="s">
        <v>219</v>
      </c>
      <c r="C11" s="51">
        <v>7.0921000000000003</v>
      </c>
      <c r="D11" s="51">
        <v>13.060600000000001</v>
      </c>
      <c r="E11" s="51">
        <v>2.2115</v>
      </c>
      <c r="F11" s="51">
        <v>50.082799999999999</v>
      </c>
      <c r="G11" s="51">
        <v>0.64480000000000004</v>
      </c>
      <c r="H11" s="51">
        <v>2.5000000000000001E-2</v>
      </c>
      <c r="I11" s="51">
        <v>0.17</v>
      </c>
      <c r="J11" s="51">
        <v>11.5883</v>
      </c>
      <c r="K11" s="51">
        <v>2.9178999999999999</v>
      </c>
      <c r="L11" s="51">
        <v>11.441599999999999</v>
      </c>
      <c r="M11" s="51">
        <v>0.31280000000000002</v>
      </c>
      <c r="N11" s="51">
        <v>0</v>
      </c>
      <c r="O11" s="51">
        <v>99.547399999999996</v>
      </c>
      <c r="P11" s="51">
        <v>9436</v>
      </c>
      <c r="Q11" s="51">
        <v>-31651</v>
      </c>
      <c r="R11" s="51">
        <v>-150</v>
      </c>
      <c r="S11" s="51">
        <v>13</v>
      </c>
      <c r="T11" s="55">
        <v>41577.970543981501</v>
      </c>
      <c r="U11" s="51">
        <f t="shared" si="0"/>
        <v>1156.5512100000001</v>
      </c>
      <c r="V11" s="56"/>
    </row>
    <row r="12" spans="1:22">
      <c r="A12" s="51" t="s">
        <v>220</v>
      </c>
      <c r="B12" s="51" t="s">
        <v>219</v>
      </c>
      <c r="C12" s="51">
        <v>7.3052000000000001</v>
      </c>
      <c r="D12" s="51">
        <v>13.0319</v>
      </c>
      <c r="E12" s="51">
        <v>2.2749000000000001</v>
      </c>
      <c r="F12" s="51">
        <v>49.712000000000003</v>
      </c>
      <c r="G12" s="51">
        <v>0.59460000000000002</v>
      </c>
      <c r="H12" s="51">
        <v>1.1299999999999999E-2</v>
      </c>
      <c r="I12" s="51">
        <v>0.16539999999999999</v>
      </c>
      <c r="J12" s="51">
        <v>11.6762</v>
      </c>
      <c r="K12" s="51">
        <v>2.9043999999999999</v>
      </c>
      <c r="L12" s="51">
        <v>11.2319</v>
      </c>
      <c r="M12" s="51">
        <v>0.28860000000000002</v>
      </c>
      <c r="N12" s="51">
        <v>4.7999999999999996E-3</v>
      </c>
      <c r="O12" s="51">
        <v>99.201300000000003</v>
      </c>
      <c r="P12" s="51">
        <v>9427.1</v>
      </c>
      <c r="Q12" s="51">
        <v>-31663.599999999999</v>
      </c>
      <c r="R12" s="51">
        <v>-150</v>
      </c>
      <c r="S12" s="51">
        <v>14</v>
      </c>
      <c r="T12" s="55">
        <v>41577.975312499999</v>
      </c>
      <c r="U12" s="51">
        <f t="shared" si="0"/>
        <v>1160.8345200000001</v>
      </c>
      <c r="V12" s="56"/>
    </row>
    <row r="13" spans="1:22">
      <c r="A13" s="51" t="s">
        <v>221</v>
      </c>
      <c r="B13" s="51" t="s">
        <v>219</v>
      </c>
      <c r="C13" s="51">
        <v>7.1208999999999998</v>
      </c>
      <c r="D13" s="51">
        <v>12.950100000000001</v>
      </c>
      <c r="E13" s="51">
        <v>2.2793999999999999</v>
      </c>
      <c r="F13" s="51">
        <v>49.6081</v>
      </c>
      <c r="G13" s="51">
        <v>0.62290000000000001</v>
      </c>
      <c r="H13" s="51">
        <v>2.4500000000000001E-2</v>
      </c>
      <c r="I13" s="51">
        <v>0.22239999999999999</v>
      </c>
      <c r="J13" s="51">
        <v>10.8652</v>
      </c>
      <c r="K13" s="51">
        <v>2.9291999999999998</v>
      </c>
      <c r="L13" s="51">
        <v>11.3889</v>
      </c>
      <c r="M13" s="51">
        <v>0.28460000000000002</v>
      </c>
      <c r="N13" s="51">
        <v>3.4099999999999998E-2</v>
      </c>
      <c r="O13" s="51">
        <v>98.330299999999994</v>
      </c>
      <c r="P13" s="51">
        <v>9418.2999999999993</v>
      </c>
      <c r="Q13" s="51">
        <v>-31676.3</v>
      </c>
      <c r="R13" s="51">
        <v>-150</v>
      </c>
      <c r="S13" s="51">
        <v>15</v>
      </c>
      <c r="T13" s="55">
        <v>41577.979930555601</v>
      </c>
      <c r="U13" s="51">
        <f t="shared" si="0"/>
        <v>1157.1300900000001</v>
      </c>
      <c r="V13" s="56"/>
    </row>
    <row r="14" spans="1:22">
      <c r="A14" s="51" t="s">
        <v>222</v>
      </c>
      <c r="B14" s="51" t="s">
        <v>219</v>
      </c>
      <c r="C14" s="51">
        <v>7.1787000000000001</v>
      </c>
      <c r="D14" s="51">
        <v>12.944000000000001</v>
      </c>
      <c r="E14" s="51">
        <v>2.3386</v>
      </c>
      <c r="F14" s="51">
        <v>49.505099999999999</v>
      </c>
      <c r="G14" s="51">
        <v>0.65820000000000001</v>
      </c>
      <c r="H14" s="51">
        <v>2.8000000000000001E-2</v>
      </c>
      <c r="I14" s="51">
        <v>0.15129999999999999</v>
      </c>
      <c r="J14" s="51">
        <v>10.7943</v>
      </c>
      <c r="K14" s="51">
        <v>2.9074</v>
      </c>
      <c r="L14" s="51">
        <v>11.3619</v>
      </c>
      <c r="M14" s="51">
        <v>0.25679999999999997</v>
      </c>
      <c r="N14" s="51">
        <v>0</v>
      </c>
      <c r="O14" s="51">
        <v>98.124200000000002</v>
      </c>
      <c r="P14" s="51">
        <v>9409.4</v>
      </c>
      <c r="Q14" s="51">
        <v>-31688.9</v>
      </c>
      <c r="R14" s="51">
        <v>-150</v>
      </c>
      <c r="S14" s="51">
        <v>16</v>
      </c>
      <c r="T14" s="55">
        <v>41577.984525462998</v>
      </c>
      <c r="U14" s="51">
        <f t="shared" si="0"/>
        <v>1158.29187</v>
      </c>
      <c r="V14" s="56"/>
    </row>
    <row r="15" spans="1:22">
      <c r="A15" s="51" t="s">
        <v>223</v>
      </c>
      <c r="B15" s="51" t="s">
        <v>219</v>
      </c>
      <c r="C15" s="51">
        <v>7.1193</v>
      </c>
      <c r="D15" s="51">
        <v>13.0349</v>
      </c>
      <c r="E15" s="51">
        <v>2.3632</v>
      </c>
      <c r="F15" s="51">
        <v>49.654200000000003</v>
      </c>
      <c r="G15" s="51">
        <v>0.66749999999999998</v>
      </c>
      <c r="H15" s="51">
        <v>6.5199999999999994E-2</v>
      </c>
      <c r="I15" s="51">
        <v>0.1769</v>
      </c>
      <c r="J15" s="51">
        <v>11.53</v>
      </c>
      <c r="K15" s="51">
        <v>2.8980000000000001</v>
      </c>
      <c r="L15" s="51">
        <v>11.238</v>
      </c>
      <c r="M15" s="51">
        <v>0.25819999999999999</v>
      </c>
      <c r="N15" s="51">
        <v>5.8999999999999999E-3</v>
      </c>
      <c r="O15" s="51">
        <v>99.011300000000006</v>
      </c>
      <c r="P15" s="51">
        <v>9400.6</v>
      </c>
      <c r="Q15" s="51">
        <v>-31701.599999999999</v>
      </c>
      <c r="R15" s="51">
        <v>-150</v>
      </c>
      <c r="S15" s="51">
        <v>17</v>
      </c>
      <c r="T15" s="55">
        <v>41577.989097222198</v>
      </c>
      <c r="U15" s="51">
        <f t="shared" si="0"/>
        <v>1157.0979299999999</v>
      </c>
      <c r="V15" s="56"/>
    </row>
    <row r="16" spans="1:22">
      <c r="A16" s="51" t="s">
        <v>224</v>
      </c>
      <c r="B16" s="51" t="s">
        <v>219</v>
      </c>
      <c r="C16" s="51">
        <v>7.1561000000000003</v>
      </c>
      <c r="D16" s="51">
        <v>13.194000000000001</v>
      </c>
      <c r="E16" s="51">
        <v>2.3165</v>
      </c>
      <c r="F16" s="51">
        <v>49.765999999999998</v>
      </c>
      <c r="G16" s="51">
        <v>0.63619999999999999</v>
      </c>
      <c r="H16" s="51">
        <v>2.0400000000000001E-2</v>
      </c>
      <c r="I16" s="51">
        <v>0.10730000000000001</v>
      </c>
      <c r="J16" s="51">
        <v>11.0115</v>
      </c>
      <c r="K16" s="51">
        <v>2.8955000000000002</v>
      </c>
      <c r="L16" s="51">
        <v>11.3462</v>
      </c>
      <c r="M16" s="51">
        <v>0.23780000000000001</v>
      </c>
      <c r="N16" s="51">
        <v>7.2499999999999995E-2</v>
      </c>
      <c r="O16" s="51">
        <v>98.76</v>
      </c>
      <c r="P16" s="51">
        <v>9391.7000000000007</v>
      </c>
      <c r="Q16" s="51">
        <v>-31714.2</v>
      </c>
      <c r="R16" s="51">
        <v>-150</v>
      </c>
      <c r="S16" s="51">
        <v>18</v>
      </c>
      <c r="T16" s="55">
        <v>41577.993738425903</v>
      </c>
      <c r="U16" s="51">
        <f t="shared" si="0"/>
        <v>1157.83761</v>
      </c>
      <c r="V16" s="56"/>
    </row>
    <row r="17" spans="1:22">
      <c r="A17" s="57" t="s">
        <v>225</v>
      </c>
      <c r="B17" s="57" t="s">
        <v>219</v>
      </c>
      <c r="C17" s="57">
        <v>5.7392000000000003</v>
      </c>
      <c r="D17" s="57">
        <v>14.8667</v>
      </c>
      <c r="E17" s="57">
        <v>1.8845000000000001</v>
      </c>
      <c r="F17" s="57">
        <v>43.022599999999997</v>
      </c>
      <c r="G17" s="57">
        <v>0.56920000000000004</v>
      </c>
      <c r="H17" s="57">
        <v>3.5000000000000001E-3</v>
      </c>
      <c r="I17" s="57">
        <v>9.8799999999999999E-2</v>
      </c>
      <c r="J17" s="57">
        <v>10.236499999999999</v>
      </c>
      <c r="K17" s="57">
        <v>2.57</v>
      </c>
      <c r="L17" s="57">
        <v>9.7746999999999993</v>
      </c>
      <c r="M17" s="57">
        <v>0.32919999999999999</v>
      </c>
      <c r="N17" s="57">
        <v>6.0299999999999999E-2</v>
      </c>
      <c r="O17" s="57">
        <v>89.155000000000001</v>
      </c>
      <c r="P17" s="57">
        <v>9382.9</v>
      </c>
      <c r="Q17" s="57">
        <v>-31726.9</v>
      </c>
      <c r="R17" s="57">
        <v>-150</v>
      </c>
      <c r="S17" s="57">
        <v>19</v>
      </c>
      <c r="T17" s="55">
        <v>41577.998344907399</v>
      </c>
      <c r="U17" s="57"/>
      <c r="V17" s="56"/>
    </row>
    <row r="18" spans="1:22">
      <c r="A18" s="51" t="s">
        <v>226</v>
      </c>
      <c r="B18" s="51" t="s">
        <v>219</v>
      </c>
      <c r="C18" s="51">
        <v>7.1543000000000001</v>
      </c>
      <c r="D18" s="51">
        <v>13.1004</v>
      </c>
      <c r="E18" s="51">
        <v>2.2789999999999999</v>
      </c>
      <c r="F18" s="51">
        <v>49.610799999999998</v>
      </c>
      <c r="G18" s="51">
        <v>0.67749999999999999</v>
      </c>
      <c r="H18" s="51">
        <v>7.8899999999999998E-2</v>
      </c>
      <c r="I18" s="51">
        <v>0.21840000000000001</v>
      </c>
      <c r="J18" s="51">
        <v>10.8392</v>
      </c>
      <c r="K18" s="51">
        <v>2.9150999999999998</v>
      </c>
      <c r="L18" s="51">
        <v>11.3034</v>
      </c>
      <c r="M18" s="51">
        <v>0.32619999999999999</v>
      </c>
      <c r="N18" s="51">
        <v>4.9599999999999998E-2</v>
      </c>
      <c r="O18" s="51">
        <v>98.552800000000005</v>
      </c>
      <c r="P18" s="51">
        <v>9374</v>
      </c>
      <c r="Q18" s="51">
        <v>-31739.5</v>
      </c>
      <c r="R18" s="51">
        <v>-150</v>
      </c>
      <c r="S18" s="51">
        <v>20</v>
      </c>
      <c r="T18" s="55">
        <v>41578.002951388902</v>
      </c>
      <c r="U18" s="51">
        <f t="shared" ref="U18:U35" si="1">20.1*C18+1014</f>
        <v>1157.80143</v>
      </c>
      <c r="V18" s="56"/>
    </row>
    <row r="19" spans="1:22">
      <c r="A19" s="51" t="s">
        <v>227</v>
      </c>
      <c r="B19" s="51" t="s">
        <v>219</v>
      </c>
      <c r="C19" s="51">
        <v>7.0366999999999997</v>
      </c>
      <c r="D19" s="51">
        <v>13.037100000000001</v>
      </c>
      <c r="E19" s="51">
        <v>2.3841999999999999</v>
      </c>
      <c r="F19" s="51">
        <v>49.622999999999998</v>
      </c>
      <c r="G19" s="51">
        <v>0.64600000000000002</v>
      </c>
      <c r="H19" s="51">
        <v>3.7999999999999999E-2</v>
      </c>
      <c r="I19" s="51">
        <v>0.1079</v>
      </c>
      <c r="J19" s="51">
        <v>11.1938</v>
      </c>
      <c r="K19" s="51">
        <v>2.9039999999999999</v>
      </c>
      <c r="L19" s="51">
        <v>11.2601</v>
      </c>
      <c r="M19" s="51">
        <v>0.30709999999999998</v>
      </c>
      <c r="N19" s="51">
        <v>3.39E-2</v>
      </c>
      <c r="O19" s="51">
        <v>98.571899999999999</v>
      </c>
      <c r="P19" s="51">
        <v>9365.1</v>
      </c>
      <c r="Q19" s="51">
        <v>-31752.1</v>
      </c>
      <c r="R19" s="51">
        <v>-150</v>
      </c>
      <c r="S19" s="51">
        <v>21</v>
      </c>
      <c r="T19" s="55">
        <v>41578.007557870398</v>
      </c>
      <c r="U19" s="51">
        <f t="shared" si="1"/>
        <v>1155.43767</v>
      </c>
      <c r="V19" s="56"/>
    </row>
    <row r="20" spans="1:22">
      <c r="A20" s="51" t="s">
        <v>228</v>
      </c>
      <c r="B20" s="51" t="s">
        <v>219</v>
      </c>
      <c r="C20" s="51">
        <v>7.2735000000000003</v>
      </c>
      <c r="D20" s="51">
        <v>13.0337</v>
      </c>
      <c r="E20" s="51">
        <v>2.2734000000000001</v>
      </c>
      <c r="F20" s="51">
        <v>49.523000000000003</v>
      </c>
      <c r="G20" s="51">
        <v>0.6492</v>
      </c>
      <c r="H20" s="51">
        <v>3.7699999999999997E-2</v>
      </c>
      <c r="I20" s="51">
        <v>0.14530000000000001</v>
      </c>
      <c r="J20" s="51">
        <v>11.247999999999999</v>
      </c>
      <c r="K20" s="51">
        <v>2.9420999999999999</v>
      </c>
      <c r="L20" s="51">
        <v>11.2834</v>
      </c>
      <c r="M20" s="51">
        <v>0.27339999999999998</v>
      </c>
      <c r="N20" s="51">
        <v>3.1800000000000002E-2</v>
      </c>
      <c r="O20" s="51">
        <v>98.714500000000001</v>
      </c>
      <c r="P20" s="51">
        <v>9356.2999999999993</v>
      </c>
      <c r="Q20" s="51">
        <v>-31764.799999999999</v>
      </c>
      <c r="R20" s="51">
        <v>-150</v>
      </c>
      <c r="S20" s="51">
        <v>22</v>
      </c>
      <c r="T20" s="55">
        <v>41578.012164351901</v>
      </c>
      <c r="U20" s="51">
        <f t="shared" si="1"/>
        <v>1160.1973499999999</v>
      </c>
      <c r="V20" s="56"/>
    </row>
    <row r="21" spans="1:22">
      <c r="A21" s="51" t="s">
        <v>229</v>
      </c>
      <c r="B21" s="51" t="s">
        <v>219</v>
      </c>
      <c r="C21" s="51">
        <v>7.0902000000000003</v>
      </c>
      <c r="D21" s="51">
        <v>13.072100000000001</v>
      </c>
      <c r="E21" s="51">
        <v>2.3374000000000001</v>
      </c>
      <c r="F21" s="51">
        <v>49.444400000000002</v>
      </c>
      <c r="G21" s="51">
        <v>0.64410000000000001</v>
      </c>
      <c r="H21" s="51">
        <v>4.0800000000000003E-2</v>
      </c>
      <c r="I21" s="51">
        <v>0.1011</v>
      </c>
      <c r="J21" s="51">
        <v>11.3605</v>
      </c>
      <c r="K21" s="51">
        <v>2.9005000000000001</v>
      </c>
      <c r="L21" s="51">
        <v>11.2858</v>
      </c>
      <c r="M21" s="51">
        <v>0.2404</v>
      </c>
      <c r="N21" s="51">
        <v>3.4599999999999999E-2</v>
      </c>
      <c r="O21" s="51">
        <v>98.551900000000003</v>
      </c>
      <c r="P21" s="51">
        <v>9347.4</v>
      </c>
      <c r="Q21" s="51">
        <v>-31777.4</v>
      </c>
      <c r="R21" s="51">
        <v>-150</v>
      </c>
      <c r="S21" s="51">
        <v>23</v>
      </c>
      <c r="T21" s="55">
        <v>41578.016770833303</v>
      </c>
      <c r="U21" s="51">
        <f t="shared" si="1"/>
        <v>1156.5130200000001</v>
      </c>
      <c r="V21" s="56"/>
    </row>
    <row r="22" spans="1:22">
      <c r="A22" s="51" t="s">
        <v>230</v>
      </c>
      <c r="B22" s="51" t="s">
        <v>219</v>
      </c>
      <c r="C22" s="51">
        <v>7.1321000000000003</v>
      </c>
      <c r="D22" s="51">
        <v>13.2143</v>
      </c>
      <c r="E22" s="51">
        <v>2.2766999999999999</v>
      </c>
      <c r="F22" s="51">
        <v>49.631300000000003</v>
      </c>
      <c r="G22" s="51">
        <v>0.66059999999999997</v>
      </c>
      <c r="H22" s="51">
        <v>8.1799999999999998E-2</v>
      </c>
      <c r="I22" s="51">
        <v>0.1012</v>
      </c>
      <c r="J22" s="51">
        <v>10.963699999999999</v>
      </c>
      <c r="K22" s="51">
        <v>2.9272999999999998</v>
      </c>
      <c r="L22" s="51">
        <v>11.389799999999999</v>
      </c>
      <c r="M22" s="51">
        <v>0.29609999999999997</v>
      </c>
      <c r="N22" s="51">
        <v>0</v>
      </c>
      <c r="O22" s="51">
        <v>98.674999999999997</v>
      </c>
      <c r="P22" s="51">
        <v>9338.6</v>
      </c>
      <c r="Q22" s="51">
        <v>-31790.1</v>
      </c>
      <c r="R22" s="51">
        <v>-150</v>
      </c>
      <c r="S22" s="51">
        <v>24</v>
      </c>
      <c r="T22" s="55">
        <v>41578.021400463003</v>
      </c>
      <c r="U22" s="51">
        <f t="shared" si="1"/>
        <v>1157.3552099999999</v>
      </c>
      <c r="V22" s="56"/>
    </row>
    <row r="23" spans="1:22">
      <c r="A23" s="51" t="s">
        <v>231</v>
      </c>
      <c r="B23" s="51" t="s">
        <v>219</v>
      </c>
      <c r="C23" s="51">
        <v>7.3087999999999997</v>
      </c>
      <c r="D23" s="51">
        <v>13.108700000000001</v>
      </c>
      <c r="E23" s="51">
        <v>2.3321000000000001</v>
      </c>
      <c r="F23" s="51">
        <v>49.484699999999997</v>
      </c>
      <c r="G23" s="51">
        <v>0.62019999999999997</v>
      </c>
      <c r="H23" s="51">
        <v>7.8899999999999998E-2</v>
      </c>
      <c r="I23" s="51">
        <v>0.1895</v>
      </c>
      <c r="J23" s="51">
        <v>10.849399999999999</v>
      </c>
      <c r="K23" s="51">
        <v>2.8908</v>
      </c>
      <c r="L23" s="51">
        <v>11.2593</v>
      </c>
      <c r="M23" s="51">
        <v>0.28510000000000002</v>
      </c>
      <c r="N23" s="51">
        <v>4.7999999999999996E-3</v>
      </c>
      <c r="O23" s="51">
        <v>98.412400000000005</v>
      </c>
      <c r="P23" s="51">
        <v>9329.7000000000007</v>
      </c>
      <c r="Q23" s="51">
        <v>-31802.7</v>
      </c>
      <c r="R23" s="51">
        <v>-150</v>
      </c>
      <c r="S23" s="51">
        <v>25</v>
      </c>
      <c r="T23" s="55">
        <v>41578.026006944398</v>
      </c>
      <c r="U23" s="51">
        <f t="shared" si="1"/>
        <v>1160.90688</v>
      </c>
      <c r="V23" s="56"/>
    </row>
    <row r="24" spans="1:22">
      <c r="A24" s="51" t="s">
        <v>232</v>
      </c>
      <c r="B24" s="51" t="s">
        <v>219</v>
      </c>
      <c r="C24" s="51">
        <v>7.2367999999999997</v>
      </c>
      <c r="D24" s="51">
        <v>13.1654</v>
      </c>
      <c r="E24" s="51">
        <v>2.2795000000000001</v>
      </c>
      <c r="F24" s="51">
        <v>49.589399999999998</v>
      </c>
      <c r="G24" s="51">
        <v>0.58989999999999998</v>
      </c>
      <c r="H24" s="51">
        <v>8.7599999999999997E-2</v>
      </c>
      <c r="I24" s="51">
        <v>0.10929999999999999</v>
      </c>
      <c r="J24" s="51">
        <v>11.2477</v>
      </c>
      <c r="K24" s="51">
        <v>2.9281000000000001</v>
      </c>
      <c r="L24" s="51">
        <v>11.299300000000001</v>
      </c>
      <c r="M24" s="51">
        <v>0.2737</v>
      </c>
      <c r="N24" s="51">
        <v>7.7999999999999996E-3</v>
      </c>
      <c r="O24" s="51">
        <v>98.814599999999999</v>
      </c>
      <c r="P24" s="51">
        <v>9320.9</v>
      </c>
      <c r="Q24" s="51">
        <v>-31815.4</v>
      </c>
      <c r="R24" s="51">
        <v>-150</v>
      </c>
      <c r="S24" s="51">
        <v>26</v>
      </c>
      <c r="T24" s="55">
        <v>41578.030624999999</v>
      </c>
      <c r="U24" s="51">
        <f t="shared" si="1"/>
        <v>1159.4596799999999</v>
      </c>
      <c r="V24" s="56"/>
    </row>
    <row r="25" spans="1:22">
      <c r="A25" s="51" t="s">
        <v>233</v>
      </c>
      <c r="B25" s="51" t="s">
        <v>219</v>
      </c>
      <c r="C25" s="51">
        <v>7.1372</v>
      </c>
      <c r="D25" s="51">
        <v>13.0433</v>
      </c>
      <c r="E25" s="51">
        <v>2.3010000000000002</v>
      </c>
      <c r="F25" s="51">
        <v>49.425800000000002</v>
      </c>
      <c r="G25" s="51">
        <v>0.62060000000000004</v>
      </c>
      <c r="H25" s="51">
        <v>0</v>
      </c>
      <c r="I25" s="51">
        <v>0.19</v>
      </c>
      <c r="J25" s="51">
        <v>11.2113</v>
      </c>
      <c r="K25" s="51">
        <v>2.9085000000000001</v>
      </c>
      <c r="L25" s="51">
        <v>11.383100000000001</v>
      </c>
      <c r="M25" s="51">
        <v>0.3286</v>
      </c>
      <c r="N25" s="51">
        <v>1.9E-2</v>
      </c>
      <c r="O25" s="51">
        <v>98.568200000000004</v>
      </c>
      <c r="P25" s="51">
        <v>9312</v>
      </c>
      <c r="Q25" s="51">
        <v>-31828</v>
      </c>
      <c r="R25" s="51">
        <v>-150</v>
      </c>
      <c r="S25" s="51">
        <v>27</v>
      </c>
      <c r="T25" s="55">
        <v>41578.035231481503</v>
      </c>
      <c r="U25" s="51">
        <f t="shared" si="1"/>
        <v>1157.4577200000001</v>
      </c>
      <c r="V25" s="56">
        <f>AVERAGE(U11:U25)</f>
        <v>1158.0622992857143</v>
      </c>
    </row>
    <row r="26" spans="1:22">
      <c r="A26" s="51" t="s">
        <v>97</v>
      </c>
      <c r="B26" s="51" t="s">
        <v>234</v>
      </c>
      <c r="C26" s="51">
        <v>6.4603000000000002</v>
      </c>
      <c r="D26" s="51">
        <v>13.0494</v>
      </c>
      <c r="E26" s="51">
        <v>2.3452999999999999</v>
      </c>
      <c r="F26" s="51">
        <v>49.13</v>
      </c>
      <c r="G26" s="51">
        <v>0.53720000000000001</v>
      </c>
      <c r="H26" s="51">
        <v>0.14099999999999999</v>
      </c>
      <c r="I26" s="51">
        <v>0.13969999999999999</v>
      </c>
      <c r="J26" s="51">
        <v>11.2502</v>
      </c>
      <c r="K26" s="51">
        <v>2.9112</v>
      </c>
      <c r="L26" s="51">
        <v>11.418900000000001</v>
      </c>
      <c r="M26" s="51">
        <v>0.29160000000000003</v>
      </c>
      <c r="N26" s="51">
        <v>1.9300000000000001E-2</v>
      </c>
      <c r="O26" s="51">
        <v>97.694100000000006</v>
      </c>
      <c r="P26" s="51">
        <v>13706</v>
      </c>
      <c r="Q26" s="51">
        <v>-33603</v>
      </c>
      <c r="R26" s="51">
        <v>-202</v>
      </c>
      <c r="S26" s="51">
        <v>28</v>
      </c>
      <c r="T26" s="55">
        <v>41578.039861111101</v>
      </c>
      <c r="U26" s="51">
        <f t="shared" si="1"/>
        <v>1143.85203</v>
      </c>
      <c r="V26" s="56">
        <f>AVERAGE(U26)</f>
        <v>1143.85203</v>
      </c>
    </row>
    <row r="27" spans="1:22">
      <c r="A27" s="51" t="s">
        <v>235</v>
      </c>
      <c r="B27" s="51" t="s">
        <v>236</v>
      </c>
      <c r="C27" s="51">
        <v>6.7774000000000001</v>
      </c>
      <c r="D27" s="51">
        <v>12.857200000000001</v>
      </c>
      <c r="E27" s="51">
        <v>2.1206</v>
      </c>
      <c r="F27" s="51">
        <v>48.875700000000002</v>
      </c>
      <c r="G27" s="51">
        <v>0.55740000000000001</v>
      </c>
      <c r="H27" s="51">
        <v>8.6099999999999996E-2</v>
      </c>
      <c r="I27" s="51">
        <v>0.2029</v>
      </c>
      <c r="J27" s="51">
        <v>11.2667</v>
      </c>
      <c r="K27" s="51">
        <v>2.8993000000000002</v>
      </c>
      <c r="L27" s="51">
        <v>11.378500000000001</v>
      </c>
      <c r="M27" s="51">
        <v>0.30649999999999999</v>
      </c>
      <c r="N27" s="51">
        <v>3.2599999999999997E-2</v>
      </c>
      <c r="O27" s="51">
        <v>97.360900000000001</v>
      </c>
      <c r="P27" s="51">
        <v>16010</v>
      </c>
      <c r="Q27" s="51">
        <v>-34658</v>
      </c>
      <c r="R27" s="51">
        <v>-241</v>
      </c>
      <c r="S27" s="51">
        <v>29</v>
      </c>
      <c r="T27" s="55">
        <v>41578.044618055603</v>
      </c>
      <c r="U27" s="51">
        <f t="shared" si="1"/>
        <v>1150.2257400000001</v>
      </c>
      <c r="V27" s="56"/>
    </row>
    <row r="28" spans="1:22">
      <c r="A28" s="51" t="s">
        <v>103</v>
      </c>
      <c r="B28" s="51" t="s">
        <v>237</v>
      </c>
      <c r="C28" s="51">
        <v>7.0907</v>
      </c>
      <c r="D28" s="51">
        <v>13.171799999999999</v>
      </c>
      <c r="E28" s="51">
        <v>2.3071000000000002</v>
      </c>
      <c r="F28" s="51">
        <v>49.081800000000001</v>
      </c>
      <c r="G28" s="51">
        <v>0.57779999999999998</v>
      </c>
      <c r="H28" s="51">
        <v>1.21E-2</v>
      </c>
      <c r="I28" s="51">
        <v>8.0799999999999997E-2</v>
      </c>
      <c r="J28" s="51">
        <v>10.957599999999999</v>
      </c>
      <c r="K28" s="51">
        <v>2.8717999999999999</v>
      </c>
      <c r="L28" s="51">
        <v>11.243</v>
      </c>
      <c r="M28" s="51">
        <v>0.27989999999999998</v>
      </c>
      <c r="N28" s="51">
        <v>3.1399999999999997E-2</v>
      </c>
      <c r="O28" s="51">
        <v>97.705799999999996</v>
      </c>
      <c r="P28" s="51">
        <v>15981</v>
      </c>
      <c r="Q28" s="51">
        <v>-34702</v>
      </c>
      <c r="R28" s="51">
        <v>-241</v>
      </c>
      <c r="S28" s="51">
        <v>30</v>
      </c>
      <c r="T28" s="55">
        <v>41578.049375000002</v>
      </c>
      <c r="U28" s="51">
        <f t="shared" si="1"/>
        <v>1156.52307</v>
      </c>
      <c r="V28" s="56">
        <f>AVERAGE(U27:U28)</f>
        <v>1153.374405</v>
      </c>
    </row>
    <row r="29" spans="1:22">
      <c r="A29" s="51" t="s">
        <v>136</v>
      </c>
      <c r="B29" s="51" t="s">
        <v>238</v>
      </c>
      <c r="C29" s="51">
        <v>7.1912000000000003</v>
      </c>
      <c r="D29" s="51">
        <v>13.3521</v>
      </c>
      <c r="E29" s="51">
        <v>2.3231000000000002</v>
      </c>
      <c r="F29" s="51">
        <v>49.644199999999998</v>
      </c>
      <c r="G29" s="51">
        <v>0.54049999999999998</v>
      </c>
      <c r="H29" s="51">
        <v>5.1700000000000003E-2</v>
      </c>
      <c r="I29" s="51">
        <v>0.16170000000000001</v>
      </c>
      <c r="J29" s="51">
        <v>11.4511</v>
      </c>
      <c r="K29" s="51">
        <v>2.9456000000000002</v>
      </c>
      <c r="L29" s="51">
        <v>11.484</v>
      </c>
      <c r="M29" s="51">
        <v>0.2576</v>
      </c>
      <c r="N29" s="51">
        <v>1.66E-2</v>
      </c>
      <c r="O29" s="51">
        <v>99.419399999999996</v>
      </c>
      <c r="P29" s="51">
        <v>-8835</v>
      </c>
      <c r="Q29" s="51">
        <v>-30332</v>
      </c>
      <c r="R29" s="51">
        <v>-263</v>
      </c>
      <c r="S29" s="51">
        <v>5</v>
      </c>
      <c r="T29" s="55">
        <v>41578.087777777801</v>
      </c>
      <c r="U29" s="51">
        <f t="shared" si="1"/>
        <v>1158.54312</v>
      </c>
      <c r="V29" s="56"/>
    </row>
    <row r="30" spans="1:22">
      <c r="A30" s="51" t="s">
        <v>71</v>
      </c>
      <c r="B30" s="51" t="s">
        <v>239</v>
      </c>
      <c r="C30" s="51">
        <v>7.4137000000000004</v>
      </c>
      <c r="D30" s="51">
        <v>13.025399999999999</v>
      </c>
      <c r="E30" s="51">
        <v>2.41</v>
      </c>
      <c r="F30" s="51">
        <v>50.065100000000001</v>
      </c>
      <c r="G30" s="51">
        <v>0.59179999999999999</v>
      </c>
      <c r="H30" s="51">
        <v>2.7900000000000001E-2</v>
      </c>
      <c r="I30" s="51">
        <v>0.2001</v>
      </c>
      <c r="J30" s="51">
        <v>11.390700000000001</v>
      </c>
      <c r="K30" s="51">
        <v>2.8917999999999999</v>
      </c>
      <c r="L30" s="51">
        <v>11.323</v>
      </c>
      <c r="M30" s="51">
        <v>0.2742</v>
      </c>
      <c r="N30" s="51">
        <v>0</v>
      </c>
      <c r="O30" s="51">
        <v>99.613600000000005</v>
      </c>
      <c r="P30" s="51">
        <v>-8904</v>
      </c>
      <c r="Q30" s="51">
        <v>-30351</v>
      </c>
      <c r="R30" s="51">
        <v>-263</v>
      </c>
      <c r="S30" s="51">
        <v>6</v>
      </c>
      <c r="T30" s="55">
        <v>41578.092592592599</v>
      </c>
      <c r="U30" s="51">
        <f t="shared" si="1"/>
        <v>1163.0153700000001</v>
      </c>
      <c r="V30" s="56">
        <f>AVERAGE(U29:U30)</f>
        <v>1160.7792450000002</v>
      </c>
    </row>
    <row r="31" spans="1:22">
      <c r="A31" s="51" t="s">
        <v>149</v>
      </c>
      <c r="B31" s="51" t="s">
        <v>240</v>
      </c>
      <c r="C31" s="51">
        <v>7.1703999999999999</v>
      </c>
      <c r="D31" s="51">
        <v>12.8919</v>
      </c>
      <c r="E31" s="51">
        <v>2.2696999999999998</v>
      </c>
      <c r="F31" s="51">
        <v>49.400300000000001</v>
      </c>
      <c r="G31" s="51">
        <v>0.60440000000000005</v>
      </c>
      <c r="H31" s="51">
        <v>0.122</v>
      </c>
      <c r="I31" s="51">
        <v>0.121</v>
      </c>
      <c r="J31" s="51">
        <v>10.9503</v>
      </c>
      <c r="K31" s="51">
        <v>2.8651</v>
      </c>
      <c r="L31" s="51">
        <v>11.1248</v>
      </c>
      <c r="M31" s="51">
        <v>0.36070000000000002</v>
      </c>
      <c r="N31" s="51">
        <v>2.53E-2</v>
      </c>
      <c r="O31" s="51">
        <v>97.905900000000003</v>
      </c>
      <c r="P31" s="51">
        <v>-11061</v>
      </c>
      <c r="Q31" s="51">
        <v>-30727</v>
      </c>
      <c r="R31" s="51">
        <v>-266</v>
      </c>
      <c r="S31" s="51">
        <v>7</v>
      </c>
      <c r="T31" s="55">
        <v>41578.097384259301</v>
      </c>
      <c r="U31" s="51">
        <f t="shared" si="1"/>
        <v>1158.1250399999999</v>
      </c>
      <c r="V31" s="56">
        <f>AVERAGE(U31)</f>
        <v>1158.1250399999999</v>
      </c>
    </row>
    <row r="32" spans="1:22">
      <c r="A32" s="51" t="s">
        <v>213</v>
      </c>
      <c r="B32" s="51" t="s">
        <v>241</v>
      </c>
      <c r="C32" s="51">
        <v>6.7477</v>
      </c>
      <c r="D32" s="51">
        <v>13.1463</v>
      </c>
      <c r="E32" s="51">
        <v>2.3008999999999999</v>
      </c>
      <c r="F32" s="51">
        <v>49.567399999999999</v>
      </c>
      <c r="G32" s="51">
        <v>0.65439999999999998</v>
      </c>
      <c r="H32" s="51">
        <v>3.61E-2</v>
      </c>
      <c r="I32" s="51">
        <v>0.1555</v>
      </c>
      <c r="J32" s="51">
        <v>11.4604</v>
      </c>
      <c r="K32" s="51">
        <v>2.9537</v>
      </c>
      <c r="L32" s="51">
        <v>11.657500000000001</v>
      </c>
      <c r="M32" s="51">
        <v>0.31759999999999999</v>
      </c>
      <c r="N32" s="51">
        <v>3.6900000000000002E-2</v>
      </c>
      <c r="O32" s="51">
        <v>99.034199999999998</v>
      </c>
      <c r="P32" s="51">
        <v>-14619</v>
      </c>
      <c r="Q32" s="51">
        <v>-32932</v>
      </c>
      <c r="R32" s="51">
        <v>-302</v>
      </c>
      <c r="S32" s="51">
        <v>8</v>
      </c>
      <c r="T32" s="55">
        <v>41578.102141203701</v>
      </c>
      <c r="U32" s="51">
        <f t="shared" si="1"/>
        <v>1149.62877</v>
      </c>
      <c r="V32" s="56"/>
    </row>
    <row r="33" spans="1:22">
      <c r="A33" s="51" t="s">
        <v>78</v>
      </c>
      <c r="B33" s="51" t="s">
        <v>242</v>
      </c>
      <c r="C33" s="51">
        <v>7.3030999999999997</v>
      </c>
      <c r="D33" s="51">
        <v>12.834899999999999</v>
      </c>
      <c r="E33" s="51">
        <v>2.2524000000000002</v>
      </c>
      <c r="F33" s="51">
        <v>48.9</v>
      </c>
      <c r="G33" s="51">
        <v>0.55210000000000004</v>
      </c>
      <c r="H33" s="51">
        <v>0.1208</v>
      </c>
      <c r="I33" s="51">
        <v>9.1399999999999995E-2</v>
      </c>
      <c r="J33" s="51">
        <v>11.061400000000001</v>
      </c>
      <c r="K33" s="51">
        <v>2.8237999999999999</v>
      </c>
      <c r="L33" s="51">
        <v>10.944800000000001</v>
      </c>
      <c r="M33" s="51">
        <v>0.24909999999999999</v>
      </c>
      <c r="N33" s="51">
        <v>0.1041</v>
      </c>
      <c r="O33" s="51">
        <v>97.237899999999996</v>
      </c>
      <c r="P33" s="51">
        <v>-14633</v>
      </c>
      <c r="Q33" s="51">
        <v>-32831</v>
      </c>
      <c r="R33" s="51">
        <v>-302</v>
      </c>
      <c r="S33" s="51">
        <v>9</v>
      </c>
      <c r="T33" s="55">
        <v>41578.106932870403</v>
      </c>
      <c r="U33" s="51">
        <f t="shared" si="1"/>
        <v>1160.79231</v>
      </c>
      <c r="V33" s="56">
        <f>AVERAGE(U32:U33)</f>
        <v>1155.21054</v>
      </c>
    </row>
    <row r="34" spans="1:22">
      <c r="A34" s="51" t="s">
        <v>84</v>
      </c>
      <c r="B34" s="51" t="s">
        <v>243</v>
      </c>
      <c r="C34" s="51">
        <v>6.5315000000000003</v>
      </c>
      <c r="D34" s="51">
        <v>13.2767</v>
      </c>
      <c r="E34" s="51">
        <v>2.4190999999999998</v>
      </c>
      <c r="F34" s="51">
        <v>49.118299999999998</v>
      </c>
      <c r="G34" s="51">
        <v>0.63990000000000002</v>
      </c>
      <c r="H34" s="51">
        <v>1.37E-2</v>
      </c>
      <c r="I34" s="51">
        <v>0.184</v>
      </c>
      <c r="J34" s="51">
        <v>11.0863</v>
      </c>
      <c r="K34" s="51">
        <v>2.919</v>
      </c>
      <c r="L34" s="51">
        <v>10.9903</v>
      </c>
      <c r="M34" s="51">
        <v>0.34560000000000002</v>
      </c>
      <c r="N34" s="51">
        <v>8.3900000000000002E-2</v>
      </c>
      <c r="O34" s="51">
        <v>97.6083</v>
      </c>
      <c r="P34" s="51">
        <v>-13563</v>
      </c>
      <c r="Q34" s="51">
        <v>-30284</v>
      </c>
      <c r="R34" s="51">
        <v>-258</v>
      </c>
      <c r="S34" s="51">
        <v>10</v>
      </c>
      <c r="T34" s="55">
        <v>41578.111712963</v>
      </c>
      <c r="U34" s="51">
        <f t="shared" si="1"/>
        <v>1145.28315</v>
      </c>
      <c r="V34" s="56"/>
    </row>
    <row r="35" spans="1:22">
      <c r="A35" s="51" t="s">
        <v>91</v>
      </c>
      <c r="B35" s="51" t="s">
        <v>244</v>
      </c>
      <c r="C35" s="51">
        <v>7.2915000000000001</v>
      </c>
      <c r="D35" s="51">
        <v>13.1587</v>
      </c>
      <c r="E35" s="51">
        <v>2.1105</v>
      </c>
      <c r="F35" s="51">
        <v>50.4801</v>
      </c>
      <c r="G35" s="51">
        <v>0.6653</v>
      </c>
      <c r="H35" s="51">
        <v>2.6700000000000002E-2</v>
      </c>
      <c r="I35" s="51">
        <v>0.1628</v>
      </c>
      <c r="J35" s="51">
        <v>11.1</v>
      </c>
      <c r="K35" s="51">
        <v>2.9116</v>
      </c>
      <c r="L35" s="51">
        <v>11.2857</v>
      </c>
      <c r="M35" s="51">
        <v>0.34079999999999999</v>
      </c>
      <c r="N35" s="51">
        <v>2.52E-2</v>
      </c>
      <c r="O35" s="51">
        <v>99.558700000000002</v>
      </c>
      <c r="P35" s="51">
        <v>-13451</v>
      </c>
      <c r="Q35" s="51">
        <v>-30286</v>
      </c>
      <c r="R35" s="51">
        <v>-259</v>
      </c>
      <c r="S35" s="51">
        <v>11</v>
      </c>
      <c r="T35" s="55">
        <v>41578.116458333301</v>
      </c>
      <c r="U35" s="51">
        <f t="shared" si="1"/>
        <v>1160.55915</v>
      </c>
      <c r="V35" s="56">
        <f>AVERAGE(U34:U35)</f>
        <v>1152.9211500000001</v>
      </c>
    </row>
    <row r="36" spans="1:22">
      <c r="A36" s="57" t="s">
        <v>167</v>
      </c>
      <c r="B36" s="57" t="s">
        <v>245</v>
      </c>
      <c r="C36" s="57">
        <v>37.781399999999998</v>
      </c>
      <c r="D36" s="57">
        <v>1.4785999999999999</v>
      </c>
      <c r="E36" s="57">
        <v>0.318</v>
      </c>
      <c r="F36" s="57">
        <v>40.938699999999997</v>
      </c>
      <c r="G36" s="57">
        <v>8.7599999999999997E-2</v>
      </c>
      <c r="H36" s="57">
        <v>1.7999999999999999E-2</v>
      </c>
      <c r="I36" s="57">
        <v>0.29920000000000002</v>
      </c>
      <c r="J36" s="57">
        <v>16.866099999999999</v>
      </c>
      <c r="K36" s="57">
        <v>0.27179999999999999</v>
      </c>
      <c r="L36" s="57">
        <v>1.1809000000000001</v>
      </c>
      <c r="M36" s="57">
        <v>0.1308</v>
      </c>
      <c r="N36" s="57">
        <v>0.29870000000000002</v>
      </c>
      <c r="O36" s="57">
        <v>99.669899999999998</v>
      </c>
      <c r="P36" s="57">
        <v>-19775</v>
      </c>
      <c r="Q36" s="57">
        <v>-27358</v>
      </c>
      <c r="R36" s="57">
        <v>-215</v>
      </c>
      <c r="S36" s="57">
        <v>1</v>
      </c>
      <c r="T36" s="55">
        <v>41578.145185185203</v>
      </c>
      <c r="U36" s="57"/>
      <c r="V36" s="56"/>
    </row>
    <row r="37" spans="1:22">
      <c r="A37" s="51" t="s">
        <v>176</v>
      </c>
      <c r="B37" s="51" t="s">
        <v>246</v>
      </c>
      <c r="C37" s="51">
        <v>6.5959000000000003</v>
      </c>
      <c r="D37" s="51">
        <v>13.1724</v>
      </c>
      <c r="E37" s="51">
        <v>2.1781000000000001</v>
      </c>
      <c r="F37" s="51">
        <v>49.033700000000003</v>
      </c>
      <c r="G37" s="51">
        <v>0.57540000000000002</v>
      </c>
      <c r="H37" s="51">
        <v>1.14E-2</v>
      </c>
      <c r="I37" s="51">
        <v>0.1885</v>
      </c>
      <c r="J37" s="51">
        <v>11.607699999999999</v>
      </c>
      <c r="K37" s="51">
        <v>2.8576000000000001</v>
      </c>
      <c r="L37" s="51">
        <v>11.5473</v>
      </c>
      <c r="M37" s="51">
        <v>0.28470000000000001</v>
      </c>
      <c r="N37" s="51">
        <v>1.9199999999999998E-2</v>
      </c>
      <c r="O37" s="51">
        <v>98.071899999999999</v>
      </c>
      <c r="P37" s="51">
        <v>-19726</v>
      </c>
      <c r="Q37" s="51">
        <v>-27348</v>
      </c>
      <c r="R37" s="51">
        <v>-215</v>
      </c>
      <c r="S37" s="51">
        <v>2</v>
      </c>
      <c r="T37" s="55">
        <v>41578.149942129603</v>
      </c>
      <c r="U37" s="51">
        <f t="shared" ref="U37:U42" si="2">20.1*C37+1014</f>
        <v>1146.5775900000001</v>
      </c>
      <c r="V37" s="56">
        <f>AVERAGE(U36:U37)</f>
        <v>1146.5775900000001</v>
      </c>
    </row>
    <row r="38" spans="1:22">
      <c r="A38" s="51" t="s">
        <v>209</v>
      </c>
      <c r="B38" s="51" t="s">
        <v>247</v>
      </c>
      <c r="C38" s="51">
        <v>7.4219999999999997</v>
      </c>
      <c r="D38" s="51">
        <v>12.5267</v>
      </c>
      <c r="E38" s="51">
        <v>2.1711</v>
      </c>
      <c r="F38" s="51">
        <v>48.584400000000002</v>
      </c>
      <c r="G38" s="51">
        <v>0.50890000000000002</v>
      </c>
      <c r="H38" s="51">
        <v>1.0999999999999999E-2</v>
      </c>
      <c r="I38" s="51">
        <v>0.18759999999999999</v>
      </c>
      <c r="J38" s="51">
        <v>11.8109</v>
      </c>
      <c r="K38" s="51">
        <v>2.8622000000000001</v>
      </c>
      <c r="L38" s="51">
        <v>11.5382</v>
      </c>
      <c r="M38" s="51">
        <v>0.30830000000000002</v>
      </c>
      <c r="N38" s="51">
        <v>2.3E-2</v>
      </c>
      <c r="O38" s="51">
        <v>97.9542</v>
      </c>
      <c r="P38" s="51">
        <v>-20450</v>
      </c>
      <c r="Q38" s="51">
        <v>-26348</v>
      </c>
      <c r="R38" s="51">
        <v>-203</v>
      </c>
      <c r="S38" s="51">
        <v>3</v>
      </c>
      <c r="T38" s="55">
        <v>41578.154710648101</v>
      </c>
      <c r="U38" s="51">
        <f t="shared" si="2"/>
        <v>1163.1822</v>
      </c>
      <c r="V38" s="56"/>
    </row>
    <row r="39" spans="1:22">
      <c r="A39" s="51" t="s">
        <v>127</v>
      </c>
      <c r="B39" s="51" t="s">
        <v>248</v>
      </c>
      <c r="C39" s="51">
        <v>7.8433999999999999</v>
      </c>
      <c r="D39" s="51">
        <v>12.7357</v>
      </c>
      <c r="E39" s="51">
        <v>2.1118999999999999</v>
      </c>
      <c r="F39" s="51">
        <v>49.264200000000002</v>
      </c>
      <c r="G39" s="51">
        <v>0.5827</v>
      </c>
      <c r="H39" s="51">
        <v>8.9300000000000004E-2</v>
      </c>
      <c r="I39" s="51">
        <v>0.18559999999999999</v>
      </c>
      <c r="J39" s="51">
        <v>10.717599999999999</v>
      </c>
      <c r="K39" s="51">
        <v>2.8136000000000001</v>
      </c>
      <c r="L39" s="51">
        <v>11.212400000000001</v>
      </c>
      <c r="M39" s="51">
        <v>0.26229999999999998</v>
      </c>
      <c r="N39" s="51">
        <v>3.6999999999999998E-2</v>
      </c>
      <c r="O39" s="51">
        <v>97.855699999999999</v>
      </c>
      <c r="P39" s="51">
        <v>-20483</v>
      </c>
      <c r="Q39" s="51">
        <v>-26384</v>
      </c>
      <c r="R39" s="51">
        <v>-203</v>
      </c>
      <c r="S39" s="51">
        <v>4</v>
      </c>
      <c r="T39" s="55">
        <v>41578.159444444398</v>
      </c>
      <c r="U39" s="51">
        <f t="shared" si="2"/>
        <v>1171.6523400000001</v>
      </c>
      <c r="V39" s="56">
        <f>AVERAGE(U38:U39)</f>
        <v>1167.4172699999999</v>
      </c>
    </row>
    <row r="40" spans="1:22">
      <c r="A40" s="51" t="s">
        <v>185</v>
      </c>
      <c r="B40" s="51" t="s">
        <v>249</v>
      </c>
      <c r="C40" s="51">
        <v>7.5293999999999999</v>
      </c>
      <c r="D40" s="51">
        <v>13.111499999999999</v>
      </c>
      <c r="E40" s="51">
        <v>2.3007</v>
      </c>
      <c r="F40" s="51">
        <v>49.731200000000001</v>
      </c>
      <c r="G40" s="51">
        <v>0.57740000000000002</v>
      </c>
      <c r="H40" s="51">
        <v>4.6899999999999997E-2</v>
      </c>
      <c r="I40" s="51">
        <v>0.22500000000000001</v>
      </c>
      <c r="J40" s="51">
        <v>11.6408</v>
      </c>
      <c r="K40" s="51">
        <v>2.8813</v>
      </c>
      <c r="L40" s="51">
        <v>11.7637</v>
      </c>
      <c r="M40" s="51">
        <v>0.2293</v>
      </c>
      <c r="N40" s="51">
        <v>2.0000000000000001E-4</v>
      </c>
      <c r="O40" s="51">
        <v>100.03740000000001</v>
      </c>
      <c r="P40" s="51">
        <v>-14820</v>
      </c>
      <c r="Q40" s="51">
        <v>-27955</v>
      </c>
      <c r="R40" s="51">
        <v>-225</v>
      </c>
      <c r="S40" s="51">
        <v>12</v>
      </c>
      <c r="T40" s="55">
        <v>41578.197592592602</v>
      </c>
      <c r="U40" s="51">
        <f t="shared" si="2"/>
        <v>1165.34094</v>
      </c>
      <c r="V40" s="56"/>
    </row>
    <row r="41" spans="1:22">
      <c r="A41" s="51" t="s">
        <v>218</v>
      </c>
      <c r="B41" s="51" t="s">
        <v>250</v>
      </c>
      <c r="C41" s="51">
        <v>8.0381999999999998</v>
      </c>
      <c r="D41" s="51">
        <v>12.5335</v>
      </c>
      <c r="E41" s="51">
        <v>2.3246000000000002</v>
      </c>
      <c r="F41" s="51">
        <v>49.143900000000002</v>
      </c>
      <c r="G41" s="51">
        <v>0.61029999999999995</v>
      </c>
      <c r="H41" s="51">
        <v>9.3299999999999994E-2</v>
      </c>
      <c r="I41" s="51">
        <v>0.1852</v>
      </c>
      <c r="J41" s="51">
        <v>10.8552</v>
      </c>
      <c r="K41" s="51">
        <v>2.7961999999999998</v>
      </c>
      <c r="L41" s="51">
        <v>11.061999999999999</v>
      </c>
      <c r="M41" s="51">
        <v>0.3261</v>
      </c>
      <c r="N41" s="51">
        <v>0</v>
      </c>
      <c r="O41" s="51">
        <v>97.968299999999999</v>
      </c>
      <c r="P41" s="51">
        <v>-14897</v>
      </c>
      <c r="Q41" s="51">
        <v>-27990</v>
      </c>
      <c r="R41" s="51">
        <v>-225</v>
      </c>
      <c r="S41" s="51">
        <v>13</v>
      </c>
      <c r="T41" s="55">
        <v>41578.202430555597</v>
      </c>
      <c r="U41" s="51">
        <f t="shared" si="2"/>
        <v>1175.56782</v>
      </c>
      <c r="V41" s="56">
        <f>AVERAGE(U40:U41)</f>
        <v>1170.4543800000001</v>
      </c>
    </row>
    <row r="42" spans="1:22">
      <c r="A42" s="51" t="s">
        <v>97</v>
      </c>
      <c r="B42" s="51" t="s">
        <v>251</v>
      </c>
      <c r="C42" s="51">
        <v>6.6032999999999999</v>
      </c>
      <c r="D42" s="51">
        <v>13.073700000000001</v>
      </c>
      <c r="E42" s="51">
        <v>2.3519000000000001</v>
      </c>
      <c r="F42" s="51">
        <v>49.283200000000001</v>
      </c>
      <c r="G42" s="51">
        <v>0.63039999999999996</v>
      </c>
      <c r="H42" s="51">
        <v>5.5199999999999999E-2</v>
      </c>
      <c r="I42" s="51">
        <v>0.18679999999999999</v>
      </c>
      <c r="J42" s="51">
        <v>11.526300000000001</v>
      </c>
      <c r="K42" s="51">
        <v>2.8515000000000001</v>
      </c>
      <c r="L42" s="51">
        <v>11.1014</v>
      </c>
      <c r="M42" s="51">
        <v>0.29070000000000001</v>
      </c>
      <c r="N42" s="51">
        <v>0</v>
      </c>
      <c r="O42" s="51">
        <v>97.954400000000007</v>
      </c>
      <c r="P42" s="51">
        <v>-10752</v>
      </c>
      <c r="Q42" s="51">
        <v>-28352</v>
      </c>
      <c r="R42" s="51">
        <v>-231</v>
      </c>
      <c r="S42" s="51">
        <v>14</v>
      </c>
      <c r="T42" s="55">
        <v>41578.207210648201</v>
      </c>
      <c r="U42" s="51">
        <f t="shared" si="2"/>
        <v>1146.72633</v>
      </c>
      <c r="V42" s="56"/>
    </row>
    <row r="43" spans="1:22">
      <c r="A43" s="57" t="s">
        <v>235</v>
      </c>
      <c r="B43" s="57" t="s">
        <v>252</v>
      </c>
      <c r="C43" s="57">
        <v>43.832700000000003</v>
      </c>
      <c r="D43" s="57">
        <v>6.9900000000000004E-2</v>
      </c>
      <c r="E43" s="57">
        <v>3.5499999999999997E-2</v>
      </c>
      <c r="F43" s="57">
        <v>40.247500000000002</v>
      </c>
      <c r="G43" s="57">
        <v>1.9199999999999998E-2</v>
      </c>
      <c r="H43" s="57">
        <v>4.7699999999999999E-2</v>
      </c>
      <c r="I43" s="57">
        <v>0.21060000000000001</v>
      </c>
      <c r="J43" s="57">
        <v>14.715299999999999</v>
      </c>
      <c r="K43" s="57">
        <v>4.4999999999999998E-2</v>
      </c>
      <c r="L43" s="57">
        <v>0.35339999999999999</v>
      </c>
      <c r="M43" s="57">
        <v>0.1115</v>
      </c>
      <c r="N43" s="57">
        <v>0.2384</v>
      </c>
      <c r="O43" s="57">
        <v>99.926699999999997</v>
      </c>
      <c r="P43" s="57">
        <v>-10741</v>
      </c>
      <c r="Q43" s="57">
        <v>-28405</v>
      </c>
      <c r="R43" s="57">
        <v>-229</v>
      </c>
      <c r="S43" s="57">
        <v>15</v>
      </c>
      <c r="T43" s="55">
        <v>41578.211990740703</v>
      </c>
      <c r="U43" s="57"/>
      <c r="V43" s="56">
        <f>AVERAGE(U42:U43)</f>
        <v>1146.72633</v>
      </c>
    </row>
    <row r="44" spans="1:22">
      <c r="A44" s="51" t="s">
        <v>136</v>
      </c>
      <c r="B44" s="51" t="s">
        <v>253</v>
      </c>
      <c r="C44" s="51">
        <v>8.2681000000000004</v>
      </c>
      <c r="D44" s="51">
        <v>12.825200000000001</v>
      </c>
      <c r="E44" s="51">
        <v>2.1709000000000001</v>
      </c>
      <c r="F44" s="51">
        <v>48.902500000000003</v>
      </c>
      <c r="G44" s="51">
        <v>0.65110000000000001</v>
      </c>
      <c r="H44" s="51">
        <v>2.64E-2</v>
      </c>
      <c r="I44" s="51">
        <v>0.16739999999999999</v>
      </c>
      <c r="J44" s="51">
        <v>11.3468</v>
      </c>
      <c r="K44" s="51">
        <v>2.8307000000000002</v>
      </c>
      <c r="L44" s="51">
        <v>11.327999999999999</v>
      </c>
      <c r="M44" s="51">
        <v>0.27529999999999999</v>
      </c>
      <c r="N44" s="51">
        <v>0</v>
      </c>
      <c r="O44" s="51">
        <v>98.792400000000001</v>
      </c>
      <c r="P44" s="51">
        <v>-11323</v>
      </c>
      <c r="Q44" s="51">
        <v>-20469</v>
      </c>
      <c r="R44" s="51">
        <v>-113</v>
      </c>
      <c r="S44" s="51">
        <v>5</v>
      </c>
      <c r="T44" s="55">
        <v>41577.734502314801</v>
      </c>
      <c r="U44" s="51">
        <f t="shared" ref="U44:U50" si="3">20.1*C44+1014</f>
        <v>1180.1888100000001</v>
      </c>
      <c r="V44" s="56">
        <f t="shared" ref="V44:V50" si="4">AVERAGE(U44)</f>
        <v>1180.1888100000001</v>
      </c>
    </row>
    <row r="45" spans="1:22">
      <c r="A45" s="51" t="s">
        <v>167</v>
      </c>
      <c r="B45" s="51" t="s">
        <v>254</v>
      </c>
      <c r="C45" s="51">
        <v>6.2732999999999999</v>
      </c>
      <c r="D45" s="51">
        <v>12.798999999999999</v>
      </c>
      <c r="E45" s="51">
        <v>2.1073</v>
      </c>
      <c r="F45" s="51">
        <v>49.316200000000002</v>
      </c>
      <c r="G45" s="51">
        <v>0.49780000000000002</v>
      </c>
      <c r="H45" s="51">
        <v>4.2299999999999997E-2</v>
      </c>
      <c r="I45" s="51">
        <v>0.1709</v>
      </c>
      <c r="J45" s="51">
        <v>10.9413</v>
      </c>
      <c r="K45" s="51">
        <v>2.8915000000000002</v>
      </c>
      <c r="L45" s="51">
        <v>11.6515</v>
      </c>
      <c r="M45" s="51">
        <v>0.33250000000000002</v>
      </c>
      <c r="N45" s="51">
        <v>0</v>
      </c>
      <c r="O45" s="51">
        <v>97.023600000000002</v>
      </c>
      <c r="P45" s="51">
        <v>22371</v>
      </c>
      <c r="Q45" s="51">
        <v>-28956</v>
      </c>
      <c r="R45" s="51">
        <v>-337</v>
      </c>
      <c r="S45" s="51">
        <v>1</v>
      </c>
      <c r="T45" s="55">
        <v>41577.797152777799</v>
      </c>
      <c r="U45" s="51">
        <f t="shared" si="3"/>
        <v>1140.0933299999999</v>
      </c>
      <c r="V45" s="56">
        <f t="shared" si="4"/>
        <v>1140.0933299999999</v>
      </c>
    </row>
    <row r="46" spans="1:22">
      <c r="A46" s="51" t="s">
        <v>136</v>
      </c>
      <c r="B46" s="51" t="s">
        <v>255</v>
      </c>
      <c r="C46" s="51">
        <v>6.9646999999999997</v>
      </c>
      <c r="D46" s="51">
        <v>13.515700000000001</v>
      </c>
      <c r="E46" s="51">
        <v>2.2936999999999999</v>
      </c>
      <c r="F46" s="51">
        <v>50.047499999999999</v>
      </c>
      <c r="G46" s="51">
        <v>0.64980000000000004</v>
      </c>
      <c r="H46" s="51">
        <v>8.8499999999999995E-2</v>
      </c>
      <c r="I46" s="51">
        <v>0.215</v>
      </c>
      <c r="J46" s="51">
        <v>11.028600000000001</v>
      </c>
      <c r="K46" s="51">
        <v>2.9666000000000001</v>
      </c>
      <c r="L46" s="51">
        <v>11.608499999999999</v>
      </c>
      <c r="M46" s="51">
        <v>0.30780000000000002</v>
      </c>
      <c r="N46" s="51">
        <v>5.33E-2</v>
      </c>
      <c r="O46" s="51">
        <v>99.739400000000003</v>
      </c>
      <c r="P46" s="51">
        <v>18198</v>
      </c>
      <c r="Q46" s="51">
        <v>-28089</v>
      </c>
      <c r="R46" s="51">
        <v>-248</v>
      </c>
      <c r="S46" s="51">
        <v>5</v>
      </c>
      <c r="T46" s="55">
        <v>41577.816365740699</v>
      </c>
      <c r="U46" s="51">
        <f t="shared" si="3"/>
        <v>1153.99047</v>
      </c>
      <c r="V46" s="56">
        <f t="shared" si="4"/>
        <v>1153.99047</v>
      </c>
    </row>
    <row r="47" spans="1:22">
      <c r="A47" s="51" t="s">
        <v>71</v>
      </c>
      <c r="B47" s="51" t="s">
        <v>256</v>
      </c>
      <c r="C47" s="51">
        <v>7.2858000000000001</v>
      </c>
      <c r="D47" s="51">
        <v>12.936999999999999</v>
      </c>
      <c r="E47" s="51">
        <v>2.4182000000000001</v>
      </c>
      <c r="F47" s="51">
        <v>50.547400000000003</v>
      </c>
      <c r="G47" s="51">
        <v>0.60780000000000001</v>
      </c>
      <c r="H47" s="51">
        <v>8.4599999999999995E-2</v>
      </c>
      <c r="I47" s="51">
        <v>0.21240000000000001</v>
      </c>
      <c r="J47" s="51">
        <v>11.0739</v>
      </c>
      <c r="K47" s="51">
        <v>2.8957000000000002</v>
      </c>
      <c r="L47" s="51">
        <v>11.3027</v>
      </c>
      <c r="M47" s="51">
        <v>0.24399999999999999</v>
      </c>
      <c r="N47" s="51">
        <v>8.8000000000000005E-3</v>
      </c>
      <c r="O47" s="51">
        <v>99.618200000000002</v>
      </c>
      <c r="P47" s="51">
        <v>16726</v>
      </c>
      <c r="Q47" s="51">
        <v>-28557</v>
      </c>
      <c r="R47" s="51">
        <v>-213</v>
      </c>
      <c r="S47" s="51">
        <v>6</v>
      </c>
      <c r="T47" s="55">
        <v>41577.821180555598</v>
      </c>
      <c r="U47" s="51">
        <f t="shared" si="3"/>
        <v>1160.4445800000001</v>
      </c>
      <c r="V47" s="56">
        <f t="shared" si="4"/>
        <v>1160.4445800000001</v>
      </c>
    </row>
    <row r="48" spans="1:22">
      <c r="A48" s="51" t="s">
        <v>213</v>
      </c>
      <c r="B48" s="51" t="s">
        <v>257</v>
      </c>
      <c r="C48" s="51">
        <v>7.2439999999999998</v>
      </c>
      <c r="D48" s="51">
        <v>13.704499999999999</v>
      </c>
      <c r="E48" s="51">
        <v>2.2038000000000002</v>
      </c>
      <c r="F48" s="51">
        <v>49.7896</v>
      </c>
      <c r="G48" s="51">
        <v>0.62239999999999995</v>
      </c>
      <c r="H48" s="51">
        <v>4.1000000000000003E-3</v>
      </c>
      <c r="I48" s="51">
        <v>0.1411</v>
      </c>
      <c r="J48" s="51">
        <v>11.1159</v>
      </c>
      <c r="K48" s="51">
        <v>2.9079000000000002</v>
      </c>
      <c r="L48" s="51">
        <v>11.235900000000001</v>
      </c>
      <c r="M48" s="51">
        <v>0.25800000000000001</v>
      </c>
      <c r="N48" s="51">
        <v>3.7000000000000002E-3</v>
      </c>
      <c r="O48" s="51">
        <v>99.230800000000002</v>
      </c>
      <c r="P48" s="51">
        <v>14388</v>
      </c>
      <c r="Q48" s="51">
        <v>-26716</v>
      </c>
      <c r="R48" s="51">
        <v>-177</v>
      </c>
      <c r="S48" s="51">
        <v>8</v>
      </c>
      <c r="T48" s="55">
        <v>41577.830810185202</v>
      </c>
      <c r="U48" s="51">
        <f t="shared" si="3"/>
        <v>1159.6043999999999</v>
      </c>
      <c r="V48" s="56">
        <f t="shared" si="4"/>
        <v>1159.6043999999999</v>
      </c>
    </row>
    <row r="49" spans="1:22">
      <c r="A49" s="51" t="s">
        <v>218</v>
      </c>
      <c r="B49" s="51" t="s">
        <v>258</v>
      </c>
      <c r="C49" s="51">
        <v>6.4718999999999998</v>
      </c>
      <c r="D49" s="51">
        <v>12.6112</v>
      </c>
      <c r="E49" s="51">
        <v>2.3258999999999999</v>
      </c>
      <c r="F49" s="51">
        <v>49.347799999999999</v>
      </c>
      <c r="G49" s="51">
        <v>0.59079999999999999</v>
      </c>
      <c r="H49" s="51">
        <v>4.5199999999999997E-2</v>
      </c>
      <c r="I49" s="51">
        <v>8.0100000000000005E-2</v>
      </c>
      <c r="J49" s="51">
        <v>11.158899999999999</v>
      </c>
      <c r="K49" s="51">
        <v>2.9157999999999999</v>
      </c>
      <c r="L49" s="51">
        <v>11.5213</v>
      </c>
      <c r="M49" s="51">
        <v>0.37369999999999998</v>
      </c>
      <c r="N49" s="51">
        <v>1.34E-2</v>
      </c>
      <c r="O49" s="51">
        <v>97.4559</v>
      </c>
      <c r="P49" s="51">
        <v>10370</v>
      </c>
      <c r="Q49" s="51">
        <v>-26801</v>
      </c>
      <c r="R49" s="51">
        <v>-141</v>
      </c>
      <c r="S49" s="51">
        <v>13</v>
      </c>
      <c r="T49" s="55">
        <v>41577.854953703703</v>
      </c>
      <c r="U49" s="51">
        <f t="shared" si="3"/>
        <v>1144.08519</v>
      </c>
      <c r="V49" s="56">
        <f t="shared" si="4"/>
        <v>1144.08519</v>
      </c>
    </row>
    <row r="50" spans="1:22">
      <c r="A50" s="51" t="s">
        <v>109</v>
      </c>
      <c r="B50" s="51" t="s">
        <v>259</v>
      </c>
      <c r="C50" s="51">
        <v>7.2549000000000001</v>
      </c>
      <c r="D50" s="51">
        <v>13.193</v>
      </c>
      <c r="E50" s="51">
        <v>2.1745999999999999</v>
      </c>
      <c r="F50" s="51">
        <v>49.626600000000003</v>
      </c>
      <c r="G50" s="51">
        <v>0.62919999999999998</v>
      </c>
      <c r="H50" s="51">
        <v>5.1999999999999998E-2</v>
      </c>
      <c r="I50" s="51">
        <v>0.21510000000000001</v>
      </c>
      <c r="J50" s="51">
        <v>11.3592</v>
      </c>
      <c r="K50" s="51">
        <v>2.9163999999999999</v>
      </c>
      <c r="L50" s="51">
        <v>11.501200000000001</v>
      </c>
      <c r="M50" s="51">
        <v>0.21160000000000001</v>
      </c>
      <c r="N50" s="51">
        <v>0</v>
      </c>
      <c r="O50" s="51">
        <v>99.133600000000001</v>
      </c>
      <c r="P50" s="51">
        <v>8015</v>
      </c>
      <c r="Q50" s="51">
        <v>-26336</v>
      </c>
      <c r="R50" s="51">
        <v>-138</v>
      </c>
      <c r="S50" s="51">
        <v>17</v>
      </c>
      <c r="T50" s="55">
        <v>41577.8741898148</v>
      </c>
      <c r="U50" s="51">
        <f t="shared" si="3"/>
        <v>1159.82349</v>
      </c>
      <c r="V50" s="56">
        <f t="shared" si="4"/>
        <v>1159.82349</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workbookViewId="0">
      <selection activeCell="E16" sqref="E16"/>
    </sheetView>
  </sheetViews>
  <sheetFormatPr baseColWidth="10" defaultRowHeight="14" x14ac:dyDescent="0"/>
  <cols>
    <col min="1" max="1" width="11.1640625" style="50" bestFit="1" customWidth="1"/>
    <col min="2" max="2" width="10" style="50" bestFit="1" customWidth="1"/>
    <col min="3" max="3" width="14" style="50" bestFit="1" customWidth="1"/>
    <col min="4" max="4" width="15" style="50" bestFit="1" customWidth="1"/>
  </cols>
  <sheetData>
    <row r="1" spans="1:16">
      <c r="A1" s="60" t="s">
        <v>432</v>
      </c>
      <c r="B1" s="61" t="s">
        <v>430</v>
      </c>
      <c r="C1" s="60" t="s">
        <v>433</v>
      </c>
      <c r="D1" s="61" t="s">
        <v>431</v>
      </c>
      <c r="E1" s="58"/>
      <c r="F1" s="58"/>
      <c r="G1" s="58"/>
      <c r="H1" s="58"/>
      <c r="I1" s="58"/>
      <c r="J1" s="58"/>
      <c r="K1" s="58"/>
      <c r="L1" s="58"/>
      <c r="M1" s="58"/>
      <c r="N1" s="58"/>
      <c r="O1" s="58"/>
      <c r="P1" s="58"/>
    </row>
    <row r="2" spans="1:16">
      <c r="A2" s="62" t="s">
        <v>260</v>
      </c>
      <c r="B2" s="63">
        <v>48.679499999999997</v>
      </c>
      <c r="C2" s="62" t="s">
        <v>261</v>
      </c>
      <c r="D2" s="63">
        <v>13.14</v>
      </c>
      <c r="E2" s="54"/>
      <c r="F2" s="54"/>
      <c r="G2" s="54"/>
      <c r="H2" s="54"/>
      <c r="I2" s="54"/>
      <c r="J2" s="54"/>
      <c r="K2" s="54"/>
      <c r="L2" s="54"/>
      <c r="M2" s="54"/>
      <c r="N2" s="54"/>
      <c r="O2" s="54"/>
      <c r="P2" s="54"/>
    </row>
    <row r="3" spans="1:16">
      <c r="A3" s="62" t="s">
        <v>260</v>
      </c>
      <c r="B3" s="63">
        <v>48.679499999999997</v>
      </c>
      <c r="C3" s="62" t="s">
        <v>262</v>
      </c>
      <c r="D3" s="63">
        <v>13.414</v>
      </c>
      <c r="E3" s="54"/>
      <c r="F3" s="54"/>
      <c r="G3" s="54"/>
      <c r="H3" s="54"/>
      <c r="I3" s="54"/>
      <c r="J3" s="54"/>
      <c r="K3" s="54"/>
      <c r="L3" s="54"/>
      <c r="M3" s="54"/>
      <c r="N3" s="54"/>
      <c r="O3" s="54"/>
      <c r="P3" s="54"/>
    </row>
    <row r="4" spans="1:16">
      <c r="A4" s="62" t="s">
        <v>263</v>
      </c>
      <c r="B4" s="63">
        <v>47.832299999999996</v>
      </c>
      <c r="C4" s="62" t="s">
        <v>264</v>
      </c>
      <c r="D4" s="63">
        <v>12.007</v>
      </c>
      <c r="E4" s="54"/>
      <c r="F4" s="54"/>
      <c r="G4" s="54"/>
      <c r="H4" s="54"/>
      <c r="I4" s="54"/>
      <c r="J4" s="54"/>
      <c r="K4" s="54"/>
      <c r="L4" s="54"/>
      <c r="M4" s="54"/>
      <c r="N4" s="54"/>
      <c r="O4" s="54"/>
      <c r="P4" s="54"/>
    </row>
    <row r="5" spans="1:16">
      <c r="A5" s="62" t="s">
        <v>265</v>
      </c>
      <c r="B5" s="63">
        <v>47.927599999999998</v>
      </c>
      <c r="C5" s="62" t="s">
        <v>266</v>
      </c>
      <c r="D5" s="63">
        <v>12.374000000000001</v>
      </c>
      <c r="E5" s="54"/>
      <c r="F5" s="54"/>
      <c r="G5" s="54"/>
      <c r="H5" s="54"/>
      <c r="I5" s="54"/>
      <c r="J5" s="54"/>
      <c r="K5" s="54"/>
      <c r="L5" s="54"/>
      <c r="M5" s="54"/>
      <c r="N5" s="54"/>
      <c r="O5" s="54"/>
      <c r="P5" s="54"/>
    </row>
    <row r="6" spans="1:16">
      <c r="A6" s="62" t="s">
        <v>267</v>
      </c>
      <c r="B6" s="63">
        <v>47.292200000000001</v>
      </c>
      <c r="C6" s="62" t="s">
        <v>268</v>
      </c>
      <c r="D6" s="63">
        <v>11.329000000000001</v>
      </c>
      <c r="E6" s="54"/>
      <c r="F6" s="54"/>
      <c r="G6" s="54"/>
      <c r="H6" s="54"/>
      <c r="I6" s="54"/>
      <c r="J6" s="54"/>
      <c r="K6" s="54"/>
      <c r="L6" s="54"/>
      <c r="M6" s="54"/>
      <c r="N6" s="54"/>
      <c r="O6" s="54"/>
      <c r="P6" s="54"/>
    </row>
    <row r="7" spans="1:16">
      <c r="A7" s="62" t="s">
        <v>269</v>
      </c>
      <c r="B7" s="63">
        <v>48.262999999999998</v>
      </c>
      <c r="C7" s="62" t="s">
        <v>270</v>
      </c>
      <c r="D7" s="63">
        <v>12.47</v>
      </c>
      <c r="E7" s="54"/>
      <c r="F7" s="54"/>
      <c r="G7" s="54"/>
      <c r="H7" s="54"/>
      <c r="I7" s="54"/>
      <c r="J7" s="54"/>
      <c r="K7" s="54"/>
      <c r="L7" s="54"/>
      <c r="M7" s="54"/>
      <c r="N7" s="54"/>
      <c r="O7" s="54"/>
      <c r="P7" s="54"/>
    </row>
    <row r="8" spans="1:16">
      <c r="A8" s="62" t="s">
        <v>271</v>
      </c>
      <c r="B8" s="63">
        <v>46.286200000000001</v>
      </c>
      <c r="C8" s="62" t="s">
        <v>272</v>
      </c>
      <c r="D8" s="63">
        <v>10.992000000000001</v>
      </c>
      <c r="E8" s="54"/>
      <c r="F8" s="54"/>
      <c r="G8" s="54"/>
      <c r="H8" s="54"/>
      <c r="I8" s="54"/>
      <c r="J8" s="54"/>
      <c r="K8" s="54"/>
      <c r="L8" s="54"/>
      <c r="M8" s="54"/>
      <c r="N8" s="54"/>
      <c r="O8" s="54"/>
      <c r="P8" s="54"/>
    </row>
    <row r="9" spans="1:16">
      <c r="A9" s="62" t="s">
        <v>273</v>
      </c>
      <c r="B9" s="63">
        <v>48.854300000000002</v>
      </c>
      <c r="C9" s="62" t="s">
        <v>274</v>
      </c>
      <c r="D9" s="63">
        <v>13.923</v>
      </c>
      <c r="E9" s="54"/>
      <c r="F9" s="54"/>
      <c r="G9" s="54"/>
      <c r="H9" s="54"/>
      <c r="I9" s="54"/>
      <c r="J9" s="54"/>
      <c r="K9" s="54"/>
      <c r="L9" s="54"/>
      <c r="M9" s="54"/>
      <c r="N9" s="54"/>
      <c r="O9" s="54"/>
      <c r="P9" s="54"/>
    </row>
    <row r="10" spans="1:16">
      <c r="A10" s="62" t="s">
        <v>275</v>
      </c>
      <c r="B10" s="63">
        <v>47.979900000000001</v>
      </c>
      <c r="C10" s="62" t="s">
        <v>276</v>
      </c>
      <c r="D10" s="63">
        <v>12.909000000000001</v>
      </c>
      <c r="E10" s="54"/>
      <c r="F10" s="54"/>
      <c r="G10" s="54"/>
      <c r="H10" s="54"/>
      <c r="I10" s="54"/>
      <c r="J10" s="54"/>
      <c r="K10" s="54"/>
      <c r="L10" s="54"/>
      <c r="M10" s="54"/>
      <c r="N10" s="54"/>
      <c r="O10" s="54"/>
      <c r="P10" s="54"/>
    </row>
    <row r="11" spans="1:16">
      <c r="A11" s="62" t="s">
        <v>277</v>
      </c>
      <c r="B11" s="63">
        <v>47.796700000000001</v>
      </c>
      <c r="C11" s="62" t="s">
        <v>278</v>
      </c>
      <c r="D11" s="63">
        <v>12.576000000000001</v>
      </c>
      <c r="E11" s="54"/>
      <c r="F11" s="54"/>
      <c r="G11" s="54"/>
      <c r="H11" s="54"/>
      <c r="I11" s="54"/>
      <c r="J11" s="54"/>
      <c r="K11" s="54"/>
      <c r="L11" s="54"/>
      <c r="M11" s="54"/>
      <c r="N11" s="54"/>
      <c r="O11" s="54"/>
      <c r="P11" s="54"/>
    </row>
    <row r="12" spans="1:16">
      <c r="A12" s="62" t="s">
        <v>279</v>
      </c>
      <c r="B12" s="63">
        <v>45.504100000000001</v>
      </c>
      <c r="C12" s="62" t="s">
        <v>280</v>
      </c>
      <c r="D12" s="63">
        <v>10.273</v>
      </c>
      <c r="E12" s="54"/>
      <c r="F12" s="54"/>
      <c r="G12" s="54"/>
      <c r="H12" s="54"/>
      <c r="I12" s="54"/>
      <c r="J12" s="54"/>
      <c r="K12" s="54"/>
      <c r="L12" s="54"/>
      <c r="M12" s="54"/>
      <c r="N12" s="54"/>
      <c r="O12" s="54"/>
      <c r="P12" s="54"/>
    </row>
    <row r="13" spans="1:16">
      <c r="A13" s="62" t="s">
        <v>281</v>
      </c>
      <c r="B13" s="63">
        <v>47.411200000000001</v>
      </c>
      <c r="C13" s="62" t="s">
        <v>282</v>
      </c>
      <c r="D13" s="63">
        <v>12.148</v>
      </c>
      <c r="E13" s="54"/>
      <c r="F13" s="54"/>
      <c r="G13" s="54"/>
      <c r="H13" s="54"/>
      <c r="I13" s="54"/>
      <c r="J13" s="54"/>
      <c r="K13" s="54"/>
      <c r="L13" s="54"/>
      <c r="M13" s="54"/>
      <c r="N13" s="54"/>
      <c r="O13" s="54"/>
      <c r="P13" s="54"/>
    </row>
    <row r="14" spans="1:16">
      <c r="A14" s="62" t="s">
        <v>283</v>
      </c>
      <c r="B14" s="63">
        <v>47.2286</v>
      </c>
      <c r="C14" s="62" t="s">
        <v>284</v>
      </c>
      <c r="D14" s="63">
        <v>10.606</v>
      </c>
      <c r="E14" s="54"/>
      <c r="F14" s="54"/>
      <c r="G14" s="54"/>
      <c r="H14" s="54"/>
      <c r="I14" s="54"/>
      <c r="J14" s="54"/>
      <c r="K14" s="54"/>
      <c r="L14" s="54"/>
      <c r="M14" s="54"/>
      <c r="N14" s="54"/>
      <c r="O14" s="54"/>
      <c r="P14" s="54"/>
    </row>
    <row r="15" spans="1:16">
      <c r="A15" s="62" t="s">
        <v>285</v>
      </c>
      <c r="B15" s="63">
        <v>47.218699999999998</v>
      </c>
      <c r="C15" s="62" t="s">
        <v>286</v>
      </c>
      <c r="D15" s="63">
        <v>12.134</v>
      </c>
      <c r="E15" s="54"/>
      <c r="F15" s="54"/>
      <c r="G15" s="54"/>
      <c r="H15" s="54"/>
      <c r="I15" s="54"/>
      <c r="J15" s="54"/>
      <c r="K15" s="54"/>
      <c r="L15" s="54"/>
      <c r="M15" s="54"/>
      <c r="N15" s="54"/>
      <c r="O15" s="54"/>
      <c r="P15" s="54"/>
    </row>
    <row r="16" spans="1:16">
      <c r="A16" s="62" t="s">
        <v>285</v>
      </c>
      <c r="B16" s="63">
        <v>47.218699999999998</v>
      </c>
      <c r="C16" s="62" t="s">
        <v>287</v>
      </c>
      <c r="D16" s="63">
        <v>12.076000000000001</v>
      </c>
      <c r="E16" s="54"/>
      <c r="F16" s="54"/>
      <c r="G16" s="54"/>
      <c r="H16" s="54"/>
      <c r="I16" s="54"/>
      <c r="J16" s="54"/>
      <c r="K16" s="54"/>
      <c r="L16" s="54"/>
      <c r="M16" s="54"/>
      <c r="N16" s="54"/>
      <c r="O16" s="54"/>
      <c r="P16" s="54"/>
    </row>
    <row r="17" spans="1:16">
      <c r="A17" s="62" t="s">
        <v>285</v>
      </c>
      <c r="B17" s="63">
        <v>47.218699999999998</v>
      </c>
      <c r="C17" s="62" t="s">
        <v>288</v>
      </c>
      <c r="D17" s="63">
        <v>12.004</v>
      </c>
      <c r="E17" s="54"/>
      <c r="F17" s="54"/>
      <c r="G17" s="54"/>
      <c r="H17" s="54"/>
      <c r="I17" s="54"/>
      <c r="J17" s="54"/>
      <c r="K17" s="54"/>
      <c r="L17" s="54"/>
      <c r="M17" s="54"/>
      <c r="N17" s="54"/>
      <c r="O17" s="54"/>
      <c r="P17" s="54"/>
    </row>
    <row r="18" spans="1:16">
      <c r="A18" s="62" t="s">
        <v>289</v>
      </c>
      <c r="B18" s="63">
        <v>47.643900000000002</v>
      </c>
      <c r="C18" s="62" t="s">
        <v>290</v>
      </c>
      <c r="D18" s="63">
        <v>11.930999999999999</v>
      </c>
      <c r="E18" s="54"/>
      <c r="F18" s="54"/>
      <c r="G18" s="54"/>
      <c r="H18" s="54"/>
      <c r="I18" s="54"/>
      <c r="J18" s="54"/>
      <c r="K18" s="54"/>
      <c r="L18" s="54"/>
      <c r="M18" s="54"/>
      <c r="N18" s="54"/>
      <c r="O18" s="54"/>
      <c r="P18" s="54"/>
    </row>
    <row r="19" spans="1:16">
      <c r="A19" s="62" t="s">
        <v>289</v>
      </c>
      <c r="B19" s="63">
        <v>47.643900000000002</v>
      </c>
      <c r="C19" s="62" t="s">
        <v>291</v>
      </c>
      <c r="D19" s="63">
        <v>12.071</v>
      </c>
      <c r="E19" s="54"/>
      <c r="F19" s="54"/>
      <c r="G19" s="54"/>
      <c r="H19" s="54"/>
      <c r="I19" s="54"/>
      <c r="J19" s="54"/>
      <c r="K19" s="54"/>
      <c r="L19" s="54"/>
      <c r="M19" s="54"/>
      <c r="N19" s="54"/>
      <c r="O19" s="54"/>
      <c r="P19" s="54"/>
    </row>
    <row r="20" spans="1:16">
      <c r="A20" s="62" t="s">
        <v>292</v>
      </c>
      <c r="B20" s="63">
        <v>45.974499999999999</v>
      </c>
      <c r="C20" s="62" t="s">
        <v>293</v>
      </c>
      <c r="D20" s="63">
        <v>10.464</v>
      </c>
      <c r="E20" s="54"/>
      <c r="F20" s="54"/>
      <c r="G20" s="54"/>
      <c r="H20" s="54"/>
      <c r="I20" s="54"/>
      <c r="J20" s="54"/>
      <c r="K20" s="54"/>
      <c r="L20" s="54"/>
      <c r="M20" s="54"/>
      <c r="N20" s="54"/>
      <c r="O20" s="54"/>
      <c r="P20" s="54"/>
    </row>
    <row r="21" spans="1:16">
      <c r="A21" s="62" t="s">
        <v>294</v>
      </c>
      <c r="B21" s="63">
        <v>47.893300000000004</v>
      </c>
      <c r="C21" s="62" t="s">
        <v>295</v>
      </c>
      <c r="D21" s="63">
        <v>13.105</v>
      </c>
      <c r="E21" s="54"/>
      <c r="F21" s="54"/>
      <c r="G21" s="54"/>
      <c r="H21" s="54"/>
      <c r="I21" s="54"/>
      <c r="J21" s="54"/>
      <c r="K21" s="54"/>
      <c r="L21" s="54"/>
      <c r="M21" s="54"/>
      <c r="N21" s="54"/>
      <c r="O21" s="54"/>
      <c r="P21" s="54"/>
    </row>
    <row r="22" spans="1:16">
      <c r="A22" s="62" t="s">
        <v>296</v>
      </c>
      <c r="B22" s="63">
        <v>46.797499999999999</v>
      </c>
      <c r="C22" s="62" t="s">
        <v>297</v>
      </c>
      <c r="D22" s="63">
        <v>11.776999999999999</v>
      </c>
      <c r="E22" s="54"/>
      <c r="F22" s="54"/>
      <c r="G22" s="54"/>
      <c r="H22" s="54"/>
      <c r="I22" s="54"/>
      <c r="J22" s="54"/>
      <c r="K22" s="54"/>
      <c r="L22" s="54"/>
      <c r="M22" s="54"/>
      <c r="N22" s="54"/>
      <c r="O22" s="54"/>
      <c r="P22" s="54"/>
    </row>
    <row r="23" spans="1:16">
      <c r="A23" s="62" t="s">
        <v>298</v>
      </c>
      <c r="B23" s="63">
        <v>46.922499999999999</v>
      </c>
      <c r="C23" s="62" t="s">
        <v>299</v>
      </c>
      <c r="D23" s="63">
        <v>12.079000000000001</v>
      </c>
      <c r="E23" s="54"/>
      <c r="F23" s="54"/>
      <c r="H23" s="54"/>
      <c r="I23" s="54"/>
      <c r="J23" s="54"/>
      <c r="K23" s="54"/>
      <c r="L23" s="54"/>
      <c r="M23" s="54"/>
      <c r="N23" s="54"/>
      <c r="O23" s="54"/>
      <c r="P23" s="54"/>
    </row>
    <row r="24" spans="1:16">
      <c r="A24" s="62" t="s">
        <v>298</v>
      </c>
      <c r="B24" s="63">
        <v>46.922499999999999</v>
      </c>
      <c r="C24" s="62" t="s">
        <v>300</v>
      </c>
      <c r="D24" s="63">
        <v>12.036</v>
      </c>
      <c r="E24" s="54"/>
      <c r="F24" s="54"/>
      <c r="G24" s="54"/>
      <c r="H24" s="54"/>
      <c r="I24" s="54"/>
      <c r="J24" s="54"/>
      <c r="K24" s="54"/>
      <c r="L24" s="54"/>
      <c r="M24" s="54"/>
      <c r="N24" s="54"/>
      <c r="O24" s="54"/>
      <c r="P24" s="54"/>
    </row>
    <row r="25" spans="1:16">
      <c r="A25" s="62" t="s">
        <v>301</v>
      </c>
      <c r="B25" s="63">
        <v>47.887999999999998</v>
      </c>
      <c r="C25" s="62" t="s">
        <v>302</v>
      </c>
      <c r="D25" s="63">
        <v>12.782</v>
      </c>
      <c r="E25" s="54"/>
      <c r="F25" s="54"/>
      <c r="G25" s="54"/>
      <c r="H25" s="54"/>
      <c r="I25" s="54"/>
      <c r="J25" s="54"/>
      <c r="K25" s="54"/>
      <c r="L25" s="54"/>
      <c r="M25" s="54"/>
      <c r="N25" s="54"/>
      <c r="O25" s="54"/>
      <c r="P25" s="54"/>
    </row>
    <row r="26" spans="1:16">
      <c r="A26" s="62" t="s">
        <v>303</v>
      </c>
      <c r="B26" s="63">
        <v>47.924599999999998</v>
      </c>
      <c r="C26" s="62" t="s">
        <v>304</v>
      </c>
      <c r="D26" s="63">
        <v>12.891</v>
      </c>
      <c r="E26" s="54"/>
      <c r="F26" s="54"/>
      <c r="G26" s="54"/>
      <c r="H26" s="54"/>
      <c r="I26" s="54"/>
      <c r="J26" s="54"/>
      <c r="K26" s="54"/>
      <c r="L26" s="54"/>
      <c r="M26" s="54"/>
      <c r="N26" s="54"/>
      <c r="O26" s="54"/>
      <c r="P26" s="54"/>
    </row>
    <row r="27" spans="1:16">
      <c r="A27" s="62" t="s">
        <v>305</v>
      </c>
      <c r="B27" s="63">
        <v>47.155700000000003</v>
      </c>
      <c r="C27" s="62" t="s">
        <v>306</v>
      </c>
      <c r="D27" s="63">
        <v>11.749000000000001</v>
      </c>
      <c r="E27" s="54"/>
      <c r="F27" s="54"/>
      <c r="G27" s="54"/>
      <c r="H27" s="54"/>
      <c r="I27" s="54"/>
      <c r="J27" s="54"/>
      <c r="K27" s="54"/>
      <c r="L27" s="54"/>
      <c r="M27" s="54"/>
      <c r="N27" s="54"/>
      <c r="O27" s="54"/>
      <c r="P27" s="54"/>
    </row>
    <row r="28" spans="1:16">
      <c r="A28" s="62" t="s">
        <v>307</v>
      </c>
      <c r="B28" s="63">
        <v>43.7027</v>
      </c>
      <c r="C28" s="62" t="s">
        <v>308</v>
      </c>
      <c r="D28" s="63">
        <v>7.9950000000000001</v>
      </c>
      <c r="E28" s="54"/>
      <c r="F28" s="54"/>
      <c r="G28" s="54"/>
      <c r="H28" s="54"/>
      <c r="I28" s="54"/>
      <c r="J28" s="54"/>
      <c r="K28" s="54"/>
      <c r="L28" s="54"/>
      <c r="M28" s="54"/>
      <c r="N28" s="54"/>
      <c r="O28" s="54"/>
      <c r="P28" s="54"/>
    </row>
    <row r="29" spans="1:16">
      <c r="A29" s="62" t="s">
        <v>307</v>
      </c>
      <c r="B29" s="63">
        <v>43.7027</v>
      </c>
      <c r="C29" s="62" t="s">
        <v>309</v>
      </c>
      <c r="D29" s="63">
        <v>7.9980000000000002</v>
      </c>
      <c r="E29" s="54"/>
      <c r="F29" s="54"/>
      <c r="G29" s="54"/>
      <c r="H29" s="54"/>
      <c r="I29" s="54"/>
      <c r="J29" s="54"/>
      <c r="K29" s="54"/>
      <c r="L29" s="54"/>
      <c r="M29" s="54"/>
      <c r="N29" s="54"/>
      <c r="O29" s="54"/>
      <c r="P29" s="54"/>
    </row>
    <row r="30" spans="1:16">
      <c r="A30" s="62" t="s">
        <v>310</v>
      </c>
      <c r="B30" s="63">
        <v>47.071399999999997</v>
      </c>
      <c r="C30" s="62" t="s">
        <v>311</v>
      </c>
      <c r="D30" s="63">
        <v>11.843</v>
      </c>
      <c r="E30" s="54"/>
      <c r="F30" s="54"/>
      <c r="G30" s="54"/>
      <c r="H30" s="54"/>
      <c r="I30" s="54"/>
      <c r="J30" s="54"/>
      <c r="K30" s="54"/>
      <c r="L30" s="54"/>
      <c r="M30" s="54"/>
      <c r="N30" s="54"/>
      <c r="O30" s="54"/>
      <c r="P30" s="54"/>
    </row>
    <row r="31" spans="1:16">
      <c r="A31" s="62" t="s">
        <v>310</v>
      </c>
      <c r="B31" s="63">
        <v>47.071399999999997</v>
      </c>
      <c r="C31" s="62" t="s">
        <v>312</v>
      </c>
      <c r="D31" s="63">
        <v>11.664</v>
      </c>
      <c r="E31" s="54"/>
      <c r="F31" s="54"/>
      <c r="G31" s="54"/>
      <c r="H31" s="54"/>
      <c r="I31" s="54"/>
      <c r="J31" s="54"/>
      <c r="K31" s="54"/>
      <c r="L31" s="54"/>
      <c r="M31" s="54"/>
      <c r="N31" s="54"/>
      <c r="O31" s="54"/>
      <c r="P31" s="54"/>
    </row>
    <row r="32" spans="1:16">
      <c r="A32" s="62" t="s">
        <v>310</v>
      </c>
      <c r="B32" s="63">
        <v>47.071399999999997</v>
      </c>
      <c r="C32" s="62" t="s">
        <v>313</v>
      </c>
      <c r="D32" s="63">
        <v>12.186</v>
      </c>
      <c r="E32" s="54"/>
      <c r="F32" s="54"/>
      <c r="G32" s="54"/>
      <c r="H32" s="54"/>
      <c r="I32" s="54"/>
      <c r="J32" s="54"/>
      <c r="K32" s="54"/>
      <c r="L32" s="54"/>
      <c r="M32" s="54"/>
      <c r="N32" s="54"/>
      <c r="O32" s="54"/>
      <c r="P32" s="54"/>
    </row>
    <row r="33" spans="1:16">
      <c r="A33" s="62" t="s">
        <v>314</v>
      </c>
      <c r="B33" s="63">
        <v>47.513399999999997</v>
      </c>
      <c r="C33" s="62" t="s">
        <v>315</v>
      </c>
      <c r="D33" s="63">
        <v>11.973000000000001</v>
      </c>
      <c r="E33" s="54"/>
      <c r="F33" s="54"/>
      <c r="G33" s="54"/>
      <c r="H33" s="54"/>
      <c r="I33" s="54"/>
      <c r="J33" s="54"/>
      <c r="K33" s="54"/>
      <c r="L33" s="54"/>
      <c r="M33" s="54"/>
      <c r="N33" s="54"/>
      <c r="O33" s="54"/>
      <c r="P33" s="54"/>
    </row>
    <row r="34" spans="1:16">
      <c r="A34" s="62" t="s">
        <v>316</v>
      </c>
      <c r="B34" s="63">
        <v>45.3322</v>
      </c>
      <c r="C34" s="62" t="s">
        <v>317</v>
      </c>
      <c r="D34" s="63">
        <v>9.9120000000000008</v>
      </c>
      <c r="E34" s="54"/>
      <c r="F34" s="54"/>
      <c r="G34" s="54"/>
      <c r="H34" s="54"/>
      <c r="I34" s="54"/>
      <c r="J34" s="54"/>
      <c r="K34" s="54"/>
      <c r="L34" s="54"/>
      <c r="M34" s="54"/>
      <c r="N34" s="54"/>
      <c r="O34" s="54"/>
      <c r="P34" s="54"/>
    </row>
    <row r="35" spans="1:16">
      <c r="A35" s="62" t="s">
        <v>318</v>
      </c>
      <c r="B35" s="63">
        <v>47.884799999999998</v>
      </c>
      <c r="C35" s="62" t="s">
        <v>319</v>
      </c>
      <c r="D35" s="63">
        <v>12.760999999999999</v>
      </c>
      <c r="E35" s="54"/>
      <c r="F35" s="54"/>
      <c r="G35" s="54"/>
      <c r="H35" s="54"/>
      <c r="I35" s="54"/>
      <c r="J35" s="54"/>
      <c r="K35" s="54"/>
      <c r="L35" s="54"/>
      <c r="M35" s="54"/>
      <c r="N35" s="54"/>
      <c r="O35" s="54"/>
      <c r="P35" s="54"/>
    </row>
    <row r="36" spans="1:16">
      <c r="A36" s="62" t="s">
        <v>318</v>
      </c>
      <c r="B36" s="63">
        <v>47.884799999999998</v>
      </c>
      <c r="C36" s="62" t="s">
        <v>320</v>
      </c>
      <c r="D36" s="63">
        <v>13.04</v>
      </c>
      <c r="E36" s="54"/>
      <c r="F36" s="54"/>
      <c r="G36" s="54"/>
      <c r="H36" s="54"/>
      <c r="I36" s="54"/>
      <c r="J36" s="54"/>
      <c r="K36" s="54"/>
      <c r="L36" s="54"/>
      <c r="M36" s="54"/>
      <c r="N36" s="54"/>
      <c r="O36" s="54"/>
      <c r="P36" s="54"/>
    </row>
    <row r="37" spans="1:16">
      <c r="A37" s="62" t="s">
        <v>321</v>
      </c>
      <c r="B37" s="63">
        <v>47.0200666666667</v>
      </c>
      <c r="C37" s="62" t="s">
        <v>322</v>
      </c>
      <c r="D37" s="63">
        <v>11.952999999999999</v>
      </c>
      <c r="E37" s="54"/>
      <c r="F37" s="54"/>
      <c r="G37" s="54"/>
      <c r="H37" s="54"/>
      <c r="I37" s="54"/>
      <c r="J37" s="54"/>
      <c r="K37" s="54"/>
      <c r="L37" s="54"/>
      <c r="M37" s="54"/>
      <c r="N37" s="54"/>
      <c r="O37" s="54"/>
      <c r="P37" s="54"/>
    </row>
    <row r="38" spans="1:16">
      <c r="A38" s="62" t="s">
        <v>321</v>
      </c>
      <c r="B38" s="63">
        <v>47.0200666666667</v>
      </c>
      <c r="C38" s="62" t="s">
        <v>323</v>
      </c>
      <c r="D38" s="63">
        <v>11.631</v>
      </c>
      <c r="E38" s="54"/>
      <c r="F38" s="54"/>
      <c r="G38" s="54"/>
      <c r="H38" s="54"/>
      <c r="I38" s="54"/>
      <c r="J38" s="54"/>
      <c r="K38" s="54"/>
      <c r="L38" s="54"/>
      <c r="M38" s="54"/>
      <c r="N38" s="54"/>
      <c r="O38" s="54"/>
      <c r="P38" s="54"/>
    </row>
    <row r="39" spans="1:16">
      <c r="A39" s="62" t="s">
        <v>321</v>
      </c>
      <c r="B39" s="63">
        <v>47.0200666666667</v>
      </c>
      <c r="C39" s="62" t="s">
        <v>324</v>
      </c>
      <c r="D39" s="63">
        <v>11.840999999999999</v>
      </c>
      <c r="E39" s="54"/>
      <c r="F39" s="54"/>
      <c r="G39" s="54"/>
      <c r="H39" s="54"/>
      <c r="I39" s="54"/>
      <c r="J39" s="54"/>
      <c r="K39" s="54"/>
      <c r="L39" s="54"/>
      <c r="M39" s="54"/>
      <c r="N39" s="54"/>
      <c r="O39" s="54"/>
      <c r="P39" s="54"/>
    </row>
    <row r="40" spans="1:16">
      <c r="A40" s="62" t="s">
        <v>321</v>
      </c>
      <c r="B40" s="63">
        <v>47.0200666666667</v>
      </c>
      <c r="C40" s="62" t="s">
        <v>325</v>
      </c>
      <c r="D40" s="63">
        <v>11.521000000000001</v>
      </c>
      <c r="E40" s="54"/>
      <c r="F40" s="54"/>
      <c r="G40" s="54"/>
      <c r="H40" s="54"/>
      <c r="I40" s="54"/>
      <c r="J40" s="54"/>
      <c r="K40" s="54"/>
      <c r="L40" s="54"/>
      <c r="M40" s="54"/>
      <c r="N40" s="54"/>
      <c r="O40" s="54"/>
      <c r="P40" s="54"/>
    </row>
    <row r="41" spans="1:16">
      <c r="A41" s="62" t="s">
        <v>326</v>
      </c>
      <c r="B41" s="63">
        <v>47.311900000000001</v>
      </c>
      <c r="C41" s="62" t="s">
        <v>327</v>
      </c>
      <c r="D41" s="63">
        <v>12.241</v>
      </c>
      <c r="E41" s="54"/>
      <c r="F41" s="54"/>
      <c r="G41" s="54"/>
      <c r="H41" s="54"/>
      <c r="I41" s="54"/>
      <c r="J41" s="54"/>
      <c r="K41" s="54"/>
      <c r="L41" s="54"/>
      <c r="M41" s="54"/>
      <c r="N41" s="54"/>
      <c r="O41" s="54"/>
      <c r="P41" s="54"/>
    </row>
    <row r="42" spans="1:16">
      <c r="A42" s="62" t="s">
        <v>328</v>
      </c>
      <c r="B42" s="63">
        <v>47.998199999999997</v>
      </c>
      <c r="C42" s="62" t="s">
        <v>329</v>
      </c>
      <c r="D42" s="63">
        <v>12.326000000000001</v>
      </c>
      <c r="E42" s="54"/>
      <c r="F42" s="54"/>
      <c r="G42" s="54"/>
      <c r="H42" s="54"/>
      <c r="I42" s="54"/>
      <c r="J42" s="54"/>
      <c r="K42" s="54"/>
      <c r="L42" s="54"/>
      <c r="M42" s="54"/>
      <c r="N42" s="54"/>
      <c r="O42" s="54"/>
      <c r="P42" s="54"/>
    </row>
    <row r="43" spans="1:16">
      <c r="A43" s="62" t="s">
        <v>330</v>
      </c>
      <c r="B43" s="63">
        <v>47.262599999999999</v>
      </c>
      <c r="C43" s="62" t="s">
        <v>331</v>
      </c>
      <c r="D43" s="63">
        <v>12.148999999999999</v>
      </c>
      <c r="E43" s="54"/>
      <c r="F43" s="54"/>
      <c r="G43" s="54"/>
      <c r="H43" s="54"/>
      <c r="I43" s="54"/>
      <c r="J43" s="54"/>
      <c r="K43" s="54"/>
      <c r="L43" s="54"/>
      <c r="M43" s="54"/>
      <c r="N43" s="54"/>
      <c r="O43" s="54"/>
      <c r="P43" s="54"/>
    </row>
    <row r="44" spans="1:16">
      <c r="A44" s="62" t="s">
        <v>332</v>
      </c>
      <c r="B44" s="63">
        <v>47.568899999999999</v>
      </c>
      <c r="C44" s="62" t="s">
        <v>333</v>
      </c>
      <c r="D44" s="63">
        <v>12.705</v>
      </c>
      <c r="E44" s="54"/>
      <c r="F44" s="54"/>
      <c r="G44" s="54"/>
      <c r="H44" s="54"/>
      <c r="I44" s="54"/>
      <c r="J44" s="54"/>
      <c r="K44" s="54"/>
      <c r="L44" s="54"/>
      <c r="M44" s="54"/>
      <c r="N44" s="54"/>
      <c r="O44" s="54"/>
      <c r="P44" s="54"/>
    </row>
    <row r="45" spans="1:16">
      <c r="A45" s="62" t="s">
        <v>332</v>
      </c>
      <c r="B45" s="63">
        <v>47.568899999999999</v>
      </c>
      <c r="C45" s="62" t="s">
        <v>334</v>
      </c>
      <c r="D45" s="63">
        <v>12.657</v>
      </c>
      <c r="E45" s="54"/>
      <c r="F45" s="54"/>
      <c r="G45" s="54"/>
      <c r="H45" s="54"/>
      <c r="I45" s="54"/>
      <c r="J45" s="54"/>
      <c r="K45" s="54"/>
      <c r="L45" s="54"/>
      <c r="M45" s="54"/>
      <c r="N45" s="54"/>
      <c r="O45" s="54"/>
      <c r="P45" s="54"/>
    </row>
    <row r="46" spans="1:16">
      <c r="A46" s="62" t="s">
        <v>335</v>
      </c>
      <c r="B46" s="63">
        <v>47.350499999999997</v>
      </c>
      <c r="C46" s="62" t="s">
        <v>336</v>
      </c>
      <c r="D46" s="63">
        <v>11.917999999999999</v>
      </c>
      <c r="E46" s="54"/>
      <c r="F46" s="54"/>
      <c r="G46" s="54"/>
      <c r="H46" s="54"/>
      <c r="I46" s="54"/>
      <c r="J46" s="54"/>
      <c r="K46" s="54"/>
      <c r="L46" s="54"/>
      <c r="M46" s="54"/>
      <c r="N46" s="54"/>
      <c r="O46" s="54"/>
      <c r="P46" s="54"/>
    </row>
    <row r="47" spans="1:16">
      <c r="A47" s="62" t="s">
        <v>335</v>
      </c>
      <c r="B47" s="63">
        <v>47.350499999999997</v>
      </c>
      <c r="C47" s="62" t="s">
        <v>337</v>
      </c>
      <c r="D47" s="63">
        <v>11.87</v>
      </c>
      <c r="E47" s="54"/>
      <c r="F47" s="54"/>
      <c r="G47" s="54"/>
      <c r="H47" s="54"/>
      <c r="I47" s="54"/>
      <c r="J47" s="54"/>
      <c r="K47" s="54"/>
      <c r="L47" s="54"/>
      <c r="M47" s="54"/>
      <c r="N47" s="54"/>
      <c r="O47" s="54"/>
      <c r="P47" s="54"/>
    </row>
    <row r="48" spans="1:16">
      <c r="A48" s="62" t="s">
        <v>335</v>
      </c>
      <c r="B48" s="63">
        <v>47.350499999999997</v>
      </c>
      <c r="C48" s="62" t="s">
        <v>338</v>
      </c>
      <c r="D48" s="63">
        <v>11.721</v>
      </c>
      <c r="E48" s="54"/>
      <c r="F48" s="54"/>
      <c r="G48" s="54"/>
      <c r="H48" s="54"/>
      <c r="I48" s="54"/>
      <c r="J48" s="54"/>
      <c r="K48" s="54"/>
      <c r="L48" s="54"/>
      <c r="M48" s="54"/>
      <c r="N48" s="54"/>
      <c r="O48" s="54"/>
      <c r="P48" s="54"/>
    </row>
    <row r="49" spans="1:16">
      <c r="A49" s="62" t="s">
        <v>339</v>
      </c>
      <c r="B49" s="63">
        <v>47.087299999999999</v>
      </c>
      <c r="C49" s="62" t="s">
        <v>340</v>
      </c>
      <c r="D49" s="63">
        <v>12.002000000000001</v>
      </c>
      <c r="E49" s="54"/>
      <c r="F49" s="54"/>
      <c r="G49" s="54"/>
      <c r="H49" s="54"/>
      <c r="I49" s="54"/>
      <c r="J49" s="54"/>
      <c r="K49" s="54"/>
      <c r="L49" s="54"/>
      <c r="M49" s="54"/>
      <c r="N49" s="54"/>
      <c r="O49" s="54"/>
      <c r="P49" s="54"/>
    </row>
    <row r="50" spans="1:16">
      <c r="A50" s="62" t="s">
        <v>341</v>
      </c>
      <c r="B50" s="63">
        <v>46.352800000000002</v>
      </c>
      <c r="C50" s="62" t="s">
        <v>342</v>
      </c>
      <c r="D50" s="63">
        <v>10.941000000000001</v>
      </c>
      <c r="E50" s="54"/>
      <c r="F50" s="54"/>
      <c r="G50" s="54"/>
      <c r="H50" s="54"/>
      <c r="I50" s="54"/>
      <c r="J50" s="54"/>
      <c r="K50" s="54"/>
      <c r="L50" s="54"/>
      <c r="M50" s="54"/>
      <c r="N50" s="54"/>
      <c r="O50" s="54"/>
      <c r="P50" s="54"/>
    </row>
    <row r="51" spans="1:16">
      <c r="A51" s="62" t="s">
        <v>343</v>
      </c>
      <c r="B51" s="63">
        <v>47.707599999999999</v>
      </c>
      <c r="C51" s="62" t="s">
        <v>344</v>
      </c>
      <c r="D51" s="63">
        <v>12.539</v>
      </c>
      <c r="E51" s="54"/>
      <c r="F51" s="54"/>
      <c r="G51" s="54"/>
      <c r="H51" s="54"/>
      <c r="I51" s="54"/>
      <c r="J51" s="54"/>
      <c r="K51" s="54"/>
      <c r="L51" s="54"/>
      <c r="M51" s="54"/>
      <c r="N51" s="54"/>
      <c r="O51" s="54"/>
      <c r="P51" s="54"/>
    </row>
    <row r="52" spans="1:16">
      <c r="A52" s="62" t="s">
        <v>345</v>
      </c>
      <c r="B52" s="63">
        <v>47.718200000000003</v>
      </c>
      <c r="C52" s="62" t="s">
        <v>346</v>
      </c>
      <c r="D52" s="63">
        <v>12.263999999999999</v>
      </c>
      <c r="E52" s="54"/>
      <c r="F52" s="54"/>
      <c r="G52" s="54"/>
      <c r="H52" s="54"/>
      <c r="I52" s="54"/>
      <c r="J52" s="54"/>
      <c r="K52" s="54"/>
      <c r="L52" s="54"/>
      <c r="M52" s="54"/>
      <c r="N52" s="54"/>
      <c r="O52" s="54"/>
      <c r="P52" s="54"/>
    </row>
    <row r="53" spans="1:16">
      <c r="A53" s="62" t="s">
        <v>347</v>
      </c>
      <c r="B53" s="63">
        <v>45.720999999999997</v>
      </c>
      <c r="C53" s="62" t="s">
        <v>348</v>
      </c>
      <c r="D53" s="63">
        <v>10.641</v>
      </c>
      <c r="E53" s="54"/>
      <c r="F53" s="54"/>
      <c r="G53" s="54"/>
      <c r="H53" s="54"/>
      <c r="I53" s="54"/>
      <c r="J53" s="54"/>
      <c r="K53" s="54"/>
      <c r="L53" s="54"/>
      <c r="M53" s="54"/>
      <c r="N53" s="54"/>
      <c r="O53" s="54"/>
      <c r="P53" s="54"/>
    </row>
    <row r="54" spans="1:16">
      <c r="A54" s="62" t="s">
        <v>349</v>
      </c>
      <c r="B54" s="63">
        <v>46.580199999999998</v>
      </c>
      <c r="C54" s="62" t="s">
        <v>350</v>
      </c>
      <c r="D54" s="63">
        <v>11.529</v>
      </c>
      <c r="E54" s="54"/>
      <c r="F54" s="54"/>
      <c r="G54" s="54"/>
      <c r="H54" s="54"/>
      <c r="I54" s="54"/>
      <c r="J54" s="54"/>
      <c r="K54" s="54"/>
      <c r="L54" s="54"/>
      <c r="M54" s="54"/>
      <c r="N54" s="54"/>
      <c r="O54" s="54"/>
      <c r="P54" s="54"/>
    </row>
    <row r="55" spans="1:16">
      <c r="A55" s="62" t="s">
        <v>351</v>
      </c>
      <c r="B55" s="63">
        <v>46.823599999999999</v>
      </c>
      <c r="C55" s="62" t="s">
        <v>352</v>
      </c>
      <c r="D55" s="63">
        <v>11.898999999999999</v>
      </c>
      <c r="E55" s="54"/>
      <c r="F55" s="54"/>
      <c r="G55" s="54"/>
      <c r="H55" s="54"/>
      <c r="I55" s="54"/>
      <c r="J55" s="54"/>
      <c r="K55" s="54"/>
      <c r="L55" s="54"/>
      <c r="M55" s="54"/>
      <c r="N55" s="54"/>
      <c r="O55" s="54"/>
      <c r="P55" s="54"/>
    </row>
    <row r="56" spans="1:16">
      <c r="A56" s="62" t="s">
        <v>353</v>
      </c>
      <c r="B56" s="63">
        <v>44.669800000000002</v>
      </c>
      <c r="C56" s="62" t="s">
        <v>354</v>
      </c>
      <c r="D56" s="63">
        <v>9.7780000000000005</v>
      </c>
      <c r="E56" s="54"/>
      <c r="F56" s="54"/>
      <c r="G56" s="54"/>
      <c r="H56" s="54"/>
      <c r="I56" s="54"/>
      <c r="J56" s="54"/>
      <c r="K56" s="54"/>
      <c r="L56" s="54"/>
      <c r="M56" s="54"/>
      <c r="N56" s="54"/>
      <c r="O56" s="54"/>
      <c r="P56" s="54"/>
    </row>
    <row r="57" spans="1:16">
      <c r="A57" s="62" t="s">
        <v>353</v>
      </c>
      <c r="B57" s="63">
        <v>44.669800000000002</v>
      </c>
      <c r="C57" s="62" t="s">
        <v>355</v>
      </c>
      <c r="D57" s="63">
        <v>9.7119999999999997</v>
      </c>
      <c r="E57" s="54"/>
      <c r="F57" s="54"/>
      <c r="G57" s="54"/>
      <c r="H57" s="54"/>
      <c r="I57" s="54"/>
      <c r="J57" s="54"/>
      <c r="K57" s="54"/>
      <c r="L57" s="54"/>
      <c r="M57" s="54"/>
      <c r="N57" s="54"/>
      <c r="O57" s="54"/>
      <c r="P57" s="54"/>
    </row>
    <row r="58" spans="1:16">
      <c r="A58" s="62" t="s">
        <v>356</v>
      </c>
      <c r="B58" s="63">
        <v>46.232799999999997</v>
      </c>
      <c r="C58" s="62" t="s">
        <v>357</v>
      </c>
      <c r="D58" s="63">
        <v>10.965</v>
      </c>
      <c r="E58" s="54"/>
      <c r="F58" s="54"/>
      <c r="G58" s="54"/>
      <c r="H58" s="54"/>
      <c r="I58" s="54"/>
      <c r="J58" s="54"/>
      <c r="K58" s="54"/>
      <c r="L58" s="54"/>
      <c r="M58" s="54"/>
      <c r="N58" s="54"/>
      <c r="O58" s="54"/>
      <c r="P58" s="54"/>
    </row>
    <row r="59" spans="1:16">
      <c r="A59" s="62" t="s">
        <v>356</v>
      </c>
      <c r="B59" s="63">
        <v>46.232799999999997</v>
      </c>
      <c r="C59" s="62" t="s">
        <v>358</v>
      </c>
      <c r="D59" s="63">
        <v>10.974</v>
      </c>
      <c r="E59" s="54"/>
      <c r="F59" s="54"/>
      <c r="G59" s="54"/>
      <c r="H59" s="54"/>
      <c r="I59" s="54"/>
      <c r="J59" s="54"/>
      <c r="K59" s="54"/>
      <c r="L59" s="54"/>
      <c r="M59" s="54"/>
      <c r="N59" s="54"/>
      <c r="O59" s="54"/>
      <c r="P59" s="54"/>
    </row>
    <row r="60" spans="1:16">
      <c r="A60" s="62" t="s">
        <v>356</v>
      </c>
      <c r="B60" s="63">
        <v>46.232799999999997</v>
      </c>
      <c r="C60" s="62" t="s">
        <v>359</v>
      </c>
      <c r="D60" s="63">
        <v>10.816000000000001</v>
      </c>
      <c r="E60" s="54"/>
      <c r="F60" s="54"/>
      <c r="G60" s="54"/>
      <c r="H60" s="54"/>
      <c r="I60" s="54"/>
      <c r="J60" s="54"/>
      <c r="K60" s="54"/>
      <c r="L60" s="54"/>
      <c r="M60" s="54"/>
      <c r="N60" s="54"/>
      <c r="O60" s="54"/>
      <c r="P60" s="54"/>
    </row>
    <row r="61" spans="1:16">
      <c r="A61" s="62" t="s">
        <v>356</v>
      </c>
      <c r="B61" s="63">
        <v>46.232799999999997</v>
      </c>
      <c r="C61" s="62" t="s">
        <v>360</v>
      </c>
      <c r="D61" s="63">
        <v>10.768000000000001</v>
      </c>
      <c r="E61" s="54"/>
      <c r="F61" s="54"/>
      <c r="G61" s="54"/>
      <c r="H61" s="54"/>
      <c r="I61" s="54"/>
      <c r="J61" s="54"/>
      <c r="K61" s="54"/>
      <c r="L61" s="54"/>
      <c r="M61" s="54"/>
      <c r="N61" s="54"/>
      <c r="O61" s="54"/>
      <c r="P61" s="54"/>
    </row>
    <row r="62" spans="1:16">
      <c r="A62" s="62" t="s">
        <v>356</v>
      </c>
      <c r="B62" s="63">
        <v>46.232799999999997</v>
      </c>
      <c r="C62" s="62" t="s">
        <v>361</v>
      </c>
      <c r="D62" s="63">
        <v>10.948</v>
      </c>
      <c r="E62" s="54"/>
      <c r="F62" s="54"/>
      <c r="G62" s="54"/>
      <c r="H62" s="54"/>
      <c r="I62" s="54"/>
      <c r="J62" s="54"/>
      <c r="K62" s="54"/>
      <c r="L62" s="54"/>
      <c r="M62" s="54"/>
      <c r="N62" s="54"/>
      <c r="O62" s="54"/>
      <c r="P62" s="54"/>
    </row>
    <row r="63" spans="1:16">
      <c r="A63" s="62" t="s">
        <v>362</v>
      </c>
      <c r="B63" s="63">
        <v>45.474299999999999</v>
      </c>
      <c r="C63" s="62" t="s">
        <v>363</v>
      </c>
      <c r="D63" s="63">
        <v>10.206</v>
      </c>
      <c r="E63" s="54"/>
      <c r="F63" s="54"/>
      <c r="G63" s="54"/>
      <c r="H63" s="54"/>
      <c r="I63" s="54"/>
      <c r="J63" s="54"/>
      <c r="K63" s="54"/>
      <c r="L63" s="54"/>
      <c r="M63" s="54"/>
      <c r="N63" s="54"/>
      <c r="O63" s="54"/>
      <c r="P63" s="54"/>
    </row>
    <row r="64" spans="1:16">
      <c r="A64" s="62" t="s">
        <v>364</v>
      </c>
      <c r="B64" s="63">
        <v>46.642499999999998</v>
      </c>
      <c r="C64" s="62" t="s">
        <v>365</v>
      </c>
      <c r="D64" s="63">
        <v>11.535</v>
      </c>
      <c r="E64" s="54"/>
      <c r="F64" s="54"/>
      <c r="G64" s="54"/>
      <c r="H64" s="54"/>
      <c r="I64" s="54"/>
      <c r="J64" s="54"/>
      <c r="K64" s="54"/>
      <c r="L64" s="54"/>
      <c r="M64" s="54"/>
      <c r="N64" s="54"/>
      <c r="O64" s="54"/>
      <c r="P64" s="54"/>
    </row>
    <row r="65" spans="1:16">
      <c r="A65" s="62" t="s">
        <v>364</v>
      </c>
      <c r="B65" s="63">
        <v>46.642499999999998</v>
      </c>
      <c r="C65" s="62" t="s">
        <v>366</v>
      </c>
      <c r="D65" s="63">
        <v>11.256</v>
      </c>
      <c r="E65" s="54"/>
      <c r="F65" s="54"/>
      <c r="G65" s="54"/>
      <c r="H65" s="54"/>
      <c r="I65" s="54"/>
      <c r="J65" s="54"/>
      <c r="K65" s="54"/>
      <c r="L65" s="54"/>
      <c r="M65" s="54"/>
      <c r="N65" s="54"/>
      <c r="O65" s="54"/>
      <c r="P65" s="54"/>
    </row>
    <row r="66" spans="1:16">
      <c r="A66" s="62" t="s">
        <v>367</v>
      </c>
      <c r="B66" s="63">
        <v>47.339700000000001</v>
      </c>
      <c r="C66" s="62" t="s">
        <v>368</v>
      </c>
      <c r="D66" s="63">
        <v>12.260999999999999</v>
      </c>
      <c r="E66" s="54"/>
      <c r="F66" s="54"/>
      <c r="G66" s="54"/>
      <c r="H66" s="54"/>
      <c r="I66" s="54"/>
      <c r="J66" s="54"/>
      <c r="K66" s="54"/>
      <c r="L66" s="54"/>
      <c r="M66" s="54"/>
      <c r="N66" s="54"/>
      <c r="O66" s="54"/>
      <c r="P66" s="54"/>
    </row>
    <row r="67" spans="1:16">
      <c r="A67" s="62" t="s">
        <v>369</v>
      </c>
      <c r="B67" s="63">
        <v>46.633200000000002</v>
      </c>
      <c r="C67" s="62" t="s">
        <v>370</v>
      </c>
      <c r="D67" s="63">
        <v>12.17</v>
      </c>
      <c r="E67" s="54"/>
      <c r="F67" s="54"/>
      <c r="G67" s="54"/>
      <c r="H67" s="54"/>
      <c r="I67" s="54"/>
      <c r="J67" s="54"/>
      <c r="K67" s="54"/>
      <c r="L67" s="54"/>
      <c r="M67" s="54"/>
      <c r="N67" s="54"/>
      <c r="O67" s="54"/>
      <c r="P67" s="54"/>
    </row>
    <row r="68" spans="1:16">
      <c r="A68" s="62" t="s">
        <v>371</v>
      </c>
      <c r="B68" s="63">
        <v>45.782699999999998</v>
      </c>
      <c r="C68" s="62" t="s">
        <v>372</v>
      </c>
      <c r="D68" s="63">
        <v>10.592000000000001</v>
      </c>
      <c r="E68" s="54"/>
      <c r="F68" s="54"/>
      <c r="G68" s="54"/>
      <c r="H68" s="54"/>
      <c r="I68" s="54"/>
      <c r="J68" s="54"/>
      <c r="K68" s="54"/>
      <c r="L68" s="54"/>
      <c r="M68" s="54"/>
      <c r="N68" s="54"/>
      <c r="O68" s="54"/>
      <c r="P68" s="54"/>
    </row>
    <row r="69" spans="1:16">
      <c r="A69" s="62" t="s">
        <v>373</v>
      </c>
      <c r="B69" s="63">
        <v>47.4358</v>
      </c>
      <c r="C69" s="62" t="s">
        <v>374</v>
      </c>
      <c r="D69" s="63">
        <v>12.069000000000001</v>
      </c>
      <c r="E69" s="54"/>
      <c r="F69" s="54"/>
      <c r="G69" s="54"/>
      <c r="H69" s="54"/>
      <c r="I69" s="54"/>
      <c r="J69" s="54"/>
      <c r="K69" s="54"/>
      <c r="L69" s="54"/>
      <c r="M69" s="54"/>
      <c r="N69" s="54"/>
      <c r="O69" s="54"/>
      <c r="P69" s="54"/>
    </row>
    <row r="70" spans="1:16">
      <c r="A70" s="62" t="s">
        <v>375</v>
      </c>
      <c r="B70" s="63">
        <v>47.078899999999997</v>
      </c>
      <c r="C70" s="62" t="s">
        <v>376</v>
      </c>
      <c r="D70" s="63">
        <v>11.789</v>
      </c>
      <c r="E70" s="54"/>
      <c r="F70" s="54"/>
      <c r="G70" s="54"/>
      <c r="H70" s="54"/>
      <c r="I70" s="54"/>
      <c r="J70" s="54"/>
      <c r="K70" s="54"/>
      <c r="L70" s="54"/>
      <c r="M70" s="54"/>
      <c r="N70" s="54"/>
      <c r="O70" s="54"/>
      <c r="P70" s="54"/>
    </row>
    <row r="71" spans="1:16">
      <c r="A71" s="62" t="s">
        <v>377</v>
      </c>
      <c r="B71" s="63">
        <v>48.228700000000003</v>
      </c>
      <c r="C71" s="62" t="s">
        <v>378</v>
      </c>
      <c r="D71" s="63">
        <v>13.362</v>
      </c>
      <c r="E71" s="54"/>
      <c r="F71" s="54"/>
      <c r="G71" s="54"/>
      <c r="H71" s="54"/>
      <c r="I71" s="54"/>
      <c r="J71" s="54"/>
      <c r="K71" s="54"/>
      <c r="L71" s="54"/>
      <c r="M71" s="54"/>
      <c r="N71" s="54"/>
      <c r="O71" s="54"/>
      <c r="P71" s="54"/>
    </row>
    <row r="72" spans="1:16">
      <c r="A72" s="62" t="s">
        <v>379</v>
      </c>
      <c r="B72" s="63">
        <v>47.109499999999997</v>
      </c>
      <c r="C72" s="62" t="s">
        <v>380</v>
      </c>
      <c r="D72" s="63">
        <v>13.173999999999999</v>
      </c>
      <c r="E72" s="54"/>
      <c r="F72" s="54"/>
      <c r="G72" s="54"/>
      <c r="H72" s="54"/>
      <c r="I72" s="54"/>
      <c r="J72" s="54"/>
      <c r="K72" s="54"/>
      <c r="L72" s="54"/>
      <c r="M72" s="54"/>
      <c r="N72" s="54"/>
      <c r="O72" s="54"/>
      <c r="P72" s="54"/>
    </row>
    <row r="73" spans="1:16">
      <c r="A73" s="62" t="s">
        <v>381</v>
      </c>
      <c r="B73" s="63">
        <v>47.586300000000001</v>
      </c>
      <c r="C73" s="62" t="s">
        <v>382</v>
      </c>
      <c r="D73" s="63">
        <v>10.598000000000001</v>
      </c>
      <c r="E73" s="54"/>
      <c r="F73" s="54"/>
      <c r="G73" s="54"/>
      <c r="H73" s="54"/>
      <c r="I73" s="54"/>
      <c r="J73" s="54"/>
      <c r="K73" s="54"/>
      <c r="L73" s="54"/>
      <c r="M73" s="54"/>
      <c r="N73" s="54"/>
      <c r="O73" s="54"/>
      <c r="P73" s="54"/>
    </row>
    <row r="74" spans="1:16">
      <c r="A74" s="62" t="s">
        <v>383</v>
      </c>
      <c r="B74" s="63">
        <v>46.568199999999997</v>
      </c>
      <c r="C74" s="62" t="s">
        <v>384</v>
      </c>
      <c r="D74" s="63">
        <v>12.558</v>
      </c>
      <c r="E74" s="54"/>
      <c r="F74" s="54"/>
      <c r="G74" s="54"/>
      <c r="H74" s="54"/>
      <c r="I74" s="54"/>
      <c r="J74" s="54"/>
      <c r="K74" s="54"/>
      <c r="L74" s="54"/>
      <c r="M74" s="54"/>
      <c r="N74" s="54"/>
      <c r="O74" s="54"/>
      <c r="P74" s="54"/>
    </row>
    <row r="75" spans="1:16">
      <c r="A75" s="62" t="s">
        <v>385</v>
      </c>
      <c r="B75" s="63">
        <v>48.255600000000001</v>
      </c>
      <c r="C75" s="62" t="s">
        <v>386</v>
      </c>
      <c r="D75" s="63">
        <v>11.605</v>
      </c>
      <c r="E75" s="54"/>
      <c r="F75" s="54"/>
      <c r="G75" s="54"/>
      <c r="H75" s="54"/>
      <c r="I75" s="54"/>
      <c r="J75" s="54"/>
      <c r="K75" s="54"/>
      <c r="L75" s="54"/>
      <c r="M75" s="54"/>
      <c r="N75" s="54"/>
      <c r="O75" s="54"/>
      <c r="P75" s="54"/>
    </row>
    <row r="76" spans="1:16">
      <c r="A76" s="62" t="s">
        <v>387</v>
      </c>
      <c r="B76" s="63">
        <v>46.000500000000002</v>
      </c>
      <c r="C76" s="62" t="s">
        <v>388</v>
      </c>
      <c r="D76" s="63">
        <v>13.212</v>
      </c>
      <c r="E76" s="54"/>
      <c r="F76" s="54"/>
      <c r="G76" s="54"/>
      <c r="H76" s="54"/>
      <c r="I76" s="54"/>
      <c r="J76" s="54"/>
      <c r="K76" s="54"/>
      <c r="L76" s="54"/>
      <c r="M76" s="54"/>
      <c r="N76" s="54"/>
      <c r="O76" s="54"/>
      <c r="P76" s="54"/>
    </row>
    <row r="77" spans="1:16">
      <c r="A77" s="62" t="s">
        <v>389</v>
      </c>
      <c r="B77" s="63">
        <v>47.808999999999997</v>
      </c>
      <c r="C77" s="62" t="s">
        <v>390</v>
      </c>
      <c r="D77" s="63">
        <v>10.656000000000001</v>
      </c>
      <c r="E77" s="54"/>
      <c r="F77" s="54"/>
      <c r="G77" s="54"/>
      <c r="H77" s="54"/>
      <c r="I77" s="54"/>
      <c r="J77" s="54"/>
      <c r="K77" s="54"/>
      <c r="L77" s="54"/>
      <c r="M77" s="54"/>
      <c r="N77" s="54"/>
      <c r="O77" s="54"/>
      <c r="P77" s="54"/>
    </row>
    <row r="78" spans="1:16">
      <c r="A78" s="62" t="s">
        <v>389</v>
      </c>
      <c r="B78" s="63">
        <v>47.808999999999997</v>
      </c>
      <c r="C78" s="62" t="s">
        <v>390</v>
      </c>
      <c r="D78" s="63">
        <v>11.554</v>
      </c>
      <c r="E78" s="54"/>
      <c r="F78" s="54"/>
      <c r="G78" s="54"/>
      <c r="H78" s="54"/>
      <c r="I78" s="54"/>
      <c r="J78" s="54"/>
      <c r="K78" s="54"/>
      <c r="L78" s="54"/>
      <c r="M78" s="54"/>
      <c r="N78" s="54"/>
      <c r="O78" s="54"/>
      <c r="P78" s="54"/>
    </row>
    <row r="79" spans="1:16">
      <c r="A79" s="62" t="s">
        <v>389</v>
      </c>
      <c r="B79" s="63">
        <v>47.808999999999997</v>
      </c>
      <c r="C79" s="62" t="s">
        <v>391</v>
      </c>
      <c r="D79" s="63">
        <v>10.641</v>
      </c>
      <c r="E79" s="54"/>
      <c r="F79" s="54"/>
      <c r="G79" s="54"/>
      <c r="H79" s="54"/>
      <c r="I79" s="54"/>
      <c r="J79" s="54"/>
      <c r="K79" s="54"/>
      <c r="L79" s="54"/>
      <c r="M79" s="54"/>
      <c r="N79" s="54"/>
      <c r="O79" s="54"/>
      <c r="P79" s="54"/>
    </row>
    <row r="80" spans="1:16">
      <c r="A80" s="62" t="s">
        <v>389</v>
      </c>
      <c r="B80" s="63">
        <v>47.808999999999997</v>
      </c>
      <c r="C80" s="62" t="s">
        <v>392</v>
      </c>
      <c r="D80" s="63">
        <v>11.212999999999999</v>
      </c>
      <c r="E80" s="54"/>
      <c r="F80" s="54"/>
      <c r="G80" s="54"/>
      <c r="H80" s="54"/>
      <c r="I80" s="54"/>
      <c r="J80" s="54"/>
      <c r="K80" s="54"/>
      <c r="L80" s="54"/>
      <c r="M80" s="54"/>
      <c r="N80" s="54"/>
      <c r="O80" s="54"/>
      <c r="P80" s="54"/>
    </row>
    <row r="81" spans="1:16">
      <c r="A81" s="62" t="s">
        <v>393</v>
      </c>
      <c r="B81" s="63">
        <v>48.2059</v>
      </c>
      <c r="C81" s="62" t="s">
        <v>394</v>
      </c>
      <c r="D81" s="63">
        <v>12.75</v>
      </c>
      <c r="E81" s="54"/>
      <c r="F81" s="54"/>
      <c r="G81" s="54"/>
      <c r="H81" s="54"/>
      <c r="I81" s="54"/>
      <c r="J81" s="54"/>
      <c r="K81" s="54"/>
      <c r="L81" s="54"/>
      <c r="M81" s="54"/>
      <c r="N81" s="54"/>
      <c r="O81" s="54"/>
      <c r="P81" s="54"/>
    </row>
    <row r="82" spans="1:16">
      <c r="A82" s="62" t="s">
        <v>395</v>
      </c>
      <c r="B82" s="63">
        <v>47.014499999999998</v>
      </c>
      <c r="C82" s="62" t="s">
        <v>396</v>
      </c>
      <c r="D82" s="63">
        <v>11</v>
      </c>
      <c r="E82" s="54"/>
      <c r="F82" s="54"/>
      <c r="G82" s="54"/>
      <c r="H82" s="54"/>
      <c r="I82" s="54"/>
      <c r="J82" s="54"/>
      <c r="K82" s="54"/>
      <c r="L82" s="54"/>
      <c r="M82" s="54"/>
      <c r="N82" s="54"/>
      <c r="O82" s="54"/>
      <c r="P82" s="54"/>
    </row>
    <row r="83" spans="1:16">
      <c r="A83" s="62" t="s">
        <v>397</v>
      </c>
      <c r="B83" s="63">
        <v>47.47645</v>
      </c>
      <c r="C83" s="62" t="s">
        <v>398</v>
      </c>
      <c r="D83" s="63">
        <v>11.927</v>
      </c>
      <c r="E83" s="54"/>
      <c r="F83" s="54"/>
      <c r="G83" s="54"/>
      <c r="H83" s="54"/>
      <c r="I83" s="54"/>
      <c r="J83" s="54"/>
      <c r="K83" s="54"/>
      <c r="L83" s="54"/>
      <c r="M83" s="54"/>
      <c r="N83" s="54"/>
      <c r="O83" s="54"/>
      <c r="P83" s="54"/>
    </row>
    <row r="84" spans="1:16">
      <c r="A84" s="62" t="s">
        <v>397</v>
      </c>
      <c r="B84" s="63">
        <v>47.47645</v>
      </c>
      <c r="C84" s="62" t="s">
        <v>399</v>
      </c>
      <c r="D84" s="63">
        <v>11.763999999999999</v>
      </c>
      <c r="E84" s="54"/>
      <c r="F84" s="54"/>
      <c r="G84" s="54"/>
      <c r="H84" s="54"/>
      <c r="I84" s="54"/>
      <c r="J84" s="54"/>
      <c r="K84" s="54"/>
      <c r="L84" s="54"/>
      <c r="M84" s="54"/>
      <c r="N84" s="54"/>
      <c r="O84" s="54"/>
      <c r="P84" s="54"/>
    </row>
    <row r="85" spans="1:16">
      <c r="A85" s="62" t="s">
        <v>400</v>
      </c>
      <c r="B85" s="63">
        <v>45.215499999999999</v>
      </c>
      <c r="C85" s="62" t="s">
        <v>401</v>
      </c>
      <c r="D85" s="63">
        <v>9.5489999999999995</v>
      </c>
      <c r="E85" s="54"/>
      <c r="F85" s="54"/>
      <c r="G85" s="54"/>
      <c r="H85" s="54"/>
      <c r="I85" s="54"/>
      <c r="J85" s="54"/>
      <c r="K85" s="54"/>
      <c r="L85" s="54"/>
      <c r="M85" s="54"/>
      <c r="N85" s="54"/>
      <c r="O85" s="54"/>
      <c r="P85" s="54"/>
    </row>
    <row r="86" spans="1:16">
      <c r="A86" s="62" t="s">
        <v>402</v>
      </c>
      <c r="B86" s="63">
        <v>46.629100000000001</v>
      </c>
      <c r="C86" s="62" t="s">
        <v>403</v>
      </c>
      <c r="D86" s="63">
        <v>10.754</v>
      </c>
      <c r="E86" s="54"/>
      <c r="F86" s="54"/>
      <c r="G86" s="54"/>
      <c r="H86" s="54"/>
      <c r="I86" s="54"/>
      <c r="J86" s="54"/>
      <c r="K86" s="54"/>
      <c r="L86" s="54"/>
      <c r="M86" s="54"/>
      <c r="N86" s="54"/>
      <c r="O86" s="54"/>
      <c r="P86" s="54"/>
    </row>
    <row r="87" spans="1:16">
      <c r="A87" s="62" t="s">
        <v>404</v>
      </c>
      <c r="B87" s="63">
        <v>47.023200000000003</v>
      </c>
      <c r="C87" s="62" t="s">
        <v>405</v>
      </c>
      <c r="D87" s="63">
        <v>11.153</v>
      </c>
      <c r="E87" s="54"/>
      <c r="F87" s="54"/>
      <c r="G87" s="54"/>
      <c r="H87" s="54"/>
      <c r="I87" s="54"/>
      <c r="J87" s="54"/>
      <c r="K87" s="54"/>
      <c r="L87" s="54"/>
      <c r="M87" s="54"/>
      <c r="N87" s="54"/>
      <c r="O87" s="54"/>
      <c r="P87" s="54"/>
    </row>
    <row r="88" spans="1:16">
      <c r="A88" s="62" t="s">
        <v>404</v>
      </c>
      <c r="B88" s="63">
        <v>47.023200000000003</v>
      </c>
      <c r="C88" s="62" t="s">
        <v>406</v>
      </c>
      <c r="D88" s="63">
        <v>11.381</v>
      </c>
      <c r="E88" s="54"/>
      <c r="F88" s="54"/>
      <c r="G88" s="54"/>
      <c r="H88" s="54"/>
      <c r="I88" s="54"/>
      <c r="J88" s="54"/>
      <c r="K88" s="54"/>
      <c r="L88" s="54"/>
      <c r="M88" s="54"/>
      <c r="N88" s="54"/>
      <c r="O88" s="54"/>
      <c r="P88" s="54"/>
    </row>
    <row r="89" spans="1:16">
      <c r="A89" s="62" t="s">
        <v>407</v>
      </c>
      <c r="B89" s="63">
        <v>47.166499999999999</v>
      </c>
      <c r="C89" s="62" t="s">
        <v>408</v>
      </c>
      <c r="D89" s="63">
        <v>11.677</v>
      </c>
      <c r="E89" s="54"/>
      <c r="F89" s="54"/>
      <c r="G89" s="54"/>
      <c r="H89" s="54"/>
      <c r="I89" s="54"/>
      <c r="J89" s="54"/>
      <c r="K89" s="54"/>
      <c r="L89" s="54"/>
      <c r="M89" s="54"/>
      <c r="N89" s="54"/>
      <c r="O89" s="54"/>
      <c r="P89" s="54"/>
    </row>
    <row r="90" spans="1:16">
      <c r="A90" s="62" t="s">
        <v>409</v>
      </c>
      <c r="B90" s="63">
        <v>46.9544</v>
      </c>
      <c r="C90" s="62" t="s">
        <v>410</v>
      </c>
      <c r="D90" s="63">
        <v>12.315</v>
      </c>
      <c r="E90" s="54"/>
      <c r="F90" s="54"/>
      <c r="G90" s="54"/>
      <c r="H90" s="54"/>
      <c r="I90" s="54"/>
      <c r="J90" s="54"/>
      <c r="K90" s="54"/>
      <c r="L90" s="54"/>
      <c r="M90" s="54"/>
      <c r="N90" s="54"/>
      <c r="O90" s="54"/>
      <c r="P90" s="54"/>
    </row>
    <row r="91" spans="1:16">
      <c r="A91" s="62" t="s">
        <v>411</v>
      </c>
      <c r="B91" s="63">
        <v>46.108800000000002</v>
      </c>
      <c r="C91" s="62" t="s">
        <v>412</v>
      </c>
      <c r="D91" s="63">
        <v>10.625999999999999</v>
      </c>
      <c r="E91" s="54"/>
      <c r="F91" s="54"/>
      <c r="G91" s="54"/>
      <c r="H91" s="54"/>
      <c r="I91" s="54"/>
      <c r="J91" s="54"/>
      <c r="K91" s="54"/>
      <c r="L91" s="54"/>
      <c r="M91" s="54"/>
      <c r="N91" s="54"/>
      <c r="O91" s="54"/>
      <c r="P91" s="54"/>
    </row>
    <row r="92" spans="1:16">
      <c r="A92" s="62" t="s">
        <v>411</v>
      </c>
      <c r="B92" s="63">
        <v>46.108800000000002</v>
      </c>
      <c r="C92" s="62" t="s">
        <v>413</v>
      </c>
      <c r="D92" s="63">
        <v>10.385999999999999</v>
      </c>
      <c r="E92" s="54"/>
      <c r="F92" s="54"/>
      <c r="G92" s="54"/>
      <c r="H92" s="54"/>
      <c r="I92" s="54"/>
      <c r="J92" s="54"/>
      <c r="K92" s="54"/>
      <c r="L92" s="54"/>
      <c r="M92" s="54"/>
      <c r="N92" s="54"/>
      <c r="O92" s="54"/>
      <c r="P92" s="54"/>
    </row>
    <row r="93" spans="1:16">
      <c r="A93" s="62" t="s">
        <v>414</v>
      </c>
      <c r="B93" s="63">
        <v>45.822699999999998</v>
      </c>
      <c r="C93" s="62" t="s">
        <v>415</v>
      </c>
      <c r="D93" s="63">
        <v>10.587999999999999</v>
      </c>
      <c r="E93" s="54"/>
      <c r="F93" s="54"/>
      <c r="G93" s="54"/>
      <c r="H93" s="54"/>
      <c r="I93" s="54"/>
      <c r="J93" s="54"/>
      <c r="K93" s="54"/>
      <c r="L93" s="54"/>
      <c r="M93" s="54"/>
      <c r="N93" s="54"/>
      <c r="O93" s="54"/>
      <c r="P93" s="54"/>
    </row>
    <row r="94" spans="1:16">
      <c r="A94" s="62" t="s">
        <v>416</v>
      </c>
      <c r="B94" s="63">
        <v>47.009599999999999</v>
      </c>
      <c r="C94" s="62" t="s">
        <v>417</v>
      </c>
      <c r="D94" s="63">
        <v>11.42</v>
      </c>
      <c r="E94" s="54"/>
      <c r="F94" s="54"/>
      <c r="G94" s="54"/>
      <c r="H94" s="54"/>
      <c r="I94" s="54"/>
      <c r="J94" s="54"/>
      <c r="K94" s="54"/>
      <c r="L94" s="54"/>
      <c r="M94" s="54"/>
      <c r="N94" s="54"/>
      <c r="O94" s="54"/>
      <c r="P94" s="54"/>
    </row>
    <row r="95" spans="1:16">
      <c r="A95" s="62" t="s">
        <v>418</v>
      </c>
      <c r="B95" s="63">
        <v>45.880800000000001</v>
      </c>
      <c r="C95" s="62" t="s">
        <v>419</v>
      </c>
      <c r="D95" s="63">
        <v>10.038</v>
      </c>
      <c r="E95" s="54"/>
      <c r="F95" s="54"/>
      <c r="G95" s="54"/>
      <c r="H95" s="54"/>
      <c r="I95" s="54"/>
      <c r="J95" s="54"/>
      <c r="K95" s="54"/>
      <c r="L95" s="54"/>
      <c r="M95" s="54"/>
      <c r="N95" s="54"/>
      <c r="O95" s="54"/>
      <c r="P95" s="54"/>
    </row>
    <row r="96" spans="1:16">
      <c r="A96" s="62" t="s">
        <v>418</v>
      </c>
      <c r="B96" s="63">
        <v>45.880800000000001</v>
      </c>
      <c r="C96" s="62" t="s">
        <v>420</v>
      </c>
      <c r="D96" s="63">
        <v>10.263999999999999</v>
      </c>
      <c r="E96" s="54"/>
      <c r="F96" s="54"/>
      <c r="G96" s="54"/>
      <c r="H96" s="54"/>
      <c r="I96" s="54"/>
      <c r="J96" s="54"/>
      <c r="K96" s="54"/>
      <c r="L96" s="54"/>
      <c r="M96" s="54"/>
      <c r="N96" s="54"/>
      <c r="O96" s="54"/>
      <c r="P96" s="54"/>
    </row>
    <row r="97" spans="1:16">
      <c r="A97" s="62" t="s">
        <v>421</v>
      </c>
      <c r="B97" s="63">
        <v>46.875300000000003</v>
      </c>
      <c r="C97" s="62" t="s">
        <v>422</v>
      </c>
      <c r="D97" s="63">
        <v>11.217000000000001</v>
      </c>
      <c r="E97" s="54"/>
      <c r="F97" s="54"/>
      <c r="G97" s="54"/>
      <c r="H97" s="54"/>
      <c r="I97" s="54"/>
      <c r="J97" s="54"/>
      <c r="K97" s="54"/>
      <c r="L97" s="54"/>
      <c r="M97" s="54"/>
      <c r="N97" s="54"/>
      <c r="O97" s="54"/>
      <c r="P97" s="54"/>
    </row>
    <row r="98" spans="1:16">
      <c r="A98" s="62" t="s">
        <v>421</v>
      </c>
      <c r="B98" s="63">
        <v>46.875300000000003</v>
      </c>
      <c r="C98" s="62" t="s">
        <v>423</v>
      </c>
      <c r="D98" s="63">
        <v>11.346</v>
      </c>
      <c r="E98" s="54"/>
      <c r="F98" s="54"/>
      <c r="G98" s="54"/>
      <c r="H98" s="54"/>
      <c r="I98" s="54"/>
      <c r="J98" s="54"/>
      <c r="K98" s="54"/>
      <c r="L98" s="54"/>
      <c r="M98" s="54"/>
      <c r="N98" s="54"/>
      <c r="O98" s="54"/>
      <c r="P98" s="54"/>
    </row>
    <row r="99" spans="1:16">
      <c r="A99" s="62" t="s">
        <v>424</v>
      </c>
      <c r="B99" s="63">
        <v>46.968499999999999</v>
      </c>
      <c r="C99" s="62" t="s">
        <v>425</v>
      </c>
      <c r="D99" s="63">
        <v>11.819000000000001</v>
      </c>
      <c r="E99" s="54"/>
      <c r="F99" s="54"/>
      <c r="G99" s="54"/>
      <c r="H99" s="54"/>
      <c r="I99" s="54"/>
      <c r="J99" s="54"/>
      <c r="K99" s="54"/>
      <c r="L99" s="54"/>
      <c r="M99" s="54"/>
      <c r="N99" s="54"/>
      <c r="O99" s="54"/>
      <c r="P99" s="54"/>
    </row>
    <row r="100" spans="1:16">
      <c r="A100" s="62" t="s">
        <v>426</v>
      </c>
      <c r="B100" s="63">
        <v>46.055100000000003</v>
      </c>
      <c r="C100" s="62" t="s">
        <v>427</v>
      </c>
      <c r="D100" s="63">
        <v>10.56</v>
      </c>
      <c r="E100" s="54"/>
      <c r="F100" s="54"/>
      <c r="G100" s="54"/>
      <c r="H100" s="54"/>
      <c r="I100" s="54"/>
      <c r="J100" s="54"/>
      <c r="K100" s="54"/>
      <c r="L100" s="54"/>
      <c r="M100" s="54"/>
      <c r="N100" s="54"/>
      <c r="O100" s="54"/>
      <c r="P100" s="54"/>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Explanation</vt:lpstr>
      <vt:lpstr>Summary</vt:lpstr>
      <vt:lpstr>EBSD</vt:lpstr>
      <vt:lpstr>Crystal Data</vt:lpstr>
      <vt:lpstr>Glass data</vt:lpstr>
      <vt:lpstr>IR(2014)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Rae Auriol</cp:lastModifiedBy>
  <cp:revision>0</cp:revision>
  <dcterms:created xsi:type="dcterms:W3CDTF">2006-09-16T00:00:00Z</dcterms:created>
  <dcterms:modified xsi:type="dcterms:W3CDTF">2015-07-15T15:16:35Z</dcterms:modified>
  <dc:language>en-GB</dc:language>
</cp:coreProperties>
</file>