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" yWindow="240" windowWidth="19416" windowHeight="8952" tabRatio="657"/>
  </bookViews>
  <sheets>
    <sheet name="Study locations" sheetId="6" r:id="rId1"/>
    <sheet name="Paly data (reduced)" sheetId="1" r:id="rId2"/>
    <sheet name="Conifer record (complete)" sheetId="4" r:id="rId3"/>
    <sheet name="Methods DCA" sheetId="2" r:id="rId4"/>
    <sheet name="DCA axes and communities" sheetId="3" r:id="rId5"/>
    <sheet name="Chemical alteration CRBP" sheetId="5" r:id="rId6"/>
  </sheets>
  <calcPr calcId="145621"/>
</workbook>
</file>

<file path=xl/calcChain.xml><?xml version="1.0" encoding="utf-8"?>
<calcChain xmlns="http://schemas.openxmlformats.org/spreadsheetml/2006/main">
  <c r="X117" i="5" l="1"/>
  <c r="Q117" i="5"/>
  <c r="T117" i="5" s="1"/>
  <c r="N117" i="5"/>
  <c r="L117" i="5"/>
  <c r="I117" i="5"/>
  <c r="Y117" i="5" s="1"/>
  <c r="G117" i="5"/>
  <c r="E117" i="5"/>
  <c r="C117" i="5"/>
  <c r="X116" i="5"/>
  <c r="Q116" i="5"/>
  <c r="T116" i="5" s="1"/>
  <c r="N116" i="5"/>
  <c r="L116" i="5"/>
  <c r="I116" i="5"/>
  <c r="Y116" i="5" s="1"/>
  <c r="G116" i="5"/>
  <c r="E116" i="5"/>
  <c r="C116" i="5"/>
  <c r="X115" i="5"/>
  <c r="Q115" i="5"/>
  <c r="T115" i="5" s="1"/>
  <c r="N115" i="5"/>
  <c r="L115" i="5"/>
  <c r="I115" i="5"/>
  <c r="G115" i="5"/>
  <c r="E115" i="5"/>
  <c r="C115" i="5"/>
  <c r="X114" i="5"/>
  <c r="Q114" i="5"/>
  <c r="T114" i="5" s="1"/>
  <c r="N114" i="5"/>
  <c r="L114" i="5"/>
  <c r="I114" i="5"/>
  <c r="G114" i="5"/>
  <c r="E114" i="5"/>
  <c r="C114" i="5"/>
  <c r="X113" i="5"/>
  <c r="Q113" i="5"/>
  <c r="T113" i="5" s="1"/>
  <c r="N113" i="5"/>
  <c r="L113" i="5"/>
  <c r="I113" i="5"/>
  <c r="G113" i="5"/>
  <c r="E113" i="5"/>
  <c r="C113" i="5"/>
  <c r="X112" i="5"/>
  <c r="Q112" i="5"/>
  <c r="T112" i="5" s="1"/>
  <c r="N112" i="5"/>
  <c r="L112" i="5"/>
  <c r="I112" i="5"/>
  <c r="Y112" i="5" s="1"/>
  <c r="G112" i="5"/>
  <c r="E112" i="5"/>
  <c r="C112" i="5"/>
  <c r="X111" i="5"/>
  <c r="Q111" i="5"/>
  <c r="T111" i="5" s="1"/>
  <c r="N111" i="5"/>
  <c r="L111" i="5"/>
  <c r="I111" i="5"/>
  <c r="Y111" i="5" s="1"/>
  <c r="G111" i="5"/>
  <c r="E111" i="5"/>
  <c r="C111" i="5"/>
  <c r="X110" i="5"/>
  <c r="Q110" i="5"/>
  <c r="T110" i="5" s="1"/>
  <c r="N110" i="5"/>
  <c r="L110" i="5"/>
  <c r="I110" i="5"/>
  <c r="G110" i="5"/>
  <c r="E110" i="5"/>
  <c r="C110" i="5"/>
  <c r="X109" i="5"/>
  <c r="Q109" i="5"/>
  <c r="T109" i="5" s="1"/>
  <c r="N109" i="5"/>
  <c r="L109" i="5"/>
  <c r="I109" i="5"/>
  <c r="Y109" i="5" s="1"/>
  <c r="G109" i="5"/>
  <c r="E109" i="5"/>
  <c r="C109" i="5"/>
  <c r="X108" i="5"/>
  <c r="Q108" i="5"/>
  <c r="T108" i="5" s="1"/>
  <c r="N108" i="5"/>
  <c r="L108" i="5"/>
  <c r="I108" i="5"/>
  <c r="Y108" i="5" s="1"/>
  <c r="G108" i="5"/>
  <c r="E108" i="5"/>
  <c r="C108" i="5"/>
  <c r="X107" i="5"/>
  <c r="Q107" i="5"/>
  <c r="T107" i="5" s="1"/>
  <c r="N107" i="5"/>
  <c r="L107" i="5"/>
  <c r="I107" i="5"/>
  <c r="Y107" i="5" s="1"/>
  <c r="G107" i="5"/>
  <c r="E107" i="5"/>
  <c r="C107" i="5"/>
  <c r="X106" i="5"/>
  <c r="Q106" i="5"/>
  <c r="T106" i="5" s="1"/>
  <c r="N106" i="5"/>
  <c r="L106" i="5"/>
  <c r="I106" i="5"/>
  <c r="G106" i="5"/>
  <c r="E106" i="5"/>
  <c r="C106" i="5"/>
  <c r="X105" i="5"/>
  <c r="Q105" i="5"/>
  <c r="T105" i="5" s="1"/>
  <c r="N105" i="5"/>
  <c r="L105" i="5"/>
  <c r="I105" i="5"/>
  <c r="G105" i="5"/>
  <c r="E105" i="5"/>
  <c r="C105" i="5"/>
  <c r="X104" i="5"/>
  <c r="Q104" i="5"/>
  <c r="T104" i="5" s="1"/>
  <c r="N104" i="5"/>
  <c r="L104" i="5"/>
  <c r="I104" i="5"/>
  <c r="Y104" i="5" s="1"/>
  <c r="G104" i="5"/>
  <c r="E104" i="5"/>
  <c r="C104" i="5"/>
  <c r="X103" i="5"/>
  <c r="Q103" i="5"/>
  <c r="T103" i="5" s="1"/>
  <c r="N103" i="5"/>
  <c r="L103" i="5"/>
  <c r="I103" i="5"/>
  <c r="Y103" i="5" s="1"/>
  <c r="G103" i="5"/>
  <c r="E103" i="5"/>
  <c r="C103" i="5"/>
  <c r="X102" i="5"/>
  <c r="Q102" i="5"/>
  <c r="T102" i="5" s="1"/>
  <c r="N102" i="5"/>
  <c r="L102" i="5"/>
  <c r="I102" i="5"/>
  <c r="G102" i="5"/>
  <c r="E102" i="5"/>
  <c r="C102" i="5"/>
  <c r="X101" i="5"/>
  <c r="Q101" i="5"/>
  <c r="T101" i="5" s="1"/>
  <c r="N101" i="5"/>
  <c r="L101" i="5"/>
  <c r="I101" i="5"/>
  <c r="Y101" i="5" s="1"/>
  <c r="G101" i="5"/>
  <c r="E101" i="5"/>
  <c r="C101" i="5"/>
  <c r="X100" i="5"/>
  <c r="Q100" i="5"/>
  <c r="T100" i="5" s="1"/>
  <c r="N100" i="5"/>
  <c r="L100" i="5"/>
  <c r="I100" i="5"/>
  <c r="Y100" i="5" s="1"/>
  <c r="G100" i="5"/>
  <c r="E100" i="5"/>
  <c r="C100" i="5"/>
  <c r="X99" i="5"/>
  <c r="Q99" i="5"/>
  <c r="T99" i="5" s="1"/>
  <c r="N99" i="5"/>
  <c r="L99" i="5"/>
  <c r="I99" i="5"/>
  <c r="Y99" i="5" s="1"/>
  <c r="G99" i="5"/>
  <c r="O99" i="5" s="1"/>
  <c r="E99" i="5"/>
  <c r="C99" i="5"/>
  <c r="X98" i="5"/>
  <c r="Q98" i="5"/>
  <c r="T98" i="5" s="1"/>
  <c r="N98" i="5"/>
  <c r="L98" i="5"/>
  <c r="I98" i="5"/>
  <c r="G98" i="5"/>
  <c r="E98" i="5"/>
  <c r="C98" i="5"/>
  <c r="X97" i="5"/>
  <c r="T97" i="5"/>
  <c r="Q97" i="5"/>
  <c r="N97" i="5"/>
  <c r="L97" i="5"/>
  <c r="I97" i="5"/>
  <c r="Y97" i="5" s="1"/>
  <c r="G97" i="5"/>
  <c r="E97" i="5"/>
  <c r="C97" i="5"/>
  <c r="O97" i="5" s="1"/>
  <c r="X96" i="5"/>
  <c r="Q96" i="5"/>
  <c r="T96" i="5" s="1"/>
  <c r="N96" i="5"/>
  <c r="L96" i="5"/>
  <c r="I96" i="5"/>
  <c r="G96" i="5"/>
  <c r="E96" i="5"/>
  <c r="C96" i="5"/>
  <c r="O96" i="5" s="1"/>
  <c r="X95" i="5"/>
  <c r="Q95" i="5"/>
  <c r="T95" i="5" s="1"/>
  <c r="N95" i="5"/>
  <c r="L95" i="5"/>
  <c r="I95" i="5"/>
  <c r="Y95" i="5" s="1"/>
  <c r="G95" i="5"/>
  <c r="E95" i="5"/>
  <c r="C95" i="5"/>
  <c r="X92" i="5"/>
  <c r="Q92" i="5"/>
  <c r="T92" i="5" s="1"/>
  <c r="N92" i="5"/>
  <c r="L92" i="5"/>
  <c r="I92" i="5"/>
  <c r="Y92" i="5" s="1"/>
  <c r="G92" i="5"/>
  <c r="E92" i="5"/>
  <c r="C92" i="5"/>
  <c r="X91" i="5"/>
  <c r="Q91" i="5"/>
  <c r="T91" i="5" s="1"/>
  <c r="N91" i="5"/>
  <c r="L91" i="5"/>
  <c r="I91" i="5"/>
  <c r="Y91" i="5" s="1"/>
  <c r="G91" i="5"/>
  <c r="E91" i="5"/>
  <c r="C91" i="5"/>
  <c r="X90" i="5"/>
  <c r="T90" i="5"/>
  <c r="Q90" i="5"/>
  <c r="N90" i="5"/>
  <c r="L90" i="5"/>
  <c r="I90" i="5"/>
  <c r="G90" i="5"/>
  <c r="E90" i="5"/>
  <c r="C90" i="5"/>
  <c r="O90" i="5" s="1"/>
  <c r="X89" i="5"/>
  <c r="Q89" i="5"/>
  <c r="T89" i="5" s="1"/>
  <c r="N89" i="5"/>
  <c r="L89" i="5"/>
  <c r="I89" i="5"/>
  <c r="Y89" i="5" s="1"/>
  <c r="G89" i="5"/>
  <c r="E89" i="5"/>
  <c r="C89" i="5"/>
  <c r="Y88" i="5"/>
  <c r="X88" i="5"/>
  <c r="Q88" i="5"/>
  <c r="T88" i="5" s="1"/>
  <c r="N88" i="5"/>
  <c r="L88" i="5"/>
  <c r="I88" i="5"/>
  <c r="G88" i="5"/>
  <c r="E88" i="5"/>
  <c r="C88" i="5"/>
  <c r="X87" i="5"/>
  <c r="Q87" i="5"/>
  <c r="T87" i="5" s="1"/>
  <c r="N87" i="5"/>
  <c r="L87" i="5"/>
  <c r="I87" i="5"/>
  <c r="Y87" i="5" s="1"/>
  <c r="G87" i="5"/>
  <c r="E87" i="5"/>
  <c r="C87" i="5"/>
  <c r="X86" i="5"/>
  <c r="Q86" i="5"/>
  <c r="T86" i="5" s="1"/>
  <c r="N86" i="5"/>
  <c r="L86" i="5"/>
  <c r="I86" i="5"/>
  <c r="Y86" i="5" s="1"/>
  <c r="G86" i="5"/>
  <c r="E86" i="5"/>
  <c r="C86" i="5"/>
  <c r="X85" i="5"/>
  <c r="Q85" i="5"/>
  <c r="T85" i="5" s="1"/>
  <c r="N85" i="5"/>
  <c r="L85" i="5"/>
  <c r="I85" i="5"/>
  <c r="Y85" i="5" s="1"/>
  <c r="G85" i="5"/>
  <c r="E85" i="5"/>
  <c r="C85" i="5"/>
  <c r="X84" i="5"/>
  <c r="Q84" i="5"/>
  <c r="T84" i="5" s="1"/>
  <c r="N84" i="5"/>
  <c r="L84" i="5"/>
  <c r="I84" i="5"/>
  <c r="Y84" i="5" s="1"/>
  <c r="G84" i="5"/>
  <c r="E84" i="5"/>
  <c r="C84" i="5"/>
  <c r="X83" i="5"/>
  <c r="Q83" i="5"/>
  <c r="T83" i="5" s="1"/>
  <c r="N83" i="5"/>
  <c r="L83" i="5"/>
  <c r="I83" i="5"/>
  <c r="G83" i="5"/>
  <c r="E83" i="5"/>
  <c r="C83" i="5"/>
  <c r="X82" i="5"/>
  <c r="Q82" i="5"/>
  <c r="T82" i="5" s="1"/>
  <c r="N82" i="5"/>
  <c r="L82" i="5"/>
  <c r="I82" i="5"/>
  <c r="Y82" i="5" s="1"/>
  <c r="G82" i="5"/>
  <c r="E82" i="5"/>
  <c r="C82" i="5"/>
  <c r="X81" i="5"/>
  <c r="Q81" i="5"/>
  <c r="T81" i="5" s="1"/>
  <c r="N81" i="5"/>
  <c r="L81" i="5"/>
  <c r="I81" i="5"/>
  <c r="Y81" i="5" s="1"/>
  <c r="G81" i="5"/>
  <c r="E81" i="5"/>
  <c r="C81" i="5"/>
  <c r="X80" i="5"/>
  <c r="Q80" i="5"/>
  <c r="T80" i="5" s="1"/>
  <c r="N80" i="5"/>
  <c r="L80" i="5"/>
  <c r="I80" i="5"/>
  <c r="Y80" i="5" s="1"/>
  <c r="G80" i="5"/>
  <c r="E80" i="5"/>
  <c r="C80" i="5"/>
  <c r="X79" i="5"/>
  <c r="Q79" i="5"/>
  <c r="T79" i="5" s="1"/>
  <c r="N79" i="5"/>
  <c r="L79" i="5"/>
  <c r="I79" i="5"/>
  <c r="Y79" i="5" s="1"/>
  <c r="G79" i="5"/>
  <c r="E79" i="5"/>
  <c r="C79" i="5"/>
  <c r="X78" i="5"/>
  <c r="Q78" i="5"/>
  <c r="T78" i="5" s="1"/>
  <c r="N78" i="5"/>
  <c r="L78" i="5"/>
  <c r="I78" i="5"/>
  <c r="G78" i="5"/>
  <c r="E78" i="5"/>
  <c r="C78" i="5"/>
  <c r="X77" i="5"/>
  <c r="Q77" i="5"/>
  <c r="T77" i="5" s="1"/>
  <c r="N77" i="5"/>
  <c r="L77" i="5"/>
  <c r="I77" i="5"/>
  <c r="Y77" i="5" s="1"/>
  <c r="G77" i="5"/>
  <c r="E77" i="5"/>
  <c r="C77" i="5"/>
  <c r="X76" i="5"/>
  <c r="Q76" i="5"/>
  <c r="T76" i="5" s="1"/>
  <c r="N76" i="5"/>
  <c r="L76" i="5"/>
  <c r="I76" i="5"/>
  <c r="Y76" i="5" s="1"/>
  <c r="G76" i="5"/>
  <c r="E76" i="5"/>
  <c r="C76" i="5"/>
  <c r="X75" i="5"/>
  <c r="Q75" i="5"/>
  <c r="T75" i="5" s="1"/>
  <c r="N75" i="5"/>
  <c r="L75" i="5"/>
  <c r="I75" i="5"/>
  <c r="Y75" i="5" s="1"/>
  <c r="G75" i="5"/>
  <c r="E75" i="5"/>
  <c r="C75" i="5"/>
  <c r="X74" i="5"/>
  <c r="T74" i="5"/>
  <c r="Q74" i="5"/>
  <c r="N74" i="5"/>
  <c r="L74" i="5"/>
  <c r="I74" i="5"/>
  <c r="Y74" i="5" s="1"/>
  <c r="G74" i="5"/>
  <c r="E74" i="5"/>
  <c r="C74" i="5"/>
  <c r="X73" i="5"/>
  <c r="Q73" i="5"/>
  <c r="T73" i="5" s="1"/>
  <c r="N73" i="5"/>
  <c r="L73" i="5"/>
  <c r="I73" i="5"/>
  <c r="Y73" i="5" s="1"/>
  <c r="G73" i="5"/>
  <c r="E73" i="5"/>
  <c r="C73" i="5"/>
  <c r="Y72" i="5"/>
  <c r="X72" i="5"/>
  <c r="Q72" i="5"/>
  <c r="T72" i="5" s="1"/>
  <c r="N72" i="5"/>
  <c r="L72" i="5"/>
  <c r="I72" i="5"/>
  <c r="G72" i="5"/>
  <c r="E72" i="5"/>
  <c r="C72" i="5"/>
  <c r="X71" i="5"/>
  <c r="Q71" i="5"/>
  <c r="T71" i="5" s="1"/>
  <c r="N71" i="5"/>
  <c r="L71" i="5"/>
  <c r="I71" i="5"/>
  <c r="Y71" i="5" s="1"/>
  <c r="G71" i="5"/>
  <c r="E71" i="5"/>
  <c r="C71" i="5"/>
  <c r="X70" i="5"/>
  <c r="Q70" i="5"/>
  <c r="T70" i="5" s="1"/>
  <c r="N70" i="5"/>
  <c r="L70" i="5"/>
  <c r="I70" i="5"/>
  <c r="Y70" i="5" s="1"/>
  <c r="G70" i="5"/>
  <c r="E70" i="5"/>
  <c r="C70" i="5"/>
  <c r="X69" i="5"/>
  <c r="Q69" i="5"/>
  <c r="T69" i="5" s="1"/>
  <c r="N69" i="5"/>
  <c r="L69" i="5"/>
  <c r="I69" i="5"/>
  <c r="Y69" i="5" s="1"/>
  <c r="G69" i="5"/>
  <c r="E69" i="5"/>
  <c r="C69" i="5"/>
  <c r="X68" i="5"/>
  <c r="Q68" i="5"/>
  <c r="T68" i="5" s="1"/>
  <c r="N68" i="5"/>
  <c r="L68" i="5"/>
  <c r="I68" i="5"/>
  <c r="Y68" i="5" s="1"/>
  <c r="G68" i="5"/>
  <c r="E68" i="5"/>
  <c r="C68" i="5"/>
  <c r="X67" i="5"/>
  <c r="Q67" i="5"/>
  <c r="T67" i="5" s="1"/>
  <c r="N67" i="5"/>
  <c r="L67" i="5"/>
  <c r="I67" i="5"/>
  <c r="G67" i="5"/>
  <c r="E67" i="5"/>
  <c r="C67" i="5"/>
  <c r="O67" i="5" s="1"/>
  <c r="X64" i="5"/>
  <c r="Q64" i="5"/>
  <c r="T64" i="5" s="1"/>
  <c r="N64" i="5"/>
  <c r="L64" i="5"/>
  <c r="I64" i="5"/>
  <c r="Y64" i="5" s="1"/>
  <c r="G64" i="5"/>
  <c r="E64" i="5"/>
  <c r="C64" i="5"/>
  <c r="X63" i="5"/>
  <c r="Q63" i="5"/>
  <c r="T63" i="5" s="1"/>
  <c r="N63" i="5"/>
  <c r="L63" i="5"/>
  <c r="I63" i="5"/>
  <c r="Y63" i="5" s="1"/>
  <c r="G63" i="5"/>
  <c r="E63" i="5"/>
  <c r="C63" i="5"/>
  <c r="X62" i="5"/>
  <c r="Q62" i="5"/>
  <c r="T62" i="5" s="1"/>
  <c r="N62" i="5"/>
  <c r="L62" i="5"/>
  <c r="I62" i="5"/>
  <c r="Y62" i="5" s="1"/>
  <c r="G62" i="5"/>
  <c r="E62" i="5"/>
  <c r="C62" i="5"/>
  <c r="X61" i="5"/>
  <c r="Q61" i="5"/>
  <c r="T61" i="5" s="1"/>
  <c r="N61" i="5"/>
  <c r="L61" i="5"/>
  <c r="I61" i="5"/>
  <c r="G61" i="5"/>
  <c r="E61" i="5"/>
  <c r="C61" i="5"/>
  <c r="X59" i="5"/>
  <c r="Q59" i="5"/>
  <c r="T59" i="5" s="1"/>
  <c r="N59" i="5"/>
  <c r="L59" i="5"/>
  <c r="I59" i="5"/>
  <c r="G59" i="5"/>
  <c r="E59" i="5"/>
  <c r="C59" i="5"/>
  <c r="X58" i="5"/>
  <c r="Q58" i="5"/>
  <c r="T58" i="5" s="1"/>
  <c r="N58" i="5"/>
  <c r="L58" i="5"/>
  <c r="I58" i="5"/>
  <c r="Y58" i="5" s="1"/>
  <c r="G58" i="5"/>
  <c r="E58" i="5"/>
  <c r="C58" i="5"/>
  <c r="X57" i="5"/>
  <c r="Q57" i="5"/>
  <c r="T57" i="5" s="1"/>
  <c r="N57" i="5"/>
  <c r="L57" i="5"/>
  <c r="I57" i="5"/>
  <c r="Y57" i="5" s="1"/>
  <c r="G57" i="5"/>
  <c r="E57" i="5"/>
  <c r="C57" i="5"/>
  <c r="X56" i="5"/>
  <c r="Q56" i="5"/>
  <c r="T56" i="5" s="1"/>
  <c r="N56" i="5"/>
  <c r="L56" i="5"/>
  <c r="I56" i="5"/>
  <c r="Y56" i="5" s="1"/>
  <c r="G56" i="5"/>
  <c r="E56" i="5"/>
  <c r="C56" i="5"/>
  <c r="X55" i="5"/>
  <c r="Q55" i="5"/>
  <c r="T55" i="5" s="1"/>
  <c r="N55" i="5"/>
  <c r="L55" i="5"/>
  <c r="I55" i="5"/>
  <c r="G55" i="5"/>
  <c r="E55" i="5"/>
  <c r="C55" i="5"/>
  <c r="X54" i="5"/>
  <c r="Q54" i="5"/>
  <c r="T54" i="5" s="1"/>
  <c r="N54" i="5"/>
  <c r="L54" i="5"/>
  <c r="I54" i="5"/>
  <c r="Y54" i="5" s="1"/>
  <c r="G54" i="5"/>
  <c r="E54" i="5"/>
  <c r="C54" i="5"/>
  <c r="X53" i="5"/>
  <c r="Q53" i="5"/>
  <c r="T53" i="5" s="1"/>
  <c r="N53" i="5"/>
  <c r="L53" i="5"/>
  <c r="I53" i="5"/>
  <c r="Y53" i="5" s="1"/>
  <c r="G53" i="5"/>
  <c r="E53" i="5"/>
  <c r="C53" i="5"/>
  <c r="X52" i="5"/>
  <c r="Q52" i="5"/>
  <c r="T52" i="5" s="1"/>
  <c r="N52" i="5"/>
  <c r="L52" i="5"/>
  <c r="I52" i="5"/>
  <c r="G52" i="5"/>
  <c r="E52" i="5"/>
  <c r="C52" i="5"/>
  <c r="X51" i="5"/>
  <c r="Q51" i="5"/>
  <c r="T51" i="5" s="1"/>
  <c r="N51" i="5"/>
  <c r="L51" i="5"/>
  <c r="I51" i="5"/>
  <c r="Y51" i="5" s="1"/>
  <c r="G51" i="5"/>
  <c r="E51" i="5"/>
  <c r="C51" i="5"/>
  <c r="X50" i="5"/>
  <c r="Q50" i="5"/>
  <c r="T50" i="5" s="1"/>
  <c r="N50" i="5"/>
  <c r="L50" i="5"/>
  <c r="I50" i="5"/>
  <c r="Y50" i="5" s="1"/>
  <c r="G50" i="5"/>
  <c r="E50" i="5"/>
  <c r="C50" i="5"/>
  <c r="X49" i="5"/>
  <c r="Q49" i="5"/>
  <c r="T49" i="5" s="1"/>
  <c r="N49" i="5"/>
  <c r="L49" i="5"/>
  <c r="I49" i="5"/>
  <c r="Y49" i="5" s="1"/>
  <c r="G49" i="5"/>
  <c r="E49" i="5"/>
  <c r="C49" i="5"/>
  <c r="X48" i="5"/>
  <c r="Q48" i="5"/>
  <c r="T48" i="5" s="1"/>
  <c r="N48" i="5"/>
  <c r="L48" i="5"/>
  <c r="I48" i="5"/>
  <c r="G48" i="5"/>
  <c r="E48" i="5"/>
  <c r="C48" i="5"/>
  <c r="X47" i="5"/>
  <c r="Q47" i="5"/>
  <c r="T47" i="5" s="1"/>
  <c r="N47" i="5"/>
  <c r="L47" i="5"/>
  <c r="I47" i="5"/>
  <c r="Y47" i="5" s="1"/>
  <c r="G47" i="5"/>
  <c r="E47" i="5"/>
  <c r="C47" i="5"/>
  <c r="X46" i="5"/>
  <c r="Q46" i="5"/>
  <c r="T46" i="5" s="1"/>
  <c r="N46" i="5"/>
  <c r="L46" i="5"/>
  <c r="I46" i="5"/>
  <c r="Y46" i="5" s="1"/>
  <c r="G46" i="5"/>
  <c r="E46" i="5"/>
  <c r="C46" i="5"/>
  <c r="X45" i="5"/>
  <c r="Q45" i="5"/>
  <c r="T45" i="5" s="1"/>
  <c r="N45" i="5"/>
  <c r="L45" i="5"/>
  <c r="I45" i="5"/>
  <c r="G45" i="5"/>
  <c r="E45" i="5"/>
  <c r="C45" i="5"/>
  <c r="X44" i="5"/>
  <c r="Q44" i="5"/>
  <c r="T44" i="5" s="1"/>
  <c r="N44" i="5"/>
  <c r="L44" i="5"/>
  <c r="I44" i="5"/>
  <c r="G44" i="5"/>
  <c r="E44" i="5"/>
  <c r="C44" i="5"/>
  <c r="X43" i="5"/>
  <c r="Q43" i="5"/>
  <c r="T43" i="5" s="1"/>
  <c r="N43" i="5"/>
  <c r="L43" i="5"/>
  <c r="I43" i="5"/>
  <c r="G43" i="5"/>
  <c r="E43" i="5"/>
  <c r="C43" i="5"/>
  <c r="X42" i="5"/>
  <c r="Q42" i="5"/>
  <c r="T42" i="5" s="1"/>
  <c r="N42" i="5"/>
  <c r="L42" i="5"/>
  <c r="I42" i="5"/>
  <c r="Y42" i="5" s="1"/>
  <c r="G42" i="5"/>
  <c r="E42" i="5"/>
  <c r="C42" i="5"/>
  <c r="X39" i="5"/>
  <c r="Q39" i="5"/>
  <c r="T39" i="5" s="1"/>
  <c r="N39" i="5"/>
  <c r="L39" i="5"/>
  <c r="I39" i="5"/>
  <c r="Y39" i="5" s="1"/>
  <c r="G39" i="5"/>
  <c r="E39" i="5"/>
  <c r="C39" i="5"/>
  <c r="X38" i="5"/>
  <c r="Q38" i="5"/>
  <c r="T38" i="5" s="1"/>
  <c r="N38" i="5"/>
  <c r="L38" i="5"/>
  <c r="I38" i="5"/>
  <c r="Y38" i="5" s="1"/>
  <c r="G38" i="5"/>
  <c r="E38" i="5"/>
  <c r="C38" i="5"/>
  <c r="X37" i="5"/>
  <c r="Q37" i="5"/>
  <c r="T37" i="5" s="1"/>
  <c r="N37" i="5"/>
  <c r="L37" i="5"/>
  <c r="I37" i="5"/>
  <c r="Y37" i="5" s="1"/>
  <c r="G37" i="5"/>
  <c r="E37" i="5"/>
  <c r="C37" i="5"/>
  <c r="X36" i="5"/>
  <c r="T36" i="5"/>
  <c r="Q36" i="5"/>
  <c r="N36" i="5"/>
  <c r="L36" i="5"/>
  <c r="I36" i="5"/>
  <c r="G36" i="5"/>
  <c r="E36" i="5"/>
  <c r="C36" i="5"/>
  <c r="X35" i="5"/>
  <c r="Q35" i="5"/>
  <c r="T35" i="5" s="1"/>
  <c r="N35" i="5"/>
  <c r="L35" i="5"/>
  <c r="I35" i="5"/>
  <c r="G35" i="5"/>
  <c r="E35" i="5"/>
  <c r="C35" i="5"/>
  <c r="X34" i="5"/>
  <c r="Q34" i="5"/>
  <c r="T34" i="5" s="1"/>
  <c r="N34" i="5"/>
  <c r="L34" i="5"/>
  <c r="I34" i="5"/>
  <c r="Y34" i="5" s="1"/>
  <c r="G34" i="5"/>
  <c r="E34" i="5"/>
  <c r="C34" i="5"/>
  <c r="X33" i="5"/>
  <c r="Q33" i="5"/>
  <c r="T33" i="5" s="1"/>
  <c r="N33" i="5"/>
  <c r="L33" i="5"/>
  <c r="I33" i="5"/>
  <c r="Y33" i="5" s="1"/>
  <c r="G33" i="5"/>
  <c r="E33" i="5"/>
  <c r="C33" i="5"/>
  <c r="X32" i="5"/>
  <c r="Q32" i="5"/>
  <c r="T32" i="5" s="1"/>
  <c r="N32" i="5"/>
  <c r="L32" i="5"/>
  <c r="I32" i="5"/>
  <c r="Y32" i="5" s="1"/>
  <c r="G32" i="5"/>
  <c r="E32" i="5"/>
  <c r="C32" i="5"/>
  <c r="X31" i="5"/>
  <c r="Q31" i="5"/>
  <c r="T31" i="5" s="1"/>
  <c r="N31" i="5"/>
  <c r="L31" i="5"/>
  <c r="I31" i="5"/>
  <c r="G31" i="5"/>
  <c r="E31" i="5"/>
  <c r="C31" i="5"/>
  <c r="X30" i="5"/>
  <c r="Q30" i="5"/>
  <c r="T30" i="5" s="1"/>
  <c r="N30" i="5"/>
  <c r="L30" i="5"/>
  <c r="I30" i="5"/>
  <c r="Y30" i="5" s="1"/>
  <c r="G30" i="5"/>
  <c r="E30" i="5"/>
  <c r="C30" i="5"/>
  <c r="X29" i="5"/>
  <c r="Q29" i="5"/>
  <c r="T29" i="5" s="1"/>
  <c r="N29" i="5"/>
  <c r="L29" i="5"/>
  <c r="I29" i="5"/>
  <c r="G29" i="5"/>
  <c r="E29" i="5"/>
  <c r="C29" i="5"/>
  <c r="X28" i="5"/>
  <c r="Q28" i="5"/>
  <c r="T28" i="5" s="1"/>
  <c r="N28" i="5"/>
  <c r="L28" i="5"/>
  <c r="I28" i="5"/>
  <c r="Y28" i="5" s="1"/>
  <c r="G28" i="5"/>
  <c r="E28" i="5"/>
  <c r="C28" i="5"/>
  <c r="X27" i="5"/>
  <c r="Q27" i="5"/>
  <c r="T27" i="5" s="1"/>
  <c r="N27" i="5"/>
  <c r="L27" i="5"/>
  <c r="I27" i="5"/>
  <c r="G27" i="5"/>
  <c r="E27" i="5"/>
  <c r="C27" i="5"/>
  <c r="X26" i="5"/>
  <c r="Q26" i="5"/>
  <c r="T26" i="5" s="1"/>
  <c r="N26" i="5"/>
  <c r="L26" i="5"/>
  <c r="I26" i="5"/>
  <c r="G26" i="5"/>
  <c r="E26" i="5"/>
  <c r="C26" i="5"/>
  <c r="X25" i="5"/>
  <c r="Q25" i="5"/>
  <c r="T25" i="5" s="1"/>
  <c r="N25" i="5"/>
  <c r="L25" i="5"/>
  <c r="I25" i="5"/>
  <c r="Y25" i="5" s="1"/>
  <c r="G25" i="5"/>
  <c r="E25" i="5"/>
  <c r="C25" i="5"/>
  <c r="X24" i="5"/>
  <c r="Q24" i="5"/>
  <c r="T24" i="5" s="1"/>
  <c r="N24" i="5"/>
  <c r="L24" i="5"/>
  <c r="I24" i="5"/>
  <c r="G24" i="5"/>
  <c r="E24" i="5"/>
  <c r="C24" i="5"/>
  <c r="X23" i="5"/>
  <c r="Q23" i="5"/>
  <c r="T23" i="5" s="1"/>
  <c r="N23" i="5"/>
  <c r="L23" i="5"/>
  <c r="I23" i="5"/>
  <c r="Y23" i="5" s="1"/>
  <c r="G23" i="5"/>
  <c r="E23" i="5"/>
  <c r="C23" i="5"/>
  <c r="X22" i="5"/>
  <c r="Q22" i="5"/>
  <c r="T22" i="5" s="1"/>
  <c r="N22" i="5"/>
  <c r="L22" i="5"/>
  <c r="I22" i="5"/>
  <c r="Y22" i="5" s="1"/>
  <c r="G22" i="5"/>
  <c r="E22" i="5"/>
  <c r="C22" i="5"/>
  <c r="X21" i="5"/>
  <c r="Q21" i="5"/>
  <c r="T21" i="5" s="1"/>
  <c r="N21" i="5"/>
  <c r="L21" i="5"/>
  <c r="I21" i="5"/>
  <c r="Y21" i="5" s="1"/>
  <c r="G21" i="5"/>
  <c r="E21" i="5"/>
  <c r="C21" i="5"/>
  <c r="X20" i="5"/>
  <c r="Q20" i="5"/>
  <c r="T20" i="5" s="1"/>
  <c r="N20" i="5"/>
  <c r="L20" i="5"/>
  <c r="I20" i="5"/>
  <c r="G20" i="5"/>
  <c r="E20" i="5"/>
  <c r="C20" i="5"/>
  <c r="X19" i="5"/>
  <c r="Q19" i="5"/>
  <c r="T19" i="5" s="1"/>
  <c r="N19" i="5"/>
  <c r="L19" i="5"/>
  <c r="I19" i="5"/>
  <c r="G19" i="5"/>
  <c r="E19" i="5"/>
  <c r="C19" i="5"/>
  <c r="X18" i="5"/>
  <c r="Q18" i="5"/>
  <c r="T18" i="5" s="1"/>
  <c r="N18" i="5"/>
  <c r="L18" i="5"/>
  <c r="I18" i="5"/>
  <c r="Y18" i="5" s="1"/>
  <c r="G18" i="5"/>
  <c r="E18" i="5"/>
  <c r="C18" i="5"/>
  <c r="X17" i="5"/>
  <c r="Q17" i="5"/>
  <c r="T17" i="5" s="1"/>
  <c r="N17" i="5"/>
  <c r="L17" i="5"/>
  <c r="I17" i="5"/>
  <c r="Y17" i="5" s="1"/>
  <c r="G17" i="5"/>
  <c r="E17" i="5"/>
  <c r="C17" i="5"/>
  <c r="X16" i="5"/>
  <c r="Q16" i="5"/>
  <c r="T16" i="5" s="1"/>
  <c r="N16" i="5"/>
  <c r="L16" i="5"/>
  <c r="I16" i="5"/>
  <c r="G16" i="5"/>
  <c r="E16" i="5"/>
  <c r="C16" i="5"/>
  <c r="X15" i="5"/>
  <c r="Q15" i="5"/>
  <c r="T15" i="5" s="1"/>
  <c r="N15" i="5"/>
  <c r="L15" i="5"/>
  <c r="I15" i="5"/>
  <c r="Y15" i="5" s="1"/>
  <c r="G15" i="5"/>
  <c r="E15" i="5"/>
  <c r="C15" i="5"/>
  <c r="X14" i="5"/>
  <c r="Q14" i="5"/>
  <c r="T14" i="5" s="1"/>
  <c r="N14" i="5"/>
  <c r="L14" i="5"/>
  <c r="I14" i="5"/>
  <c r="Y14" i="5" s="1"/>
  <c r="G14" i="5"/>
  <c r="E14" i="5"/>
  <c r="C14" i="5"/>
  <c r="X13" i="5"/>
  <c r="Q13" i="5"/>
  <c r="T13" i="5" s="1"/>
  <c r="N13" i="5"/>
  <c r="L13" i="5"/>
  <c r="I13" i="5"/>
  <c r="Y13" i="5" s="1"/>
  <c r="G13" i="5"/>
  <c r="E13" i="5"/>
  <c r="C13" i="5"/>
  <c r="X12" i="5"/>
  <c r="Q12" i="5"/>
  <c r="T12" i="5" s="1"/>
  <c r="N12" i="5"/>
  <c r="L12" i="5"/>
  <c r="I12" i="5"/>
  <c r="G12" i="5"/>
  <c r="E12" i="5"/>
  <c r="C12" i="5"/>
  <c r="X11" i="5"/>
  <c r="Q11" i="5"/>
  <c r="T11" i="5" s="1"/>
  <c r="N11" i="5"/>
  <c r="L11" i="5"/>
  <c r="I11" i="5"/>
  <c r="G11" i="5"/>
  <c r="E11" i="5"/>
  <c r="C11" i="5"/>
  <c r="X10" i="5"/>
  <c r="Q10" i="5"/>
  <c r="T10" i="5" s="1"/>
  <c r="N10" i="5"/>
  <c r="L10" i="5"/>
  <c r="I10" i="5"/>
  <c r="Y10" i="5" s="1"/>
  <c r="G10" i="5"/>
  <c r="E10" i="5"/>
  <c r="C10" i="5"/>
  <c r="X9" i="5"/>
  <c r="Q9" i="5"/>
  <c r="T9" i="5" s="1"/>
  <c r="N9" i="5"/>
  <c r="L9" i="5"/>
  <c r="I9" i="5"/>
  <c r="Y9" i="5" s="1"/>
  <c r="G9" i="5"/>
  <c r="E9" i="5"/>
  <c r="C9" i="5"/>
  <c r="X8" i="5"/>
  <c r="Q8" i="5"/>
  <c r="T8" i="5" s="1"/>
  <c r="N8" i="5"/>
  <c r="L8" i="5"/>
  <c r="I8" i="5"/>
  <c r="G8" i="5"/>
  <c r="E8" i="5"/>
  <c r="C8" i="5"/>
  <c r="X7" i="5"/>
  <c r="Q7" i="5"/>
  <c r="T7" i="5" s="1"/>
  <c r="N7" i="5"/>
  <c r="L7" i="5"/>
  <c r="I7" i="5"/>
  <c r="G7" i="5"/>
  <c r="E7" i="5"/>
  <c r="C7" i="5"/>
  <c r="X6" i="5"/>
  <c r="Q6" i="5"/>
  <c r="T6" i="5" s="1"/>
  <c r="N6" i="5"/>
  <c r="L6" i="5"/>
  <c r="I6" i="5"/>
  <c r="G6" i="5"/>
  <c r="E6" i="5"/>
  <c r="C6" i="5"/>
  <c r="X5" i="5"/>
  <c r="Q5" i="5"/>
  <c r="T5" i="5" s="1"/>
  <c r="N5" i="5"/>
  <c r="L5" i="5"/>
  <c r="I5" i="5"/>
  <c r="Y5" i="5" s="1"/>
  <c r="G5" i="5"/>
  <c r="E5" i="5"/>
  <c r="C5" i="5"/>
  <c r="O8" i="5" l="1"/>
  <c r="O43" i="5"/>
  <c r="O44" i="5"/>
  <c r="Y61" i="5"/>
  <c r="Y29" i="5"/>
  <c r="Y114" i="5"/>
  <c r="Y6" i="5"/>
  <c r="O24" i="5"/>
  <c r="O45" i="5"/>
  <c r="O116" i="5"/>
  <c r="O117" i="5"/>
  <c r="Y45" i="5"/>
  <c r="Y31" i="5"/>
  <c r="Y26" i="5"/>
  <c r="Y27" i="5"/>
  <c r="Y12" i="5"/>
  <c r="O21" i="5"/>
  <c r="O35" i="5"/>
  <c r="Y36" i="5"/>
  <c r="O37" i="5"/>
  <c r="O55" i="5"/>
  <c r="O62" i="5"/>
  <c r="O69" i="5"/>
  <c r="O78" i="5"/>
  <c r="O79" i="5"/>
  <c r="Y83" i="5"/>
  <c r="Y106" i="5"/>
  <c r="O10" i="5"/>
  <c r="O11" i="5"/>
  <c r="O18" i="5"/>
  <c r="O19" i="5"/>
  <c r="O20" i="5"/>
  <c r="Y24" i="5"/>
  <c r="O36" i="5"/>
  <c r="Y44" i="5"/>
  <c r="O50" i="5"/>
  <c r="O59" i="5"/>
  <c r="O61" i="5"/>
  <c r="O83" i="5"/>
  <c r="Y90" i="5"/>
  <c r="O102" i="5"/>
  <c r="O108" i="5"/>
  <c r="O109" i="5"/>
  <c r="Y52" i="5"/>
  <c r="Y115" i="5"/>
  <c r="O31" i="5"/>
  <c r="O48" i="5"/>
  <c r="Y55" i="5"/>
  <c r="O74" i="5"/>
  <c r="O80" i="5"/>
  <c r="O85" i="5"/>
  <c r="O9" i="5"/>
  <c r="O6" i="5"/>
  <c r="O7" i="5"/>
  <c r="Y7" i="5"/>
  <c r="Y8" i="5"/>
  <c r="O14" i="5"/>
  <c r="O15" i="5"/>
  <c r="O26" i="5"/>
  <c r="O27" i="5"/>
  <c r="O29" i="5"/>
  <c r="O32" i="5"/>
  <c r="O34" i="5"/>
  <c r="O42" i="5"/>
  <c r="O51" i="5"/>
  <c r="O53" i="5"/>
  <c r="O56" i="5"/>
  <c r="O58" i="5"/>
  <c r="O70" i="5"/>
  <c r="O72" i="5"/>
  <c r="O75" i="5"/>
  <c r="O77" i="5"/>
  <c r="O86" i="5"/>
  <c r="O88" i="5"/>
  <c r="O91" i="5"/>
  <c r="O95" i="5"/>
  <c r="O100" i="5"/>
  <c r="O101" i="5"/>
  <c r="Y102" i="5"/>
  <c r="Y105" i="5"/>
  <c r="Y110" i="5"/>
  <c r="Y113" i="5"/>
  <c r="O5" i="5"/>
  <c r="O13" i="5"/>
  <c r="O16" i="5"/>
  <c r="Y19" i="5"/>
  <c r="O22" i="5"/>
  <c r="O23" i="5"/>
  <c r="O25" i="5"/>
  <c r="O28" i="5"/>
  <c r="O30" i="5"/>
  <c r="Y35" i="5"/>
  <c r="O39" i="5"/>
  <c r="Y43" i="5"/>
  <c r="O47" i="5"/>
  <c r="Y48" i="5"/>
  <c r="O49" i="5"/>
  <c r="O52" i="5"/>
  <c r="O54" i="5"/>
  <c r="Y59" i="5"/>
  <c r="O64" i="5"/>
  <c r="Y67" i="5"/>
  <c r="O68" i="5"/>
  <c r="O71" i="5"/>
  <c r="O73" i="5"/>
  <c r="Y78" i="5"/>
  <c r="O82" i="5"/>
  <c r="O84" i="5"/>
  <c r="O87" i="5"/>
  <c r="O89" i="5"/>
  <c r="Y96" i="5"/>
  <c r="O98" i="5"/>
  <c r="O104" i="5"/>
  <c r="O105" i="5"/>
  <c r="O107" i="5"/>
  <c r="O110" i="5"/>
  <c r="O112" i="5"/>
  <c r="O113" i="5"/>
  <c r="O115" i="5"/>
  <c r="O12" i="5"/>
  <c r="O17" i="5"/>
  <c r="Y20" i="5"/>
  <c r="O33" i="5"/>
  <c r="O38" i="5"/>
  <c r="O46" i="5"/>
  <c r="O57" i="5"/>
  <c r="O63" i="5"/>
  <c r="O76" i="5"/>
  <c r="O81" i="5"/>
  <c r="O92" i="5"/>
  <c r="Y98" i="5"/>
  <c r="O103" i="5"/>
  <c r="O106" i="5"/>
  <c r="O111" i="5"/>
  <c r="O114" i="5"/>
  <c r="Y16" i="5"/>
  <c r="Y11" i="5"/>
</calcChain>
</file>

<file path=xl/sharedStrings.xml><?xml version="1.0" encoding="utf-8"?>
<sst xmlns="http://schemas.openxmlformats.org/spreadsheetml/2006/main" count="1238" uniqueCount="343">
  <si>
    <t>Number</t>
  </si>
  <si>
    <t>Depth</t>
  </si>
  <si>
    <t>Sample Code</t>
  </si>
  <si>
    <t>BJ-1-14</t>
  </si>
  <si>
    <t>M-1-5</t>
  </si>
  <si>
    <t>M-1-3m</t>
  </si>
  <si>
    <t>MB-1-10m</t>
  </si>
  <si>
    <t>OIE-1-6</t>
  </si>
  <si>
    <t>OIE-1-4</t>
  </si>
  <si>
    <t>P-1-4</t>
  </si>
  <si>
    <t>TR-3-2</t>
  </si>
  <si>
    <t>AR-1-4b</t>
  </si>
  <si>
    <t>HR-1-3</t>
  </si>
  <si>
    <t>OVH-1-5</t>
  </si>
  <si>
    <t>OVH-2-5</t>
  </si>
  <si>
    <t>OVH-3-1</t>
  </si>
  <si>
    <t>SCL-1-4b</t>
  </si>
  <si>
    <t>SCL-1-2t</t>
  </si>
  <si>
    <t>T-1-5</t>
  </si>
  <si>
    <t>T-1-4</t>
  </si>
  <si>
    <t>T-1-3</t>
  </si>
  <si>
    <t>T-1-2</t>
  </si>
  <si>
    <t>T-2-4</t>
  </si>
  <si>
    <t>T-3-4</t>
  </si>
  <si>
    <t>T-3-3</t>
  </si>
  <si>
    <t>T-3-2</t>
  </si>
  <si>
    <t>T-3-1</t>
  </si>
  <si>
    <t>T-4-7</t>
  </si>
  <si>
    <t>ED3-1-8</t>
  </si>
  <si>
    <t>PF-1-3</t>
  </si>
  <si>
    <t>PF-1-2</t>
  </si>
  <si>
    <t>PF-2-5t</t>
  </si>
  <si>
    <t>PF-2-4b</t>
  </si>
  <si>
    <t>PF-2-3</t>
  </si>
  <si>
    <t>PF-2-2</t>
  </si>
  <si>
    <t>PF-2-1</t>
  </si>
  <si>
    <t>PF-3-2b</t>
  </si>
  <si>
    <t>PF-3-1</t>
  </si>
  <si>
    <t>V-1-2t</t>
  </si>
  <si>
    <t>V-1-1b</t>
  </si>
  <si>
    <t>V-2-7t</t>
  </si>
  <si>
    <t>WR-1-11b</t>
  </si>
  <si>
    <t>WR-1-9</t>
  </si>
  <si>
    <t>WR-1-4</t>
  </si>
  <si>
    <t>WR-1-3</t>
  </si>
  <si>
    <t>WR-2-6t</t>
  </si>
  <si>
    <t>WR-2-3t</t>
  </si>
  <si>
    <t>WR-3-11t</t>
  </si>
  <si>
    <t>WR-3-3t</t>
  </si>
  <si>
    <t>Angiosperms</t>
  </si>
  <si>
    <t>Alnipollenites verus</t>
  </si>
  <si>
    <t>Caryapollenites simplex</t>
  </si>
  <si>
    <t>Corsinipollenites oculusnoctis</t>
  </si>
  <si>
    <t>Cupuliferoidaepollenites liblarensis</t>
  </si>
  <si>
    <t>Cupuliferoipollenites cingulum</t>
  </si>
  <si>
    <t>Ilexpollenites iliacus</t>
  </si>
  <si>
    <t>Nyssapollenites satzveyensis</t>
  </si>
  <si>
    <t>Platycaryapollenites platycaryoides</t>
  </si>
  <si>
    <t>Quercoidites microhenrici</t>
  </si>
  <si>
    <t>Rhoipites viburnoides</t>
  </si>
  <si>
    <t>Salixpollenites discolorpites</t>
  </si>
  <si>
    <t>Triporopollenites coryloides</t>
  </si>
  <si>
    <t>Trivestibulopollenites paleobetuloides</t>
  </si>
  <si>
    <t>Gymnosperms</t>
  </si>
  <si>
    <t>Baculatisporites primarius</t>
  </si>
  <si>
    <t>Laevigatosporites haardtii</t>
  </si>
  <si>
    <t>Verucatosporites favus</t>
  </si>
  <si>
    <t>Trilete type 1</t>
  </si>
  <si>
    <t>Botryococcus braunii</t>
  </si>
  <si>
    <t>Schizosporis parvus</t>
  </si>
  <si>
    <t>Pediastrum bifidites</t>
  </si>
  <si>
    <t>Fungi</t>
  </si>
  <si>
    <r>
      <t>Cycadopites</t>
    </r>
    <r>
      <rPr>
        <sz val="10"/>
        <rFont val="Times New Roman"/>
        <family val="1"/>
      </rPr>
      <t xml:space="preserve"> spp.</t>
    </r>
  </si>
  <si>
    <t>Fungal fruiting body</t>
  </si>
  <si>
    <t>Fungal spore</t>
  </si>
  <si>
    <t>Fungal hyphea</t>
  </si>
  <si>
    <t>Axis 1</t>
  </si>
  <si>
    <t>Axis 2</t>
  </si>
  <si>
    <t>Sample ID</t>
  </si>
  <si>
    <r>
      <t>Abiespollenites</t>
    </r>
    <r>
      <rPr>
        <sz val="10"/>
        <rFont val="Times New Roman"/>
        <family val="1"/>
      </rPr>
      <t xml:space="preserve"> spp.</t>
    </r>
  </si>
  <si>
    <r>
      <t>Cathaya</t>
    </r>
    <r>
      <rPr>
        <sz val="10"/>
        <rFont val="Times New Roman"/>
        <family val="1"/>
      </rPr>
      <t>-type</t>
    </r>
  </si>
  <si>
    <r>
      <t xml:space="preserve">Cedripites </t>
    </r>
    <r>
      <rPr>
        <sz val="10"/>
        <rFont val="Times New Roman"/>
        <family val="1"/>
      </rPr>
      <t>spp.</t>
    </r>
  </si>
  <si>
    <t>Monocolpopollenites tranquilus</t>
  </si>
  <si>
    <r>
      <t xml:space="preserve">Piceapollenites </t>
    </r>
    <r>
      <rPr>
        <sz val="10"/>
        <rFont val="Times New Roman"/>
        <family val="1"/>
      </rPr>
      <t>spp.</t>
    </r>
  </si>
  <si>
    <r>
      <t>Pinus</t>
    </r>
    <r>
      <rPr>
        <sz val="10"/>
        <rFont val="Times New Roman"/>
        <family val="1"/>
      </rPr>
      <t xml:space="preserve"> diplox</t>
    </r>
  </si>
  <si>
    <r>
      <t xml:space="preserve">Pinus </t>
    </r>
    <r>
      <rPr>
        <sz val="10"/>
        <rFont val="Times New Roman"/>
        <family val="1"/>
      </rPr>
      <t>haplox</t>
    </r>
  </si>
  <si>
    <r>
      <t>Pinuspollenites</t>
    </r>
    <r>
      <rPr>
        <sz val="10"/>
        <rFont val="Times New Roman"/>
        <family val="1"/>
      </rPr>
      <t xml:space="preserve"> spp.</t>
    </r>
  </si>
  <si>
    <r>
      <t>Podocarpidites</t>
    </r>
    <r>
      <rPr>
        <sz val="10"/>
        <rFont val="Times New Roman"/>
        <family val="1"/>
      </rPr>
      <t xml:space="preserve"> spp.</t>
    </r>
  </si>
  <si>
    <r>
      <t>Pseudotsugapollenites</t>
    </r>
    <r>
      <rPr>
        <sz val="10"/>
        <rFont val="Times New Roman"/>
        <family val="1"/>
      </rPr>
      <t xml:space="preserve"> spp.</t>
    </r>
  </si>
  <si>
    <t>Sciadopityspollenites serratus</t>
  </si>
  <si>
    <r>
      <t>Sequoiapollenites</t>
    </r>
    <r>
      <rPr>
        <sz val="10"/>
        <rFont val="Times New Roman"/>
        <family val="1"/>
      </rPr>
      <t xml:space="preserve"> sp.</t>
    </r>
  </si>
  <si>
    <r>
      <t>Tsugapollenites</t>
    </r>
    <r>
      <rPr>
        <sz val="10"/>
        <rFont val="Times New Roman"/>
        <family val="1"/>
      </rPr>
      <t xml:space="preserve"> spp.</t>
    </r>
  </si>
  <si>
    <t>BC-1-10</t>
  </si>
  <si>
    <t>BC-1-5</t>
  </si>
  <si>
    <t>BJ-1-4t</t>
  </si>
  <si>
    <t>M-1-9b</t>
  </si>
  <si>
    <t>MB-1-9b</t>
  </si>
  <si>
    <t>RL-1-7</t>
  </si>
  <si>
    <t>RL-1-4b</t>
  </si>
  <si>
    <t>SRD-1-1t</t>
  </si>
  <si>
    <t>TR-2-1</t>
  </si>
  <si>
    <t>WC-1-2</t>
  </si>
  <si>
    <t>WJ-1-3</t>
  </si>
  <si>
    <t>CC-1-2</t>
  </si>
  <si>
    <t>J-1-5b</t>
  </si>
  <si>
    <t>PRD-1-2a</t>
  </si>
  <si>
    <t>PRD-2-3m</t>
  </si>
  <si>
    <t>PRD-2-2b</t>
  </si>
  <si>
    <t>R3-3-20</t>
  </si>
  <si>
    <t>R3-3-15</t>
  </si>
  <si>
    <t>HR-1-5</t>
  </si>
  <si>
    <t>T-2-5</t>
  </si>
  <si>
    <t>T-2-3</t>
  </si>
  <si>
    <t>T-2-2</t>
  </si>
  <si>
    <t>T-2-1</t>
  </si>
  <si>
    <t>T-4-5t</t>
  </si>
  <si>
    <t>T-4-4b</t>
  </si>
  <si>
    <t>T-4-3</t>
  </si>
  <si>
    <t>T-4-2</t>
  </si>
  <si>
    <t>D-1-1b</t>
  </si>
  <si>
    <t>ED3-1-11</t>
  </si>
  <si>
    <t>PF-3-3t</t>
  </si>
  <si>
    <t>PV-1-13</t>
  </si>
  <si>
    <t>PV-1-12</t>
  </si>
  <si>
    <t>V-2-6m</t>
  </si>
  <si>
    <t>W-1-3</t>
  </si>
  <si>
    <t>W-2-1</t>
  </si>
  <si>
    <t>W-3-1</t>
  </si>
  <si>
    <t>W-4-1</t>
  </si>
  <si>
    <t>YC-1-7b</t>
  </si>
  <si>
    <r>
      <t>Detrended correspondence analysis (DCA) was performed with a tolerance of the eigenanalysis set at 1 x 10</t>
    </r>
    <r>
      <rPr>
        <vertAlign val="superscript"/>
        <sz val="10"/>
        <color theme="1"/>
        <rFont val="Times New Roman"/>
        <family val="1"/>
      </rPr>
      <t>-7</t>
    </r>
    <r>
      <rPr>
        <sz val="10"/>
        <color theme="1"/>
        <rFont val="Times New Roman"/>
        <family val="1"/>
      </rPr>
      <t>. Rare species were downweighted by using the Hill logarithm and data were square root transformed. DCA produced a scatter plot that shows the spatial distribution of the palynological taxa along two axes (environmental gradients). The scatter plot produced here includes 47 variables (= taxa) and 46 cases (= samples), with axis 1 having an eigenvalue of 0.54, a percentage of 23.919 and a cumulative percentage of 23.919, and with axis 2 having an eigenvalue of 0.15, a percentage of 6.644 and a cumulative percentage of 30.563.</t>
    </r>
  </si>
  <si>
    <t>BF</t>
  </si>
  <si>
    <t>SLS</t>
  </si>
  <si>
    <t>NS</t>
  </si>
  <si>
    <t>C</t>
  </si>
  <si>
    <t>QCT</t>
  </si>
  <si>
    <t>Data in percentage</t>
  </si>
  <si>
    <t>Al2O3</t>
  </si>
  <si>
    <t>mAl2O3</t>
  </si>
  <si>
    <t>CaO</t>
  </si>
  <si>
    <t>mCaO</t>
  </si>
  <si>
    <t>Na2O</t>
  </si>
  <si>
    <t>mNa2O</t>
  </si>
  <si>
    <t>K2O</t>
  </si>
  <si>
    <t>mK2O</t>
  </si>
  <si>
    <t>MgO</t>
  </si>
  <si>
    <t>mMgO</t>
  </si>
  <si>
    <t>SiO2</t>
  </si>
  <si>
    <t>mSiO2</t>
  </si>
  <si>
    <t>CIA-K</t>
  </si>
  <si>
    <t>TiO</t>
  </si>
  <si>
    <t>mTi</t>
  </si>
  <si>
    <t>mAl</t>
  </si>
  <si>
    <t>Ti/Al</t>
  </si>
  <si>
    <t>FeO</t>
  </si>
  <si>
    <t>mFeO</t>
  </si>
  <si>
    <t>K/(Fe+Mg)</t>
  </si>
  <si>
    <t>Rattlesnake Ridge Member</t>
  </si>
  <si>
    <t>WJ-1-4</t>
  </si>
  <si>
    <t>SRD-1-3</t>
  </si>
  <si>
    <t>RL-1-4</t>
  </si>
  <si>
    <t>P-1-6t</t>
  </si>
  <si>
    <t>P-1-5t</t>
  </si>
  <si>
    <t>P-1-4b</t>
  </si>
  <si>
    <t>P-1-2</t>
  </si>
  <si>
    <t>MB-1-12</t>
  </si>
  <si>
    <t>MB-1-11t</t>
  </si>
  <si>
    <t>MB-1-6t</t>
  </si>
  <si>
    <t>MB-1-5b</t>
  </si>
  <si>
    <t>MB-1-4t</t>
  </si>
  <si>
    <t>MB-1-3b</t>
  </si>
  <si>
    <t>MB-1-2</t>
  </si>
  <si>
    <t>MB-1-1</t>
  </si>
  <si>
    <t>M-1-19t</t>
  </si>
  <si>
    <t>M-1-18b</t>
  </si>
  <si>
    <t>M-1-10t</t>
  </si>
  <si>
    <t>M-1-4t</t>
  </si>
  <si>
    <t>M-1-2b</t>
  </si>
  <si>
    <t>BJ-1-8t</t>
  </si>
  <si>
    <t>BJ-1-7b</t>
  </si>
  <si>
    <t>BJ-1-5t</t>
  </si>
  <si>
    <t>BJ-1-3</t>
  </si>
  <si>
    <t>BJ-1-1a</t>
  </si>
  <si>
    <t>AD-1-5t</t>
  </si>
  <si>
    <t>AD-1-2</t>
  </si>
  <si>
    <t>AD-1-1</t>
  </si>
  <si>
    <t>Squaw Creek-Quincy Member</t>
  </si>
  <si>
    <t>S-1-3</t>
  </si>
  <si>
    <t>S-1-2</t>
  </si>
  <si>
    <t>U-2-1</t>
  </si>
  <si>
    <t>T-4-3b</t>
  </si>
  <si>
    <t>T-4-1</t>
  </si>
  <si>
    <t>T-2-7</t>
  </si>
  <si>
    <t>T-2-5t</t>
  </si>
  <si>
    <t>T-2-4b</t>
  </si>
  <si>
    <t>SCL-1-6</t>
  </si>
  <si>
    <t>SCL-1-4</t>
  </si>
  <si>
    <t>SCL-1-2</t>
  </si>
  <si>
    <t>OVH-3-2</t>
  </si>
  <si>
    <t>OVH-2-2</t>
  </si>
  <si>
    <t>OVH-1-3</t>
  </si>
  <si>
    <t>Vantage</t>
  </si>
  <si>
    <t>W-1-2</t>
  </si>
  <si>
    <t>V-2-5b</t>
  </si>
  <si>
    <t>V-2-4t</t>
  </si>
  <si>
    <t>V-2-3m</t>
  </si>
  <si>
    <t>V-2-2b</t>
  </si>
  <si>
    <t>V-2-1</t>
  </si>
  <si>
    <t>U-1-3</t>
  </si>
  <si>
    <t>U-1-2</t>
  </si>
  <si>
    <t>RC-2-2</t>
  </si>
  <si>
    <t>RC-2-1</t>
  </si>
  <si>
    <t>PV-1-10</t>
  </si>
  <si>
    <t>PV-1-8</t>
  </si>
  <si>
    <t>PV-1-7</t>
  </si>
  <si>
    <t>ED3-1-4</t>
  </si>
  <si>
    <t>Grande Ronde</t>
  </si>
  <si>
    <t>YC-1-3t</t>
  </si>
  <si>
    <t>WR-3-10b</t>
  </si>
  <si>
    <t>WR-3-8</t>
  </si>
  <si>
    <t>WR-3-7</t>
  </si>
  <si>
    <t>WR-3-6t</t>
  </si>
  <si>
    <t>WR-3-5b</t>
  </si>
  <si>
    <t>WR-2-7</t>
  </si>
  <si>
    <t>WR-2-4</t>
  </si>
  <si>
    <t>WR-1-14</t>
  </si>
  <si>
    <t>WR-1-12t</t>
  </si>
  <si>
    <t>WR-1-10</t>
  </si>
  <si>
    <t>WR-1-8</t>
  </si>
  <si>
    <t>WR-1-7t</t>
  </si>
  <si>
    <t>WR-1-6m</t>
  </si>
  <si>
    <t>WR-1-5b</t>
  </si>
  <si>
    <t>WR-1-1</t>
  </si>
  <si>
    <t>Chemical Index of alteration CIA-K = 100 x Al/(Al+Ca+Na), see Sheldon &amp; Tabor, 2009, for details.</t>
  </si>
  <si>
    <t>Member</t>
  </si>
  <si>
    <t>Location</t>
  </si>
  <si>
    <t>Abbr.</t>
  </si>
  <si>
    <t>Latitude</t>
  </si>
  <si>
    <t>Longitude</t>
  </si>
  <si>
    <t>Douglas Creek</t>
  </si>
  <si>
    <t>Wagon Road</t>
  </si>
  <si>
    <t>WR</t>
  </si>
  <si>
    <t>Yakima Canyon</t>
  </si>
  <si>
    <t>YC</t>
  </si>
  <si>
    <t>Central Ferry</t>
  </si>
  <si>
    <t>CF</t>
  </si>
  <si>
    <t>Dodge</t>
  </si>
  <si>
    <t>D</t>
  </si>
  <si>
    <t>Edgemont 3</t>
  </si>
  <si>
    <t>ED3</t>
  </si>
  <si>
    <t>Pleasant Valley</t>
  </si>
  <si>
    <t>PV</t>
  </si>
  <si>
    <t>Umtanum 1</t>
  </si>
  <si>
    <t>U1</t>
  </si>
  <si>
    <t>V</t>
  </si>
  <si>
    <t>Windust</t>
  </si>
  <si>
    <t>W</t>
  </si>
  <si>
    <t>Squaw Creek</t>
  </si>
  <si>
    <t>Goodnoe Hill</t>
  </si>
  <si>
    <t>GH</t>
  </si>
  <si>
    <t>and Quincy</t>
  </si>
  <si>
    <t>Hoctor Road</t>
  </si>
  <si>
    <t>HR</t>
  </si>
  <si>
    <t>Old Vantage Highway</t>
  </si>
  <si>
    <t>OVH</t>
  </si>
  <si>
    <t>Roosevelt 1</t>
  </si>
  <si>
    <t>R1</t>
  </si>
  <si>
    <t>Scan Coffine Lake</t>
  </si>
  <si>
    <t>SCL</t>
  </si>
  <si>
    <t>Silica Road</t>
  </si>
  <si>
    <t>SR</t>
  </si>
  <si>
    <t>Trinidad</t>
  </si>
  <si>
    <t>T</t>
  </si>
  <si>
    <t>Sulphur</t>
  </si>
  <si>
    <t>S</t>
  </si>
  <si>
    <t>Selah</t>
  </si>
  <si>
    <t>Ayers Road</t>
  </si>
  <si>
    <t>AR</t>
  </si>
  <si>
    <t>Burbank Creek</t>
  </si>
  <si>
    <t>BC</t>
  </si>
  <si>
    <t>Chapman Creek</t>
  </si>
  <si>
    <t>CC</t>
  </si>
  <si>
    <t>Jericho</t>
  </si>
  <si>
    <t>J</t>
  </si>
  <si>
    <t>Mattawa (lower part)</t>
  </si>
  <si>
    <t>MA</t>
  </si>
  <si>
    <t>Plymouth Road</t>
  </si>
  <si>
    <t>PRD 1</t>
  </si>
  <si>
    <t>Roosevelt 3</t>
  </si>
  <si>
    <t>R3</t>
  </si>
  <si>
    <t>Rattlesnake Ridge</t>
  </si>
  <si>
    <t>Bert James Road</t>
  </si>
  <si>
    <t>BJ</t>
  </si>
  <si>
    <t>Mabton</t>
  </si>
  <si>
    <t>M</t>
  </si>
  <si>
    <t>Mabton-Bickleton Road</t>
  </si>
  <si>
    <t>MB</t>
  </si>
  <si>
    <t>Mattawa (upper part)</t>
  </si>
  <si>
    <t>Old Inland Empire</t>
  </si>
  <si>
    <t>OIE</t>
  </si>
  <si>
    <t>PRD 2</t>
  </si>
  <si>
    <t>Prosser</t>
  </si>
  <si>
    <t>P</t>
  </si>
  <si>
    <t>Sellars Road</t>
  </si>
  <si>
    <t>SRD</t>
  </si>
  <si>
    <t>Toppenish Ridge</t>
  </si>
  <si>
    <t>TR</t>
  </si>
  <si>
    <t>Wallula Junction</t>
  </si>
  <si>
    <t>WJ</t>
  </si>
  <si>
    <t>Webber Canyon</t>
  </si>
  <si>
    <t>WC</t>
  </si>
  <si>
    <t>Other</t>
  </si>
  <si>
    <t>Palouse Falls</t>
  </si>
  <si>
    <t>PF</t>
  </si>
  <si>
    <t>interbeds</t>
  </si>
  <si>
    <r>
      <t>Carpinus</t>
    </r>
    <r>
      <rPr>
        <sz val="9"/>
        <rFont val="Times New Roman"/>
        <family val="1"/>
      </rPr>
      <t>-type</t>
    </r>
  </si>
  <si>
    <r>
      <t>Chenopodium</t>
    </r>
    <r>
      <rPr>
        <sz val="9"/>
        <rFont val="Times New Roman"/>
        <family val="1"/>
      </rPr>
      <t>-type</t>
    </r>
  </si>
  <si>
    <r>
      <t>Cupuliferoidaepollenites</t>
    </r>
    <r>
      <rPr>
        <sz val="9"/>
        <rFont val="Times New Roman"/>
        <family val="1"/>
      </rPr>
      <t xml:space="preserve"> sp.</t>
    </r>
  </si>
  <si>
    <r>
      <t xml:space="preserve">Cupuliferoipollenites </t>
    </r>
    <r>
      <rPr>
        <sz val="9"/>
        <rFont val="Times New Roman"/>
        <family val="1"/>
      </rPr>
      <t>spp.</t>
    </r>
  </si>
  <si>
    <r>
      <t xml:space="preserve">Intratriporopollenites </t>
    </r>
    <r>
      <rPr>
        <sz val="9"/>
        <rFont val="Times New Roman"/>
        <family val="1"/>
      </rPr>
      <t>spp.</t>
    </r>
  </si>
  <si>
    <r>
      <t xml:space="preserve">Juglanspollenites </t>
    </r>
    <r>
      <rPr>
        <sz val="9"/>
        <rFont val="Times New Roman"/>
        <family val="1"/>
      </rPr>
      <t>spp.</t>
    </r>
  </si>
  <si>
    <r>
      <t>Liquidambarpollenites</t>
    </r>
    <r>
      <rPr>
        <sz val="9"/>
        <rFont val="Times New Roman"/>
        <family val="1"/>
      </rPr>
      <t xml:space="preserve"> spp.</t>
    </r>
  </si>
  <si>
    <r>
      <t xml:space="preserve">Momipites </t>
    </r>
    <r>
      <rPr>
        <sz val="9"/>
        <rFont val="Times New Roman"/>
        <family val="1"/>
      </rPr>
      <t>spp.</t>
    </r>
  </si>
  <si>
    <r>
      <t>Nyssapollenites</t>
    </r>
    <r>
      <rPr>
        <sz val="9"/>
        <rFont val="Times New Roman"/>
        <family val="1"/>
      </rPr>
      <t xml:space="preserve"> spp.</t>
    </r>
  </si>
  <si>
    <r>
      <t>Poaceae</t>
    </r>
    <r>
      <rPr>
        <sz val="9"/>
        <rFont val="Times New Roman"/>
        <family val="1"/>
      </rPr>
      <t>-type</t>
    </r>
  </si>
  <si>
    <r>
      <t>Pterocaryapollenites</t>
    </r>
    <r>
      <rPr>
        <sz val="9"/>
        <rFont val="Times New Roman"/>
        <family val="1"/>
      </rPr>
      <t>spp.</t>
    </r>
  </si>
  <si>
    <r>
      <t>Salixpollenites</t>
    </r>
    <r>
      <rPr>
        <sz val="9"/>
        <rFont val="Times New Roman"/>
        <family val="1"/>
      </rPr>
      <t xml:space="preserve"> sp.</t>
    </r>
  </si>
  <si>
    <r>
      <t xml:space="preserve">Scabratricolpites </t>
    </r>
    <r>
      <rPr>
        <sz val="9"/>
        <rFont val="Times New Roman"/>
        <family val="1"/>
      </rPr>
      <t>spp.</t>
    </r>
  </si>
  <si>
    <r>
      <t>Ulmipollenites</t>
    </r>
    <r>
      <rPr>
        <sz val="9"/>
        <rFont val="Times New Roman"/>
        <family val="1"/>
      </rPr>
      <t xml:space="preserve"> spp.</t>
    </r>
  </si>
  <si>
    <r>
      <t>Cycadopites</t>
    </r>
    <r>
      <rPr>
        <sz val="9"/>
        <rFont val="Times New Roman"/>
        <family val="1"/>
      </rPr>
      <t xml:space="preserve"> spp.</t>
    </r>
  </si>
  <si>
    <r>
      <t xml:space="preserve">Cupressicates </t>
    </r>
    <r>
      <rPr>
        <sz val="9"/>
        <rFont val="Times New Roman"/>
        <family val="1"/>
      </rPr>
      <t>sp.</t>
    </r>
  </si>
  <si>
    <r>
      <rPr>
        <b/>
        <i/>
        <u/>
        <sz val="9"/>
        <rFont val="Times New Roman"/>
        <family val="1"/>
      </rPr>
      <t>Polypodiopsida</t>
    </r>
    <r>
      <rPr>
        <b/>
        <u/>
        <sz val="9"/>
        <rFont val="Times New Roman"/>
        <family val="1"/>
      </rPr>
      <t xml:space="preserve"> (ferns)</t>
    </r>
  </si>
  <si>
    <r>
      <t>Deltoidospora</t>
    </r>
    <r>
      <rPr>
        <sz val="9"/>
        <rFont val="Times New Roman"/>
        <family val="1"/>
      </rPr>
      <t xml:space="preserve"> spp.</t>
    </r>
  </si>
  <si>
    <r>
      <t xml:space="preserve">Laevigatosporites </t>
    </r>
    <r>
      <rPr>
        <sz val="9"/>
        <rFont val="Times New Roman"/>
        <family val="1"/>
      </rPr>
      <t>sp.</t>
    </r>
  </si>
  <si>
    <r>
      <t>Microfoveolatosporites</t>
    </r>
    <r>
      <rPr>
        <sz val="9"/>
        <rFont val="Times New Roman"/>
        <family val="1"/>
      </rPr>
      <t xml:space="preserve"> spp.</t>
    </r>
  </si>
  <si>
    <r>
      <rPr>
        <b/>
        <i/>
        <u/>
        <sz val="9"/>
        <rFont val="Times New Roman"/>
        <family val="1"/>
      </rPr>
      <t xml:space="preserve">Lycopodiophyta </t>
    </r>
    <r>
      <rPr>
        <b/>
        <u/>
        <sz val="9"/>
        <rFont val="Times New Roman"/>
        <family val="1"/>
      </rPr>
      <t>(fern allies)</t>
    </r>
  </si>
  <si>
    <r>
      <t>Echinosporis</t>
    </r>
    <r>
      <rPr>
        <sz val="9"/>
        <rFont val="Times New Roman"/>
        <family val="1"/>
      </rPr>
      <t xml:space="preserve"> spp.</t>
    </r>
  </si>
  <si>
    <r>
      <t>Lycopodiumsporites</t>
    </r>
    <r>
      <rPr>
        <sz val="9"/>
        <rFont val="Times New Roman"/>
        <family val="1"/>
      </rPr>
      <t xml:space="preserve"> spp.</t>
    </r>
  </si>
  <si>
    <r>
      <rPr>
        <b/>
        <i/>
        <u/>
        <sz val="9"/>
        <rFont val="Times New Roman"/>
        <family val="1"/>
      </rPr>
      <t>Bryophyta</t>
    </r>
    <r>
      <rPr>
        <b/>
        <u/>
        <sz val="9"/>
        <rFont val="Times New Roman"/>
        <family val="1"/>
      </rPr>
      <t xml:space="preserve"> (mosses)</t>
    </r>
  </si>
  <si>
    <r>
      <t>Stereisporites</t>
    </r>
    <r>
      <rPr>
        <sz val="9"/>
        <rFont val="Times New Roman"/>
        <family val="1"/>
      </rPr>
      <t xml:space="preserve"> spp.</t>
    </r>
  </si>
  <si>
    <r>
      <rPr>
        <b/>
        <i/>
        <u/>
        <sz val="9"/>
        <color theme="1"/>
        <rFont val="Times New Roman"/>
        <family val="1"/>
      </rPr>
      <t>Chlorophyceae</t>
    </r>
    <r>
      <rPr>
        <b/>
        <u/>
        <sz val="9"/>
        <color theme="1"/>
        <rFont val="Times New Roman"/>
        <family val="1"/>
      </rPr>
      <t xml:space="preserve"> (green algae)</t>
    </r>
  </si>
  <si>
    <r>
      <t xml:space="preserve">Chlorophyceae </t>
    </r>
    <r>
      <rPr>
        <sz val="9"/>
        <rFont val="Times New Roman"/>
        <family val="1"/>
      </rPr>
      <t>undiff.</t>
    </r>
  </si>
  <si>
    <t>Table DR1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</si>
</sst>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name val="Times New Roman"/>
      <family val="1"/>
    </font>
    <font>
      <i/>
      <sz val="9"/>
      <name val="Times New Roman"/>
      <family val="1"/>
    </font>
    <font>
      <sz val="9"/>
      <color rgb="FF0070C0"/>
      <name val="Times New Roman"/>
      <family val="1"/>
    </font>
    <font>
      <b/>
      <i/>
      <u/>
      <sz val="9"/>
      <name val="Times New Roman"/>
      <family val="1"/>
    </font>
    <font>
      <i/>
      <u/>
      <sz val="9"/>
      <name val="Times New Roman"/>
      <family val="1"/>
    </font>
    <font>
      <b/>
      <u/>
      <sz val="9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i/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6" fillId="0" borderId="0" xfId="0" applyFont="1"/>
    <xf numFmtId="2" fontId="1" fillId="0" borderId="2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3" xfId="0" applyFont="1" applyBorder="1"/>
    <xf numFmtId="49" fontId="3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0" xfId="1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right" vertical="center"/>
    </xf>
    <xf numFmtId="2" fontId="12" fillId="0" borderId="1" xfId="0" applyNumberFormat="1" applyFont="1" applyBorder="1" applyAlignment="1">
      <alignment horizontal="left"/>
    </xf>
    <xf numFmtId="2" fontId="12" fillId="0" borderId="1" xfId="0" applyNumberFormat="1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2" fontId="12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2" fontId="12" fillId="0" borderId="2" xfId="0" applyNumberFormat="1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left"/>
    </xf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left" vertical="center"/>
    </xf>
    <xf numFmtId="2" fontId="20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2" fontId="23" fillId="0" borderId="0" xfId="0" applyNumberFormat="1" applyFont="1" applyBorder="1" applyAlignment="1">
      <alignment horizontal="left"/>
    </xf>
    <xf numFmtId="2" fontId="20" fillId="0" borderId="0" xfId="0" applyNumberFormat="1" applyFont="1" applyAlignment="1">
      <alignment horizontal="left"/>
    </xf>
    <xf numFmtId="0" fontId="12" fillId="0" borderId="0" xfId="0" applyFont="1" applyBorder="1" applyAlignment="1">
      <alignment vertical="center"/>
    </xf>
    <xf numFmtId="0" fontId="14" fillId="0" borderId="0" xfId="0" applyFont="1" applyBorder="1"/>
    <xf numFmtId="2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left"/>
    </xf>
    <xf numFmtId="2" fontId="16" fillId="0" borderId="0" xfId="0" applyNumberFormat="1" applyFont="1" applyBorder="1" applyAlignment="1">
      <alignment vertical="center"/>
    </xf>
    <xf numFmtId="2" fontId="13" fillId="0" borderId="0" xfId="0" applyNumberFormat="1" applyFont="1"/>
    <xf numFmtId="2" fontId="14" fillId="0" borderId="0" xfId="0" applyNumberFormat="1" applyFont="1"/>
    <xf numFmtId="2" fontId="16" fillId="0" borderId="0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left" vertical="center"/>
    </xf>
    <xf numFmtId="0" fontId="11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4" fillId="0" borderId="0" xfId="0" applyFon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5" sqref="G4:G5"/>
    </sheetView>
  </sheetViews>
  <sheetFormatPr defaultRowHeight="14.4" x14ac:dyDescent="0.3"/>
  <cols>
    <col min="1" max="1" width="11.88671875" customWidth="1"/>
    <col min="2" max="2" width="18.33203125" customWidth="1"/>
    <col min="4" max="4" width="10.44140625" customWidth="1"/>
    <col min="5" max="5" width="11.5546875" customWidth="1"/>
  </cols>
  <sheetData>
    <row r="1" spans="1:5" ht="18" x14ac:dyDescent="0.35">
      <c r="A1" s="74" t="s">
        <v>342</v>
      </c>
    </row>
    <row r="3" spans="1:5" ht="15" x14ac:dyDescent="0.25">
      <c r="A3" s="68" t="s">
        <v>234</v>
      </c>
      <c r="B3" s="69" t="s">
        <v>235</v>
      </c>
      <c r="C3" s="68" t="s">
        <v>236</v>
      </c>
      <c r="D3" s="70" t="s">
        <v>237</v>
      </c>
      <c r="E3" s="70" t="s">
        <v>238</v>
      </c>
    </row>
    <row r="4" spans="1:5" x14ac:dyDescent="0.3">
      <c r="A4" s="72" t="s">
        <v>239</v>
      </c>
      <c r="B4" s="34" t="s">
        <v>240</v>
      </c>
      <c r="C4" s="35" t="s">
        <v>241</v>
      </c>
      <c r="D4" s="36">
        <v>47.464500000000001</v>
      </c>
      <c r="E4" s="36">
        <v>-119.87348299999999</v>
      </c>
    </row>
    <row r="5" spans="1:5" x14ac:dyDescent="0.3">
      <c r="A5" s="72"/>
      <c r="B5" s="34" t="s">
        <v>242</v>
      </c>
      <c r="C5" s="35" t="s">
        <v>243</v>
      </c>
      <c r="D5" s="36">
        <v>46.735517000000002</v>
      </c>
      <c r="E5" s="36">
        <v>-120.450867</v>
      </c>
    </row>
    <row r="6" spans="1:5" ht="15" x14ac:dyDescent="0.25">
      <c r="A6" s="35" t="s">
        <v>201</v>
      </c>
      <c r="B6" s="34" t="s">
        <v>244</v>
      </c>
      <c r="C6" s="35" t="s">
        <v>245</v>
      </c>
      <c r="D6" s="36">
        <v>46.650950000000002</v>
      </c>
      <c r="E6" s="36">
        <v>-117.80674999999999</v>
      </c>
    </row>
    <row r="7" spans="1:5" ht="15" x14ac:dyDescent="0.25">
      <c r="A7" s="35"/>
      <c r="B7" s="34" t="s">
        <v>246</v>
      </c>
      <c r="C7" s="35" t="s">
        <v>247</v>
      </c>
      <c r="D7" s="36">
        <v>46.525483000000001</v>
      </c>
      <c r="E7" s="36">
        <v>-117.80461699999999</v>
      </c>
    </row>
    <row r="8" spans="1:5" ht="15" x14ac:dyDescent="0.25">
      <c r="A8" s="35"/>
      <c r="B8" s="34" t="s">
        <v>248</v>
      </c>
      <c r="C8" s="35" t="s">
        <v>249</v>
      </c>
      <c r="D8" s="36">
        <v>46.882182999999998</v>
      </c>
      <c r="E8" s="36">
        <v>-120.42438300000001</v>
      </c>
    </row>
    <row r="9" spans="1:5" ht="15" x14ac:dyDescent="0.25">
      <c r="A9" s="35"/>
      <c r="B9" s="34" t="s">
        <v>250</v>
      </c>
      <c r="C9" s="35" t="s">
        <v>251</v>
      </c>
      <c r="D9" s="36">
        <v>45.836750000000002</v>
      </c>
      <c r="E9" s="36">
        <v>-120.52763299999999</v>
      </c>
    </row>
    <row r="10" spans="1:5" ht="15" x14ac:dyDescent="0.25">
      <c r="A10" s="35"/>
      <c r="B10" s="34" t="s">
        <v>252</v>
      </c>
      <c r="C10" s="35" t="s">
        <v>253</v>
      </c>
      <c r="D10" s="36">
        <v>46.912700000000001</v>
      </c>
      <c r="E10" s="36">
        <v>-120.505967</v>
      </c>
    </row>
    <row r="11" spans="1:5" ht="15" x14ac:dyDescent="0.25">
      <c r="A11" s="35"/>
      <c r="B11" s="34" t="s">
        <v>201</v>
      </c>
      <c r="C11" s="35" t="s">
        <v>254</v>
      </c>
      <c r="D11" s="36">
        <v>46.951433000000002</v>
      </c>
      <c r="E11" s="36">
        <v>-119.992</v>
      </c>
    </row>
    <row r="12" spans="1:5" ht="15" x14ac:dyDescent="0.25">
      <c r="A12" s="35"/>
      <c r="B12" s="34" t="s">
        <v>255</v>
      </c>
      <c r="C12" s="35" t="s">
        <v>256</v>
      </c>
      <c r="D12" s="36">
        <v>46.551633000000002</v>
      </c>
      <c r="E12" s="36">
        <v>-118.55455000000001</v>
      </c>
    </row>
    <row r="13" spans="1:5" ht="15" x14ac:dyDescent="0.25">
      <c r="A13" s="35" t="s">
        <v>257</v>
      </c>
      <c r="B13" s="34" t="s">
        <v>258</v>
      </c>
      <c r="C13" s="35" t="s">
        <v>259</v>
      </c>
      <c r="D13" s="36">
        <v>45.75705</v>
      </c>
      <c r="E13" s="36">
        <v>-120.453667</v>
      </c>
    </row>
    <row r="14" spans="1:5" ht="15" x14ac:dyDescent="0.25">
      <c r="A14" s="35" t="s">
        <v>260</v>
      </c>
      <c r="B14" s="34" t="s">
        <v>261</v>
      </c>
      <c r="C14" s="35" t="s">
        <v>262</v>
      </c>
      <c r="D14" s="36">
        <v>45.779882999999998</v>
      </c>
      <c r="E14" s="36">
        <v>-120.50236700000001</v>
      </c>
    </row>
    <row r="15" spans="1:5" ht="15" x14ac:dyDescent="0.25">
      <c r="A15" s="35"/>
      <c r="B15" s="34" t="s">
        <v>263</v>
      </c>
      <c r="C15" s="35" t="s">
        <v>264</v>
      </c>
      <c r="D15" s="36">
        <v>47.029482999999999</v>
      </c>
      <c r="E15" s="36">
        <v>-119.963683</v>
      </c>
    </row>
    <row r="16" spans="1:5" ht="15" x14ac:dyDescent="0.25">
      <c r="A16" s="35"/>
      <c r="B16" s="34" t="s">
        <v>265</v>
      </c>
      <c r="C16" s="35" t="s">
        <v>266</v>
      </c>
      <c r="D16" s="36">
        <v>45.77075</v>
      </c>
      <c r="E16" s="36">
        <v>-120.182267</v>
      </c>
    </row>
    <row r="17" spans="1:5" ht="15" x14ac:dyDescent="0.25">
      <c r="A17" s="35"/>
      <c r="B17" s="34" t="s">
        <v>267</v>
      </c>
      <c r="C17" s="35" t="s">
        <v>268</v>
      </c>
      <c r="D17" s="36">
        <v>47.144767000000002</v>
      </c>
      <c r="E17" s="36">
        <v>-119.924817</v>
      </c>
    </row>
    <row r="18" spans="1:5" ht="15" x14ac:dyDescent="0.25">
      <c r="A18" s="35"/>
      <c r="B18" s="34" t="s">
        <v>269</v>
      </c>
      <c r="C18" s="35" t="s">
        <v>270</v>
      </c>
      <c r="D18" s="36">
        <v>47.051316999999997</v>
      </c>
      <c r="E18" s="36">
        <v>-119.966733</v>
      </c>
    </row>
    <row r="19" spans="1:5" ht="15" x14ac:dyDescent="0.25">
      <c r="A19" s="35"/>
      <c r="B19" s="34" t="s">
        <v>271</v>
      </c>
      <c r="C19" s="35" t="s">
        <v>272</v>
      </c>
      <c r="D19" s="36">
        <v>47.240127999999999</v>
      </c>
      <c r="E19" s="36">
        <v>-119.986671</v>
      </c>
    </row>
    <row r="20" spans="1:5" ht="15" x14ac:dyDescent="0.25">
      <c r="A20" s="35"/>
      <c r="B20" s="34" t="s">
        <v>273</v>
      </c>
      <c r="C20" s="35" t="s">
        <v>274</v>
      </c>
      <c r="D20" s="36">
        <v>46.632182999999998</v>
      </c>
      <c r="E20" s="36">
        <v>-118.639167</v>
      </c>
    </row>
    <row r="21" spans="1:5" ht="15" x14ac:dyDescent="0.25">
      <c r="A21" s="35" t="s">
        <v>275</v>
      </c>
      <c r="B21" s="34" t="s">
        <v>276</v>
      </c>
      <c r="C21" s="35" t="s">
        <v>277</v>
      </c>
      <c r="D21" s="36">
        <v>46.064582999999999</v>
      </c>
      <c r="E21" s="36">
        <v>-118.95654999999999</v>
      </c>
    </row>
    <row r="22" spans="1:5" ht="15" x14ac:dyDescent="0.25">
      <c r="A22" s="35"/>
      <c r="B22" s="34" t="s">
        <v>278</v>
      </c>
      <c r="C22" s="35" t="s">
        <v>279</v>
      </c>
      <c r="D22" s="36">
        <v>46.732917</v>
      </c>
      <c r="E22" s="36">
        <v>-120.38475</v>
      </c>
    </row>
    <row r="23" spans="1:5" ht="15" x14ac:dyDescent="0.25">
      <c r="A23" s="35"/>
      <c r="B23" s="34" t="s">
        <v>280</v>
      </c>
      <c r="C23" s="35" t="s">
        <v>281</v>
      </c>
      <c r="D23" s="36">
        <v>45.768017</v>
      </c>
      <c r="E23" s="36">
        <v>-120.339733</v>
      </c>
    </row>
    <row r="24" spans="1:5" ht="15" x14ac:dyDescent="0.25">
      <c r="A24" s="35"/>
      <c r="B24" s="34" t="s">
        <v>282</v>
      </c>
      <c r="C24" s="35" t="s">
        <v>283</v>
      </c>
      <c r="D24" s="36">
        <v>46.822800000000001</v>
      </c>
      <c r="E24" s="36">
        <v>-119.818183</v>
      </c>
    </row>
    <row r="25" spans="1:5" ht="15" x14ac:dyDescent="0.25">
      <c r="A25" s="35"/>
      <c r="B25" s="34" t="s">
        <v>284</v>
      </c>
      <c r="C25" s="35" t="s">
        <v>285</v>
      </c>
      <c r="D25" s="36">
        <v>46.777583</v>
      </c>
      <c r="E25" s="36">
        <v>-119.91331700000001</v>
      </c>
    </row>
    <row r="26" spans="1:5" ht="15" x14ac:dyDescent="0.25">
      <c r="A26" s="35"/>
      <c r="B26" s="34" t="s">
        <v>286</v>
      </c>
      <c r="C26" s="35" t="s">
        <v>287</v>
      </c>
      <c r="D26" s="36">
        <v>45.998399999999997</v>
      </c>
      <c r="E26" s="36">
        <v>-119.35046699999999</v>
      </c>
    </row>
    <row r="27" spans="1:5" ht="15" x14ac:dyDescent="0.25">
      <c r="A27" s="35"/>
      <c r="B27" s="34" t="s">
        <v>288</v>
      </c>
      <c r="C27" s="35" t="s">
        <v>289</v>
      </c>
      <c r="D27" s="36">
        <v>45.774417</v>
      </c>
      <c r="E27" s="36">
        <v>-120.172583</v>
      </c>
    </row>
    <row r="28" spans="1:5" x14ac:dyDescent="0.3">
      <c r="A28" s="73" t="s">
        <v>290</v>
      </c>
      <c r="B28" s="34" t="s">
        <v>291</v>
      </c>
      <c r="C28" s="35" t="s">
        <v>292</v>
      </c>
      <c r="D28" s="36">
        <v>46.199933000000001</v>
      </c>
      <c r="E28" s="36">
        <v>-119.71343299999999</v>
      </c>
    </row>
    <row r="29" spans="1:5" x14ac:dyDescent="0.3">
      <c r="A29" s="73"/>
      <c r="B29" s="34" t="s">
        <v>293</v>
      </c>
      <c r="C29" s="35" t="s">
        <v>294</v>
      </c>
      <c r="D29" s="36">
        <v>46.141133000000004</v>
      </c>
      <c r="E29" s="36">
        <v>-120.025567</v>
      </c>
    </row>
    <row r="30" spans="1:5" ht="26.4" x14ac:dyDescent="0.3">
      <c r="A30" s="71"/>
      <c r="B30" s="34" t="s">
        <v>295</v>
      </c>
      <c r="C30" s="35" t="s">
        <v>296</v>
      </c>
      <c r="D30" s="36">
        <v>46.112853000000001</v>
      </c>
      <c r="E30" s="36">
        <v>-120.054531</v>
      </c>
    </row>
    <row r="31" spans="1:5" x14ac:dyDescent="0.3">
      <c r="A31" s="71"/>
      <c r="B31" s="34" t="s">
        <v>297</v>
      </c>
      <c r="C31" s="35" t="s">
        <v>285</v>
      </c>
      <c r="D31" s="36">
        <v>46.777583</v>
      </c>
      <c r="E31" s="36">
        <v>-119.91331700000001</v>
      </c>
    </row>
    <row r="32" spans="1:5" x14ac:dyDescent="0.3">
      <c r="A32" s="35"/>
      <c r="B32" s="34" t="s">
        <v>298</v>
      </c>
      <c r="C32" s="35" t="s">
        <v>299</v>
      </c>
      <c r="D32" s="36">
        <v>46.274217</v>
      </c>
      <c r="E32" s="36">
        <v>-119.577117</v>
      </c>
    </row>
    <row r="33" spans="1:5" x14ac:dyDescent="0.3">
      <c r="A33" s="35"/>
      <c r="B33" s="34" t="s">
        <v>286</v>
      </c>
      <c r="C33" s="35" t="s">
        <v>300</v>
      </c>
      <c r="D33" s="36">
        <v>45.998399999999997</v>
      </c>
      <c r="E33" s="36">
        <v>-119.35046699999999</v>
      </c>
    </row>
    <row r="34" spans="1:5" x14ac:dyDescent="0.3">
      <c r="A34" s="35"/>
      <c r="B34" s="34" t="s">
        <v>301</v>
      </c>
      <c r="C34" s="35" t="s">
        <v>302</v>
      </c>
      <c r="D34" s="36">
        <v>46.221867000000003</v>
      </c>
      <c r="E34" s="36">
        <v>-119.691783</v>
      </c>
    </row>
    <row r="35" spans="1:5" x14ac:dyDescent="0.3">
      <c r="A35" s="35"/>
      <c r="B35" s="34" t="s">
        <v>303</v>
      </c>
      <c r="C35" s="35" t="s">
        <v>304</v>
      </c>
      <c r="D35" s="36">
        <v>46.12735</v>
      </c>
      <c r="E35" s="36">
        <v>-119.8454</v>
      </c>
    </row>
    <row r="36" spans="1:5" x14ac:dyDescent="0.3">
      <c r="A36" s="35"/>
      <c r="B36" s="34" t="s">
        <v>305</v>
      </c>
      <c r="C36" s="35" t="s">
        <v>306</v>
      </c>
      <c r="D36" s="36">
        <v>46.281999999999996</v>
      </c>
      <c r="E36" s="36">
        <v>-120.50146700000001</v>
      </c>
    </row>
    <row r="37" spans="1:5" x14ac:dyDescent="0.3">
      <c r="A37" s="35"/>
      <c r="B37" s="34" t="s">
        <v>307</v>
      </c>
      <c r="C37" s="35" t="s">
        <v>308</v>
      </c>
      <c r="D37" s="36">
        <v>46.058100000000003</v>
      </c>
      <c r="E37" s="36">
        <v>-118.919933</v>
      </c>
    </row>
    <row r="38" spans="1:5" x14ac:dyDescent="0.3">
      <c r="A38" s="35"/>
      <c r="B38" s="34" t="s">
        <v>309</v>
      </c>
      <c r="C38" s="35" t="s">
        <v>310</v>
      </c>
      <c r="D38" s="36">
        <v>46.185882999999997</v>
      </c>
      <c r="E38" s="36">
        <v>-119.45746699999999</v>
      </c>
    </row>
    <row r="39" spans="1:5" x14ac:dyDescent="0.3">
      <c r="A39" s="35" t="s">
        <v>311</v>
      </c>
      <c r="B39" s="34" t="s">
        <v>312</v>
      </c>
      <c r="C39" s="35" t="s">
        <v>313</v>
      </c>
      <c r="D39" s="36">
        <v>46.665982999999997</v>
      </c>
      <c r="E39" s="36">
        <v>-118.224233</v>
      </c>
    </row>
    <row r="40" spans="1:5" x14ac:dyDescent="0.3">
      <c r="A40" s="35" t="s">
        <v>314</v>
      </c>
      <c r="B40" s="34" t="s">
        <v>250</v>
      </c>
      <c r="C40" s="35" t="s">
        <v>251</v>
      </c>
      <c r="D40" s="36">
        <v>45.836750000000002</v>
      </c>
      <c r="E40" s="36">
        <v>-120.52763299999999</v>
      </c>
    </row>
  </sheetData>
  <mergeCells count="2">
    <mergeCell ref="A4:A5"/>
    <mergeCell ref="A28:A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30"/>
  <sheetViews>
    <sheetView workbookViewId="0">
      <selection activeCell="AW11" sqref="AW11"/>
    </sheetView>
  </sheetViews>
  <sheetFormatPr defaultColWidth="9.109375" defaultRowHeight="12" x14ac:dyDescent="0.25"/>
  <cols>
    <col min="1" max="1" width="26.88671875" style="49" customWidth="1"/>
    <col min="2" max="2" width="7.6640625" style="41" customWidth="1"/>
    <col min="3" max="3" width="6.33203125" style="41" customWidth="1"/>
    <col min="4" max="4" width="7.88671875" style="41" customWidth="1"/>
    <col min="5" max="5" width="8.88671875" style="41" bestFit="1" customWidth="1"/>
    <col min="6" max="7" width="8" style="41" customWidth="1"/>
    <col min="8" max="8" width="6.5546875" style="41" customWidth="1"/>
    <col min="9" max="9" width="27.6640625" style="41" customWidth="1"/>
    <col min="10" max="10" width="7.109375" style="41" customWidth="1"/>
    <col min="11" max="11" width="8.44140625" style="41" customWidth="1"/>
    <col min="12" max="12" width="7.44140625" style="41" customWidth="1"/>
    <col min="13" max="15" width="9.109375" style="41"/>
    <col min="16" max="16" width="9.33203125" style="41" bestFit="1" customWidth="1"/>
    <col min="17" max="17" width="27.6640625" style="41" customWidth="1"/>
    <col min="18" max="18" width="8.88671875" style="41" customWidth="1"/>
    <col min="19" max="19" width="6.88671875" style="41" customWidth="1"/>
    <col min="20" max="20" width="7" style="41" customWidth="1"/>
    <col min="21" max="21" width="7.44140625" style="41" customWidth="1"/>
    <col min="22" max="22" width="6.88671875" style="41" customWidth="1"/>
    <col min="23" max="23" width="7.5546875" style="41" customWidth="1"/>
    <col min="24" max="24" width="7" style="41" customWidth="1"/>
    <col min="25" max="25" width="6.6640625" style="41" customWidth="1"/>
    <col min="26" max="26" width="27.6640625" style="41" customWidth="1"/>
    <col min="27" max="27" width="7" style="41" customWidth="1"/>
    <col min="28" max="28" width="6.5546875" style="41" customWidth="1"/>
    <col min="29" max="29" width="6.88671875" style="41" customWidth="1"/>
    <col min="30" max="30" width="8.33203125" style="41" customWidth="1"/>
    <col min="31" max="32" width="6.88671875" style="41" customWidth="1"/>
    <col min="33" max="33" width="7.44140625" style="41" customWidth="1"/>
    <col min="34" max="34" width="7.88671875" style="41" customWidth="1"/>
    <col min="35" max="35" width="27.6640625" style="41" customWidth="1"/>
    <col min="36" max="38" width="6.88671875" style="41" customWidth="1"/>
    <col min="39" max="39" width="7.88671875" style="41" customWidth="1"/>
    <col min="40" max="40" width="6.88671875" style="41" customWidth="1"/>
    <col min="41" max="41" width="6.5546875" style="49" customWidth="1"/>
    <col min="42" max="42" width="7" style="49" customWidth="1"/>
    <col min="43" max="43" width="6.5546875" style="49" customWidth="1"/>
    <col min="44" max="44" width="27.6640625" style="41" customWidth="1"/>
    <col min="45" max="45" width="9.88671875" style="41" bestFit="1" customWidth="1"/>
    <col min="46" max="48" width="7.88671875" style="41" customWidth="1"/>
    <col min="49" max="50" width="8.44140625" style="41" customWidth="1"/>
    <col min="51" max="51" width="9.44140625" style="41" bestFit="1" customWidth="1"/>
    <col min="52" max="52" width="27.6640625" style="41" customWidth="1"/>
    <col min="53" max="53" width="8.44140625" style="41" customWidth="1"/>
    <col min="54" max="54" width="9.109375" style="40"/>
    <col min="55" max="16384" width="9.109375" style="41"/>
  </cols>
  <sheetData>
    <row r="1" spans="1:54" x14ac:dyDescent="0.2">
      <c r="A1" s="37" t="s">
        <v>0</v>
      </c>
      <c r="B1" s="38">
        <v>3</v>
      </c>
      <c r="C1" s="38">
        <v>6</v>
      </c>
      <c r="D1" s="38">
        <v>7</v>
      </c>
      <c r="E1" s="38">
        <v>8</v>
      </c>
      <c r="F1" s="38">
        <v>12</v>
      </c>
      <c r="G1" s="38">
        <v>13</v>
      </c>
      <c r="H1" s="38">
        <v>14</v>
      </c>
      <c r="I1" s="37" t="s">
        <v>0</v>
      </c>
      <c r="J1" s="38">
        <v>19</v>
      </c>
      <c r="K1" s="38">
        <v>23</v>
      </c>
      <c r="L1" s="38">
        <v>32</v>
      </c>
      <c r="M1" s="38">
        <v>33</v>
      </c>
      <c r="N1" s="38">
        <v>34</v>
      </c>
      <c r="O1" s="38">
        <v>35</v>
      </c>
      <c r="P1" s="38">
        <v>36</v>
      </c>
      <c r="Q1" s="37" t="s">
        <v>0</v>
      </c>
      <c r="R1" s="38">
        <v>37</v>
      </c>
      <c r="S1" s="38">
        <v>38</v>
      </c>
      <c r="T1" s="38">
        <v>39</v>
      </c>
      <c r="U1" s="38">
        <v>40</v>
      </c>
      <c r="V1" s="38">
        <v>41</v>
      </c>
      <c r="W1" s="38">
        <v>43</v>
      </c>
      <c r="X1" s="38">
        <v>47</v>
      </c>
      <c r="Y1" s="38">
        <v>48</v>
      </c>
      <c r="Z1" s="37" t="s">
        <v>0</v>
      </c>
      <c r="AA1" s="38">
        <v>49</v>
      </c>
      <c r="AB1" s="38">
        <v>50</v>
      </c>
      <c r="AC1" s="38">
        <v>51</v>
      </c>
      <c r="AD1" s="38">
        <v>58</v>
      </c>
      <c r="AE1" s="38">
        <v>59</v>
      </c>
      <c r="AF1" s="38">
        <v>60</v>
      </c>
      <c r="AG1" s="38">
        <v>61</v>
      </c>
      <c r="AH1" s="38">
        <v>62</v>
      </c>
      <c r="AI1" s="37" t="s">
        <v>0</v>
      </c>
      <c r="AJ1" s="38">
        <v>63</v>
      </c>
      <c r="AK1" s="38">
        <v>64</v>
      </c>
      <c r="AL1" s="38">
        <v>65</v>
      </c>
      <c r="AM1" s="38">
        <v>67</v>
      </c>
      <c r="AN1" s="38">
        <v>68</v>
      </c>
      <c r="AO1" s="39">
        <v>71</v>
      </c>
      <c r="AP1" s="39">
        <v>72</v>
      </c>
      <c r="AQ1" s="39">
        <v>73</v>
      </c>
      <c r="AR1" s="37" t="s">
        <v>0</v>
      </c>
      <c r="AS1" s="38">
        <v>79</v>
      </c>
      <c r="AT1" s="38">
        <v>80</v>
      </c>
      <c r="AU1" s="38">
        <v>81</v>
      </c>
      <c r="AV1" s="38">
        <v>82</v>
      </c>
      <c r="AW1" s="38">
        <v>83</v>
      </c>
      <c r="AX1" s="38">
        <v>84</v>
      </c>
      <c r="AY1" s="38">
        <v>85</v>
      </c>
      <c r="AZ1" s="37" t="s">
        <v>0</v>
      </c>
      <c r="BA1" s="38">
        <v>86</v>
      </c>
    </row>
    <row r="2" spans="1:54" x14ac:dyDescent="0.2">
      <c r="A2" s="42" t="s">
        <v>1</v>
      </c>
      <c r="B2" s="43">
        <v>33.44</v>
      </c>
      <c r="C2" s="43">
        <v>54.01</v>
      </c>
      <c r="D2" s="43">
        <v>57.23</v>
      </c>
      <c r="E2" s="43">
        <v>62.52</v>
      </c>
      <c r="F2" s="43">
        <v>78.569999999999993</v>
      </c>
      <c r="G2" s="43">
        <v>79.37</v>
      </c>
      <c r="H2" s="43">
        <v>103.07</v>
      </c>
      <c r="I2" s="42" t="s">
        <v>1</v>
      </c>
      <c r="J2" s="43">
        <v>171.72</v>
      </c>
      <c r="K2" s="43">
        <v>199.29</v>
      </c>
      <c r="L2" s="43">
        <v>284.42</v>
      </c>
      <c r="M2" s="43">
        <v>287.31</v>
      </c>
      <c r="N2" s="43">
        <v>289.88</v>
      </c>
      <c r="O2" s="43">
        <v>293.14999999999998</v>
      </c>
      <c r="P2" s="43">
        <v>296.20999999999998</v>
      </c>
      <c r="Q2" s="42" t="s">
        <v>1</v>
      </c>
      <c r="R2" s="43">
        <v>295.89</v>
      </c>
      <c r="S2" s="43">
        <v>298.86</v>
      </c>
      <c r="T2" s="43">
        <v>299.06</v>
      </c>
      <c r="U2" s="43">
        <v>299.09999999999997</v>
      </c>
      <c r="V2" s="43">
        <v>299.14</v>
      </c>
      <c r="W2" s="43">
        <v>301.62</v>
      </c>
      <c r="X2" s="43">
        <v>304.34999999999997</v>
      </c>
      <c r="Y2" s="43">
        <v>304.45</v>
      </c>
      <c r="Z2" s="42" t="s">
        <v>1</v>
      </c>
      <c r="AA2" s="43">
        <v>304.62</v>
      </c>
      <c r="AB2" s="43">
        <v>304.67</v>
      </c>
      <c r="AC2" s="43">
        <v>306.78999999999996</v>
      </c>
      <c r="AD2" s="43">
        <v>334.31</v>
      </c>
      <c r="AE2" s="43">
        <v>350.57</v>
      </c>
      <c r="AF2" s="43">
        <v>350.71999999999997</v>
      </c>
      <c r="AG2" s="43">
        <v>352.95</v>
      </c>
      <c r="AH2" s="43">
        <v>253.09999999999997</v>
      </c>
      <c r="AI2" s="42" t="s">
        <v>1</v>
      </c>
      <c r="AJ2" s="43">
        <v>353.17</v>
      </c>
      <c r="AK2" s="43">
        <v>353.19</v>
      </c>
      <c r="AL2" s="43">
        <v>353.34999999999997</v>
      </c>
      <c r="AM2" s="43">
        <v>355.63</v>
      </c>
      <c r="AN2" s="43">
        <v>355.72999999999996</v>
      </c>
      <c r="AO2" s="44">
        <v>369.25</v>
      </c>
      <c r="AP2" s="44">
        <v>369.54999999999995</v>
      </c>
      <c r="AQ2" s="44">
        <v>371.97999999999996</v>
      </c>
      <c r="AR2" s="42" t="s">
        <v>1</v>
      </c>
      <c r="AS2" s="43">
        <v>393.39</v>
      </c>
      <c r="AT2" s="43">
        <v>394.28999999999996</v>
      </c>
      <c r="AU2" s="43">
        <v>396.98999999999995</v>
      </c>
      <c r="AV2" s="43">
        <v>397.59</v>
      </c>
      <c r="AW2" s="43">
        <v>403.31</v>
      </c>
      <c r="AX2" s="43">
        <v>404.40999999999997</v>
      </c>
      <c r="AY2" s="43">
        <v>408.84</v>
      </c>
      <c r="AZ2" s="42" t="s">
        <v>1</v>
      </c>
      <c r="BA2" s="43">
        <v>411.44</v>
      </c>
    </row>
    <row r="3" spans="1:54" ht="12.75" thickBot="1" x14ac:dyDescent="0.25">
      <c r="A3" s="45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5" t="s">
        <v>2</v>
      </c>
      <c r="J3" s="46" t="s">
        <v>10</v>
      </c>
      <c r="K3" s="46" t="s">
        <v>11</v>
      </c>
      <c r="L3" s="46" t="s">
        <v>12</v>
      </c>
      <c r="M3" s="46" t="s">
        <v>13</v>
      </c>
      <c r="N3" s="46" t="s">
        <v>14</v>
      </c>
      <c r="O3" s="46" t="s">
        <v>15</v>
      </c>
      <c r="P3" s="46" t="s">
        <v>16</v>
      </c>
      <c r="Q3" s="45" t="s">
        <v>2</v>
      </c>
      <c r="R3" s="46" t="s">
        <v>17</v>
      </c>
      <c r="S3" s="46" t="s">
        <v>18</v>
      </c>
      <c r="T3" s="46" t="s">
        <v>19</v>
      </c>
      <c r="U3" s="46" t="s">
        <v>20</v>
      </c>
      <c r="V3" s="46" t="s">
        <v>21</v>
      </c>
      <c r="W3" s="46" t="s">
        <v>22</v>
      </c>
      <c r="X3" s="46" t="s">
        <v>23</v>
      </c>
      <c r="Y3" s="46" t="s">
        <v>24</v>
      </c>
      <c r="Z3" s="45" t="s">
        <v>2</v>
      </c>
      <c r="AA3" s="46" t="s">
        <v>25</v>
      </c>
      <c r="AB3" s="46" t="s">
        <v>26</v>
      </c>
      <c r="AC3" s="46" t="s">
        <v>27</v>
      </c>
      <c r="AD3" s="46" t="s">
        <v>28</v>
      </c>
      <c r="AE3" s="46" t="s">
        <v>29</v>
      </c>
      <c r="AF3" s="46" t="s">
        <v>30</v>
      </c>
      <c r="AG3" s="46" t="s">
        <v>31</v>
      </c>
      <c r="AH3" s="46" t="s">
        <v>32</v>
      </c>
      <c r="AI3" s="45" t="s">
        <v>2</v>
      </c>
      <c r="AJ3" s="46" t="s">
        <v>33</v>
      </c>
      <c r="AK3" s="46" t="s">
        <v>34</v>
      </c>
      <c r="AL3" s="46" t="s">
        <v>35</v>
      </c>
      <c r="AM3" s="46" t="s">
        <v>36</v>
      </c>
      <c r="AN3" s="46" t="s">
        <v>37</v>
      </c>
      <c r="AO3" s="46" t="s">
        <v>38</v>
      </c>
      <c r="AP3" s="46" t="s">
        <v>39</v>
      </c>
      <c r="AQ3" s="46" t="s">
        <v>40</v>
      </c>
      <c r="AR3" s="45" t="s">
        <v>2</v>
      </c>
      <c r="AS3" s="46" t="s">
        <v>41</v>
      </c>
      <c r="AT3" s="46" t="s">
        <v>42</v>
      </c>
      <c r="AU3" s="46" t="s">
        <v>43</v>
      </c>
      <c r="AV3" s="46" t="s">
        <v>44</v>
      </c>
      <c r="AW3" s="46" t="s">
        <v>45</v>
      </c>
      <c r="AX3" s="46" t="s">
        <v>46</v>
      </c>
      <c r="AY3" s="46" t="s">
        <v>47</v>
      </c>
      <c r="AZ3" s="45" t="s">
        <v>2</v>
      </c>
      <c r="BA3" s="46" t="s">
        <v>48</v>
      </c>
      <c r="BB3" s="44"/>
    </row>
    <row r="4" spans="1:54" ht="12.75" thickTop="1" x14ac:dyDescent="0.2">
      <c r="A4" s="47" t="s">
        <v>49</v>
      </c>
      <c r="B4" s="44"/>
      <c r="C4" s="44"/>
      <c r="D4" s="44"/>
      <c r="E4" s="44"/>
      <c r="F4" s="44"/>
      <c r="G4" s="44"/>
      <c r="H4" s="44"/>
      <c r="I4" s="47" t="s">
        <v>49</v>
      </c>
      <c r="J4" s="44"/>
      <c r="K4" s="44"/>
      <c r="L4" s="44"/>
      <c r="M4" s="44"/>
      <c r="N4" s="44"/>
      <c r="O4" s="44"/>
      <c r="P4" s="44"/>
      <c r="Q4" s="47" t="s">
        <v>49</v>
      </c>
      <c r="R4" s="44"/>
      <c r="S4" s="44"/>
      <c r="T4" s="44"/>
      <c r="U4" s="44"/>
      <c r="V4" s="44"/>
      <c r="W4" s="44"/>
      <c r="X4" s="44"/>
      <c r="Y4" s="44"/>
      <c r="Z4" s="47" t="s">
        <v>49</v>
      </c>
      <c r="AA4" s="44"/>
      <c r="AB4" s="44"/>
      <c r="AC4" s="44"/>
      <c r="AD4" s="44"/>
      <c r="AE4" s="44"/>
      <c r="AF4" s="44"/>
      <c r="AG4" s="44"/>
      <c r="AH4" s="44"/>
      <c r="AI4" s="47" t="s">
        <v>49</v>
      </c>
      <c r="AJ4" s="44"/>
      <c r="AK4" s="44"/>
      <c r="AL4" s="44"/>
      <c r="AM4" s="44"/>
      <c r="AN4" s="44"/>
      <c r="AO4" s="44"/>
      <c r="AP4" s="44"/>
      <c r="AQ4" s="44"/>
      <c r="AR4" s="47" t="s">
        <v>49</v>
      </c>
      <c r="AS4" s="44"/>
      <c r="AT4" s="44"/>
      <c r="AU4" s="44"/>
      <c r="AV4" s="44"/>
      <c r="AW4" s="44"/>
      <c r="AX4" s="44"/>
      <c r="AY4" s="44"/>
      <c r="AZ4" s="47" t="s">
        <v>49</v>
      </c>
      <c r="BA4" s="44"/>
      <c r="BB4" s="44"/>
    </row>
    <row r="5" spans="1:54" x14ac:dyDescent="0.2">
      <c r="A5" s="48" t="s">
        <v>50</v>
      </c>
      <c r="B5" s="43">
        <v>3</v>
      </c>
      <c r="C5" s="43">
        <v>0</v>
      </c>
      <c r="D5" s="43">
        <v>0</v>
      </c>
      <c r="E5" s="43">
        <v>1</v>
      </c>
      <c r="F5" s="43">
        <v>4</v>
      </c>
      <c r="G5" s="43">
        <v>1</v>
      </c>
      <c r="H5" s="43">
        <v>1</v>
      </c>
      <c r="I5" s="48" t="s">
        <v>50</v>
      </c>
      <c r="J5" s="43">
        <v>0</v>
      </c>
      <c r="K5" s="43">
        <v>4</v>
      </c>
      <c r="L5" s="43">
        <v>2</v>
      </c>
      <c r="M5" s="43">
        <v>1</v>
      </c>
      <c r="N5" s="43">
        <v>0</v>
      </c>
      <c r="O5" s="43">
        <v>0</v>
      </c>
      <c r="P5" s="43">
        <v>0</v>
      </c>
      <c r="Q5" s="48" t="s">
        <v>50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8" t="s">
        <v>50</v>
      </c>
      <c r="AA5" s="43">
        <v>0</v>
      </c>
      <c r="AB5" s="43">
        <v>0</v>
      </c>
      <c r="AC5" s="43">
        <v>0</v>
      </c>
      <c r="AD5" s="43">
        <v>2</v>
      </c>
      <c r="AE5" s="43">
        <v>0</v>
      </c>
      <c r="AF5" s="43">
        <v>0</v>
      </c>
      <c r="AG5" s="43">
        <v>0</v>
      </c>
      <c r="AH5" s="43">
        <v>32</v>
      </c>
      <c r="AI5" s="48" t="s">
        <v>50</v>
      </c>
      <c r="AJ5" s="43">
        <v>43</v>
      </c>
      <c r="AK5" s="43">
        <v>6</v>
      </c>
      <c r="AL5" s="43">
        <v>0</v>
      </c>
      <c r="AM5" s="43">
        <v>1</v>
      </c>
      <c r="AN5" s="43">
        <v>0</v>
      </c>
      <c r="AO5" s="44">
        <v>0</v>
      </c>
      <c r="AP5" s="44">
        <v>0</v>
      </c>
      <c r="AQ5" s="44">
        <v>0</v>
      </c>
      <c r="AR5" s="48" t="s">
        <v>50</v>
      </c>
      <c r="AS5" s="43">
        <v>14</v>
      </c>
      <c r="AT5" s="43">
        <v>9</v>
      </c>
      <c r="AU5" s="43">
        <v>1</v>
      </c>
      <c r="AV5" s="44">
        <v>22</v>
      </c>
      <c r="AW5" s="43">
        <v>17</v>
      </c>
      <c r="AX5" s="43">
        <v>9</v>
      </c>
      <c r="AY5" s="43">
        <v>9</v>
      </c>
      <c r="AZ5" s="48" t="s">
        <v>50</v>
      </c>
      <c r="BA5" s="43">
        <v>12</v>
      </c>
      <c r="BB5" s="44"/>
    </row>
    <row r="6" spans="1:54" x14ac:dyDescent="0.2">
      <c r="A6" s="48" t="s">
        <v>315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8" t="s">
        <v>315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8" t="s">
        <v>315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8" t="s">
        <v>315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8" t="s">
        <v>315</v>
      </c>
      <c r="AJ6" s="43">
        <v>43</v>
      </c>
      <c r="AK6" s="43">
        <v>0</v>
      </c>
      <c r="AL6" s="43">
        <v>0</v>
      </c>
      <c r="AM6" s="43">
        <v>0</v>
      </c>
      <c r="AN6" s="43">
        <v>0</v>
      </c>
      <c r="AO6" s="44">
        <v>0</v>
      </c>
      <c r="AP6" s="44">
        <v>0</v>
      </c>
      <c r="AQ6" s="44">
        <v>0</v>
      </c>
      <c r="AR6" s="48" t="s">
        <v>315</v>
      </c>
      <c r="AS6" s="43">
        <v>0</v>
      </c>
      <c r="AT6" s="43">
        <v>0</v>
      </c>
      <c r="AU6" s="43">
        <v>0</v>
      </c>
      <c r="AV6" s="44">
        <v>0</v>
      </c>
      <c r="AW6" s="43">
        <v>0</v>
      </c>
      <c r="AX6" s="43">
        <v>0</v>
      </c>
      <c r="AY6" s="43">
        <v>0</v>
      </c>
      <c r="AZ6" s="48" t="s">
        <v>315</v>
      </c>
      <c r="BA6" s="43">
        <v>0</v>
      </c>
      <c r="BB6" s="44"/>
    </row>
    <row r="7" spans="1:54" x14ac:dyDescent="0.2">
      <c r="A7" s="48" t="s">
        <v>51</v>
      </c>
      <c r="B7" s="43">
        <v>1</v>
      </c>
      <c r="C7" s="43">
        <v>0</v>
      </c>
      <c r="D7" s="43">
        <v>0</v>
      </c>
      <c r="E7" s="43">
        <v>5</v>
      </c>
      <c r="F7" s="43">
        <v>0</v>
      </c>
      <c r="G7" s="43">
        <v>0</v>
      </c>
      <c r="H7" s="43">
        <v>0</v>
      </c>
      <c r="I7" s="48" t="s">
        <v>51</v>
      </c>
      <c r="J7" s="43">
        <v>0</v>
      </c>
      <c r="K7" s="43">
        <v>0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48" t="s">
        <v>51</v>
      </c>
      <c r="R7" s="43">
        <v>0</v>
      </c>
      <c r="S7" s="43">
        <v>2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8" t="s">
        <v>51</v>
      </c>
      <c r="AA7" s="43">
        <v>0</v>
      </c>
      <c r="AB7" s="43">
        <v>0</v>
      </c>
      <c r="AC7" s="43">
        <v>0</v>
      </c>
      <c r="AD7" s="43">
        <v>0</v>
      </c>
      <c r="AE7" s="43">
        <v>3</v>
      </c>
      <c r="AF7" s="43">
        <v>52</v>
      </c>
      <c r="AG7" s="43">
        <v>23</v>
      </c>
      <c r="AH7" s="43">
        <v>22</v>
      </c>
      <c r="AI7" s="48" t="s">
        <v>51</v>
      </c>
      <c r="AJ7" s="43">
        <v>133</v>
      </c>
      <c r="AK7" s="43">
        <v>28</v>
      </c>
      <c r="AL7" s="43">
        <v>95</v>
      </c>
      <c r="AM7" s="43">
        <v>33</v>
      </c>
      <c r="AN7" s="43">
        <v>32</v>
      </c>
      <c r="AO7" s="44">
        <v>0</v>
      </c>
      <c r="AP7" s="44">
        <v>0</v>
      </c>
      <c r="AQ7" s="44">
        <v>0</v>
      </c>
      <c r="AR7" s="48" t="s">
        <v>51</v>
      </c>
      <c r="AS7" s="43">
        <v>0</v>
      </c>
      <c r="AT7" s="43">
        <v>14</v>
      </c>
      <c r="AU7" s="43">
        <v>0</v>
      </c>
      <c r="AV7" s="44">
        <v>0</v>
      </c>
      <c r="AW7" s="43">
        <v>3</v>
      </c>
      <c r="AX7" s="43">
        <v>9</v>
      </c>
      <c r="AY7" s="43">
        <v>7</v>
      </c>
      <c r="AZ7" s="48" t="s">
        <v>51</v>
      </c>
      <c r="BA7" s="43">
        <v>16</v>
      </c>
      <c r="BB7" s="44"/>
    </row>
    <row r="8" spans="1:54" x14ac:dyDescent="0.2">
      <c r="A8" s="48" t="s">
        <v>316</v>
      </c>
      <c r="B8" s="43">
        <v>0</v>
      </c>
      <c r="C8" s="43">
        <v>0</v>
      </c>
      <c r="D8" s="43">
        <v>0</v>
      </c>
      <c r="E8" s="43">
        <v>0</v>
      </c>
      <c r="F8" s="43">
        <v>2</v>
      </c>
      <c r="G8" s="43">
        <v>1</v>
      </c>
      <c r="H8" s="43">
        <v>0</v>
      </c>
      <c r="I8" s="48" t="s">
        <v>316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8" t="s">
        <v>316</v>
      </c>
      <c r="R8" s="43">
        <v>0</v>
      </c>
      <c r="S8" s="43">
        <v>4</v>
      </c>
      <c r="T8" s="43">
        <v>0</v>
      </c>
      <c r="U8" s="43">
        <v>0</v>
      </c>
      <c r="V8" s="43">
        <v>0</v>
      </c>
      <c r="W8" s="43">
        <v>0</v>
      </c>
      <c r="X8" s="43">
        <v>1</v>
      </c>
      <c r="Y8" s="43">
        <v>0</v>
      </c>
      <c r="Z8" s="48" t="s">
        <v>316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1</v>
      </c>
      <c r="AH8" s="43">
        <v>0</v>
      </c>
      <c r="AI8" s="48" t="s">
        <v>316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4">
        <v>0</v>
      </c>
      <c r="AP8" s="44">
        <v>0</v>
      </c>
      <c r="AQ8" s="44">
        <v>0</v>
      </c>
      <c r="AR8" s="48" t="s">
        <v>316</v>
      </c>
      <c r="AS8" s="43">
        <v>0</v>
      </c>
      <c r="AT8" s="43">
        <v>0</v>
      </c>
      <c r="AU8" s="43">
        <v>7</v>
      </c>
      <c r="AV8" s="44">
        <v>0</v>
      </c>
      <c r="AW8" s="43">
        <v>0</v>
      </c>
      <c r="AX8" s="43">
        <v>7</v>
      </c>
      <c r="AY8" s="43">
        <v>0</v>
      </c>
      <c r="AZ8" s="48" t="s">
        <v>316</v>
      </c>
      <c r="BA8" s="43">
        <v>0</v>
      </c>
      <c r="BB8" s="44"/>
    </row>
    <row r="9" spans="1:54" x14ac:dyDescent="0.2">
      <c r="A9" s="48" t="s">
        <v>52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8" t="s">
        <v>52</v>
      </c>
      <c r="J9" s="43">
        <v>0</v>
      </c>
      <c r="K9" s="43">
        <v>0</v>
      </c>
      <c r="L9" s="43">
        <v>0</v>
      </c>
      <c r="M9" s="43">
        <v>3</v>
      </c>
      <c r="N9" s="43">
        <v>0</v>
      </c>
      <c r="O9" s="43">
        <v>0</v>
      </c>
      <c r="P9" s="43">
        <v>0</v>
      </c>
      <c r="Q9" s="48" t="s">
        <v>52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8" t="s">
        <v>52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1</v>
      </c>
      <c r="AH9" s="43">
        <v>0</v>
      </c>
      <c r="AI9" s="48" t="s">
        <v>52</v>
      </c>
      <c r="AJ9" s="43">
        <v>6</v>
      </c>
      <c r="AK9" s="43">
        <v>0</v>
      </c>
      <c r="AL9" s="43">
        <v>2</v>
      </c>
      <c r="AM9" s="43">
        <v>1</v>
      </c>
      <c r="AN9" s="43">
        <v>0</v>
      </c>
      <c r="AO9" s="44">
        <v>0</v>
      </c>
      <c r="AP9" s="44">
        <v>0</v>
      </c>
      <c r="AQ9" s="44">
        <v>0</v>
      </c>
      <c r="AR9" s="48" t="s">
        <v>52</v>
      </c>
      <c r="AS9" s="43">
        <v>8</v>
      </c>
      <c r="AT9" s="43">
        <v>0</v>
      </c>
      <c r="AU9" s="43">
        <v>0</v>
      </c>
      <c r="AV9" s="44">
        <v>0</v>
      </c>
      <c r="AW9" s="43">
        <v>0</v>
      </c>
      <c r="AX9" s="43">
        <v>0</v>
      </c>
      <c r="AY9" s="43">
        <v>0</v>
      </c>
      <c r="AZ9" s="48" t="s">
        <v>52</v>
      </c>
      <c r="BA9" s="43">
        <v>0</v>
      </c>
      <c r="BB9" s="44"/>
    </row>
    <row r="10" spans="1:54" x14ac:dyDescent="0.2">
      <c r="A10" s="48" t="s">
        <v>53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8" t="s">
        <v>53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8" t="s">
        <v>53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8" t="s">
        <v>53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8" t="s">
        <v>53</v>
      </c>
      <c r="AJ10" s="43">
        <v>0</v>
      </c>
      <c r="AK10" s="43">
        <v>0</v>
      </c>
      <c r="AL10" s="43">
        <v>13</v>
      </c>
      <c r="AM10" s="43">
        <v>0</v>
      </c>
      <c r="AN10" s="43">
        <v>0</v>
      </c>
      <c r="AO10" s="44">
        <v>0</v>
      </c>
      <c r="AP10" s="44">
        <v>0</v>
      </c>
      <c r="AQ10" s="44">
        <v>0</v>
      </c>
      <c r="AR10" s="48" t="s">
        <v>53</v>
      </c>
      <c r="AS10" s="43">
        <v>0</v>
      </c>
      <c r="AT10" s="43">
        <v>5</v>
      </c>
      <c r="AU10" s="43">
        <v>0</v>
      </c>
      <c r="AV10" s="44">
        <v>1</v>
      </c>
      <c r="AW10" s="43">
        <v>0</v>
      </c>
      <c r="AX10" s="43">
        <v>0</v>
      </c>
      <c r="AY10" s="43">
        <v>0</v>
      </c>
      <c r="AZ10" s="48" t="s">
        <v>53</v>
      </c>
      <c r="BA10" s="43">
        <v>0</v>
      </c>
      <c r="BB10" s="44"/>
    </row>
    <row r="11" spans="1:54" x14ac:dyDescent="0.2">
      <c r="A11" s="48" t="s">
        <v>317</v>
      </c>
      <c r="B11" s="43">
        <v>0</v>
      </c>
      <c r="C11" s="43">
        <v>0</v>
      </c>
      <c r="D11" s="43">
        <v>0</v>
      </c>
      <c r="E11" s="43">
        <v>0</v>
      </c>
      <c r="F11" s="43">
        <v>1</v>
      </c>
      <c r="G11" s="43">
        <v>1</v>
      </c>
      <c r="H11" s="43">
        <v>0</v>
      </c>
      <c r="I11" s="48" t="s">
        <v>317</v>
      </c>
      <c r="J11" s="43">
        <v>0</v>
      </c>
      <c r="K11" s="43">
        <v>0</v>
      </c>
      <c r="L11" s="43">
        <v>0</v>
      </c>
      <c r="M11" s="43">
        <v>12</v>
      </c>
      <c r="N11" s="43">
        <v>0</v>
      </c>
      <c r="O11" s="43">
        <v>0</v>
      </c>
      <c r="P11" s="43">
        <v>0</v>
      </c>
      <c r="Q11" s="48" t="s">
        <v>317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8" t="s">
        <v>317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8" t="s">
        <v>317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4">
        <v>0</v>
      </c>
      <c r="AP11" s="44">
        <v>0</v>
      </c>
      <c r="AQ11" s="44">
        <v>4</v>
      </c>
      <c r="AR11" s="48" t="s">
        <v>317</v>
      </c>
      <c r="AS11" s="43">
        <v>29</v>
      </c>
      <c r="AT11" s="43">
        <v>1</v>
      </c>
      <c r="AU11" s="43">
        <v>0</v>
      </c>
      <c r="AV11" s="44">
        <v>12</v>
      </c>
      <c r="AW11" s="43">
        <v>0</v>
      </c>
      <c r="AX11" s="43">
        <v>13</v>
      </c>
      <c r="AY11" s="43">
        <v>38</v>
      </c>
      <c r="AZ11" s="48" t="s">
        <v>317</v>
      </c>
      <c r="BA11" s="43">
        <v>26</v>
      </c>
      <c r="BB11" s="44"/>
    </row>
    <row r="12" spans="1:54" x14ac:dyDescent="0.2">
      <c r="A12" s="48" t="s">
        <v>54</v>
      </c>
      <c r="B12" s="43">
        <v>0</v>
      </c>
      <c r="C12" s="43">
        <v>0</v>
      </c>
      <c r="D12" s="43">
        <v>0</v>
      </c>
      <c r="E12" s="43">
        <v>0</v>
      </c>
      <c r="F12" s="43">
        <v>2</v>
      </c>
      <c r="G12" s="43">
        <v>2</v>
      </c>
      <c r="H12" s="43">
        <v>0</v>
      </c>
      <c r="I12" s="48" t="s">
        <v>54</v>
      </c>
      <c r="J12" s="43">
        <v>0</v>
      </c>
      <c r="K12" s="43">
        <v>0</v>
      </c>
      <c r="L12" s="43">
        <v>0</v>
      </c>
      <c r="M12" s="43">
        <v>11</v>
      </c>
      <c r="N12" s="43">
        <v>0</v>
      </c>
      <c r="O12" s="43">
        <v>0</v>
      </c>
      <c r="P12" s="43">
        <v>0</v>
      </c>
      <c r="Q12" s="48" t="s">
        <v>54</v>
      </c>
      <c r="R12" s="43">
        <v>0</v>
      </c>
      <c r="S12" s="43">
        <v>3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8" t="s">
        <v>54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5</v>
      </c>
      <c r="AI12" s="48" t="s">
        <v>54</v>
      </c>
      <c r="AJ12" s="43">
        <v>4</v>
      </c>
      <c r="AK12" s="43">
        <v>0</v>
      </c>
      <c r="AL12" s="43">
        <v>0</v>
      </c>
      <c r="AM12" s="43">
        <v>0</v>
      </c>
      <c r="AN12" s="43">
        <v>0</v>
      </c>
      <c r="AO12" s="44">
        <v>0</v>
      </c>
      <c r="AP12" s="44">
        <v>0</v>
      </c>
      <c r="AQ12" s="44">
        <v>0</v>
      </c>
      <c r="AR12" s="48" t="s">
        <v>54</v>
      </c>
      <c r="AS12" s="43">
        <v>14</v>
      </c>
      <c r="AT12" s="43">
        <v>1</v>
      </c>
      <c r="AU12" s="43">
        <v>0</v>
      </c>
      <c r="AV12" s="44">
        <v>14</v>
      </c>
      <c r="AW12" s="43">
        <v>24</v>
      </c>
      <c r="AX12" s="43">
        <v>23</v>
      </c>
      <c r="AY12" s="43">
        <v>2</v>
      </c>
      <c r="AZ12" s="48" t="s">
        <v>54</v>
      </c>
      <c r="BA12" s="43">
        <v>9</v>
      </c>
      <c r="BB12" s="44"/>
    </row>
    <row r="13" spans="1:54" x14ac:dyDescent="0.2">
      <c r="A13" s="48" t="s">
        <v>318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1</v>
      </c>
      <c r="I13" s="48" t="s">
        <v>318</v>
      </c>
      <c r="J13" s="43">
        <v>0</v>
      </c>
      <c r="K13" s="43">
        <v>1</v>
      </c>
      <c r="L13" s="43">
        <v>0</v>
      </c>
      <c r="M13" s="43">
        <v>30</v>
      </c>
      <c r="N13" s="43">
        <v>0</v>
      </c>
      <c r="O13" s="43">
        <v>0</v>
      </c>
      <c r="P13" s="43">
        <v>0</v>
      </c>
      <c r="Q13" s="48" t="s">
        <v>318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8" t="s">
        <v>318</v>
      </c>
      <c r="AA13" s="43">
        <v>0</v>
      </c>
      <c r="AB13" s="43">
        <v>0</v>
      </c>
      <c r="AC13" s="43">
        <v>0</v>
      </c>
      <c r="AD13" s="43">
        <v>4</v>
      </c>
      <c r="AE13" s="43">
        <v>0</v>
      </c>
      <c r="AF13" s="43">
        <v>0</v>
      </c>
      <c r="AG13" s="43">
        <v>0</v>
      </c>
      <c r="AH13" s="43">
        <v>0</v>
      </c>
      <c r="AI13" s="48" t="s">
        <v>318</v>
      </c>
      <c r="AJ13" s="43">
        <v>0</v>
      </c>
      <c r="AK13" s="43">
        <v>9</v>
      </c>
      <c r="AL13" s="43">
        <v>0</v>
      </c>
      <c r="AM13" s="43">
        <v>0</v>
      </c>
      <c r="AN13" s="43">
        <v>0</v>
      </c>
      <c r="AO13" s="44">
        <v>0</v>
      </c>
      <c r="AP13" s="44">
        <v>0</v>
      </c>
      <c r="AQ13" s="44">
        <v>0</v>
      </c>
      <c r="AR13" s="48" t="s">
        <v>318</v>
      </c>
      <c r="AS13" s="43">
        <v>0</v>
      </c>
      <c r="AT13" s="43">
        <v>0</v>
      </c>
      <c r="AU13" s="43">
        <v>0</v>
      </c>
      <c r="AV13" s="44">
        <v>0</v>
      </c>
      <c r="AW13" s="43">
        <v>0</v>
      </c>
      <c r="AX13" s="43">
        <v>0</v>
      </c>
      <c r="AY13" s="43">
        <v>0</v>
      </c>
      <c r="AZ13" s="48" t="s">
        <v>318</v>
      </c>
      <c r="BA13" s="43">
        <v>0</v>
      </c>
      <c r="BB13" s="44"/>
    </row>
    <row r="14" spans="1:54" x14ac:dyDescent="0.2">
      <c r="A14" s="48" t="s">
        <v>55</v>
      </c>
      <c r="B14" s="43">
        <v>1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8" t="s">
        <v>55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8" t="s">
        <v>55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8" t="s">
        <v>55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8" t="s">
        <v>55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4">
        <v>0</v>
      </c>
      <c r="AP14" s="44">
        <v>0</v>
      </c>
      <c r="AQ14" s="44">
        <v>0</v>
      </c>
      <c r="AR14" s="48" t="s">
        <v>55</v>
      </c>
      <c r="AS14" s="43">
        <v>1</v>
      </c>
      <c r="AT14" s="43">
        <v>0</v>
      </c>
      <c r="AU14" s="43">
        <v>0</v>
      </c>
      <c r="AV14" s="44">
        <v>1</v>
      </c>
      <c r="AW14" s="43">
        <v>2</v>
      </c>
      <c r="AX14" s="43">
        <v>0</v>
      </c>
      <c r="AY14" s="43">
        <v>4</v>
      </c>
      <c r="AZ14" s="48" t="s">
        <v>55</v>
      </c>
      <c r="BA14" s="43">
        <v>1</v>
      </c>
      <c r="BB14" s="44"/>
    </row>
    <row r="15" spans="1:54" x14ac:dyDescent="0.2">
      <c r="A15" s="48" t="s">
        <v>319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8" t="s">
        <v>319</v>
      </c>
      <c r="J15" s="43">
        <v>0</v>
      </c>
      <c r="K15" s="43">
        <v>0</v>
      </c>
      <c r="L15" s="43">
        <v>0</v>
      </c>
      <c r="M15" s="43">
        <v>13</v>
      </c>
      <c r="N15" s="43">
        <v>0</v>
      </c>
      <c r="O15" s="43">
        <v>0</v>
      </c>
      <c r="P15" s="43">
        <v>0</v>
      </c>
      <c r="Q15" s="48" t="s">
        <v>319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8" t="s">
        <v>319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3</v>
      </c>
      <c r="AG15" s="43">
        <v>1</v>
      </c>
      <c r="AH15" s="43">
        <v>1</v>
      </c>
      <c r="AI15" s="48" t="s">
        <v>319</v>
      </c>
      <c r="AJ15" s="43">
        <v>3</v>
      </c>
      <c r="AK15" s="43">
        <v>2</v>
      </c>
      <c r="AL15" s="43">
        <v>3</v>
      </c>
      <c r="AM15" s="43">
        <v>10</v>
      </c>
      <c r="AN15" s="43">
        <v>0</v>
      </c>
      <c r="AO15" s="44">
        <v>0</v>
      </c>
      <c r="AP15" s="44">
        <v>0</v>
      </c>
      <c r="AQ15" s="44">
        <v>0</v>
      </c>
      <c r="AR15" s="48" t="s">
        <v>319</v>
      </c>
      <c r="AS15" s="43">
        <v>51</v>
      </c>
      <c r="AT15" s="43">
        <v>5</v>
      </c>
      <c r="AU15" s="43">
        <v>0</v>
      </c>
      <c r="AV15" s="44">
        <v>5</v>
      </c>
      <c r="AW15" s="43">
        <v>15</v>
      </c>
      <c r="AX15" s="43">
        <v>25</v>
      </c>
      <c r="AY15" s="43">
        <v>0</v>
      </c>
      <c r="AZ15" s="48" t="s">
        <v>319</v>
      </c>
      <c r="BA15" s="43">
        <v>9</v>
      </c>
      <c r="BB15" s="44"/>
    </row>
    <row r="16" spans="1:54" x14ac:dyDescent="0.2">
      <c r="A16" s="48" t="s">
        <v>320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8" t="s">
        <v>320</v>
      </c>
      <c r="J16" s="43">
        <v>0</v>
      </c>
      <c r="K16" s="43">
        <v>0</v>
      </c>
      <c r="L16" s="43">
        <v>1</v>
      </c>
      <c r="M16" s="43">
        <v>5</v>
      </c>
      <c r="N16" s="43">
        <v>0</v>
      </c>
      <c r="O16" s="43">
        <v>0</v>
      </c>
      <c r="P16" s="43">
        <v>0</v>
      </c>
      <c r="Q16" s="48" t="s">
        <v>320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8" t="s">
        <v>320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1</v>
      </c>
      <c r="AH16" s="43">
        <v>12</v>
      </c>
      <c r="AI16" s="48" t="s">
        <v>320</v>
      </c>
      <c r="AJ16" s="43">
        <v>20</v>
      </c>
      <c r="AK16" s="43">
        <v>8</v>
      </c>
      <c r="AL16" s="43">
        <v>1</v>
      </c>
      <c r="AM16" s="43">
        <v>1</v>
      </c>
      <c r="AN16" s="43">
        <v>0</v>
      </c>
      <c r="AO16" s="44">
        <v>0</v>
      </c>
      <c r="AP16" s="44">
        <v>0</v>
      </c>
      <c r="AQ16" s="44">
        <v>0</v>
      </c>
      <c r="AR16" s="48" t="s">
        <v>320</v>
      </c>
      <c r="AS16" s="43">
        <v>0</v>
      </c>
      <c r="AT16" s="43">
        <v>10</v>
      </c>
      <c r="AU16" s="43">
        <v>0</v>
      </c>
      <c r="AV16" s="44">
        <v>1</v>
      </c>
      <c r="AW16" s="43">
        <v>2</v>
      </c>
      <c r="AX16" s="43">
        <v>6</v>
      </c>
      <c r="AY16" s="43">
        <v>8</v>
      </c>
      <c r="AZ16" s="48" t="s">
        <v>320</v>
      </c>
      <c r="BA16" s="43">
        <v>1</v>
      </c>
      <c r="BB16" s="44"/>
    </row>
    <row r="17" spans="1:54" x14ac:dyDescent="0.2">
      <c r="A17" s="48" t="s">
        <v>321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3</v>
      </c>
      <c r="I17" s="48" t="s">
        <v>321</v>
      </c>
      <c r="J17" s="43">
        <v>0</v>
      </c>
      <c r="K17" s="43">
        <v>11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8" t="s">
        <v>321</v>
      </c>
      <c r="R17" s="43">
        <v>1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8" t="s">
        <v>321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8" t="s">
        <v>321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4">
        <v>0</v>
      </c>
      <c r="AP17" s="44">
        <v>0</v>
      </c>
      <c r="AQ17" s="44">
        <v>0</v>
      </c>
      <c r="AR17" s="48" t="s">
        <v>321</v>
      </c>
      <c r="AS17" s="43">
        <v>1</v>
      </c>
      <c r="AT17" s="43">
        <v>3</v>
      </c>
      <c r="AU17" s="43">
        <v>0</v>
      </c>
      <c r="AV17" s="44">
        <v>0</v>
      </c>
      <c r="AW17" s="43">
        <v>0</v>
      </c>
      <c r="AX17" s="43">
        <v>0</v>
      </c>
      <c r="AY17" s="43">
        <v>0</v>
      </c>
      <c r="AZ17" s="48" t="s">
        <v>321</v>
      </c>
      <c r="BA17" s="43">
        <v>0</v>
      </c>
      <c r="BB17" s="44"/>
    </row>
    <row r="18" spans="1:54" x14ac:dyDescent="0.2">
      <c r="A18" s="48" t="s">
        <v>322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8" t="s">
        <v>322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8" t="s">
        <v>322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8" t="s">
        <v>322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8" t="s">
        <v>322</v>
      </c>
      <c r="AJ18" s="43">
        <v>2</v>
      </c>
      <c r="AK18" s="43">
        <v>0</v>
      </c>
      <c r="AL18" s="43">
        <v>0</v>
      </c>
      <c r="AM18" s="43">
        <v>14</v>
      </c>
      <c r="AN18" s="43">
        <v>9</v>
      </c>
      <c r="AO18" s="44">
        <v>0</v>
      </c>
      <c r="AP18" s="44">
        <v>0</v>
      </c>
      <c r="AQ18" s="44">
        <v>0</v>
      </c>
      <c r="AR18" s="48" t="s">
        <v>322</v>
      </c>
      <c r="AS18" s="43">
        <v>13</v>
      </c>
      <c r="AT18" s="43">
        <v>0</v>
      </c>
      <c r="AU18" s="43">
        <v>0</v>
      </c>
      <c r="AV18" s="44">
        <v>0</v>
      </c>
      <c r="AW18" s="43">
        <v>0</v>
      </c>
      <c r="AX18" s="43">
        <v>0</v>
      </c>
      <c r="AY18" s="43">
        <v>0</v>
      </c>
      <c r="AZ18" s="48" t="s">
        <v>322</v>
      </c>
      <c r="BA18" s="43">
        <v>0</v>
      </c>
      <c r="BB18" s="44"/>
    </row>
    <row r="19" spans="1:54" x14ac:dyDescent="0.2">
      <c r="A19" s="48" t="s">
        <v>56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8" t="s">
        <v>56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8" t="s">
        <v>56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8" t="s">
        <v>56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8" t="s">
        <v>56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4">
        <v>0</v>
      </c>
      <c r="AP19" s="44">
        <v>0</v>
      </c>
      <c r="AQ19" s="44">
        <v>0</v>
      </c>
      <c r="AR19" s="48" t="s">
        <v>56</v>
      </c>
      <c r="AS19" s="43">
        <v>0</v>
      </c>
      <c r="AT19" s="43">
        <v>0</v>
      </c>
      <c r="AU19" s="43">
        <v>0</v>
      </c>
      <c r="AV19" s="44">
        <v>22</v>
      </c>
      <c r="AW19" s="43">
        <v>0</v>
      </c>
      <c r="AX19" s="43">
        <v>0</v>
      </c>
      <c r="AY19" s="43">
        <v>0</v>
      </c>
      <c r="AZ19" s="48" t="s">
        <v>56</v>
      </c>
      <c r="BA19" s="43">
        <v>0</v>
      </c>
      <c r="BB19" s="44"/>
    </row>
    <row r="20" spans="1:54" x14ac:dyDescent="0.2">
      <c r="A20" s="48" t="s">
        <v>323</v>
      </c>
      <c r="B20" s="43">
        <v>16</v>
      </c>
      <c r="C20" s="43">
        <v>0</v>
      </c>
      <c r="D20" s="43">
        <v>0</v>
      </c>
      <c r="E20" s="43">
        <v>2</v>
      </c>
      <c r="F20" s="43">
        <v>16</v>
      </c>
      <c r="G20" s="43">
        <v>0</v>
      </c>
      <c r="H20" s="43">
        <v>2</v>
      </c>
      <c r="I20" s="48" t="s">
        <v>323</v>
      </c>
      <c r="J20" s="43">
        <v>0</v>
      </c>
      <c r="K20" s="43">
        <v>5</v>
      </c>
      <c r="L20" s="43">
        <v>0</v>
      </c>
      <c r="M20" s="43">
        <v>26</v>
      </c>
      <c r="N20" s="43">
        <v>2</v>
      </c>
      <c r="O20" s="43">
        <v>0</v>
      </c>
      <c r="P20" s="43">
        <v>0</v>
      </c>
      <c r="Q20" s="48" t="s">
        <v>323</v>
      </c>
      <c r="R20" s="43">
        <v>0</v>
      </c>
      <c r="S20" s="43">
        <v>59</v>
      </c>
      <c r="T20" s="43">
        <v>6</v>
      </c>
      <c r="U20" s="43">
        <v>0</v>
      </c>
      <c r="V20" s="43">
        <v>0</v>
      </c>
      <c r="W20" s="43">
        <v>1</v>
      </c>
      <c r="X20" s="43">
        <v>10</v>
      </c>
      <c r="Y20" s="43">
        <v>0</v>
      </c>
      <c r="Z20" s="48" t="s">
        <v>323</v>
      </c>
      <c r="AA20" s="43">
        <v>3</v>
      </c>
      <c r="AB20" s="43">
        <v>0</v>
      </c>
      <c r="AC20" s="43">
        <v>3</v>
      </c>
      <c r="AD20" s="43">
        <v>0</v>
      </c>
      <c r="AE20" s="43">
        <v>5</v>
      </c>
      <c r="AF20" s="43">
        <v>0</v>
      </c>
      <c r="AG20" s="43">
        <v>0</v>
      </c>
      <c r="AH20" s="43">
        <v>0</v>
      </c>
      <c r="AI20" s="48" t="s">
        <v>323</v>
      </c>
      <c r="AJ20" s="43">
        <v>18</v>
      </c>
      <c r="AK20" s="43">
        <v>0</v>
      </c>
      <c r="AL20" s="43">
        <v>1</v>
      </c>
      <c r="AM20" s="43">
        <v>0</v>
      </c>
      <c r="AN20" s="43">
        <v>0</v>
      </c>
      <c r="AO20" s="44">
        <v>0</v>
      </c>
      <c r="AP20" s="44">
        <v>0</v>
      </c>
      <c r="AQ20" s="44">
        <v>0</v>
      </c>
      <c r="AR20" s="48" t="s">
        <v>323</v>
      </c>
      <c r="AS20" s="43">
        <v>2</v>
      </c>
      <c r="AT20" s="43">
        <v>30</v>
      </c>
      <c r="AU20" s="43">
        <v>0</v>
      </c>
      <c r="AV20" s="44">
        <v>7</v>
      </c>
      <c r="AW20" s="43">
        <v>12</v>
      </c>
      <c r="AX20" s="43">
        <v>1</v>
      </c>
      <c r="AY20" s="43">
        <v>2</v>
      </c>
      <c r="AZ20" s="48" t="s">
        <v>323</v>
      </c>
      <c r="BA20" s="43">
        <v>0</v>
      </c>
      <c r="BB20" s="44"/>
    </row>
    <row r="21" spans="1:54" x14ac:dyDescent="0.2">
      <c r="A21" s="48" t="s">
        <v>57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8" t="s">
        <v>57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8" t="s">
        <v>57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8" t="s">
        <v>57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14</v>
      </c>
      <c r="AG21" s="43">
        <v>4</v>
      </c>
      <c r="AH21" s="43">
        <v>2</v>
      </c>
      <c r="AI21" s="48" t="s">
        <v>57</v>
      </c>
      <c r="AJ21" s="43">
        <v>48</v>
      </c>
      <c r="AK21" s="43">
        <v>20</v>
      </c>
      <c r="AL21" s="43">
        <v>2</v>
      </c>
      <c r="AM21" s="43">
        <v>6</v>
      </c>
      <c r="AN21" s="43">
        <v>8</v>
      </c>
      <c r="AO21" s="44">
        <v>0</v>
      </c>
      <c r="AP21" s="44">
        <v>0</v>
      </c>
      <c r="AQ21" s="44">
        <v>0</v>
      </c>
      <c r="AR21" s="48" t="s">
        <v>57</v>
      </c>
      <c r="AS21" s="43">
        <v>0</v>
      </c>
      <c r="AT21" s="43">
        <v>14</v>
      </c>
      <c r="AU21" s="43">
        <v>0</v>
      </c>
      <c r="AV21" s="44">
        <v>2</v>
      </c>
      <c r="AW21" s="43">
        <v>6</v>
      </c>
      <c r="AX21" s="43">
        <v>0</v>
      </c>
      <c r="AY21" s="43">
        <v>0</v>
      </c>
      <c r="AZ21" s="48" t="s">
        <v>57</v>
      </c>
      <c r="BA21" s="43">
        <v>7</v>
      </c>
      <c r="BB21" s="44"/>
    </row>
    <row r="22" spans="1:54" x14ac:dyDescent="0.2">
      <c r="A22" s="48" t="s">
        <v>324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8" t="s">
        <v>324</v>
      </c>
      <c r="J22" s="43">
        <v>0</v>
      </c>
      <c r="K22" s="43">
        <v>0</v>
      </c>
      <c r="L22" s="43">
        <v>0</v>
      </c>
      <c r="M22" s="43">
        <v>3</v>
      </c>
      <c r="N22" s="43">
        <v>0</v>
      </c>
      <c r="O22" s="43">
        <v>0</v>
      </c>
      <c r="P22" s="43">
        <v>0</v>
      </c>
      <c r="Q22" s="48" t="s">
        <v>324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8" t="s">
        <v>324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8" t="s">
        <v>324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4">
        <v>0</v>
      </c>
      <c r="AP22" s="44">
        <v>0</v>
      </c>
      <c r="AQ22" s="44">
        <v>0</v>
      </c>
      <c r="AR22" s="48" t="s">
        <v>324</v>
      </c>
      <c r="AS22" s="43">
        <v>0</v>
      </c>
      <c r="AT22" s="43">
        <v>7</v>
      </c>
      <c r="AU22" s="43">
        <v>0</v>
      </c>
      <c r="AV22" s="44">
        <v>1</v>
      </c>
      <c r="AW22" s="43">
        <v>0</v>
      </c>
      <c r="AX22" s="43">
        <v>0</v>
      </c>
      <c r="AY22" s="43">
        <v>0</v>
      </c>
      <c r="AZ22" s="48" t="s">
        <v>324</v>
      </c>
      <c r="BA22" s="43">
        <v>0</v>
      </c>
      <c r="BB22" s="44"/>
    </row>
    <row r="23" spans="1:54" x14ac:dyDescent="0.2">
      <c r="A23" s="48" t="s">
        <v>325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8" t="s">
        <v>325</v>
      </c>
      <c r="J23" s="43">
        <v>0</v>
      </c>
      <c r="K23" s="43">
        <v>0</v>
      </c>
      <c r="L23" s="43">
        <v>0</v>
      </c>
      <c r="M23" s="43">
        <v>3</v>
      </c>
      <c r="N23" s="43">
        <v>0</v>
      </c>
      <c r="O23" s="43">
        <v>0</v>
      </c>
      <c r="P23" s="43">
        <v>0</v>
      </c>
      <c r="Q23" s="48" t="s">
        <v>325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8" t="s">
        <v>325</v>
      </c>
      <c r="AA23" s="43">
        <v>0</v>
      </c>
      <c r="AB23" s="43">
        <v>0</v>
      </c>
      <c r="AC23" s="43">
        <v>0</v>
      </c>
      <c r="AD23" s="43">
        <v>0</v>
      </c>
      <c r="AE23" s="43">
        <v>1</v>
      </c>
      <c r="AF23" s="43">
        <v>0</v>
      </c>
      <c r="AG23" s="43">
        <v>0</v>
      </c>
      <c r="AH23" s="43">
        <v>10</v>
      </c>
      <c r="AI23" s="48" t="s">
        <v>325</v>
      </c>
      <c r="AJ23" s="43">
        <v>30</v>
      </c>
      <c r="AK23" s="43">
        <v>0</v>
      </c>
      <c r="AL23" s="43">
        <v>0</v>
      </c>
      <c r="AM23" s="43">
        <v>0</v>
      </c>
      <c r="AN23" s="43">
        <v>0</v>
      </c>
      <c r="AO23" s="44">
        <v>0</v>
      </c>
      <c r="AP23" s="44">
        <v>0</v>
      </c>
      <c r="AQ23" s="44">
        <v>0</v>
      </c>
      <c r="AR23" s="48" t="s">
        <v>325</v>
      </c>
      <c r="AS23" s="43">
        <v>1</v>
      </c>
      <c r="AT23" s="43">
        <v>2</v>
      </c>
      <c r="AU23" s="43">
        <v>0</v>
      </c>
      <c r="AV23" s="44">
        <v>2</v>
      </c>
      <c r="AW23" s="43">
        <v>0</v>
      </c>
      <c r="AX23" s="43">
        <v>11</v>
      </c>
      <c r="AY23" s="43">
        <v>0</v>
      </c>
      <c r="AZ23" s="48" t="s">
        <v>325</v>
      </c>
      <c r="BA23" s="43">
        <v>0</v>
      </c>
      <c r="BB23" s="44"/>
    </row>
    <row r="24" spans="1:54" x14ac:dyDescent="0.2">
      <c r="A24" s="48" t="s">
        <v>58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8" t="s">
        <v>58</v>
      </c>
      <c r="J24" s="43">
        <v>0</v>
      </c>
      <c r="K24" s="43">
        <v>0</v>
      </c>
      <c r="L24" s="43">
        <v>1</v>
      </c>
      <c r="M24" s="43">
        <v>3</v>
      </c>
      <c r="N24" s="43">
        <v>0</v>
      </c>
      <c r="O24" s="43">
        <v>0</v>
      </c>
      <c r="P24" s="43">
        <v>0</v>
      </c>
      <c r="Q24" s="48" t="s">
        <v>58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8" t="s">
        <v>58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8" t="s">
        <v>58</v>
      </c>
      <c r="AJ24" s="43">
        <v>9</v>
      </c>
      <c r="AK24" s="43">
        <v>0</v>
      </c>
      <c r="AL24" s="43">
        <v>0</v>
      </c>
      <c r="AM24" s="43">
        <v>0</v>
      </c>
      <c r="AN24" s="43">
        <v>0</v>
      </c>
      <c r="AO24" s="44">
        <v>0</v>
      </c>
      <c r="AP24" s="44">
        <v>0</v>
      </c>
      <c r="AQ24" s="44">
        <v>0</v>
      </c>
      <c r="AR24" s="48" t="s">
        <v>58</v>
      </c>
      <c r="AS24" s="43">
        <v>68</v>
      </c>
      <c r="AT24" s="43">
        <v>26</v>
      </c>
      <c r="AU24" s="43">
        <v>0</v>
      </c>
      <c r="AV24" s="44">
        <v>0</v>
      </c>
      <c r="AW24" s="43">
        <v>21</v>
      </c>
      <c r="AX24" s="43">
        <v>18</v>
      </c>
      <c r="AY24" s="43">
        <v>62</v>
      </c>
      <c r="AZ24" s="48" t="s">
        <v>58</v>
      </c>
      <c r="BA24" s="43">
        <v>39</v>
      </c>
      <c r="BB24" s="44"/>
    </row>
    <row r="25" spans="1:54" x14ac:dyDescent="0.2">
      <c r="A25" s="48" t="s">
        <v>59</v>
      </c>
      <c r="B25" s="43">
        <v>0</v>
      </c>
      <c r="C25" s="43">
        <v>0</v>
      </c>
      <c r="D25" s="43">
        <v>0</v>
      </c>
      <c r="E25" s="43">
        <v>0</v>
      </c>
      <c r="F25" s="43">
        <v>3</v>
      </c>
      <c r="G25" s="43">
        <v>0</v>
      </c>
      <c r="H25" s="43">
        <v>0</v>
      </c>
      <c r="I25" s="48" t="s">
        <v>59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8" t="s">
        <v>59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8" t="s">
        <v>59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8" t="s">
        <v>59</v>
      </c>
      <c r="AJ25" s="43">
        <v>20</v>
      </c>
      <c r="AK25" s="43">
        <v>7</v>
      </c>
      <c r="AL25" s="43">
        <v>21</v>
      </c>
      <c r="AM25" s="43">
        <v>15</v>
      </c>
      <c r="AN25" s="43">
        <v>0</v>
      </c>
      <c r="AO25" s="44">
        <v>0</v>
      </c>
      <c r="AP25" s="44">
        <v>0</v>
      </c>
      <c r="AQ25" s="44">
        <v>0</v>
      </c>
      <c r="AR25" s="48" t="s">
        <v>59</v>
      </c>
      <c r="AS25" s="43">
        <v>0</v>
      </c>
      <c r="AT25" s="43">
        <v>0</v>
      </c>
      <c r="AU25" s="43">
        <v>0</v>
      </c>
      <c r="AV25" s="44">
        <v>1</v>
      </c>
      <c r="AW25" s="43">
        <v>6</v>
      </c>
      <c r="AX25" s="43">
        <v>0</v>
      </c>
      <c r="AY25" s="43">
        <v>0</v>
      </c>
      <c r="AZ25" s="48" t="s">
        <v>59</v>
      </c>
      <c r="BA25" s="43">
        <v>0</v>
      </c>
      <c r="BB25" s="44"/>
    </row>
    <row r="26" spans="1:54" x14ac:dyDescent="0.2">
      <c r="A26" s="48" t="s">
        <v>326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6</v>
      </c>
      <c r="I26" s="48" t="s">
        <v>326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8" t="s">
        <v>326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8" t="s">
        <v>326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8" t="s">
        <v>326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4">
        <v>0</v>
      </c>
      <c r="AP26" s="44">
        <v>0</v>
      </c>
      <c r="AQ26" s="44">
        <v>0</v>
      </c>
      <c r="AR26" s="48" t="s">
        <v>326</v>
      </c>
      <c r="AS26" s="43">
        <v>0</v>
      </c>
      <c r="AT26" s="43">
        <v>17</v>
      </c>
      <c r="AU26" s="43">
        <v>0</v>
      </c>
      <c r="AV26" s="44">
        <v>1</v>
      </c>
      <c r="AW26" s="43">
        <v>0</v>
      </c>
      <c r="AX26" s="43">
        <v>0</v>
      </c>
      <c r="AY26" s="43">
        <v>0</v>
      </c>
      <c r="AZ26" s="48" t="s">
        <v>326</v>
      </c>
      <c r="BA26" s="43">
        <v>0</v>
      </c>
      <c r="BB26" s="44"/>
    </row>
    <row r="27" spans="1:54" x14ac:dyDescent="0.2">
      <c r="A27" s="48" t="s">
        <v>60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8" t="s">
        <v>60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8" t="s">
        <v>60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8" t="s">
        <v>60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8" t="s">
        <v>60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4">
        <v>0</v>
      </c>
      <c r="AP27" s="44">
        <v>0</v>
      </c>
      <c r="AQ27" s="44">
        <v>0</v>
      </c>
      <c r="AR27" s="48" t="s">
        <v>60</v>
      </c>
      <c r="AS27" s="43">
        <v>0</v>
      </c>
      <c r="AT27" s="43">
        <v>0</v>
      </c>
      <c r="AU27" s="43">
        <v>0</v>
      </c>
      <c r="AV27" s="44">
        <v>26</v>
      </c>
      <c r="AW27" s="43">
        <v>0</v>
      </c>
      <c r="AX27" s="43">
        <v>0</v>
      </c>
      <c r="AY27" s="43">
        <v>0</v>
      </c>
      <c r="AZ27" s="48" t="s">
        <v>60</v>
      </c>
      <c r="BA27" s="43">
        <v>0</v>
      </c>
      <c r="BB27" s="44"/>
    </row>
    <row r="28" spans="1:54" x14ac:dyDescent="0.2">
      <c r="A28" s="48" t="s">
        <v>327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8" t="s">
        <v>327</v>
      </c>
      <c r="J28" s="43">
        <v>0</v>
      </c>
      <c r="K28" s="43">
        <v>0</v>
      </c>
      <c r="L28" s="43">
        <v>0</v>
      </c>
      <c r="M28" s="43">
        <v>22</v>
      </c>
      <c r="N28" s="43">
        <v>0</v>
      </c>
      <c r="O28" s="43">
        <v>0</v>
      </c>
      <c r="P28" s="43">
        <v>0</v>
      </c>
      <c r="Q28" s="48" t="s">
        <v>327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8" t="s">
        <v>327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8" t="s">
        <v>327</v>
      </c>
      <c r="AJ28" s="43">
        <v>2</v>
      </c>
      <c r="AK28" s="43">
        <v>0</v>
      </c>
      <c r="AL28" s="43">
        <v>0</v>
      </c>
      <c r="AM28" s="43">
        <v>0</v>
      </c>
      <c r="AN28" s="43">
        <v>0</v>
      </c>
      <c r="AO28" s="44">
        <v>0</v>
      </c>
      <c r="AP28" s="44">
        <v>0</v>
      </c>
      <c r="AQ28" s="44">
        <v>0</v>
      </c>
      <c r="AR28" s="48" t="s">
        <v>327</v>
      </c>
      <c r="AS28" s="43">
        <v>0</v>
      </c>
      <c r="AT28" s="43">
        <v>0</v>
      </c>
      <c r="AU28" s="43">
        <v>0</v>
      </c>
      <c r="AV28" s="44">
        <v>0</v>
      </c>
      <c r="AW28" s="43">
        <v>0</v>
      </c>
      <c r="AX28" s="43">
        <v>0</v>
      </c>
      <c r="AY28" s="43">
        <v>16</v>
      </c>
      <c r="AZ28" s="48" t="s">
        <v>327</v>
      </c>
      <c r="BA28" s="43">
        <v>1</v>
      </c>
      <c r="BB28" s="44"/>
    </row>
    <row r="29" spans="1:54" x14ac:dyDescent="0.2">
      <c r="A29" s="48" t="s">
        <v>61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8" t="s">
        <v>61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8" t="s">
        <v>61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8" t="s">
        <v>61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24</v>
      </c>
      <c r="AH29" s="43">
        <v>4</v>
      </c>
      <c r="AI29" s="48" t="s">
        <v>61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4">
        <v>0</v>
      </c>
      <c r="AP29" s="44">
        <v>0</v>
      </c>
      <c r="AQ29" s="44">
        <v>0</v>
      </c>
      <c r="AR29" s="48" t="s">
        <v>61</v>
      </c>
      <c r="AS29" s="43">
        <v>0</v>
      </c>
      <c r="AT29" s="43">
        <v>8</v>
      </c>
      <c r="AU29" s="43">
        <v>0</v>
      </c>
      <c r="AV29" s="44">
        <v>12</v>
      </c>
      <c r="AW29" s="43">
        <v>0</v>
      </c>
      <c r="AX29" s="43">
        <v>0</v>
      </c>
      <c r="AY29" s="43">
        <v>0</v>
      </c>
      <c r="AZ29" s="48" t="s">
        <v>61</v>
      </c>
      <c r="BA29" s="43">
        <v>0</v>
      </c>
      <c r="BB29" s="44"/>
    </row>
    <row r="30" spans="1:54" x14ac:dyDescent="0.2">
      <c r="A30" s="48" t="s">
        <v>62</v>
      </c>
      <c r="B30" s="43">
        <v>4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1</v>
      </c>
      <c r="I30" s="48" t="s">
        <v>62</v>
      </c>
      <c r="J30" s="43">
        <v>0</v>
      </c>
      <c r="K30" s="43">
        <v>0</v>
      </c>
      <c r="L30" s="43">
        <v>0</v>
      </c>
      <c r="M30" s="43">
        <v>1</v>
      </c>
      <c r="N30" s="43">
        <v>0</v>
      </c>
      <c r="O30" s="43">
        <v>0</v>
      </c>
      <c r="P30" s="43">
        <v>0</v>
      </c>
      <c r="Q30" s="48" t="s">
        <v>62</v>
      </c>
      <c r="R30" s="43">
        <v>1</v>
      </c>
      <c r="S30" s="43">
        <v>2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8" t="s">
        <v>62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4</v>
      </c>
      <c r="AI30" s="48" t="s">
        <v>62</v>
      </c>
      <c r="AJ30" s="43">
        <v>5</v>
      </c>
      <c r="AK30" s="43">
        <v>0</v>
      </c>
      <c r="AL30" s="43">
        <v>0</v>
      </c>
      <c r="AM30" s="43">
        <v>0</v>
      </c>
      <c r="AN30" s="43">
        <v>0</v>
      </c>
      <c r="AO30" s="44">
        <v>0</v>
      </c>
      <c r="AP30" s="44">
        <v>0</v>
      </c>
      <c r="AQ30" s="44">
        <v>0</v>
      </c>
      <c r="AR30" s="48" t="s">
        <v>62</v>
      </c>
      <c r="AS30" s="43">
        <v>4</v>
      </c>
      <c r="AT30" s="43">
        <v>1</v>
      </c>
      <c r="AU30" s="43">
        <v>0</v>
      </c>
      <c r="AV30" s="44">
        <v>3</v>
      </c>
      <c r="AW30" s="43">
        <v>9</v>
      </c>
      <c r="AX30" s="43">
        <v>13</v>
      </c>
      <c r="AY30" s="43">
        <v>6</v>
      </c>
      <c r="AZ30" s="48" t="s">
        <v>62</v>
      </c>
      <c r="BA30" s="43">
        <v>0</v>
      </c>
      <c r="BB30" s="44"/>
    </row>
    <row r="31" spans="1:54" x14ac:dyDescent="0.2">
      <c r="A31" s="48" t="s">
        <v>328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8" t="s">
        <v>328</v>
      </c>
      <c r="J31" s="43">
        <v>0</v>
      </c>
      <c r="K31" s="43">
        <v>0</v>
      </c>
      <c r="L31" s="43">
        <v>0</v>
      </c>
      <c r="M31" s="43">
        <v>21</v>
      </c>
      <c r="N31" s="43">
        <v>0</v>
      </c>
      <c r="O31" s="43">
        <v>0</v>
      </c>
      <c r="P31" s="43">
        <v>0</v>
      </c>
      <c r="Q31" s="48" t="s">
        <v>328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8" t="s">
        <v>328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13</v>
      </c>
      <c r="AI31" s="48" t="s">
        <v>328</v>
      </c>
      <c r="AJ31" s="43">
        <v>0</v>
      </c>
      <c r="AK31" s="43">
        <v>3</v>
      </c>
      <c r="AL31" s="43">
        <v>0</v>
      </c>
      <c r="AM31" s="43">
        <v>0</v>
      </c>
      <c r="AN31" s="43">
        <v>0</v>
      </c>
      <c r="AO31" s="44">
        <v>0</v>
      </c>
      <c r="AP31" s="44">
        <v>0</v>
      </c>
      <c r="AQ31" s="44">
        <v>0</v>
      </c>
      <c r="AR31" s="48" t="s">
        <v>328</v>
      </c>
      <c r="AS31" s="43">
        <v>1</v>
      </c>
      <c r="AT31" s="43">
        <v>27</v>
      </c>
      <c r="AU31" s="43">
        <v>0</v>
      </c>
      <c r="AV31" s="44">
        <v>2</v>
      </c>
      <c r="AW31" s="43">
        <v>11</v>
      </c>
      <c r="AX31" s="43">
        <v>6</v>
      </c>
      <c r="AY31" s="43">
        <v>11</v>
      </c>
      <c r="AZ31" s="48" t="s">
        <v>328</v>
      </c>
      <c r="BA31" s="43">
        <v>11</v>
      </c>
      <c r="BB31" s="44"/>
    </row>
    <row r="32" spans="1:54" x14ac:dyDescent="0.2">
      <c r="B32" s="50"/>
      <c r="C32" s="50"/>
      <c r="D32" s="50"/>
      <c r="E32" s="50"/>
      <c r="F32" s="50"/>
      <c r="G32" s="50"/>
      <c r="H32" s="50"/>
      <c r="I32" s="49"/>
      <c r="J32" s="50"/>
      <c r="K32" s="50"/>
      <c r="L32" s="50"/>
      <c r="M32" s="50"/>
      <c r="N32" s="50"/>
      <c r="O32" s="50"/>
      <c r="P32" s="50"/>
      <c r="Q32" s="49"/>
      <c r="R32" s="50"/>
      <c r="S32" s="50"/>
      <c r="T32" s="50"/>
      <c r="U32" s="50"/>
      <c r="V32" s="50"/>
      <c r="W32" s="50"/>
      <c r="X32" s="50"/>
      <c r="Y32" s="50"/>
      <c r="Z32" s="49"/>
      <c r="AA32" s="50"/>
      <c r="AB32" s="50"/>
      <c r="AC32" s="50"/>
      <c r="AD32" s="50"/>
      <c r="AE32" s="50"/>
      <c r="AF32" s="50"/>
      <c r="AG32" s="50"/>
      <c r="AH32" s="50"/>
      <c r="AI32" s="49"/>
      <c r="AJ32" s="50"/>
      <c r="AK32" s="50"/>
      <c r="AL32" s="50"/>
      <c r="AM32" s="50"/>
      <c r="AN32" s="50"/>
      <c r="AO32" s="51"/>
      <c r="AP32" s="51"/>
      <c r="AQ32" s="51"/>
      <c r="AR32" s="49"/>
      <c r="AS32" s="50"/>
      <c r="AT32" s="50"/>
      <c r="AU32" s="50"/>
      <c r="AV32" s="50"/>
      <c r="AW32" s="50"/>
      <c r="AX32" s="50"/>
      <c r="AY32" s="50"/>
      <c r="AZ32" s="49"/>
      <c r="BA32" s="50"/>
      <c r="BB32" s="44"/>
    </row>
    <row r="33" spans="1:54" x14ac:dyDescent="0.2">
      <c r="A33" s="52" t="s">
        <v>63</v>
      </c>
      <c r="I33" s="52" t="s">
        <v>63</v>
      </c>
      <c r="Q33" s="52" t="s">
        <v>63</v>
      </c>
      <c r="Z33" s="52" t="s">
        <v>63</v>
      </c>
      <c r="AI33" s="52" t="s">
        <v>63</v>
      </c>
      <c r="AR33" s="52" t="s">
        <v>63</v>
      </c>
      <c r="AZ33" s="52" t="s">
        <v>63</v>
      </c>
      <c r="BB33" s="44"/>
    </row>
    <row r="34" spans="1:54" x14ac:dyDescent="0.25">
      <c r="A34" s="48" t="s">
        <v>329</v>
      </c>
      <c r="B34" s="43">
        <v>0</v>
      </c>
      <c r="C34" s="43">
        <v>0</v>
      </c>
      <c r="D34" s="43">
        <v>0</v>
      </c>
      <c r="E34" s="43">
        <v>0</v>
      </c>
      <c r="F34" s="43">
        <v>3</v>
      </c>
      <c r="G34" s="43">
        <v>0</v>
      </c>
      <c r="H34" s="43">
        <v>0</v>
      </c>
      <c r="I34" s="48" t="s">
        <v>329</v>
      </c>
      <c r="J34" s="43">
        <v>0</v>
      </c>
      <c r="K34" s="43">
        <v>0</v>
      </c>
      <c r="L34" s="43">
        <v>2</v>
      </c>
      <c r="M34" s="43">
        <v>0</v>
      </c>
      <c r="N34" s="43">
        <v>0</v>
      </c>
      <c r="O34" s="43">
        <v>0</v>
      </c>
      <c r="P34" s="43">
        <v>0</v>
      </c>
      <c r="Q34" s="48" t="s">
        <v>329</v>
      </c>
      <c r="R34" s="43">
        <v>0</v>
      </c>
      <c r="S34" s="43">
        <v>3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8" t="s">
        <v>329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9</v>
      </c>
      <c r="AH34" s="43">
        <v>3</v>
      </c>
      <c r="AI34" s="48" t="s">
        <v>329</v>
      </c>
      <c r="AJ34" s="43">
        <v>7</v>
      </c>
      <c r="AK34" s="43">
        <v>5</v>
      </c>
      <c r="AL34" s="43">
        <v>0</v>
      </c>
      <c r="AM34" s="43">
        <v>0</v>
      </c>
      <c r="AN34" s="43">
        <v>0</v>
      </c>
      <c r="AO34" s="44">
        <v>0</v>
      </c>
      <c r="AP34" s="44">
        <v>0</v>
      </c>
      <c r="AQ34" s="44">
        <v>0</v>
      </c>
      <c r="AR34" s="48" t="s">
        <v>329</v>
      </c>
      <c r="AS34" s="43">
        <v>0</v>
      </c>
      <c r="AT34" s="43">
        <v>0</v>
      </c>
      <c r="AU34" s="43">
        <v>0</v>
      </c>
      <c r="AV34" s="44">
        <v>0</v>
      </c>
      <c r="AW34" s="43">
        <v>0</v>
      </c>
      <c r="AX34" s="43">
        <v>0</v>
      </c>
      <c r="AY34" s="43">
        <v>0</v>
      </c>
      <c r="AZ34" s="48" t="s">
        <v>329</v>
      </c>
      <c r="BA34" s="43">
        <v>0</v>
      </c>
      <c r="BB34" s="44"/>
    </row>
    <row r="35" spans="1:54" x14ac:dyDescent="0.25">
      <c r="A35" s="48" t="s">
        <v>330</v>
      </c>
      <c r="B35" s="43">
        <v>1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8" t="s">
        <v>330</v>
      </c>
      <c r="J35" s="43">
        <v>0</v>
      </c>
      <c r="K35" s="43">
        <v>0</v>
      </c>
      <c r="L35" s="43">
        <v>0</v>
      </c>
      <c r="M35" s="43">
        <v>38</v>
      </c>
      <c r="N35" s="43">
        <v>0</v>
      </c>
      <c r="O35" s="43">
        <v>0</v>
      </c>
      <c r="P35" s="43">
        <v>0</v>
      </c>
      <c r="Q35" s="48" t="s">
        <v>330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8" t="s">
        <v>330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4</v>
      </c>
      <c r="AG35" s="43">
        <v>3</v>
      </c>
      <c r="AH35" s="43">
        <v>0</v>
      </c>
      <c r="AI35" s="48" t="s">
        <v>330</v>
      </c>
      <c r="AJ35" s="43">
        <v>1</v>
      </c>
      <c r="AK35" s="43">
        <v>0</v>
      </c>
      <c r="AL35" s="43">
        <v>11</v>
      </c>
      <c r="AM35" s="43">
        <v>4</v>
      </c>
      <c r="AN35" s="43">
        <v>1</v>
      </c>
      <c r="AO35" s="44">
        <v>0</v>
      </c>
      <c r="AP35" s="44">
        <v>0</v>
      </c>
      <c r="AQ35" s="44">
        <v>0</v>
      </c>
      <c r="AR35" s="48" t="s">
        <v>330</v>
      </c>
      <c r="AS35" s="43">
        <v>0</v>
      </c>
      <c r="AT35" s="43">
        <v>0</v>
      </c>
      <c r="AU35" s="43">
        <v>0</v>
      </c>
      <c r="AV35" s="44">
        <v>0</v>
      </c>
      <c r="AW35" s="43">
        <v>17</v>
      </c>
      <c r="AX35" s="43">
        <v>19</v>
      </c>
      <c r="AY35" s="43">
        <v>25</v>
      </c>
      <c r="AZ35" s="48" t="s">
        <v>330</v>
      </c>
      <c r="BA35" s="43">
        <v>8</v>
      </c>
      <c r="BB35" s="44"/>
    </row>
    <row r="36" spans="1:54" x14ac:dyDescent="0.25">
      <c r="B36" s="50"/>
      <c r="C36" s="50"/>
      <c r="D36" s="50"/>
      <c r="E36" s="50"/>
      <c r="F36" s="50"/>
      <c r="G36" s="50"/>
      <c r="H36" s="50"/>
      <c r="I36" s="49"/>
      <c r="J36" s="50"/>
      <c r="K36" s="50"/>
      <c r="L36" s="50"/>
      <c r="M36" s="50"/>
      <c r="N36" s="50"/>
      <c r="O36" s="50"/>
      <c r="P36" s="50"/>
      <c r="Q36" s="49"/>
      <c r="R36" s="50"/>
      <c r="S36" s="50"/>
      <c r="T36" s="50"/>
      <c r="U36" s="50"/>
      <c r="V36" s="50"/>
      <c r="W36" s="50"/>
      <c r="X36" s="50"/>
      <c r="Y36" s="50"/>
      <c r="Z36" s="49"/>
      <c r="AA36" s="50"/>
      <c r="AB36" s="50"/>
      <c r="AC36" s="50"/>
      <c r="AD36" s="50"/>
      <c r="AE36" s="50"/>
      <c r="AF36" s="50"/>
      <c r="AG36" s="50"/>
      <c r="AH36" s="50"/>
      <c r="AI36" s="49"/>
      <c r="AJ36" s="50"/>
      <c r="AK36" s="50"/>
      <c r="AL36" s="50"/>
      <c r="AM36" s="50"/>
      <c r="AN36" s="50"/>
      <c r="AO36" s="51"/>
      <c r="AP36" s="51"/>
      <c r="AQ36" s="51"/>
      <c r="AR36" s="49"/>
      <c r="AS36" s="50"/>
      <c r="AT36" s="50"/>
      <c r="AU36" s="50"/>
      <c r="AV36" s="50"/>
      <c r="AW36" s="50"/>
      <c r="AX36" s="50"/>
      <c r="AY36" s="50"/>
      <c r="AZ36" s="49"/>
      <c r="BA36" s="50"/>
      <c r="BB36" s="44"/>
    </row>
    <row r="37" spans="1:54" x14ac:dyDescent="0.25">
      <c r="A37" s="52" t="s">
        <v>331</v>
      </c>
      <c r="I37" s="52" t="s">
        <v>331</v>
      </c>
      <c r="Q37" s="52" t="s">
        <v>331</v>
      </c>
      <c r="Z37" s="52" t="s">
        <v>331</v>
      </c>
      <c r="AI37" s="52" t="s">
        <v>331</v>
      </c>
      <c r="AR37" s="52" t="s">
        <v>331</v>
      </c>
      <c r="AZ37" s="52" t="s">
        <v>331</v>
      </c>
      <c r="BB37" s="44"/>
    </row>
    <row r="38" spans="1:54" x14ac:dyDescent="0.25">
      <c r="A38" s="48" t="s">
        <v>64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41</v>
      </c>
      <c r="H38" s="43">
        <v>0</v>
      </c>
      <c r="I38" s="48" t="s">
        <v>64</v>
      </c>
      <c r="J38" s="43">
        <v>1</v>
      </c>
      <c r="K38" s="43">
        <v>0</v>
      </c>
      <c r="L38" s="43">
        <v>0</v>
      </c>
      <c r="M38" s="43">
        <v>0</v>
      </c>
      <c r="N38" s="43">
        <v>8</v>
      </c>
      <c r="O38" s="43">
        <v>0</v>
      </c>
      <c r="P38" s="43">
        <v>0</v>
      </c>
      <c r="Q38" s="48" t="s">
        <v>64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8" t="s">
        <v>64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8" t="s">
        <v>64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4">
        <v>0</v>
      </c>
      <c r="AP38" s="44">
        <v>0</v>
      </c>
      <c r="AQ38" s="44">
        <v>0</v>
      </c>
      <c r="AR38" s="48" t="s">
        <v>64</v>
      </c>
      <c r="AS38" s="43">
        <v>0</v>
      </c>
      <c r="AT38" s="43">
        <v>4</v>
      </c>
      <c r="AU38" s="43">
        <v>0</v>
      </c>
      <c r="AV38" s="43">
        <v>0</v>
      </c>
      <c r="AW38" s="43">
        <v>3</v>
      </c>
      <c r="AX38" s="43">
        <v>1</v>
      </c>
      <c r="AY38" s="43">
        <v>0</v>
      </c>
      <c r="AZ38" s="48" t="s">
        <v>64</v>
      </c>
      <c r="BA38" s="43">
        <v>1</v>
      </c>
      <c r="BB38" s="44"/>
    </row>
    <row r="39" spans="1:54" x14ac:dyDescent="0.25">
      <c r="A39" s="48" t="s">
        <v>332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3</v>
      </c>
      <c r="H39" s="43">
        <v>0</v>
      </c>
      <c r="I39" s="48" t="s">
        <v>332</v>
      </c>
      <c r="J39" s="43">
        <v>0</v>
      </c>
      <c r="K39" s="43">
        <v>3</v>
      </c>
      <c r="L39" s="43">
        <v>0</v>
      </c>
      <c r="M39" s="43">
        <v>5</v>
      </c>
      <c r="N39" s="43">
        <v>1</v>
      </c>
      <c r="O39" s="43">
        <v>0</v>
      </c>
      <c r="P39" s="43">
        <v>0</v>
      </c>
      <c r="Q39" s="48" t="s">
        <v>332</v>
      </c>
      <c r="R39" s="43">
        <v>0</v>
      </c>
      <c r="S39" s="43">
        <v>51</v>
      </c>
      <c r="T39" s="43">
        <v>0</v>
      </c>
      <c r="U39" s="43">
        <v>3</v>
      </c>
      <c r="V39" s="43">
        <v>0</v>
      </c>
      <c r="W39" s="43">
        <v>2</v>
      </c>
      <c r="X39" s="43">
        <v>2</v>
      </c>
      <c r="Y39" s="43">
        <v>0</v>
      </c>
      <c r="Z39" s="48" t="s">
        <v>332</v>
      </c>
      <c r="AA39" s="43">
        <v>5</v>
      </c>
      <c r="AB39" s="43">
        <v>0</v>
      </c>
      <c r="AC39" s="43">
        <v>0</v>
      </c>
      <c r="AD39" s="43">
        <v>0</v>
      </c>
      <c r="AE39" s="43">
        <v>1</v>
      </c>
      <c r="AF39" s="43">
        <v>26</v>
      </c>
      <c r="AG39" s="43">
        <v>29</v>
      </c>
      <c r="AH39" s="43">
        <v>3</v>
      </c>
      <c r="AI39" s="48" t="s">
        <v>332</v>
      </c>
      <c r="AJ39" s="43">
        <v>23</v>
      </c>
      <c r="AK39" s="43">
        <v>11</v>
      </c>
      <c r="AL39" s="43">
        <v>48</v>
      </c>
      <c r="AM39" s="43">
        <v>2</v>
      </c>
      <c r="AN39" s="43">
        <v>10</v>
      </c>
      <c r="AO39" s="44">
        <v>0</v>
      </c>
      <c r="AP39" s="44">
        <v>6</v>
      </c>
      <c r="AQ39" s="44">
        <v>0</v>
      </c>
      <c r="AR39" s="48" t="s">
        <v>332</v>
      </c>
      <c r="AS39" s="43">
        <v>4</v>
      </c>
      <c r="AT39" s="43">
        <v>2</v>
      </c>
      <c r="AU39" s="43">
        <v>0</v>
      </c>
      <c r="AV39" s="43">
        <v>5</v>
      </c>
      <c r="AW39" s="43">
        <v>9</v>
      </c>
      <c r="AX39" s="43">
        <v>4</v>
      </c>
      <c r="AY39" s="43">
        <v>6</v>
      </c>
      <c r="AZ39" s="48" t="s">
        <v>332</v>
      </c>
      <c r="BA39" s="43">
        <v>27</v>
      </c>
      <c r="BB39" s="44"/>
    </row>
    <row r="40" spans="1:54" x14ac:dyDescent="0.25">
      <c r="A40" s="48" t="s">
        <v>65</v>
      </c>
      <c r="B40" s="43">
        <v>1</v>
      </c>
      <c r="C40" s="43">
        <v>0</v>
      </c>
      <c r="D40" s="43">
        <v>0</v>
      </c>
      <c r="E40" s="43">
        <v>7</v>
      </c>
      <c r="F40" s="43">
        <v>0</v>
      </c>
      <c r="G40" s="43">
        <v>0</v>
      </c>
      <c r="H40" s="43">
        <v>0</v>
      </c>
      <c r="I40" s="48" t="s">
        <v>65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8" t="s">
        <v>65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8" t="s">
        <v>65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8" t="s">
        <v>65</v>
      </c>
      <c r="AJ40" s="43">
        <v>2</v>
      </c>
      <c r="AK40" s="43">
        <v>0</v>
      </c>
      <c r="AL40" s="43">
        <v>0</v>
      </c>
      <c r="AM40" s="43">
        <v>0</v>
      </c>
      <c r="AN40" s="43">
        <v>0</v>
      </c>
      <c r="AO40" s="44">
        <v>0</v>
      </c>
      <c r="AP40" s="44">
        <v>0</v>
      </c>
      <c r="AQ40" s="44">
        <v>0</v>
      </c>
      <c r="AR40" s="48" t="s">
        <v>65</v>
      </c>
      <c r="AS40" s="43">
        <v>30</v>
      </c>
      <c r="AT40" s="43">
        <v>23</v>
      </c>
      <c r="AU40" s="43">
        <v>0</v>
      </c>
      <c r="AV40" s="43">
        <v>5</v>
      </c>
      <c r="AW40" s="43">
        <v>0</v>
      </c>
      <c r="AX40" s="43">
        <v>0</v>
      </c>
      <c r="AY40" s="43">
        <v>10</v>
      </c>
      <c r="AZ40" s="48" t="s">
        <v>65</v>
      </c>
      <c r="BA40" s="43">
        <v>0</v>
      </c>
      <c r="BB40" s="44"/>
    </row>
    <row r="41" spans="1:54" x14ac:dyDescent="0.25">
      <c r="A41" s="48" t="s">
        <v>333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8" t="s">
        <v>333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8" t="s">
        <v>333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8" t="s">
        <v>333</v>
      </c>
      <c r="AA41" s="43">
        <v>7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8" t="s">
        <v>333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4">
        <v>0</v>
      </c>
      <c r="AP41" s="44">
        <v>0</v>
      </c>
      <c r="AQ41" s="44">
        <v>0</v>
      </c>
      <c r="AR41" s="48" t="s">
        <v>333</v>
      </c>
      <c r="AS41" s="43">
        <v>2</v>
      </c>
      <c r="AT41" s="43">
        <v>8</v>
      </c>
      <c r="AU41" s="43">
        <v>0</v>
      </c>
      <c r="AV41" s="43">
        <v>13</v>
      </c>
      <c r="AW41" s="43">
        <v>0</v>
      </c>
      <c r="AX41" s="43">
        <v>26</v>
      </c>
      <c r="AY41" s="43">
        <v>4</v>
      </c>
      <c r="AZ41" s="48" t="s">
        <v>333</v>
      </c>
      <c r="BA41" s="43">
        <v>9</v>
      </c>
      <c r="BB41" s="44"/>
    </row>
    <row r="42" spans="1:54" x14ac:dyDescent="0.25">
      <c r="A42" s="48" t="s">
        <v>334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8" t="s">
        <v>334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8" t="s">
        <v>334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8" t="s">
        <v>334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13</v>
      </c>
      <c r="AI42" s="48" t="s">
        <v>334</v>
      </c>
      <c r="AJ42" s="43">
        <v>6</v>
      </c>
      <c r="AK42" s="43">
        <v>0</v>
      </c>
      <c r="AL42" s="43">
        <v>0</v>
      </c>
      <c r="AM42" s="43">
        <v>0</v>
      </c>
      <c r="AN42" s="43">
        <v>0</v>
      </c>
      <c r="AO42" s="44">
        <v>0</v>
      </c>
      <c r="AP42" s="44">
        <v>0</v>
      </c>
      <c r="AQ42" s="44">
        <v>0</v>
      </c>
      <c r="AR42" s="48" t="s">
        <v>334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8" t="s">
        <v>334</v>
      </c>
      <c r="BA42" s="43">
        <v>0</v>
      </c>
      <c r="BB42" s="44"/>
    </row>
    <row r="43" spans="1:54" x14ac:dyDescent="0.25">
      <c r="A43" s="48" t="s">
        <v>66</v>
      </c>
      <c r="B43" s="43">
        <v>0</v>
      </c>
      <c r="C43" s="43">
        <v>0</v>
      </c>
      <c r="D43" s="43">
        <v>0</v>
      </c>
      <c r="E43" s="43">
        <v>0</v>
      </c>
      <c r="F43" s="43">
        <v>1</v>
      </c>
      <c r="G43" s="43">
        <v>0</v>
      </c>
      <c r="H43" s="43">
        <v>0</v>
      </c>
      <c r="I43" s="48" t="s">
        <v>66</v>
      </c>
      <c r="J43" s="43">
        <v>0</v>
      </c>
      <c r="K43" s="43">
        <v>1</v>
      </c>
      <c r="L43" s="43">
        <v>0</v>
      </c>
      <c r="M43" s="43">
        <v>2</v>
      </c>
      <c r="N43" s="43">
        <v>1</v>
      </c>
      <c r="O43" s="43">
        <v>0</v>
      </c>
      <c r="P43" s="43">
        <v>0</v>
      </c>
      <c r="Q43" s="48" t="s">
        <v>66</v>
      </c>
      <c r="R43" s="43">
        <v>0</v>
      </c>
      <c r="S43" s="43">
        <v>0</v>
      </c>
      <c r="T43" s="43">
        <v>1</v>
      </c>
      <c r="U43" s="43">
        <v>1</v>
      </c>
      <c r="V43" s="43">
        <v>0</v>
      </c>
      <c r="W43" s="43">
        <v>0</v>
      </c>
      <c r="X43" s="43">
        <v>0</v>
      </c>
      <c r="Y43" s="43">
        <v>0</v>
      </c>
      <c r="Z43" s="48" t="s">
        <v>66</v>
      </c>
      <c r="AA43" s="43">
        <v>2</v>
      </c>
      <c r="AB43" s="43">
        <v>0</v>
      </c>
      <c r="AC43" s="43">
        <v>0</v>
      </c>
      <c r="AD43" s="43">
        <v>0</v>
      </c>
      <c r="AE43" s="43">
        <v>0</v>
      </c>
      <c r="AF43" s="43">
        <v>6</v>
      </c>
      <c r="AG43" s="43">
        <v>0</v>
      </c>
      <c r="AH43" s="43">
        <v>15</v>
      </c>
      <c r="AI43" s="48" t="s">
        <v>66</v>
      </c>
      <c r="AJ43" s="43">
        <v>6</v>
      </c>
      <c r="AK43" s="43">
        <v>0</v>
      </c>
      <c r="AL43" s="43">
        <v>4</v>
      </c>
      <c r="AM43" s="43">
        <v>0</v>
      </c>
      <c r="AN43" s="43">
        <v>0</v>
      </c>
      <c r="AO43" s="44">
        <v>6</v>
      </c>
      <c r="AP43" s="44">
        <v>0</v>
      </c>
      <c r="AQ43" s="44">
        <v>0</v>
      </c>
      <c r="AR43" s="48" t="s">
        <v>66</v>
      </c>
      <c r="AS43" s="43">
        <v>0</v>
      </c>
      <c r="AT43" s="43">
        <v>0</v>
      </c>
      <c r="AU43" s="43">
        <v>0</v>
      </c>
      <c r="AV43" s="43">
        <v>1</v>
      </c>
      <c r="AW43" s="43">
        <v>0</v>
      </c>
      <c r="AX43" s="43">
        <v>2</v>
      </c>
      <c r="AY43" s="43">
        <v>0</v>
      </c>
      <c r="AZ43" s="48" t="s">
        <v>66</v>
      </c>
      <c r="BA43" s="43">
        <v>1</v>
      </c>
      <c r="BB43" s="44"/>
    </row>
    <row r="44" spans="1:54" x14ac:dyDescent="0.25">
      <c r="A44" s="53"/>
      <c r="B44" s="43"/>
      <c r="C44" s="43"/>
      <c r="D44" s="43"/>
      <c r="E44" s="43"/>
      <c r="F44" s="43"/>
      <c r="G44" s="43"/>
      <c r="H44" s="43"/>
      <c r="I44" s="53"/>
      <c r="J44" s="43"/>
      <c r="K44" s="43"/>
      <c r="L44" s="43"/>
      <c r="M44" s="43"/>
      <c r="N44" s="43"/>
      <c r="O44" s="43"/>
      <c r="P44" s="43"/>
      <c r="Q44" s="53"/>
      <c r="R44" s="43"/>
      <c r="S44" s="43"/>
      <c r="T44" s="43"/>
      <c r="U44" s="43"/>
      <c r="V44" s="43"/>
      <c r="W44" s="43"/>
      <c r="X44" s="43"/>
      <c r="Y44" s="43"/>
      <c r="Z44" s="53"/>
      <c r="AA44" s="43"/>
      <c r="AB44" s="43"/>
      <c r="AC44" s="43"/>
      <c r="AD44" s="43"/>
      <c r="AE44" s="43"/>
      <c r="AF44" s="43"/>
      <c r="AG44" s="43"/>
      <c r="AH44" s="43"/>
      <c r="AI44" s="53"/>
      <c r="AJ44" s="43"/>
      <c r="AK44" s="43"/>
      <c r="AL44" s="43"/>
      <c r="AM44" s="43"/>
      <c r="AN44" s="43"/>
      <c r="AO44" s="44"/>
      <c r="AP44" s="44"/>
      <c r="AQ44" s="44"/>
      <c r="AR44" s="53"/>
      <c r="AS44" s="43"/>
      <c r="AT44" s="43"/>
      <c r="AU44" s="43"/>
      <c r="AV44" s="43"/>
      <c r="AW44" s="43"/>
      <c r="AX44" s="43"/>
      <c r="AY44" s="43"/>
      <c r="AZ44" s="53"/>
      <c r="BA44" s="43"/>
      <c r="BB44" s="44"/>
    </row>
    <row r="45" spans="1:54" ht="16.5" customHeight="1" x14ac:dyDescent="0.25">
      <c r="A45" s="54" t="s">
        <v>335</v>
      </c>
      <c r="B45" s="50"/>
      <c r="C45" s="50"/>
      <c r="D45" s="50"/>
      <c r="E45" s="50"/>
      <c r="F45" s="50"/>
      <c r="G45" s="50"/>
      <c r="H45" s="50"/>
      <c r="I45" s="54" t="s">
        <v>335</v>
      </c>
      <c r="J45" s="50"/>
      <c r="K45" s="50"/>
      <c r="L45" s="50"/>
      <c r="M45" s="50"/>
      <c r="N45" s="50"/>
      <c r="O45" s="50"/>
      <c r="P45" s="50"/>
      <c r="Q45" s="54" t="s">
        <v>335</v>
      </c>
      <c r="R45" s="50"/>
      <c r="S45" s="50"/>
      <c r="T45" s="50"/>
      <c r="U45" s="50"/>
      <c r="V45" s="50"/>
      <c r="W45" s="50"/>
      <c r="X45" s="50"/>
      <c r="Y45" s="50"/>
      <c r="Z45" s="54" t="s">
        <v>335</v>
      </c>
      <c r="AA45" s="50"/>
      <c r="AB45" s="50"/>
      <c r="AC45" s="50"/>
      <c r="AD45" s="50"/>
      <c r="AE45" s="50"/>
      <c r="AF45" s="50"/>
      <c r="AG45" s="50"/>
      <c r="AH45" s="50"/>
      <c r="AI45" s="54" t="s">
        <v>335</v>
      </c>
      <c r="AJ45" s="50"/>
      <c r="AK45" s="50"/>
      <c r="AL45" s="50"/>
      <c r="AM45" s="50"/>
      <c r="AN45" s="50"/>
      <c r="AO45" s="51"/>
      <c r="AP45" s="51"/>
      <c r="AQ45" s="51"/>
      <c r="AR45" s="54" t="s">
        <v>335</v>
      </c>
      <c r="AS45" s="50"/>
      <c r="AT45" s="50"/>
      <c r="AU45" s="50"/>
      <c r="AV45" s="50"/>
      <c r="AW45" s="50"/>
      <c r="AX45" s="50"/>
      <c r="AY45" s="50"/>
      <c r="AZ45" s="54" t="s">
        <v>335</v>
      </c>
      <c r="BA45" s="50"/>
      <c r="BB45" s="44"/>
    </row>
    <row r="46" spans="1:54" x14ac:dyDescent="0.25">
      <c r="A46" s="48" t="s">
        <v>336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8" t="s">
        <v>336</v>
      </c>
      <c r="J46" s="43">
        <v>0</v>
      </c>
      <c r="K46" s="43">
        <v>14</v>
      </c>
      <c r="L46" s="43">
        <v>1</v>
      </c>
      <c r="M46" s="43">
        <v>1</v>
      </c>
      <c r="N46" s="43">
        <v>1</v>
      </c>
      <c r="O46" s="43">
        <v>0</v>
      </c>
      <c r="P46" s="43">
        <v>0</v>
      </c>
      <c r="Q46" s="48" t="s">
        <v>336</v>
      </c>
      <c r="R46" s="43">
        <v>1</v>
      </c>
      <c r="S46" s="43">
        <v>72</v>
      </c>
      <c r="T46" s="43">
        <v>0</v>
      </c>
      <c r="U46" s="43">
        <v>10</v>
      </c>
      <c r="V46" s="43">
        <v>0</v>
      </c>
      <c r="W46" s="43">
        <v>0</v>
      </c>
      <c r="X46" s="43">
        <v>0</v>
      </c>
      <c r="Y46" s="43">
        <v>0</v>
      </c>
      <c r="Z46" s="48" t="s">
        <v>336</v>
      </c>
      <c r="AA46" s="43">
        <v>16</v>
      </c>
      <c r="AB46" s="43">
        <v>0</v>
      </c>
      <c r="AC46" s="43">
        <v>0</v>
      </c>
      <c r="AD46" s="43">
        <v>0</v>
      </c>
      <c r="AE46" s="43">
        <v>0</v>
      </c>
      <c r="AF46" s="43">
        <v>2</v>
      </c>
      <c r="AG46" s="43">
        <v>0</v>
      </c>
      <c r="AH46" s="43">
        <v>1</v>
      </c>
      <c r="AI46" s="48" t="s">
        <v>336</v>
      </c>
      <c r="AJ46" s="43">
        <v>26</v>
      </c>
      <c r="AK46" s="43">
        <v>0</v>
      </c>
      <c r="AL46" s="43">
        <v>6</v>
      </c>
      <c r="AM46" s="43">
        <v>0</v>
      </c>
      <c r="AN46" s="43">
        <v>8</v>
      </c>
      <c r="AO46" s="44">
        <v>0</v>
      </c>
      <c r="AP46" s="44">
        <v>0</v>
      </c>
      <c r="AQ46" s="44">
        <v>0</v>
      </c>
      <c r="AR46" s="48" t="s">
        <v>336</v>
      </c>
      <c r="AS46" s="43">
        <v>1</v>
      </c>
      <c r="AT46" s="43">
        <v>2</v>
      </c>
      <c r="AU46" s="43">
        <v>0</v>
      </c>
      <c r="AV46" s="44">
        <v>1</v>
      </c>
      <c r="AW46" s="43">
        <v>3</v>
      </c>
      <c r="AX46" s="43">
        <v>2</v>
      </c>
      <c r="AY46" s="43">
        <v>2</v>
      </c>
      <c r="AZ46" s="48" t="s">
        <v>336</v>
      </c>
      <c r="BA46" s="43">
        <v>2</v>
      </c>
      <c r="BB46" s="44"/>
    </row>
    <row r="47" spans="1:54" x14ac:dyDescent="0.25">
      <c r="A47" s="48" t="s">
        <v>337</v>
      </c>
      <c r="B47" s="43">
        <v>0</v>
      </c>
      <c r="C47" s="43">
        <v>0</v>
      </c>
      <c r="D47" s="43">
        <v>0</v>
      </c>
      <c r="E47" s="43">
        <v>0</v>
      </c>
      <c r="F47" s="43">
        <v>2</v>
      </c>
      <c r="G47" s="43">
        <v>0</v>
      </c>
      <c r="H47" s="43">
        <v>0</v>
      </c>
      <c r="I47" s="48" t="s">
        <v>337</v>
      </c>
      <c r="J47" s="43">
        <v>0</v>
      </c>
      <c r="K47" s="43">
        <v>49</v>
      </c>
      <c r="L47" s="43">
        <v>1</v>
      </c>
      <c r="M47" s="43">
        <v>5</v>
      </c>
      <c r="N47" s="43">
        <v>3</v>
      </c>
      <c r="O47" s="43">
        <v>0</v>
      </c>
      <c r="P47" s="43">
        <v>4</v>
      </c>
      <c r="Q47" s="48" t="s">
        <v>337</v>
      </c>
      <c r="R47" s="43">
        <v>0</v>
      </c>
      <c r="S47" s="43">
        <v>84</v>
      </c>
      <c r="T47" s="43">
        <v>0</v>
      </c>
      <c r="U47" s="43">
        <v>0</v>
      </c>
      <c r="V47" s="43">
        <v>0</v>
      </c>
      <c r="W47" s="43">
        <v>9</v>
      </c>
      <c r="X47" s="43">
        <v>0</v>
      </c>
      <c r="Y47" s="43">
        <v>3</v>
      </c>
      <c r="Z47" s="48" t="s">
        <v>337</v>
      </c>
      <c r="AA47" s="43">
        <v>0</v>
      </c>
      <c r="AB47" s="43">
        <v>0</v>
      </c>
      <c r="AC47" s="43">
        <v>0</v>
      </c>
      <c r="AD47" s="43">
        <v>1</v>
      </c>
      <c r="AE47" s="43">
        <v>0</v>
      </c>
      <c r="AF47" s="43">
        <v>31</v>
      </c>
      <c r="AG47" s="43">
        <v>1</v>
      </c>
      <c r="AH47" s="43">
        <v>0</v>
      </c>
      <c r="AI47" s="48" t="s">
        <v>337</v>
      </c>
      <c r="AJ47" s="43">
        <v>3</v>
      </c>
      <c r="AK47" s="43">
        <v>19</v>
      </c>
      <c r="AL47" s="43">
        <v>3</v>
      </c>
      <c r="AM47" s="43">
        <v>5</v>
      </c>
      <c r="AN47" s="43">
        <v>1</v>
      </c>
      <c r="AO47" s="44">
        <v>21</v>
      </c>
      <c r="AP47" s="44">
        <v>0</v>
      </c>
      <c r="AQ47" s="44">
        <v>0</v>
      </c>
      <c r="AR47" s="48" t="s">
        <v>337</v>
      </c>
      <c r="AS47" s="43">
        <v>6</v>
      </c>
      <c r="AT47" s="43">
        <v>0</v>
      </c>
      <c r="AU47" s="43">
        <v>2</v>
      </c>
      <c r="AV47" s="43">
        <v>2</v>
      </c>
      <c r="AW47" s="43">
        <v>1</v>
      </c>
      <c r="AX47" s="43">
        <v>2</v>
      </c>
      <c r="AY47" s="43">
        <v>1</v>
      </c>
      <c r="AZ47" s="48" t="s">
        <v>337</v>
      </c>
      <c r="BA47" s="43">
        <v>4</v>
      </c>
      <c r="BB47" s="44"/>
    </row>
    <row r="48" spans="1:54" x14ac:dyDescent="0.25">
      <c r="A48" s="54"/>
      <c r="I48" s="54"/>
      <c r="Q48" s="54"/>
      <c r="Z48" s="54"/>
      <c r="AI48" s="54"/>
      <c r="AR48" s="54"/>
      <c r="AZ48" s="54"/>
      <c r="BB48" s="44"/>
    </row>
    <row r="49" spans="1:56" x14ac:dyDescent="0.25">
      <c r="A49" s="52" t="s">
        <v>338</v>
      </c>
      <c r="B49" s="43"/>
      <c r="C49" s="43"/>
      <c r="D49" s="43"/>
      <c r="E49" s="43"/>
      <c r="F49" s="43"/>
      <c r="G49" s="43"/>
      <c r="H49" s="43"/>
      <c r="I49" s="52" t="s">
        <v>338</v>
      </c>
      <c r="J49" s="43"/>
      <c r="K49" s="43"/>
      <c r="L49" s="43"/>
      <c r="M49" s="43"/>
      <c r="N49" s="43"/>
      <c r="O49" s="43"/>
      <c r="P49" s="43"/>
      <c r="Q49" s="52" t="s">
        <v>338</v>
      </c>
      <c r="R49" s="43"/>
      <c r="S49" s="43"/>
      <c r="T49" s="43"/>
      <c r="U49" s="43"/>
      <c r="V49" s="43"/>
      <c r="W49" s="43"/>
      <c r="X49" s="43"/>
      <c r="Y49" s="43"/>
      <c r="Z49" s="52" t="s">
        <v>338</v>
      </c>
      <c r="AA49" s="43"/>
      <c r="AB49" s="43"/>
      <c r="AC49" s="43"/>
      <c r="AD49" s="43"/>
      <c r="AE49" s="43"/>
      <c r="AF49" s="43"/>
      <c r="AG49" s="43"/>
      <c r="AH49" s="43"/>
      <c r="AI49" s="52" t="s">
        <v>338</v>
      </c>
      <c r="AJ49" s="43"/>
      <c r="AK49" s="43"/>
      <c r="AL49" s="43"/>
      <c r="AM49" s="43"/>
      <c r="AN49" s="43"/>
      <c r="AO49" s="44"/>
      <c r="AP49" s="44"/>
      <c r="AQ49" s="44"/>
      <c r="AR49" s="52" t="s">
        <v>338</v>
      </c>
      <c r="AS49" s="43"/>
      <c r="AT49" s="43"/>
      <c r="AU49" s="43"/>
      <c r="AV49" s="43"/>
      <c r="AW49" s="43"/>
      <c r="AX49" s="43"/>
      <c r="AY49" s="43"/>
      <c r="AZ49" s="52" t="s">
        <v>338</v>
      </c>
      <c r="BA49" s="43"/>
    </row>
    <row r="50" spans="1:56" x14ac:dyDescent="0.25">
      <c r="A50" s="48" t="s">
        <v>339</v>
      </c>
      <c r="B50" s="43">
        <v>0</v>
      </c>
      <c r="C50" s="43">
        <v>0</v>
      </c>
      <c r="D50" s="43">
        <v>0</v>
      </c>
      <c r="E50" s="43">
        <v>4</v>
      </c>
      <c r="F50" s="43">
        <v>1</v>
      </c>
      <c r="G50" s="43">
        <v>1</v>
      </c>
      <c r="H50" s="43">
        <v>0</v>
      </c>
      <c r="I50" s="48" t="s">
        <v>339</v>
      </c>
      <c r="J50" s="43">
        <v>0</v>
      </c>
      <c r="K50" s="43">
        <v>17</v>
      </c>
      <c r="L50" s="43">
        <v>0</v>
      </c>
      <c r="M50" s="43">
        <v>16</v>
      </c>
      <c r="N50" s="43">
        <v>0</v>
      </c>
      <c r="O50" s="43">
        <v>0</v>
      </c>
      <c r="P50" s="43">
        <v>0</v>
      </c>
      <c r="Q50" s="48" t="s">
        <v>339</v>
      </c>
      <c r="R50" s="43">
        <v>0</v>
      </c>
      <c r="S50" s="43">
        <v>38</v>
      </c>
      <c r="T50" s="43">
        <v>0</v>
      </c>
      <c r="U50" s="43">
        <v>13</v>
      </c>
      <c r="V50" s="43">
        <v>0</v>
      </c>
      <c r="W50" s="43">
        <v>0</v>
      </c>
      <c r="X50" s="43">
        <v>0</v>
      </c>
      <c r="Y50" s="43">
        <v>0</v>
      </c>
      <c r="Z50" s="48" t="s">
        <v>339</v>
      </c>
      <c r="AA50" s="43">
        <v>6</v>
      </c>
      <c r="AB50" s="43">
        <v>0</v>
      </c>
      <c r="AC50" s="43">
        <v>0</v>
      </c>
      <c r="AD50" s="43">
        <v>0</v>
      </c>
      <c r="AE50" s="43">
        <v>0</v>
      </c>
      <c r="AF50" s="43">
        <v>32</v>
      </c>
      <c r="AG50" s="43">
        <v>0</v>
      </c>
      <c r="AH50" s="43">
        <v>1</v>
      </c>
      <c r="AI50" s="48" t="s">
        <v>339</v>
      </c>
      <c r="AJ50" s="43">
        <v>56</v>
      </c>
      <c r="AK50" s="43">
        <v>18</v>
      </c>
      <c r="AL50" s="43">
        <v>26</v>
      </c>
      <c r="AM50" s="43">
        <v>32</v>
      </c>
      <c r="AN50" s="43">
        <v>29</v>
      </c>
      <c r="AO50" s="44">
        <v>0</v>
      </c>
      <c r="AP50" s="44">
        <v>0</v>
      </c>
      <c r="AQ50" s="44">
        <v>47</v>
      </c>
      <c r="AR50" s="48" t="s">
        <v>339</v>
      </c>
      <c r="AS50" s="43">
        <v>0</v>
      </c>
      <c r="AT50" s="43">
        <v>6</v>
      </c>
      <c r="AU50" s="43">
        <v>0</v>
      </c>
      <c r="AV50" s="44">
        <v>11</v>
      </c>
      <c r="AW50" s="43">
        <v>2</v>
      </c>
      <c r="AX50" s="43">
        <v>11</v>
      </c>
      <c r="AY50" s="43">
        <v>1</v>
      </c>
      <c r="AZ50" s="48" t="s">
        <v>339</v>
      </c>
      <c r="BA50" s="43">
        <v>1</v>
      </c>
    </row>
    <row r="51" spans="1:56" x14ac:dyDescent="0.25">
      <c r="A51" s="55" t="s">
        <v>67</v>
      </c>
      <c r="B51" s="43">
        <v>0</v>
      </c>
      <c r="C51" s="43">
        <v>1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55" t="s">
        <v>67</v>
      </c>
      <c r="J51" s="43">
        <v>0</v>
      </c>
      <c r="K51" s="43">
        <v>4</v>
      </c>
      <c r="L51" s="43">
        <v>0</v>
      </c>
      <c r="M51" s="43">
        <v>0</v>
      </c>
      <c r="N51" s="43">
        <v>2</v>
      </c>
      <c r="O51" s="43">
        <v>0</v>
      </c>
      <c r="P51" s="43">
        <v>0</v>
      </c>
      <c r="Q51" s="55" t="s">
        <v>67</v>
      </c>
      <c r="R51" s="43">
        <v>0</v>
      </c>
      <c r="S51" s="43">
        <v>0</v>
      </c>
      <c r="T51" s="43">
        <v>1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55" t="s">
        <v>67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1</v>
      </c>
      <c r="AG51" s="43">
        <v>3</v>
      </c>
      <c r="AH51" s="43">
        <v>0</v>
      </c>
      <c r="AI51" s="55" t="s">
        <v>67</v>
      </c>
      <c r="AJ51" s="43">
        <v>1</v>
      </c>
      <c r="AK51" s="43">
        <v>0</v>
      </c>
      <c r="AL51" s="43">
        <v>7</v>
      </c>
      <c r="AM51" s="43">
        <v>0</v>
      </c>
      <c r="AN51" s="43">
        <v>0</v>
      </c>
      <c r="AO51" s="44">
        <v>0</v>
      </c>
      <c r="AP51" s="44">
        <v>0</v>
      </c>
      <c r="AQ51" s="44">
        <v>0</v>
      </c>
      <c r="AR51" s="55" t="s">
        <v>67</v>
      </c>
      <c r="AS51" s="43">
        <v>3</v>
      </c>
      <c r="AT51" s="43">
        <v>0</v>
      </c>
      <c r="AU51" s="43">
        <v>0</v>
      </c>
      <c r="AV51" s="44">
        <v>0</v>
      </c>
      <c r="AW51" s="43">
        <v>0</v>
      </c>
      <c r="AX51" s="43">
        <v>3</v>
      </c>
      <c r="AY51" s="43">
        <v>0</v>
      </c>
      <c r="AZ51" s="55" t="s">
        <v>67</v>
      </c>
      <c r="BA51" s="43">
        <v>1</v>
      </c>
    </row>
    <row r="52" spans="1:56" ht="8.25" customHeight="1" x14ac:dyDescent="0.25">
      <c r="B52" s="50"/>
      <c r="C52" s="50"/>
      <c r="D52" s="50"/>
      <c r="E52" s="50"/>
      <c r="F52" s="50"/>
      <c r="G52" s="50"/>
      <c r="H52" s="50"/>
      <c r="I52" s="49"/>
      <c r="J52" s="50"/>
      <c r="K52" s="50"/>
      <c r="L52" s="50"/>
      <c r="M52" s="50"/>
      <c r="N52" s="50"/>
      <c r="O52" s="50"/>
      <c r="P52" s="50"/>
      <c r="Q52" s="49"/>
      <c r="R52" s="50"/>
      <c r="S52" s="50"/>
      <c r="T52" s="50"/>
      <c r="U52" s="50"/>
      <c r="V52" s="50"/>
      <c r="W52" s="50"/>
      <c r="X52" s="50"/>
      <c r="Y52" s="50"/>
      <c r="Z52" s="49"/>
      <c r="AA52" s="50"/>
      <c r="AB52" s="50"/>
      <c r="AC52" s="50"/>
      <c r="AD52" s="50"/>
      <c r="AE52" s="50"/>
      <c r="AF52" s="50"/>
      <c r="AG52" s="50"/>
      <c r="AH52" s="50"/>
      <c r="AI52" s="49"/>
      <c r="AJ52" s="50"/>
      <c r="AK52" s="50"/>
      <c r="AL52" s="50"/>
      <c r="AM52" s="50"/>
      <c r="AN52" s="50"/>
      <c r="AO52" s="51"/>
      <c r="AP52" s="51"/>
      <c r="AQ52" s="51"/>
      <c r="AR52" s="49"/>
      <c r="AS52" s="50"/>
      <c r="AT52" s="50"/>
      <c r="AU52" s="50"/>
      <c r="AV52" s="50"/>
      <c r="AW52" s="50"/>
      <c r="AX52" s="50"/>
      <c r="AY52" s="50"/>
      <c r="AZ52" s="49"/>
      <c r="BA52" s="50"/>
    </row>
    <row r="53" spans="1:56" x14ac:dyDescent="0.25">
      <c r="A53" s="56" t="s">
        <v>340</v>
      </c>
      <c r="B53" s="43"/>
      <c r="C53" s="43"/>
      <c r="D53" s="43"/>
      <c r="E53" s="43"/>
      <c r="F53" s="43"/>
      <c r="G53" s="43"/>
      <c r="H53" s="43"/>
      <c r="I53" s="56" t="s">
        <v>340</v>
      </c>
      <c r="J53" s="43"/>
      <c r="K53" s="43"/>
      <c r="L53" s="43"/>
      <c r="M53" s="43"/>
      <c r="N53" s="43"/>
      <c r="O53" s="43"/>
      <c r="P53" s="43"/>
      <c r="Q53" s="56" t="s">
        <v>340</v>
      </c>
      <c r="R53" s="43"/>
      <c r="S53" s="43"/>
      <c r="T53" s="43"/>
      <c r="U53" s="43"/>
      <c r="V53" s="43"/>
      <c r="W53" s="43"/>
      <c r="X53" s="43"/>
      <c r="Y53" s="43"/>
      <c r="Z53" s="56" t="s">
        <v>340</v>
      </c>
      <c r="AA53" s="43"/>
      <c r="AB53" s="43"/>
      <c r="AC53" s="43"/>
      <c r="AD53" s="43"/>
      <c r="AE53" s="43"/>
      <c r="AF53" s="43"/>
      <c r="AG53" s="43"/>
      <c r="AH53" s="43"/>
      <c r="AI53" s="56" t="s">
        <v>340</v>
      </c>
      <c r="AJ53" s="43"/>
      <c r="AK53" s="43"/>
      <c r="AL53" s="43"/>
      <c r="AM53" s="43"/>
      <c r="AN53" s="43"/>
      <c r="AO53" s="44"/>
      <c r="AP53" s="44"/>
      <c r="AQ53" s="44"/>
      <c r="AR53" s="56" t="s">
        <v>340</v>
      </c>
      <c r="AS53" s="43"/>
      <c r="AT53" s="43"/>
      <c r="AU53" s="43"/>
      <c r="AV53" s="43"/>
      <c r="AW53" s="43"/>
      <c r="AX53" s="43"/>
      <c r="AY53" s="43"/>
      <c r="AZ53" s="56" t="s">
        <v>340</v>
      </c>
      <c r="BA53" s="43"/>
    </row>
    <row r="54" spans="1:56" x14ac:dyDescent="0.25">
      <c r="A54" s="48" t="s">
        <v>68</v>
      </c>
      <c r="B54" s="43">
        <v>2</v>
      </c>
      <c r="C54" s="43">
        <v>10</v>
      </c>
      <c r="D54" s="43">
        <v>48</v>
      </c>
      <c r="E54" s="43">
        <v>0</v>
      </c>
      <c r="F54" s="43">
        <v>1</v>
      </c>
      <c r="G54" s="43">
        <v>11</v>
      </c>
      <c r="H54" s="43">
        <v>6</v>
      </c>
      <c r="I54" s="48" t="s">
        <v>68</v>
      </c>
      <c r="J54" s="43">
        <v>9</v>
      </c>
      <c r="K54" s="43">
        <v>17</v>
      </c>
      <c r="L54" s="43">
        <v>7</v>
      </c>
      <c r="M54" s="43">
        <v>0</v>
      </c>
      <c r="N54" s="43">
        <v>17</v>
      </c>
      <c r="O54" s="43">
        <v>5</v>
      </c>
      <c r="P54" s="43">
        <v>2</v>
      </c>
      <c r="Q54" s="48" t="s">
        <v>68</v>
      </c>
      <c r="R54" s="43">
        <v>1</v>
      </c>
      <c r="S54" s="43">
        <v>26</v>
      </c>
      <c r="T54" s="43">
        <v>0</v>
      </c>
      <c r="U54" s="43">
        <v>12</v>
      </c>
      <c r="V54" s="43">
        <v>1</v>
      </c>
      <c r="W54" s="43">
        <v>19</v>
      </c>
      <c r="X54" s="43">
        <v>9</v>
      </c>
      <c r="Y54" s="43">
        <v>9</v>
      </c>
      <c r="Z54" s="48" t="s">
        <v>68</v>
      </c>
      <c r="AA54" s="43">
        <v>5</v>
      </c>
      <c r="AB54" s="43">
        <v>4</v>
      </c>
      <c r="AC54" s="43">
        <v>1</v>
      </c>
      <c r="AD54" s="43">
        <v>1</v>
      </c>
      <c r="AE54" s="43">
        <v>0</v>
      </c>
      <c r="AF54" s="43">
        <v>0</v>
      </c>
      <c r="AG54" s="43">
        <v>2</v>
      </c>
      <c r="AH54" s="43">
        <v>0</v>
      </c>
      <c r="AI54" s="48" t="s">
        <v>68</v>
      </c>
      <c r="AJ54" s="43">
        <v>7</v>
      </c>
      <c r="AK54" s="43">
        <v>0</v>
      </c>
      <c r="AL54" s="43">
        <v>5</v>
      </c>
      <c r="AM54" s="43">
        <v>0</v>
      </c>
      <c r="AN54" s="43">
        <v>1</v>
      </c>
      <c r="AO54" s="44">
        <v>14</v>
      </c>
      <c r="AP54" s="44">
        <v>0</v>
      </c>
      <c r="AQ54" s="44">
        <v>0</v>
      </c>
      <c r="AR54" s="48" t="s">
        <v>68</v>
      </c>
      <c r="AS54" s="43">
        <v>4</v>
      </c>
      <c r="AT54" s="43">
        <v>0</v>
      </c>
      <c r="AU54" s="43">
        <v>0</v>
      </c>
      <c r="AV54" s="43">
        <v>0</v>
      </c>
      <c r="AW54" s="43">
        <v>1</v>
      </c>
      <c r="AX54" s="43">
        <v>2</v>
      </c>
      <c r="AY54" s="43">
        <v>0</v>
      </c>
      <c r="AZ54" s="48" t="s">
        <v>68</v>
      </c>
      <c r="BA54" s="43">
        <v>0</v>
      </c>
    </row>
    <row r="55" spans="1:56" x14ac:dyDescent="0.25">
      <c r="A55" s="48" t="s">
        <v>69</v>
      </c>
      <c r="B55" s="43">
        <v>0</v>
      </c>
      <c r="C55" s="43">
        <v>0</v>
      </c>
      <c r="D55" s="43">
        <v>0</v>
      </c>
      <c r="E55" s="43">
        <v>0</v>
      </c>
      <c r="F55" s="43">
        <v>1</v>
      </c>
      <c r="G55" s="43">
        <v>6</v>
      </c>
      <c r="H55" s="43">
        <v>0</v>
      </c>
      <c r="I55" s="48" t="s">
        <v>69</v>
      </c>
      <c r="J55" s="43">
        <v>0</v>
      </c>
      <c r="K55" s="43">
        <v>1</v>
      </c>
      <c r="L55" s="43">
        <v>0</v>
      </c>
      <c r="M55" s="43">
        <v>0</v>
      </c>
      <c r="N55" s="43">
        <v>0</v>
      </c>
      <c r="O55" s="43">
        <v>13</v>
      </c>
      <c r="P55" s="43">
        <v>2</v>
      </c>
      <c r="Q55" s="48" t="s">
        <v>69</v>
      </c>
      <c r="R55" s="43">
        <v>16</v>
      </c>
      <c r="S55" s="43">
        <v>0</v>
      </c>
      <c r="T55" s="43">
        <v>0</v>
      </c>
      <c r="U55" s="43">
        <v>4</v>
      </c>
      <c r="V55" s="43">
        <v>0</v>
      </c>
      <c r="W55" s="43">
        <v>0</v>
      </c>
      <c r="X55" s="43">
        <v>0</v>
      </c>
      <c r="Y55" s="43">
        <v>0</v>
      </c>
      <c r="Z55" s="48" t="s">
        <v>69</v>
      </c>
      <c r="AA55" s="43">
        <v>0</v>
      </c>
      <c r="AB55" s="43">
        <v>0</v>
      </c>
      <c r="AC55" s="43">
        <v>0</v>
      </c>
      <c r="AD55" s="43">
        <v>15</v>
      </c>
      <c r="AE55" s="43">
        <v>0</v>
      </c>
      <c r="AF55" s="43">
        <v>72</v>
      </c>
      <c r="AG55" s="43">
        <v>64</v>
      </c>
      <c r="AH55" s="43">
        <v>2</v>
      </c>
      <c r="AI55" s="48" t="s">
        <v>69</v>
      </c>
      <c r="AJ55" s="43">
        <v>58</v>
      </c>
      <c r="AK55" s="43">
        <v>0</v>
      </c>
      <c r="AL55" s="43">
        <v>109</v>
      </c>
      <c r="AM55" s="43">
        <v>7</v>
      </c>
      <c r="AN55" s="43">
        <v>12</v>
      </c>
      <c r="AO55" s="44">
        <v>8</v>
      </c>
      <c r="AP55" s="44">
        <v>0</v>
      </c>
      <c r="AQ55" s="44">
        <v>0</v>
      </c>
      <c r="AR55" s="48" t="s">
        <v>69</v>
      </c>
      <c r="AS55" s="43">
        <v>5</v>
      </c>
      <c r="AT55" s="43">
        <v>1</v>
      </c>
      <c r="AU55" s="43">
        <v>0</v>
      </c>
      <c r="AV55" s="43">
        <v>8</v>
      </c>
      <c r="AW55" s="43">
        <v>3</v>
      </c>
      <c r="AX55" s="43">
        <v>0</v>
      </c>
      <c r="AY55" s="43">
        <v>6</v>
      </c>
      <c r="AZ55" s="48" t="s">
        <v>69</v>
      </c>
      <c r="BA55" s="43">
        <v>0</v>
      </c>
    </row>
    <row r="56" spans="1:56" x14ac:dyDescent="0.25">
      <c r="A56" s="48" t="s">
        <v>70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8" t="s">
        <v>70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8" t="s">
        <v>70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8" t="s">
        <v>70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8" t="s">
        <v>70</v>
      </c>
      <c r="AJ56" s="43">
        <v>11</v>
      </c>
      <c r="AK56" s="43">
        <v>0</v>
      </c>
      <c r="AL56" s="43">
        <v>0</v>
      </c>
      <c r="AM56" s="43">
        <v>0</v>
      </c>
      <c r="AN56" s="43">
        <v>0</v>
      </c>
      <c r="AO56" s="44">
        <v>0</v>
      </c>
      <c r="AP56" s="44">
        <v>0</v>
      </c>
      <c r="AQ56" s="44">
        <v>0</v>
      </c>
      <c r="AR56" s="48" t="s">
        <v>70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8" t="s">
        <v>70</v>
      </c>
      <c r="BA56" s="43">
        <v>0</v>
      </c>
    </row>
    <row r="57" spans="1:56" x14ac:dyDescent="0.25">
      <c r="A57" s="48" t="s">
        <v>341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30</v>
      </c>
      <c r="H57" s="43">
        <v>0</v>
      </c>
      <c r="I57" s="48" t="s">
        <v>341</v>
      </c>
      <c r="J57" s="43">
        <v>0</v>
      </c>
      <c r="K57" s="43">
        <v>0</v>
      </c>
      <c r="L57" s="43">
        <v>3</v>
      </c>
      <c r="M57" s="43">
        <v>7</v>
      </c>
      <c r="N57" s="43">
        <v>0</v>
      </c>
      <c r="O57" s="43">
        <v>0</v>
      </c>
      <c r="P57" s="43">
        <v>0</v>
      </c>
      <c r="Q57" s="48" t="s">
        <v>341</v>
      </c>
      <c r="R57" s="43">
        <v>1</v>
      </c>
      <c r="S57" s="43">
        <v>22</v>
      </c>
      <c r="T57" s="43">
        <v>0</v>
      </c>
      <c r="U57" s="43">
        <v>39</v>
      </c>
      <c r="V57" s="43">
        <v>0</v>
      </c>
      <c r="W57" s="43">
        <v>1</v>
      </c>
      <c r="X57" s="43">
        <v>1</v>
      </c>
      <c r="Y57" s="43">
        <v>0</v>
      </c>
      <c r="Z57" s="48" t="s">
        <v>341</v>
      </c>
      <c r="AA57" s="43">
        <v>24</v>
      </c>
      <c r="AB57" s="43">
        <v>0</v>
      </c>
      <c r="AC57" s="43">
        <v>0</v>
      </c>
      <c r="AD57" s="43">
        <v>0</v>
      </c>
      <c r="AE57" s="43">
        <v>1</v>
      </c>
      <c r="AF57" s="43">
        <v>29</v>
      </c>
      <c r="AG57" s="43">
        <v>47</v>
      </c>
      <c r="AH57" s="43">
        <v>7</v>
      </c>
      <c r="AI57" s="48" t="s">
        <v>341</v>
      </c>
      <c r="AJ57" s="43">
        <v>0</v>
      </c>
      <c r="AK57" s="43">
        <v>14</v>
      </c>
      <c r="AL57" s="43">
        <v>106</v>
      </c>
      <c r="AM57" s="43">
        <v>0</v>
      </c>
      <c r="AN57" s="43">
        <v>0</v>
      </c>
      <c r="AO57" s="44">
        <v>0</v>
      </c>
      <c r="AP57" s="44">
        <v>0</v>
      </c>
      <c r="AQ57" s="44">
        <v>0</v>
      </c>
      <c r="AR57" s="48" t="s">
        <v>341</v>
      </c>
      <c r="AS57" s="43">
        <v>0</v>
      </c>
      <c r="AT57" s="43">
        <v>0</v>
      </c>
      <c r="AU57" s="43">
        <v>0</v>
      </c>
      <c r="AV57" s="43">
        <v>2</v>
      </c>
      <c r="AW57" s="43">
        <v>0</v>
      </c>
      <c r="AX57" s="43">
        <v>0</v>
      </c>
      <c r="AY57" s="43">
        <v>0</v>
      </c>
      <c r="AZ57" s="48" t="s">
        <v>341</v>
      </c>
      <c r="BA57" s="43">
        <v>2</v>
      </c>
    </row>
    <row r="58" spans="1:56" s="50" customFormat="1" ht="6.75" customHeight="1" x14ac:dyDescent="0.25">
      <c r="A58" s="57"/>
      <c r="I58" s="57"/>
      <c r="Q58" s="57"/>
      <c r="Z58" s="57"/>
      <c r="AI58" s="57"/>
      <c r="AO58" s="51"/>
      <c r="AP58" s="51"/>
      <c r="AQ58" s="51"/>
      <c r="AR58" s="57"/>
      <c r="AZ58" s="57"/>
      <c r="BB58" s="58"/>
    </row>
    <row r="59" spans="1:56" x14ac:dyDescent="0.25">
      <c r="A59" s="59" t="s">
        <v>71</v>
      </c>
      <c r="I59" s="59" t="s">
        <v>71</v>
      </c>
      <c r="Q59" s="59" t="s">
        <v>71</v>
      </c>
      <c r="Z59" s="59" t="s">
        <v>71</v>
      </c>
      <c r="AI59" s="59" t="s">
        <v>71</v>
      </c>
      <c r="AR59" s="59" t="s">
        <v>71</v>
      </c>
      <c r="AZ59" s="59" t="s">
        <v>71</v>
      </c>
    </row>
    <row r="60" spans="1:56" s="61" customFormat="1" x14ac:dyDescent="0.25">
      <c r="A60" s="60" t="s">
        <v>73</v>
      </c>
      <c r="B60" s="43">
        <v>0</v>
      </c>
      <c r="C60" s="43">
        <v>0</v>
      </c>
      <c r="D60" s="43">
        <v>2</v>
      </c>
      <c r="E60" s="43">
        <v>0</v>
      </c>
      <c r="F60" s="43">
        <v>2</v>
      </c>
      <c r="G60" s="43">
        <v>2</v>
      </c>
      <c r="H60" s="43">
        <v>0</v>
      </c>
      <c r="I60" s="60" t="s">
        <v>73</v>
      </c>
      <c r="J60" s="43">
        <v>42</v>
      </c>
      <c r="K60" s="43">
        <v>45</v>
      </c>
      <c r="L60" s="43">
        <v>26</v>
      </c>
      <c r="M60" s="43">
        <v>0</v>
      </c>
      <c r="N60" s="43">
        <v>0</v>
      </c>
      <c r="O60" s="43">
        <v>37</v>
      </c>
      <c r="P60" s="43">
        <v>70</v>
      </c>
      <c r="Q60" s="60" t="s">
        <v>73</v>
      </c>
      <c r="R60" s="43">
        <v>71</v>
      </c>
      <c r="S60" s="43">
        <v>436</v>
      </c>
      <c r="T60" s="43">
        <v>11</v>
      </c>
      <c r="U60" s="43">
        <v>179</v>
      </c>
      <c r="V60" s="43">
        <v>7</v>
      </c>
      <c r="W60" s="43">
        <v>5</v>
      </c>
      <c r="X60" s="43">
        <v>15</v>
      </c>
      <c r="Y60" s="43">
        <v>1</v>
      </c>
      <c r="Z60" s="60" t="s">
        <v>73</v>
      </c>
      <c r="AA60" s="43">
        <v>0</v>
      </c>
      <c r="AB60" s="43">
        <v>4</v>
      </c>
      <c r="AC60" s="43">
        <v>4</v>
      </c>
      <c r="AD60" s="43">
        <v>37</v>
      </c>
      <c r="AE60" s="43">
        <v>0</v>
      </c>
      <c r="AF60" s="43">
        <v>0</v>
      </c>
      <c r="AG60" s="43">
        <v>0</v>
      </c>
      <c r="AH60" s="43">
        <v>0</v>
      </c>
      <c r="AI60" s="60" t="s">
        <v>73</v>
      </c>
      <c r="AJ60" s="43">
        <v>0</v>
      </c>
      <c r="AK60" s="43">
        <v>0</v>
      </c>
      <c r="AL60" s="43">
        <v>8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60" t="s">
        <v>73</v>
      </c>
      <c r="AS60" s="43">
        <v>9</v>
      </c>
      <c r="AT60" s="43">
        <v>0</v>
      </c>
      <c r="AU60" s="43">
        <v>0</v>
      </c>
      <c r="AV60" s="43">
        <v>1</v>
      </c>
      <c r="AW60" s="43">
        <v>8</v>
      </c>
      <c r="AX60" s="43">
        <v>21</v>
      </c>
      <c r="AY60" s="43">
        <v>0</v>
      </c>
      <c r="AZ60" s="60" t="s">
        <v>73</v>
      </c>
      <c r="BA60" s="43">
        <v>0</v>
      </c>
      <c r="BB60" s="43"/>
      <c r="BC60" s="43"/>
      <c r="BD60" s="43"/>
    </row>
    <row r="61" spans="1:56" s="61" customFormat="1" x14ac:dyDescent="0.25">
      <c r="A61" s="60" t="s">
        <v>75</v>
      </c>
      <c r="B61" s="43">
        <v>0</v>
      </c>
      <c r="C61" s="43">
        <v>2</v>
      </c>
      <c r="D61" s="43">
        <v>9</v>
      </c>
      <c r="E61" s="43">
        <v>20</v>
      </c>
      <c r="F61" s="43">
        <v>0</v>
      </c>
      <c r="G61" s="43">
        <v>2</v>
      </c>
      <c r="H61" s="43">
        <v>0</v>
      </c>
      <c r="I61" s="60" t="s">
        <v>75</v>
      </c>
      <c r="J61" s="43">
        <v>76</v>
      </c>
      <c r="K61" s="43">
        <v>65</v>
      </c>
      <c r="L61" s="43">
        <v>70</v>
      </c>
      <c r="M61" s="43">
        <v>0</v>
      </c>
      <c r="N61" s="43">
        <v>80</v>
      </c>
      <c r="O61" s="43">
        <v>70</v>
      </c>
      <c r="P61" s="43">
        <v>26</v>
      </c>
      <c r="Q61" s="60" t="s">
        <v>75</v>
      </c>
      <c r="R61" s="43">
        <v>119</v>
      </c>
      <c r="S61" s="43">
        <v>26</v>
      </c>
      <c r="T61" s="43">
        <v>45</v>
      </c>
      <c r="U61" s="43">
        <v>58</v>
      </c>
      <c r="V61" s="43">
        <v>18</v>
      </c>
      <c r="W61" s="43">
        <v>18</v>
      </c>
      <c r="X61" s="43">
        <v>14</v>
      </c>
      <c r="Y61" s="43">
        <v>19</v>
      </c>
      <c r="Z61" s="60" t="s">
        <v>75</v>
      </c>
      <c r="AA61" s="43">
        <v>17</v>
      </c>
      <c r="AB61" s="43">
        <v>26</v>
      </c>
      <c r="AC61" s="43">
        <v>50</v>
      </c>
      <c r="AD61" s="43">
        <v>56</v>
      </c>
      <c r="AE61" s="43">
        <v>15</v>
      </c>
      <c r="AF61" s="43">
        <v>0</v>
      </c>
      <c r="AG61" s="43">
        <v>0</v>
      </c>
      <c r="AH61" s="43">
        <v>0</v>
      </c>
      <c r="AI61" s="60" t="s">
        <v>75</v>
      </c>
      <c r="AJ61" s="43">
        <v>0</v>
      </c>
      <c r="AK61" s="43">
        <v>0</v>
      </c>
      <c r="AL61" s="43">
        <v>13</v>
      </c>
      <c r="AM61" s="43">
        <v>0</v>
      </c>
      <c r="AN61" s="43">
        <v>0</v>
      </c>
      <c r="AO61" s="43">
        <v>13</v>
      </c>
      <c r="AP61" s="43">
        <v>18</v>
      </c>
      <c r="AQ61" s="43">
        <v>0</v>
      </c>
      <c r="AR61" s="60" t="s">
        <v>75</v>
      </c>
      <c r="AS61" s="43">
        <v>0</v>
      </c>
      <c r="AT61" s="43">
        <v>0</v>
      </c>
      <c r="AU61" s="43">
        <v>28</v>
      </c>
      <c r="AV61" s="43">
        <v>0</v>
      </c>
      <c r="AW61" s="43">
        <v>0</v>
      </c>
      <c r="AX61" s="43">
        <v>0</v>
      </c>
      <c r="AY61" s="43">
        <v>0</v>
      </c>
      <c r="AZ61" s="60" t="s">
        <v>75</v>
      </c>
      <c r="BA61" s="43">
        <v>0</v>
      </c>
      <c r="BB61" s="43"/>
      <c r="BC61" s="43"/>
      <c r="BD61" s="43"/>
    </row>
    <row r="62" spans="1:56" s="61" customFormat="1" x14ac:dyDescent="0.25">
      <c r="A62" s="60" t="s">
        <v>74</v>
      </c>
      <c r="B62" s="43">
        <v>0</v>
      </c>
      <c r="C62" s="43">
        <v>14</v>
      </c>
      <c r="D62" s="43">
        <v>0</v>
      </c>
      <c r="E62" s="43">
        <v>1</v>
      </c>
      <c r="F62" s="43">
        <v>96</v>
      </c>
      <c r="G62" s="43">
        <v>59</v>
      </c>
      <c r="H62" s="43">
        <v>1</v>
      </c>
      <c r="I62" s="60" t="s">
        <v>74</v>
      </c>
      <c r="J62" s="43">
        <v>1</v>
      </c>
      <c r="K62" s="43">
        <v>30</v>
      </c>
      <c r="L62" s="43">
        <v>8</v>
      </c>
      <c r="M62" s="43">
        <v>0</v>
      </c>
      <c r="N62" s="43">
        <v>8</v>
      </c>
      <c r="O62" s="43">
        <v>0</v>
      </c>
      <c r="P62" s="43">
        <v>59</v>
      </c>
      <c r="Q62" s="60" t="s">
        <v>74</v>
      </c>
      <c r="R62" s="43">
        <v>0</v>
      </c>
      <c r="S62" s="43">
        <v>96</v>
      </c>
      <c r="T62" s="43">
        <v>0</v>
      </c>
      <c r="U62" s="43">
        <v>100</v>
      </c>
      <c r="V62" s="43">
        <v>0</v>
      </c>
      <c r="W62" s="43">
        <v>3</v>
      </c>
      <c r="X62" s="43">
        <v>0</v>
      </c>
      <c r="Y62" s="43">
        <v>0</v>
      </c>
      <c r="Z62" s="60" t="s">
        <v>74</v>
      </c>
      <c r="AA62" s="43">
        <v>319</v>
      </c>
      <c r="AB62" s="43">
        <v>7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60" t="s">
        <v>74</v>
      </c>
      <c r="AJ62" s="43">
        <v>0</v>
      </c>
      <c r="AK62" s="43">
        <v>0</v>
      </c>
      <c r="AL62" s="43">
        <v>1</v>
      </c>
      <c r="AM62" s="43">
        <v>0</v>
      </c>
      <c r="AN62" s="43">
        <v>0</v>
      </c>
      <c r="AO62" s="43">
        <v>30</v>
      </c>
      <c r="AP62" s="43">
        <v>49</v>
      </c>
      <c r="AQ62" s="43">
        <v>0</v>
      </c>
      <c r="AR62" s="60" t="s">
        <v>74</v>
      </c>
      <c r="AS62" s="43">
        <v>5</v>
      </c>
      <c r="AT62" s="43">
        <v>0</v>
      </c>
      <c r="AU62" s="43">
        <v>0</v>
      </c>
      <c r="AV62" s="43">
        <v>0</v>
      </c>
      <c r="AW62" s="43">
        <v>7</v>
      </c>
      <c r="AX62" s="43">
        <v>0</v>
      </c>
      <c r="AY62" s="43">
        <v>9</v>
      </c>
      <c r="AZ62" s="60" t="s">
        <v>74</v>
      </c>
      <c r="BA62" s="43">
        <v>0</v>
      </c>
      <c r="BB62" s="43"/>
      <c r="BC62" s="43"/>
      <c r="BD62" s="43"/>
    </row>
    <row r="63" spans="1:56" s="40" customFormat="1" ht="11.4" x14ac:dyDescent="0.2">
      <c r="A63" s="62"/>
      <c r="I63" s="62"/>
      <c r="Q63" s="62"/>
      <c r="Z63" s="62"/>
      <c r="AI63" s="62"/>
      <c r="AO63" s="63"/>
      <c r="AP63" s="63"/>
      <c r="AQ63" s="63"/>
      <c r="AR63" s="62"/>
      <c r="AZ63" s="62"/>
    </row>
    <row r="66" spans="1:92" s="66" customFormat="1" x14ac:dyDescent="0.25">
      <c r="A66" s="6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65"/>
    </row>
    <row r="67" spans="1:92" s="66" customFormat="1" x14ac:dyDescent="0.25">
      <c r="A67" s="67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4"/>
      <c r="CI67" s="43"/>
      <c r="CJ67" s="43"/>
      <c r="CK67" s="43"/>
      <c r="CL67" s="43"/>
      <c r="CM67" s="43"/>
      <c r="CN67" s="65"/>
    </row>
    <row r="68" spans="1:92" s="66" customFormat="1" x14ac:dyDescent="0.25">
      <c r="A68" s="6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65"/>
    </row>
    <row r="69" spans="1:92" s="66" customFormat="1" x14ac:dyDescent="0.25">
      <c r="A69" s="67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4"/>
      <c r="CI69" s="43"/>
      <c r="CJ69" s="43"/>
      <c r="CK69" s="43"/>
      <c r="CL69" s="43"/>
      <c r="CM69" s="43"/>
      <c r="CN69" s="65"/>
    </row>
    <row r="70" spans="1:92" s="66" customFormat="1" x14ac:dyDescent="0.25">
      <c r="A70" s="6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4"/>
      <c r="CI70" s="43"/>
      <c r="CJ70" s="43"/>
      <c r="CK70" s="43"/>
      <c r="CL70" s="43"/>
      <c r="CM70" s="43"/>
      <c r="CN70" s="65"/>
    </row>
    <row r="71" spans="1:92" s="66" customFormat="1" x14ac:dyDescent="0.25">
      <c r="A71" s="6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4"/>
      <c r="CI71" s="43"/>
      <c r="CJ71" s="43"/>
      <c r="CK71" s="43"/>
      <c r="CL71" s="43"/>
      <c r="CM71" s="43"/>
      <c r="CN71" s="65"/>
    </row>
    <row r="72" spans="1:92" s="66" customFormat="1" x14ac:dyDescent="0.25">
      <c r="A72" s="6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4"/>
      <c r="CI72" s="43"/>
      <c r="CJ72" s="43"/>
      <c r="CK72" s="43"/>
      <c r="CL72" s="43"/>
      <c r="CM72" s="43"/>
      <c r="CN72" s="65"/>
    </row>
    <row r="73" spans="1:92" s="66" customFormat="1" x14ac:dyDescent="0.25">
      <c r="A73" s="6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4"/>
      <c r="CI73" s="43"/>
      <c r="CJ73" s="43"/>
      <c r="CK73" s="43"/>
      <c r="CL73" s="43"/>
      <c r="CM73" s="43"/>
      <c r="CN73" s="65"/>
    </row>
    <row r="74" spans="1:92" s="66" customFormat="1" x14ac:dyDescent="0.25">
      <c r="A74" s="6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65"/>
    </row>
    <row r="75" spans="1:92" s="66" customFormat="1" x14ac:dyDescent="0.25">
      <c r="A75" s="6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65"/>
    </row>
    <row r="76" spans="1:92" s="66" customFormat="1" x14ac:dyDescent="0.25">
      <c r="A76" s="6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65"/>
    </row>
    <row r="77" spans="1:92" s="66" customFormat="1" x14ac:dyDescent="0.25">
      <c r="A77" s="6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65"/>
    </row>
    <row r="78" spans="1:92" s="66" customFormat="1" x14ac:dyDescent="0.25">
      <c r="A78" s="6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4"/>
      <c r="CI78" s="43"/>
      <c r="CJ78" s="43"/>
      <c r="CK78" s="43"/>
      <c r="CL78" s="43"/>
      <c r="CM78" s="43"/>
      <c r="CN78" s="65"/>
    </row>
    <row r="79" spans="1:92" s="66" customFormat="1" x14ac:dyDescent="0.25">
      <c r="A79" s="6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4"/>
      <c r="CI79" s="43"/>
      <c r="CJ79" s="43"/>
      <c r="CK79" s="43"/>
      <c r="CL79" s="43"/>
      <c r="CM79" s="43"/>
      <c r="CN79" s="65"/>
    </row>
    <row r="80" spans="1:92" s="66" customFormat="1" x14ac:dyDescent="0.25">
      <c r="A80" s="6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4"/>
      <c r="CI80" s="43"/>
      <c r="CJ80" s="43"/>
      <c r="CK80" s="43"/>
      <c r="CL80" s="43"/>
      <c r="CM80" s="43"/>
      <c r="CN80" s="65"/>
    </row>
    <row r="81" spans="1:92" s="66" customFormat="1" x14ac:dyDescent="0.25">
      <c r="A81" s="6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4"/>
      <c r="CI81" s="43"/>
      <c r="CJ81" s="43"/>
      <c r="CK81" s="43"/>
      <c r="CL81" s="43"/>
      <c r="CM81" s="43"/>
      <c r="CN81" s="65"/>
    </row>
    <row r="82" spans="1:92" s="66" customFormat="1" x14ac:dyDescent="0.25">
      <c r="A82" s="6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4"/>
      <c r="CI82" s="43"/>
      <c r="CJ82" s="43"/>
      <c r="CK82" s="43"/>
      <c r="CL82" s="43"/>
      <c r="CM82" s="43"/>
      <c r="CN82" s="65"/>
    </row>
    <row r="83" spans="1:92" x14ac:dyDescent="0.25">
      <c r="A83" s="41"/>
      <c r="BB83" s="41"/>
    </row>
    <row r="84" spans="1:92" x14ac:dyDescent="0.25">
      <c r="A84" s="41"/>
      <c r="BB84" s="41"/>
    </row>
    <row r="85" spans="1:92" x14ac:dyDescent="0.25">
      <c r="A85" s="41"/>
      <c r="BB85" s="41"/>
    </row>
    <row r="86" spans="1:92" x14ac:dyDescent="0.25">
      <c r="A86" s="41"/>
      <c r="BB86" s="41"/>
    </row>
    <row r="87" spans="1:92" x14ac:dyDescent="0.25">
      <c r="A87" s="41"/>
      <c r="BB87" s="41"/>
    </row>
    <row r="88" spans="1:92" x14ac:dyDescent="0.25">
      <c r="A88" s="41"/>
      <c r="BB88" s="41"/>
    </row>
    <row r="89" spans="1:92" x14ac:dyDescent="0.25">
      <c r="A89" s="41"/>
      <c r="BB89" s="41"/>
    </row>
    <row r="90" spans="1:92" x14ac:dyDescent="0.25">
      <c r="A90" s="41"/>
      <c r="BB90" s="41"/>
    </row>
    <row r="91" spans="1:92" x14ac:dyDescent="0.25">
      <c r="A91" s="41"/>
      <c r="BB91" s="41"/>
    </row>
    <row r="92" spans="1:92" x14ac:dyDescent="0.25">
      <c r="A92" s="41"/>
      <c r="BB92" s="41"/>
    </row>
    <row r="93" spans="1:92" x14ac:dyDescent="0.25">
      <c r="A93" s="41"/>
      <c r="BB93" s="41"/>
    </row>
    <row r="94" spans="1:92" x14ac:dyDescent="0.25">
      <c r="A94" s="41"/>
      <c r="BB94" s="41"/>
    </row>
    <row r="95" spans="1:92" x14ac:dyDescent="0.25">
      <c r="A95" s="41"/>
      <c r="BB95" s="41"/>
    </row>
    <row r="96" spans="1:92" x14ac:dyDescent="0.25">
      <c r="A96" s="41"/>
      <c r="BB96" s="41"/>
    </row>
    <row r="97" spans="1:54" x14ac:dyDescent="0.25">
      <c r="A97" s="41"/>
      <c r="BB97" s="41"/>
    </row>
    <row r="98" spans="1:54" x14ac:dyDescent="0.25">
      <c r="A98" s="41"/>
      <c r="BB98" s="41"/>
    </row>
    <row r="99" spans="1:54" x14ac:dyDescent="0.25">
      <c r="A99" s="41"/>
      <c r="BB99" s="41"/>
    </row>
    <row r="100" spans="1:54" x14ac:dyDescent="0.25">
      <c r="A100" s="41"/>
      <c r="BB100" s="41"/>
    </row>
    <row r="101" spans="1:54" x14ac:dyDescent="0.25">
      <c r="A101" s="41"/>
      <c r="BB101" s="41"/>
    </row>
    <row r="102" spans="1:54" x14ac:dyDescent="0.25">
      <c r="A102" s="41"/>
      <c r="BB102" s="41"/>
    </row>
    <row r="103" spans="1:54" x14ac:dyDescent="0.25">
      <c r="A103" s="41"/>
      <c r="BB103" s="41"/>
    </row>
    <row r="104" spans="1:54" x14ac:dyDescent="0.25">
      <c r="A104" s="41"/>
      <c r="BB104" s="41"/>
    </row>
    <row r="105" spans="1:54" x14ac:dyDescent="0.25">
      <c r="A105" s="41"/>
      <c r="BB105" s="41"/>
    </row>
    <row r="106" spans="1:54" x14ac:dyDescent="0.25">
      <c r="A106" s="41"/>
      <c r="BB106" s="41"/>
    </row>
    <row r="107" spans="1:54" x14ac:dyDescent="0.25">
      <c r="A107" s="41"/>
      <c r="BB107" s="41"/>
    </row>
    <row r="108" spans="1:54" x14ac:dyDescent="0.25">
      <c r="A108" s="41"/>
      <c r="BB108" s="41"/>
    </row>
    <row r="109" spans="1:54" x14ac:dyDescent="0.25">
      <c r="A109" s="41"/>
      <c r="BB109" s="41"/>
    </row>
    <row r="110" spans="1:54" x14ac:dyDescent="0.25">
      <c r="A110" s="41"/>
      <c r="BB110" s="41"/>
    </row>
    <row r="111" spans="1:54" x14ac:dyDescent="0.25">
      <c r="A111" s="41"/>
      <c r="BB111" s="41"/>
    </row>
    <row r="112" spans="1:54" x14ac:dyDescent="0.25">
      <c r="A112" s="41"/>
      <c r="BB112" s="41"/>
    </row>
    <row r="113" spans="1:54" x14ac:dyDescent="0.25">
      <c r="A113" s="41"/>
      <c r="BB113" s="41"/>
    </row>
    <row r="114" spans="1:54" x14ac:dyDescent="0.25">
      <c r="A114" s="41"/>
      <c r="BB114" s="41"/>
    </row>
    <row r="115" spans="1:54" x14ac:dyDescent="0.25">
      <c r="A115" s="41"/>
      <c r="BB115" s="41"/>
    </row>
    <row r="116" spans="1:54" x14ac:dyDescent="0.25">
      <c r="A116" s="41"/>
      <c r="BB116" s="41"/>
    </row>
    <row r="117" spans="1:54" x14ac:dyDescent="0.25">
      <c r="A117" s="41"/>
      <c r="BB117" s="41"/>
    </row>
    <row r="118" spans="1:54" x14ac:dyDescent="0.25">
      <c r="A118" s="41"/>
      <c r="BB118" s="41"/>
    </row>
    <row r="119" spans="1:54" x14ac:dyDescent="0.25">
      <c r="A119" s="41"/>
      <c r="BB119" s="41"/>
    </row>
    <row r="120" spans="1:54" x14ac:dyDescent="0.25">
      <c r="A120" s="41"/>
      <c r="BB120" s="41"/>
    </row>
    <row r="121" spans="1:54" x14ac:dyDescent="0.25">
      <c r="A121" s="41"/>
      <c r="BB121" s="41"/>
    </row>
    <row r="122" spans="1:54" x14ac:dyDescent="0.25">
      <c r="A122" s="41"/>
      <c r="BB122" s="41"/>
    </row>
    <row r="123" spans="1:54" x14ac:dyDescent="0.25">
      <c r="A123" s="41"/>
      <c r="BB123" s="41"/>
    </row>
    <row r="124" spans="1:54" x14ac:dyDescent="0.25">
      <c r="A124" s="41"/>
      <c r="BB124" s="41"/>
    </row>
    <row r="125" spans="1:54" x14ac:dyDescent="0.25">
      <c r="A125" s="41"/>
      <c r="BB125" s="41"/>
    </row>
    <row r="126" spans="1:54" x14ac:dyDescent="0.25">
      <c r="A126" s="41"/>
      <c r="BB126" s="41"/>
    </row>
    <row r="127" spans="1:54" x14ac:dyDescent="0.25">
      <c r="A127" s="41"/>
      <c r="BB127" s="41"/>
    </row>
    <row r="128" spans="1:54" x14ac:dyDescent="0.25">
      <c r="A128" s="41"/>
      <c r="BB128" s="41"/>
    </row>
    <row r="129" spans="1:54" x14ac:dyDescent="0.25">
      <c r="A129" s="41"/>
      <c r="BB129" s="41"/>
    </row>
    <row r="130" spans="1:54" x14ac:dyDescent="0.25">
      <c r="A130" s="41"/>
      <c r="BB130" s="41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67"/>
  <sheetViews>
    <sheetView zoomScale="90" zoomScaleNormal="90" workbookViewId="0">
      <selection activeCell="B272" sqref="B272"/>
    </sheetView>
  </sheetViews>
  <sheetFormatPr defaultColWidth="9.109375" defaultRowHeight="13.8" x14ac:dyDescent="0.3"/>
  <cols>
    <col min="1" max="1" width="27.6640625" style="15" customWidth="1"/>
    <col min="2" max="7" width="9.109375" style="15"/>
    <col min="8" max="8" width="10.109375" style="15" customWidth="1"/>
    <col min="9" max="14" width="9.109375" style="15"/>
    <col min="15" max="15" width="11.33203125" style="15" customWidth="1"/>
    <col min="16" max="21" width="9.109375" style="15"/>
    <col min="22" max="22" width="9.6640625" style="15" customWidth="1"/>
    <col min="23" max="28" width="9.109375" style="15"/>
    <col min="29" max="29" width="9" style="15" customWidth="1"/>
    <col min="30" max="35" width="9.109375" style="15"/>
    <col min="36" max="36" width="9.5546875" style="15" customWidth="1"/>
    <col min="37" max="42" width="9.109375" style="15"/>
    <col min="43" max="43" width="11.6640625" style="15" customWidth="1"/>
    <col min="44" max="49" width="9.109375" style="15"/>
    <col min="50" max="50" width="10.6640625" style="15" customWidth="1"/>
    <col min="51" max="56" width="9.109375" style="15"/>
    <col min="57" max="57" width="11" style="15" customWidth="1"/>
    <col min="58" max="63" width="9.109375" style="15"/>
    <col min="64" max="64" width="10.6640625" style="15" customWidth="1"/>
    <col min="65" max="70" width="9.109375" style="15"/>
    <col min="71" max="71" width="11" style="15" customWidth="1"/>
    <col min="72" max="77" width="9.109375" style="15"/>
    <col min="78" max="78" width="11.109375" style="15" customWidth="1"/>
    <col min="79" max="84" width="9.109375" style="15"/>
    <col min="85" max="85" width="10.33203125" style="15" customWidth="1"/>
    <col min="86" max="91" width="9.109375" style="15"/>
    <col min="92" max="92" width="11" style="15" customWidth="1"/>
    <col min="93" max="16384" width="9.109375" style="15"/>
  </cols>
  <sheetData>
    <row r="1" spans="1:99" s="8" customFormat="1" ht="13.5" thickBot="1" x14ac:dyDescent="0.25">
      <c r="A1" s="14" t="s">
        <v>2</v>
      </c>
      <c r="B1" s="6" t="s">
        <v>92</v>
      </c>
      <c r="C1" s="6" t="s">
        <v>93</v>
      </c>
      <c r="D1" s="6" t="s">
        <v>3</v>
      </c>
      <c r="E1" s="6" t="s">
        <v>94</v>
      </c>
      <c r="F1" s="6" t="s">
        <v>95</v>
      </c>
      <c r="G1" s="6" t="s">
        <v>4</v>
      </c>
      <c r="CU1" s="4"/>
    </row>
    <row r="2" spans="1:99" s="8" customFormat="1" ht="13.5" thickTop="1" x14ac:dyDescent="0.2">
      <c r="A2" s="7" t="s">
        <v>79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CU2" s="3"/>
    </row>
    <row r="3" spans="1:99" s="8" customFormat="1" ht="12.75" x14ac:dyDescent="0.2">
      <c r="A3" s="5" t="s">
        <v>80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CU3" s="3"/>
    </row>
    <row r="4" spans="1:99" s="8" customFormat="1" ht="12.75" x14ac:dyDescent="0.2">
      <c r="A4" s="7" t="s">
        <v>81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CU4" s="3"/>
    </row>
    <row r="5" spans="1:99" s="8" customFormat="1" ht="12.75" x14ac:dyDescent="0.2">
      <c r="A5" s="5" t="s">
        <v>72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CU5" s="3"/>
    </row>
    <row r="6" spans="1:99" s="8" customFormat="1" ht="12.75" x14ac:dyDescent="0.2">
      <c r="A6" s="7" t="s">
        <v>82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CU6" s="3"/>
    </row>
    <row r="7" spans="1:99" s="8" customFormat="1" ht="12.75" x14ac:dyDescent="0.2">
      <c r="A7" s="7" t="s">
        <v>83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CU7" s="3"/>
    </row>
    <row r="8" spans="1:99" s="8" customFormat="1" ht="12.75" x14ac:dyDescent="0.2">
      <c r="A8" s="7" t="s">
        <v>84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CU8" s="3"/>
    </row>
    <row r="9" spans="1:99" s="8" customFormat="1" ht="12.75" x14ac:dyDescent="0.2">
      <c r="A9" s="7" t="s">
        <v>85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CU9" s="3"/>
    </row>
    <row r="10" spans="1:99" s="8" customFormat="1" ht="12.75" x14ac:dyDescent="0.2">
      <c r="A10" s="7" t="s">
        <v>86</v>
      </c>
      <c r="B10" s="1">
        <v>0</v>
      </c>
      <c r="C10" s="1">
        <v>0</v>
      </c>
      <c r="D10" s="1">
        <v>2</v>
      </c>
      <c r="E10" s="1">
        <v>0</v>
      </c>
      <c r="F10" s="1">
        <v>0</v>
      </c>
      <c r="G10" s="1">
        <v>0</v>
      </c>
      <c r="CU10" s="3"/>
    </row>
    <row r="11" spans="1:99" s="8" customFormat="1" ht="12.75" x14ac:dyDescent="0.2">
      <c r="A11" s="7" t="s">
        <v>87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CU11" s="3"/>
    </row>
    <row r="12" spans="1:99" s="8" customFormat="1" ht="12.75" x14ac:dyDescent="0.2">
      <c r="A12" s="7" t="s">
        <v>88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CU12" s="3"/>
    </row>
    <row r="13" spans="1:99" s="8" customFormat="1" ht="12.75" x14ac:dyDescent="0.2">
      <c r="A13" s="7" t="s">
        <v>89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CU13" s="3"/>
    </row>
    <row r="14" spans="1:99" s="8" customFormat="1" ht="12.75" x14ac:dyDescent="0.2">
      <c r="A14" s="7" t="s">
        <v>90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CU14" s="3"/>
    </row>
    <row r="15" spans="1:99" s="8" customFormat="1" ht="12.75" x14ac:dyDescent="0.2">
      <c r="A15" s="7" t="s">
        <v>91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CU15" s="3"/>
    </row>
    <row r="17" spans="1:7" ht="13.5" thickBot="1" x14ac:dyDescent="0.25">
      <c r="A17" s="6"/>
      <c r="B17" s="6" t="s">
        <v>5</v>
      </c>
      <c r="C17" s="6" t="s">
        <v>6</v>
      </c>
      <c r="D17" s="6" t="s">
        <v>96</v>
      </c>
      <c r="E17" s="6" t="s">
        <v>7</v>
      </c>
      <c r="F17" s="6" t="s">
        <v>8</v>
      </c>
      <c r="G17" s="6" t="s">
        <v>9</v>
      </c>
    </row>
    <row r="18" spans="1:7" ht="13.5" thickTop="1" x14ac:dyDescent="0.2">
      <c r="A18" s="7" t="s">
        <v>79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2.75" x14ac:dyDescent="0.2">
      <c r="A19" s="5" t="s">
        <v>80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ht="12.75" x14ac:dyDescent="0.2">
      <c r="A20" s="7" t="s">
        <v>81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ht="12.75" x14ac:dyDescent="0.2">
      <c r="A21" s="5" t="s">
        <v>72</v>
      </c>
      <c r="B21" s="1">
        <v>0</v>
      </c>
      <c r="C21" s="1">
        <v>0</v>
      </c>
      <c r="D21" s="1">
        <v>0</v>
      </c>
      <c r="E21" s="1">
        <v>3</v>
      </c>
      <c r="F21" s="1">
        <v>0</v>
      </c>
      <c r="G21" s="1">
        <v>0</v>
      </c>
    </row>
    <row r="22" spans="1:7" ht="12.75" x14ac:dyDescent="0.2">
      <c r="A22" s="7" t="s">
        <v>82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ht="12.75" x14ac:dyDescent="0.2">
      <c r="A23" s="7" t="s">
        <v>83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 x14ac:dyDescent="0.2">
      <c r="A24" s="7" t="s">
        <v>84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 x14ac:dyDescent="0.2">
      <c r="A25" s="7" t="s">
        <v>85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ht="12.75" x14ac:dyDescent="0.2">
      <c r="A26" s="7" t="s">
        <v>86</v>
      </c>
      <c r="B26" s="1">
        <v>0</v>
      </c>
      <c r="C26" s="1">
        <v>3</v>
      </c>
      <c r="D26" s="1">
        <v>0</v>
      </c>
      <c r="E26" s="1">
        <v>21</v>
      </c>
      <c r="F26" s="1">
        <v>0</v>
      </c>
      <c r="G26" s="1">
        <v>1</v>
      </c>
    </row>
    <row r="27" spans="1:7" ht="12.75" x14ac:dyDescent="0.2">
      <c r="A27" s="7" t="s">
        <v>87</v>
      </c>
      <c r="B27" s="1">
        <v>0</v>
      </c>
      <c r="C27" s="1">
        <v>0</v>
      </c>
      <c r="D27" s="1">
        <v>0</v>
      </c>
      <c r="E27" s="1">
        <v>2</v>
      </c>
      <c r="F27" s="1">
        <v>0</v>
      </c>
      <c r="G27" s="1">
        <v>0</v>
      </c>
    </row>
    <row r="28" spans="1:7" ht="12.75" x14ac:dyDescent="0.2">
      <c r="A28" s="7" t="s">
        <v>88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 x14ac:dyDescent="0.2">
      <c r="A29" s="7" t="s">
        <v>89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ht="12.75" x14ac:dyDescent="0.2">
      <c r="A30" s="7" t="s">
        <v>90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t="12.75" x14ac:dyDescent="0.2">
      <c r="A31" s="7" t="s">
        <v>91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3" spans="1:7" ht="13.5" thickBot="1" x14ac:dyDescent="0.25">
      <c r="A33" s="6"/>
      <c r="B33" s="6" t="s">
        <v>97</v>
      </c>
      <c r="C33" s="6" t="s">
        <v>98</v>
      </c>
      <c r="D33" s="6" t="s">
        <v>99</v>
      </c>
      <c r="E33" s="6" t="s">
        <v>10</v>
      </c>
      <c r="F33" s="6" t="s">
        <v>100</v>
      </c>
      <c r="G33" s="6" t="s">
        <v>101</v>
      </c>
    </row>
    <row r="34" spans="1:7" ht="13.5" thickTop="1" x14ac:dyDescent="0.2">
      <c r="A34" s="7" t="s">
        <v>79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3">
      <c r="A35" s="5" t="s">
        <v>80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3">
      <c r="A36" s="7" t="s">
        <v>81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3">
      <c r="A37" s="5" t="s">
        <v>72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3">
      <c r="A38" s="7" t="s">
        <v>82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3">
      <c r="A39" s="7" t="s">
        <v>83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x14ac:dyDescent="0.3">
      <c r="A40" s="7" t="s">
        <v>84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3">
      <c r="A41" s="7" t="s">
        <v>85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x14ac:dyDescent="0.3">
      <c r="A42" s="7" t="s">
        <v>86</v>
      </c>
      <c r="B42" s="1">
        <v>3</v>
      </c>
      <c r="C42" s="1">
        <v>0</v>
      </c>
      <c r="D42" s="1">
        <v>0</v>
      </c>
      <c r="E42" s="1">
        <v>0</v>
      </c>
      <c r="F42" s="1">
        <v>0</v>
      </c>
      <c r="G42" s="1">
        <v>1</v>
      </c>
    </row>
    <row r="43" spans="1:7" x14ac:dyDescent="0.3">
      <c r="A43" s="7" t="s">
        <v>87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x14ac:dyDescent="0.3">
      <c r="A44" s="7" t="s">
        <v>88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x14ac:dyDescent="0.3">
      <c r="A45" s="7" t="s">
        <v>89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3">
      <c r="A46" s="7" t="s">
        <v>90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x14ac:dyDescent="0.3">
      <c r="A47" s="7" t="s">
        <v>91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</row>
    <row r="60" spans="1:7" ht="14.4" thickBot="1" x14ac:dyDescent="0.35">
      <c r="A60" s="6"/>
      <c r="B60" s="6" t="s">
        <v>102</v>
      </c>
      <c r="C60" s="6" t="s">
        <v>11</v>
      </c>
      <c r="D60" s="6" t="s">
        <v>103</v>
      </c>
      <c r="E60" s="6" t="s">
        <v>104</v>
      </c>
      <c r="F60" s="6" t="s">
        <v>105</v>
      </c>
      <c r="G60" s="6" t="s">
        <v>106</v>
      </c>
    </row>
    <row r="61" spans="1:7" ht="14.4" thickTop="1" x14ac:dyDescent="0.3">
      <c r="A61" s="7" t="s">
        <v>79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3">
      <c r="A62" s="5" t="s">
        <v>80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x14ac:dyDescent="0.3">
      <c r="A63" s="7" t="s">
        <v>81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3">
      <c r="A64" s="5" t="s">
        <v>72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x14ac:dyDescent="0.3">
      <c r="A65" s="7" t="s">
        <v>82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x14ac:dyDescent="0.3">
      <c r="A66" s="7" t="s">
        <v>83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3">
      <c r="A67" s="7" t="s">
        <v>84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x14ac:dyDescent="0.3">
      <c r="A68" s="7" t="s">
        <v>85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x14ac:dyDescent="0.3">
      <c r="A69" s="7" t="s">
        <v>86</v>
      </c>
      <c r="B69" s="1">
        <v>0</v>
      </c>
      <c r="C69" s="1">
        <v>5</v>
      </c>
      <c r="D69" s="1">
        <v>0</v>
      </c>
      <c r="E69" s="1">
        <v>0</v>
      </c>
      <c r="F69" s="1">
        <v>0</v>
      </c>
      <c r="G69" s="1">
        <v>0</v>
      </c>
    </row>
    <row r="70" spans="1:7" x14ac:dyDescent="0.3">
      <c r="A70" s="7" t="s">
        <v>87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3">
      <c r="A71" s="7" t="s">
        <v>88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x14ac:dyDescent="0.3">
      <c r="A72" s="7" t="s">
        <v>89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3">
      <c r="A73" s="7" t="s">
        <v>90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x14ac:dyDescent="0.3">
      <c r="A74" s="7" t="s">
        <v>91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6" spans="1:7" ht="14.4" thickBot="1" x14ac:dyDescent="0.35">
      <c r="A76" s="6"/>
      <c r="B76" s="6" t="s">
        <v>107</v>
      </c>
      <c r="C76" s="6" t="s">
        <v>108</v>
      </c>
      <c r="D76" s="6" t="s">
        <v>109</v>
      </c>
      <c r="E76" s="6" t="s">
        <v>110</v>
      </c>
      <c r="F76" s="6" t="s">
        <v>12</v>
      </c>
      <c r="G76" s="6" t="s">
        <v>13</v>
      </c>
    </row>
    <row r="77" spans="1:7" ht="14.4" thickTop="1" x14ac:dyDescent="0.3">
      <c r="A77" s="7" t="s">
        <v>79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3</v>
      </c>
    </row>
    <row r="78" spans="1:7" x14ac:dyDescent="0.3">
      <c r="A78" s="5" t="s">
        <v>80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3">
      <c r="A79" s="7" t="s">
        <v>81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3">
      <c r="A80" s="5" t="s">
        <v>72</v>
      </c>
      <c r="B80" s="1">
        <v>0</v>
      </c>
      <c r="C80" s="1">
        <v>0</v>
      </c>
      <c r="D80" s="1">
        <v>0</v>
      </c>
      <c r="E80" s="1">
        <v>0</v>
      </c>
      <c r="F80" s="1">
        <v>2</v>
      </c>
      <c r="G80" s="1">
        <v>0</v>
      </c>
    </row>
    <row r="81" spans="1:7" x14ac:dyDescent="0.3">
      <c r="A81" s="7" t="s">
        <v>82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3">
      <c r="A82" s="7" t="s">
        <v>83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1</v>
      </c>
    </row>
    <row r="83" spans="1:7" x14ac:dyDescent="0.3">
      <c r="A83" s="7" t="s">
        <v>84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x14ac:dyDescent="0.3">
      <c r="A84" s="7" t="s">
        <v>85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</row>
    <row r="85" spans="1:7" x14ac:dyDescent="0.3">
      <c r="A85" s="7" t="s">
        <v>86</v>
      </c>
      <c r="B85" s="1">
        <v>0</v>
      </c>
      <c r="C85" s="1">
        <v>0</v>
      </c>
      <c r="D85" s="1">
        <v>1</v>
      </c>
      <c r="E85" s="1">
        <v>0</v>
      </c>
      <c r="F85" s="1">
        <v>0</v>
      </c>
      <c r="G85" s="1">
        <v>5</v>
      </c>
    </row>
    <row r="86" spans="1:7" x14ac:dyDescent="0.3">
      <c r="A86" s="7" t="s">
        <v>87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3">
      <c r="A87" s="7" t="s">
        <v>88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7" x14ac:dyDescent="0.3">
      <c r="A88" s="7" t="s">
        <v>89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3">
      <c r="A89" s="7" t="s">
        <v>90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</row>
    <row r="90" spans="1:7" x14ac:dyDescent="0.3">
      <c r="A90" s="7" t="s">
        <v>91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</row>
    <row r="92" spans="1:7" ht="14.4" thickBot="1" x14ac:dyDescent="0.35">
      <c r="A92" s="6"/>
      <c r="B92" s="6" t="s">
        <v>14</v>
      </c>
      <c r="C92" s="6" t="s">
        <v>15</v>
      </c>
      <c r="D92" s="6" t="s">
        <v>16</v>
      </c>
      <c r="E92" s="6" t="s">
        <v>17</v>
      </c>
      <c r="F92" s="6" t="s">
        <v>18</v>
      </c>
      <c r="G92" s="6" t="s">
        <v>19</v>
      </c>
    </row>
    <row r="93" spans="1:7" ht="14.4" thickTop="1" x14ac:dyDescent="0.3">
      <c r="A93" s="7" t="s">
        <v>79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</row>
    <row r="94" spans="1:7" x14ac:dyDescent="0.3">
      <c r="A94" s="5" t="s">
        <v>80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x14ac:dyDescent="0.3">
      <c r="A95" s="7" t="s">
        <v>81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</row>
    <row r="96" spans="1:7" x14ac:dyDescent="0.3">
      <c r="A96" s="5" t="s">
        <v>72</v>
      </c>
      <c r="B96" s="1">
        <v>0</v>
      </c>
      <c r="C96" s="1">
        <v>0</v>
      </c>
      <c r="D96" s="1">
        <v>0</v>
      </c>
      <c r="E96" s="1">
        <v>0</v>
      </c>
      <c r="F96" s="1">
        <v>3</v>
      </c>
      <c r="G96" s="1">
        <v>0</v>
      </c>
    </row>
    <row r="97" spans="1:7" x14ac:dyDescent="0.3">
      <c r="A97" s="7" t="s">
        <v>82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</row>
    <row r="98" spans="1:7" x14ac:dyDescent="0.3">
      <c r="A98" s="7" t="s">
        <v>83</v>
      </c>
      <c r="B98" s="1">
        <v>0</v>
      </c>
      <c r="C98" s="1">
        <v>0</v>
      </c>
      <c r="D98" s="1">
        <v>0</v>
      </c>
      <c r="E98" s="1">
        <v>0</v>
      </c>
      <c r="F98" s="1">
        <v>7</v>
      </c>
      <c r="G98" s="1">
        <v>0</v>
      </c>
    </row>
    <row r="99" spans="1:7" x14ac:dyDescent="0.3">
      <c r="A99" s="7" t="s">
        <v>84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</row>
    <row r="100" spans="1:7" x14ac:dyDescent="0.3">
      <c r="A100" s="7" t="s">
        <v>85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</row>
    <row r="101" spans="1:7" x14ac:dyDescent="0.3">
      <c r="A101" s="7" t="s">
        <v>86</v>
      </c>
      <c r="B101" s="1">
        <v>0</v>
      </c>
      <c r="C101" s="1">
        <v>0</v>
      </c>
      <c r="D101" s="1">
        <v>0</v>
      </c>
      <c r="E101" s="1">
        <v>0</v>
      </c>
      <c r="F101" s="1">
        <v>13</v>
      </c>
      <c r="G101" s="1">
        <v>1</v>
      </c>
    </row>
    <row r="102" spans="1:7" x14ac:dyDescent="0.3">
      <c r="A102" s="7" t="s">
        <v>87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</row>
    <row r="103" spans="1:7" x14ac:dyDescent="0.3">
      <c r="A103" s="7" t="s">
        <v>88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spans="1:7" x14ac:dyDescent="0.3">
      <c r="A104" s="7" t="s">
        <v>89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</row>
    <row r="105" spans="1:7" x14ac:dyDescent="0.3">
      <c r="A105" s="7" t="s">
        <v>90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</row>
    <row r="106" spans="1:7" x14ac:dyDescent="0.3">
      <c r="A106" s="7" t="s">
        <v>91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19" spans="1:7" ht="14.4" thickBot="1" x14ac:dyDescent="0.35">
      <c r="A119" s="6"/>
      <c r="B119" s="6" t="s">
        <v>20</v>
      </c>
      <c r="C119" s="6" t="s">
        <v>21</v>
      </c>
      <c r="D119" s="6" t="s">
        <v>111</v>
      </c>
      <c r="E119" s="6" t="s">
        <v>22</v>
      </c>
      <c r="F119" s="6" t="s">
        <v>112</v>
      </c>
      <c r="G119" s="6" t="s">
        <v>113</v>
      </c>
    </row>
    <row r="120" spans="1:7" ht="14.4" thickTop="1" x14ac:dyDescent="0.3">
      <c r="A120" s="7" t="s">
        <v>79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</row>
    <row r="121" spans="1:7" x14ac:dyDescent="0.3">
      <c r="A121" s="5" t="s">
        <v>80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</row>
    <row r="122" spans="1:7" x14ac:dyDescent="0.3">
      <c r="A122" s="7" t="s">
        <v>81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</row>
    <row r="123" spans="1:7" x14ac:dyDescent="0.3">
      <c r="A123" s="5" t="s">
        <v>72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</row>
    <row r="124" spans="1:7" x14ac:dyDescent="0.3">
      <c r="A124" s="7" t="s">
        <v>82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</row>
    <row r="125" spans="1:7" x14ac:dyDescent="0.3">
      <c r="A125" s="7" t="s">
        <v>83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</row>
    <row r="126" spans="1:7" x14ac:dyDescent="0.3">
      <c r="A126" s="7" t="s">
        <v>84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</row>
    <row r="127" spans="1:7" x14ac:dyDescent="0.3">
      <c r="A127" s="7" t="s">
        <v>85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</row>
    <row r="128" spans="1:7" x14ac:dyDescent="0.3">
      <c r="A128" s="7" t="s">
        <v>86</v>
      </c>
      <c r="B128" s="1">
        <v>1</v>
      </c>
      <c r="C128" s="1">
        <v>0</v>
      </c>
      <c r="D128" s="1">
        <v>1</v>
      </c>
      <c r="E128" s="1">
        <v>5</v>
      </c>
      <c r="F128" s="1">
        <v>0</v>
      </c>
      <c r="G128" s="1">
        <v>0</v>
      </c>
    </row>
    <row r="129" spans="1:7" x14ac:dyDescent="0.3">
      <c r="A129" s="7" t="s">
        <v>87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x14ac:dyDescent="0.3">
      <c r="A130" s="7" t="s">
        <v>88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</row>
    <row r="131" spans="1:7" x14ac:dyDescent="0.3">
      <c r="A131" s="7" t="s">
        <v>89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x14ac:dyDescent="0.3">
      <c r="A132" s="7" t="s">
        <v>90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</row>
    <row r="133" spans="1:7" x14ac:dyDescent="0.3">
      <c r="A133" s="7" t="s">
        <v>91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</row>
    <row r="135" spans="1:7" ht="14.4" thickBot="1" x14ac:dyDescent="0.35">
      <c r="A135" s="6"/>
      <c r="B135" s="6" t="s">
        <v>114</v>
      </c>
      <c r="C135" s="6" t="s">
        <v>23</v>
      </c>
      <c r="D135" s="6" t="s">
        <v>24</v>
      </c>
      <c r="E135" s="6" t="s">
        <v>25</v>
      </c>
      <c r="F135" s="6" t="s">
        <v>26</v>
      </c>
      <c r="G135" s="6" t="s">
        <v>27</v>
      </c>
    </row>
    <row r="136" spans="1:7" ht="14.4" thickTop="1" x14ac:dyDescent="0.3">
      <c r="A136" s="7" t="s">
        <v>79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</row>
    <row r="137" spans="1:7" x14ac:dyDescent="0.3">
      <c r="A137" s="5" t="s">
        <v>80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</row>
    <row r="138" spans="1:7" x14ac:dyDescent="0.3">
      <c r="A138" s="7" t="s">
        <v>81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x14ac:dyDescent="0.3">
      <c r="A139" s="5" t="s">
        <v>72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</row>
    <row r="140" spans="1:7" x14ac:dyDescent="0.3">
      <c r="A140" s="7" t="s">
        <v>82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</row>
    <row r="141" spans="1:7" x14ac:dyDescent="0.3">
      <c r="A141" s="7" t="s">
        <v>83</v>
      </c>
      <c r="B141" s="1">
        <v>0</v>
      </c>
      <c r="C141" s="1">
        <v>0</v>
      </c>
      <c r="D141" s="1">
        <v>0</v>
      </c>
      <c r="E141" s="1">
        <v>0</v>
      </c>
      <c r="F141" s="1">
        <v>1</v>
      </c>
      <c r="G141" s="1">
        <v>0</v>
      </c>
    </row>
    <row r="142" spans="1:7" x14ac:dyDescent="0.3">
      <c r="A142" s="7" t="s">
        <v>84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</row>
    <row r="143" spans="1:7" x14ac:dyDescent="0.3">
      <c r="A143" s="7" t="s">
        <v>85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x14ac:dyDescent="0.3">
      <c r="A144" s="7" t="s">
        <v>86</v>
      </c>
      <c r="B144" s="1">
        <v>3</v>
      </c>
      <c r="C144" s="1">
        <v>3</v>
      </c>
      <c r="D144" s="1">
        <v>0</v>
      </c>
      <c r="E144" s="1">
        <v>3</v>
      </c>
      <c r="F144" s="1">
        <v>0</v>
      </c>
      <c r="G144" s="1">
        <v>0</v>
      </c>
    </row>
    <row r="145" spans="1:7" x14ac:dyDescent="0.3">
      <c r="A145" s="7" t="s">
        <v>87</v>
      </c>
      <c r="B145" s="1">
        <v>0</v>
      </c>
      <c r="C145" s="1">
        <v>0</v>
      </c>
      <c r="D145" s="1">
        <v>0</v>
      </c>
      <c r="E145" s="1">
        <v>1</v>
      </c>
      <c r="F145" s="1">
        <v>0</v>
      </c>
      <c r="G145" s="1">
        <v>0</v>
      </c>
    </row>
    <row r="146" spans="1:7" x14ac:dyDescent="0.3">
      <c r="A146" s="7" t="s">
        <v>88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</row>
    <row r="147" spans="1:7" x14ac:dyDescent="0.3">
      <c r="A147" s="7" t="s">
        <v>89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</row>
    <row r="148" spans="1:7" x14ac:dyDescent="0.3">
      <c r="A148" s="7" t="s">
        <v>90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</row>
    <row r="149" spans="1:7" x14ac:dyDescent="0.3">
      <c r="A149" s="7" t="s">
        <v>91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</row>
    <row r="151" spans="1:7" ht="14.4" thickBot="1" x14ac:dyDescent="0.35">
      <c r="A151" s="6"/>
      <c r="B151" s="6" t="s">
        <v>115</v>
      </c>
      <c r="C151" s="6" t="s">
        <v>116</v>
      </c>
      <c r="D151" s="6" t="s">
        <v>117</v>
      </c>
      <c r="E151" s="6" t="s">
        <v>118</v>
      </c>
      <c r="F151" s="6" t="s">
        <v>119</v>
      </c>
      <c r="G151" s="6" t="s">
        <v>120</v>
      </c>
    </row>
    <row r="152" spans="1:7" ht="14.4" thickTop="1" x14ac:dyDescent="0.3">
      <c r="A152" s="7" t="s">
        <v>79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</row>
    <row r="153" spans="1:7" x14ac:dyDescent="0.3">
      <c r="A153" s="5" t="s">
        <v>80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</row>
    <row r="154" spans="1:7" x14ac:dyDescent="0.3">
      <c r="A154" s="7" t="s">
        <v>81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</row>
    <row r="155" spans="1:7" x14ac:dyDescent="0.3">
      <c r="A155" s="5" t="s">
        <v>72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</row>
    <row r="156" spans="1:7" x14ac:dyDescent="0.3">
      <c r="A156" s="7" t="s">
        <v>82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</row>
    <row r="157" spans="1:7" x14ac:dyDescent="0.3">
      <c r="A157" s="7" t="s">
        <v>83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</row>
    <row r="158" spans="1:7" x14ac:dyDescent="0.3">
      <c r="A158" s="7" t="s">
        <v>84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</row>
    <row r="159" spans="1:7" x14ac:dyDescent="0.3">
      <c r="A159" s="7" t="s">
        <v>85</v>
      </c>
      <c r="B159" s="1">
        <v>0</v>
      </c>
      <c r="C159" s="1">
        <v>2</v>
      </c>
      <c r="D159" s="1">
        <v>0</v>
      </c>
      <c r="E159" s="1">
        <v>0</v>
      </c>
      <c r="F159" s="1">
        <v>0</v>
      </c>
      <c r="G159" s="1">
        <v>0</v>
      </c>
    </row>
    <row r="160" spans="1:7" x14ac:dyDescent="0.3">
      <c r="A160" s="7" t="s">
        <v>86</v>
      </c>
      <c r="B160" s="1">
        <v>0</v>
      </c>
      <c r="C160" s="1">
        <v>0</v>
      </c>
      <c r="D160" s="1">
        <v>0</v>
      </c>
      <c r="E160" s="1">
        <v>0</v>
      </c>
      <c r="F160" s="1">
        <v>1</v>
      </c>
      <c r="G160" s="1">
        <v>0</v>
      </c>
    </row>
    <row r="161" spans="1:7" x14ac:dyDescent="0.3">
      <c r="A161" s="7" t="s">
        <v>87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</row>
    <row r="162" spans="1:7" x14ac:dyDescent="0.3">
      <c r="A162" s="7" t="s">
        <v>88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</row>
    <row r="163" spans="1:7" x14ac:dyDescent="0.3">
      <c r="A163" s="7" t="s">
        <v>89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</row>
    <row r="164" spans="1:7" x14ac:dyDescent="0.3">
      <c r="A164" s="7" t="s">
        <v>90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</row>
    <row r="165" spans="1:7" x14ac:dyDescent="0.3">
      <c r="A165" s="7" t="s">
        <v>91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</row>
    <row r="178" spans="1:7" ht="14.4" thickBot="1" x14ac:dyDescent="0.35">
      <c r="A178" s="6"/>
      <c r="B178" s="6" t="s">
        <v>28</v>
      </c>
      <c r="C178" s="6" t="s">
        <v>29</v>
      </c>
      <c r="D178" s="6" t="s">
        <v>30</v>
      </c>
      <c r="E178" s="6" t="s">
        <v>31</v>
      </c>
      <c r="F178" s="6" t="s">
        <v>32</v>
      </c>
      <c r="G178" s="6" t="s">
        <v>33</v>
      </c>
    </row>
    <row r="179" spans="1:7" ht="14.4" thickTop="1" x14ac:dyDescent="0.3">
      <c r="A179" s="7" t="s">
        <v>79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</row>
    <row r="180" spans="1:7" x14ac:dyDescent="0.3">
      <c r="A180" s="5" t="s">
        <v>80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2</v>
      </c>
    </row>
    <row r="181" spans="1:7" x14ac:dyDescent="0.3">
      <c r="A181" s="7" t="s">
        <v>81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</row>
    <row r="182" spans="1:7" x14ac:dyDescent="0.3">
      <c r="A182" s="5" t="s">
        <v>72</v>
      </c>
      <c r="B182" s="1">
        <v>0</v>
      </c>
      <c r="C182" s="1">
        <v>0</v>
      </c>
      <c r="D182" s="1">
        <v>0</v>
      </c>
      <c r="E182" s="1">
        <v>9</v>
      </c>
      <c r="F182" s="1">
        <v>3</v>
      </c>
      <c r="G182" s="1">
        <v>7</v>
      </c>
    </row>
    <row r="183" spans="1:7" x14ac:dyDescent="0.3">
      <c r="A183" s="7" t="s">
        <v>82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</row>
    <row r="184" spans="1:7" x14ac:dyDescent="0.3">
      <c r="A184" s="7" t="s">
        <v>83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2</v>
      </c>
    </row>
    <row r="185" spans="1:7" x14ac:dyDescent="0.3">
      <c r="A185" s="7" t="s">
        <v>84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</row>
    <row r="186" spans="1:7" x14ac:dyDescent="0.3">
      <c r="A186" s="7" t="s">
        <v>85</v>
      </c>
      <c r="B186" s="1">
        <v>0</v>
      </c>
      <c r="C186" s="1">
        <v>0</v>
      </c>
      <c r="D186" s="1">
        <v>2</v>
      </c>
      <c r="E186" s="1">
        <v>1</v>
      </c>
      <c r="F186" s="1">
        <v>0</v>
      </c>
      <c r="G186" s="1">
        <v>0</v>
      </c>
    </row>
    <row r="187" spans="1:7" x14ac:dyDescent="0.3">
      <c r="A187" s="7" t="s">
        <v>86</v>
      </c>
      <c r="B187" s="1">
        <v>0</v>
      </c>
      <c r="C187" s="1">
        <v>0</v>
      </c>
      <c r="D187" s="1">
        <v>3</v>
      </c>
      <c r="E187" s="1">
        <v>2</v>
      </c>
      <c r="F187" s="1">
        <v>6</v>
      </c>
      <c r="G187" s="1">
        <v>25</v>
      </c>
    </row>
    <row r="188" spans="1:7" x14ac:dyDescent="0.3">
      <c r="A188" s="7" t="s">
        <v>87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</row>
    <row r="189" spans="1:7" x14ac:dyDescent="0.3">
      <c r="A189" s="7" t="s">
        <v>88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</row>
    <row r="190" spans="1:7" x14ac:dyDescent="0.3">
      <c r="A190" s="7" t="s">
        <v>89</v>
      </c>
      <c r="B190" s="1">
        <v>0</v>
      </c>
      <c r="C190" s="1">
        <v>0</v>
      </c>
      <c r="D190" s="1">
        <v>9</v>
      </c>
      <c r="E190" s="1">
        <v>0</v>
      </c>
      <c r="F190" s="1">
        <v>0</v>
      </c>
      <c r="G190" s="1">
        <v>0</v>
      </c>
    </row>
    <row r="191" spans="1:7" x14ac:dyDescent="0.3">
      <c r="A191" s="7" t="s">
        <v>90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</row>
    <row r="192" spans="1:7" x14ac:dyDescent="0.3">
      <c r="A192" s="7" t="s">
        <v>91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</row>
    <row r="194" spans="1:7" ht="14.4" thickBot="1" x14ac:dyDescent="0.35">
      <c r="A194" s="6"/>
      <c r="B194" s="6" t="s">
        <v>34</v>
      </c>
      <c r="C194" s="6" t="s">
        <v>35</v>
      </c>
      <c r="D194" s="6" t="s">
        <v>121</v>
      </c>
      <c r="E194" s="6" t="s">
        <v>36</v>
      </c>
      <c r="F194" s="6" t="s">
        <v>37</v>
      </c>
      <c r="G194" s="6" t="s">
        <v>122</v>
      </c>
    </row>
    <row r="195" spans="1:7" ht="14.4" thickTop="1" x14ac:dyDescent="0.3">
      <c r="A195" s="7" t="s">
        <v>79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</row>
    <row r="196" spans="1:7" x14ac:dyDescent="0.3">
      <c r="A196" s="5" t="s">
        <v>80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</row>
    <row r="197" spans="1:7" x14ac:dyDescent="0.3">
      <c r="A197" s="7" t="s">
        <v>81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</row>
    <row r="198" spans="1:7" x14ac:dyDescent="0.3">
      <c r="A198" s="5" t="s">
        <v>72</v>
      </c>
      <c r="B198" s="1">
        <v>5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</row>
    <row r="199" spans="1:7" x14ac:dyDescent="0.3">
      <c r="A199" s="7" t="s">
        <v>82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</row>
    <row r="200" spans="1:7" x14ac:dyDescent="0.3">
      <c r="A200" s="7" t="s">
        <v>83</v>
      </c>
      <c r="B200" s="1">
        <v>17</v>
      </c>
      <c r="C200" s="1">
        <v>1</v>
      </c>
      <c r="D200" s="1">
        <v>0</v>
      </c>
      <c r="E200" s="1">
        <v>0</v>
      </c>
      <c r="F200" s="1">
        <v>0</v>
      </c>
      <c r="G200" s="1">
        <v>0</v>
      </c>
    </row>
    <row r="201" spans="1:7" x14ac:dyDescent="0.3">
      <c r="A201" s="7" t="s">
        <v>84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</row>
    <row r="202" spans="1:7" x14ac:dyDescent="0.3">
      <c r="A202" s="7" t="s">
        <v>85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</row>
    <row r="203" spans="1:7" x14ac:dyDescent="0.3">
      <c r="A203" s="7" t="s">
        <v>86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</row>
    <row r="204" spans="1:7" x14ac:dyDescent="0.3">
      <c r="A204" s="7" t="s">
        <v>87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</row>
    <row r="205" spans="1:7" x14ac:dyDescent="0.3">
      <c r="A205" s="7" t="s">
        <v>88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</row>
    <row r="206" spans="1:7" x14ac:dyDescent="0.3">
      <c r="A206" s="7" t="s">
        <v>89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</row>
    <row r="207" spans="1:7" x14ac:dyDescent="0.3">
      <c r="A207" s="7" t="s">
        <v>90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</row>
    <row r="208" spans="1:7" x14ac:dyDescent="0.3">
      <c r="A208" s="7" t="s">
        <v>91</v>
      </c>
      <c r="B208" s="1">
        <v>0</v>
      </c>
      <c r="C208" s="1">
        <v>0</v>
      </c>
      <c r="D208" s="1">
        <v>0</v>
      </c>
      <c r="E208" s="1">
        <v>2</v>
      </c>
      <c r="F208" s="1">
        <v>0</v>
      </c>
      <c r="G208" s="1">
        <v>0</v>
      </c>
    </row>
    <row r="210" spans="1:7" ht="14.4" thickBot="1" x14ac:dyDescent="0.35">
      <c r="A210" s="6"/>
      <c r="B210" s="6" t="s">
        <v>123</v>
      </c>
      <c r="C210" s="6" t="s">
        <v>38</v>
      </c>
      <c r="D210" s="6" t="s">
        <v>39</v>
      </c>
      <c r="E210" s="6" t="s">
        <v>40</v>
      </c>
      <c r="F210" s="6" t="s">
        <v>124</v>
      </c>
      <c r="G210" s="6" t="s">
        <v>125</v>
      </c>
    </row>
    <row r="211" spans="1:7" ht="14.4" thickTop="1" x14ac:dyDescent="0.3">
      <c r="A211" s="7" t="s">
        <v>79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</row>
    <row r="212" spans="1:7" x14ac:dyDescent="0.3">
      <c r="A212" s="5" t="s">
        <v>80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</row>
    <row r="213" spans="1:7" x14ac:dyDescent="0.3">
      <c r="A213" s="7" t="s">
        <v>81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</row>
    <row r="214" spans="1:7" x14ac:dyDescent="0.3">
      <c r="A214" s="5" t="s">
        <v>72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</row>
    <row r="215" spans="1:7" x14ac:dyDescent="0.3">
      <c r="A215" s="7" t="s">
        <v>82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</row>
    <row r="216" spans="1:7" x14ac:dyDescent="0.3">
      <c r="A216" s="7" t="s">
        <v>83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</row>
    <row r="217" spans="1:7" x14ac:dyDescent="0.3">
      <c r="A217" s="7" t="s">
        <v>84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</row>
    <row r="218" spans="1:7" x14ac:dyDescent="0.3">
      <c r="A218" s="7" t="s">
        <v>85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</row>
    <row r="219" spans="1:7" x14ac:dyDescent="0.3">
      <c r="A219" s="7" t="s">
        <v>86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</row>
    <row r="220" spans="1:7" x14ac:dyDescent="0.3">
      <c r="A220" s="7" t="s">
        <v>87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</row>
    <row r="221" spans="1:7" x14ac:dyDescent="0.3">
      <c r="A221" s="7" t="s">
        <v>88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</row>
    <row r="222" spans="1:7" x14ac:dyDescent="0.3">
      <c r="A222" s="7" t="s">
        <v>89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</row>
    <row r="223" spans="1:7" x14ac:dyDescent="0.3">
      <c r="A223" s="7" t="s">
        <v>90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</row>
    <row r="224" spans="1:7" x14ac:dyDescent="0.3">
      <c r="A224" s="7" t="s">
        <v>91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</row>
    <row r="237" spans="1:7" ht="14.4" thickBot="1" x14ac:dyDescent="0.35">
      <c r="A237" s="6"/>
      <c r="B237" s="6" t="s">
        <v>126</v>
      </c>
      <c r="C237" s="6" t="s">
        <v>127</v>
      </c>
      <c r="D237" s="6" t="s">
        <v>128</v>
      </c>
      <c r="E237" s="6" t="s">
        <v>41</v>
      </c>
      <c r="F237" s="6" t="s">
        <v>42</v>
      </c>
      <c r="G237" s="6" t="s">
        <v>43</v>
      </c>
    </row>
    <row r="238" spans="1:7" ht="14.4" thickTop="1" x14ac:dyDescent="0.3">
      <c r="A238" s="7" t="s">
        <v>79</v>
      </c>
      <c r="B238" s="1">
        <v>0</v>
      </c>
      <c r="C238" s="1">
        <v>0</v>
      </c>
      <c r="D238" s="1">
        <v>0</v>
      </c>
      <c r="E238" s="1">
        <v>0</v>
      </c>
      <c r="F238" s="1">
        <v>1</v>
      </c>
      <c r="G238" s="1">
        <v>0</v>
      </c>
    </row>
    <row r="239" spans="1:7" x14ac:dyDescent="0.3">
      <c r="A239" s="5" t="s">
        <v>80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</row>
    <row r="240" spans="1:7" x14ac:dyDescent="0.3">
      <c r="A240" s="7" t="s">
        <v>81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</row>
    <row r="241" spans="1:7" x14ac:dyDescent="0.3">
      <c r="A241" s="5" t="s">
        <v>72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</row>
    <row r="242" spans="1:7" x14ac:dyDescent="0.3">
      <c r="A242" s="7" t="s">
        <v>82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</row>
    <row r="243" spans="1:7" x14ac:dyDescent="0.3">
      <c r="A243" s="7" t="s">
        <v>83</v>
      </c>
      <c r="B243" s="1">
        <v>0</v>
      </c>
      <c r="C243" s="1">
        <v>0</v>
      </c>
      <c r="D243" s="1">
        <v>0</v>
      </c>
      <c r="E243" s="1">
        <v>0</v>
      </c>
      <c r="F243" s="1">
        <v>20</v>
      </c>
      <c r="G243" s="1">
        <v>0</v>
      </c>
    </row>
    <row r="244" spans="1:7" x14ac:dyDescent="0.3">
      <c r="A244" s="7" t="s">
        <v>84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</row>
    <row r="245" spans="1:7" x14ac:dyDescent="0.3">
      <c r="A245" s="7" t="s">
        <v>85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</row>
    <row r="246" spans="1:7" x14ac:dyDescent="0.3">
      <c r="A246" s="7" t="s">
        <v>86</v>
      </c>
      <c r="B246" s="1">
        <v>0</v>
      </c>
      <c r="C246" s="1">
        <v>0</v>
      </c>
      <c r="D246" s="1">
        <v>0</v>
      </c>
      <c r="E246" s="1">
        <v>3</v>
      </c>
      <c r="F246" s="1">
        <v>9</v>
      </c>
      <c r="G246" s="1">
        <v>0</v>
      </c>
    </row>
    <row r="247" spans="1:7" x14ac:dyDescent="0.3">
      <c r="A247" s="7" t="s">
        <v>87</v>
      </c>
      <c r="B247" s="1">
        <v>0</v>
      </c>
      <c r="C247" s="1">
        <v>0</v>
      </c>
      <c r="D247" s="1">
        <v>0</v>
      </c>
      <c r="E247" s="1">
        <v>0</v>
      </c>
      <c r="F247" s="1">
        <v>1</v>
      </c>
      <c r="G247" s="1">
        <v>0</v>
      </c>
    </row>
    <row r="248" spans="1:7" x14ac:dyDescent="0.3">
      <c r="A248" s="7" t="s">
        <v>88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</row>
    <row r="249" spans="1:7" x14ac:dyDescent="0.3">
      <c r="A249" s="7" t="s">
        <v>89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7" x14ac:dyDescent="0.3">
      <c r="A250" s="7" t="s">
        <v>90</v>
      </c>
      <c r="B250" s="1">
        <v>0</v>
      </c>
      <c r="C250" s="1">
        <v>0</v>
      </c>
      <c r="D250" s="1">
        <v>0</v>
      </c>
      <c r="E250" s="1">
        <v>5</v>
      </c>
      <c r="F250" s="1">
        <v>0</v>
      </c>
      <c r="G250" s="1">
        <v>0</v>
      </c>
    </row>
    <row r="251" spans="1:7" x14ac:dyDescent="0.3">
      <c r="A251" s="7" t="s">
        <v>91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</row>
    <row r="253" spans="1:7" ht="14.4" thickBot="1" x14ac:dyDescent="0.35">
      <c r="A253" s="6"/>
      <c r="B253" s="6" t="s">
        <v>44</v>
      </c>
      <c r="C253" s="6" t="s">
        <v>45</v>
      </c>
      <c r="D253" s="6" t="s">
        <v>46</v>
      </c>
      <c r="E253" s="6" t="s">
        <v>47</v>
      </c>
      <c r="F253" s="6" t="s">
        <v>48</v>
      </c>
      <c r="G253" s="6" t="s">
        <v>129</v>
      </c>
    </row>
    <row r="254" spans="1:7" ht="14.4" thickTop="1" x14ac:dyDescent="0.3">
      <c r="A254" s="7" t="s">
        <v>79</v>
      </c>
      <c r="B254" s="1">
        <v>0</v>
      </c>
      <c r="C254" s="1">
        <v>0</v>
      </c>
      <c r="D254" s="1">
        <v>0</v>
      </c>
      <c r="E254" s="1">
        <v>1</v>
      </c>
      <c r="F254" s="1">
        <v>1</v>
      </c>
      <c r="G254" s="1">
        <v>0</v>
      </c>
    </row>
    <row r="255" spans="1:7" x14ac:dyDescent="0.3">
      <c r="A255" s="5" t="s">
        <v>80</v>
      </c>
      <c r="B255" s="2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</row>
    <row r="256" spans="1:7" x14ac:dyDescent="0.3">
      <c r="A256" s="7" t="s">
        <v>81</v>
      </c>
      <c r="B256" s="1">
        <v>4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</row>
    <row r="257" spans="1:7" x14ac:dyDescent="0.3">
      <c r="A257" s="5" t="s">
        <v>72</v>
      </c>
      <c r="B257" s="2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</row>
    <row r="258" spans="1:7" x14ac:dyDescent="0.3">
      <c r="A258" s="7" t="s">
        <v>82</v>
      </c>
      <c r="B258" s="2">
        <v>6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</row>
    <row r="259" spans="1:7" x14ac:dyDescent="0.3">
      <c r="A259" s="7" t="s">
        <v>83</v>
      </c>
      <c r="B259" s="1">
        <v>6</v>
      </c>
      <c r="C259" s="1">
        <v>0</v>
      </c>
      <c r="D259" s="1">
        <v>0</v>
      </c>
      <c r="E259" s="1">
        <v>10</v>
      </c>
      <c r="F259" s="1">
        <v>9</v>
      </c>
      <c r="G259" s="1">
        <v>0</v>
      </c>
    </row>
    <row r="260" spans="1:7" x14ac:dyDescent="0.3">
      <c r="A260" s="7" t="s">
        <v>84</v>
      </c>
      <c r="B260" s="1">
        <v>0</v>
      </c>
      <c r="C260" s="1">
        <v>0</v>
      </c>
      <c r="D260" s="1">
        <v>0</v>
      </c>
      <c r="E260" s="1">
        <v>0</v>
      </c>
      <c r="F260" s="1">
        <v>1</v>
      </c>
      <c r="G260" s="1">
        <v>0</v>
      </c>
    </row>
    <row r="261" spans="1:7" x14ac:dyDescent="0.3">
      <c r="A261" s="7" t="s">
        <v>85</v>
      </c>
      <c r="B261" s="1">
        <v>0</v>
      </c>
      <c r="C261" s="1">
        <v>4</v>
      </c>
      <c r="D261" s="1">
        <v>2</v>
      </c>
      <c r="E261" s="1">
        <v>0</v>
      </c>
      <c r="F261" s="1">
        <v>0</v>
      </c>
      <c r="G261" s="1">
        <v>0</v>
      </c>
    </row>
    <row r="262" spans="1:7" x14ac:dyDescent="0.3">
      <c r="A262" s="7" t="s">
        <v>86</v>
      </c>
      <c r="B262" s="1">
        <v>27</v>
      </c>
      <c r="C262" s="1">
        <v>20</v>
      </c>
      <c r="D262" s="1">
        <v>0</v>
      </c>
      <c r="E262" s="1">
        <v>9</v>
      </c>
      <c r="F262" s="1">
        <v>20</v>
      </c>
      <c r="G262" s="1">
        <v>0</v>
      </c>
    </row>
    <row r="263" spans="1:7" x14ac:dyDescent="0.3">
      <c r="A263" s="7" t="s">
        <v>87</v>
      </c>
      <c r="B263" s="2">
        <v>0</v>
      </c>
      <c r="C263" s="1">
        <v>0</v>
      </c>
      <c r="D263" s="1">
        <v>0</v>
      </c>
      <c r="E263" s="1">
        <v>0</v>
      </c>
      <c r="F263" s="1">
        <v>1</v>
      </c>
      <c r="G263" s="1">
        <v>0</v>
      </c>
    </row>
    <row r="264" spans="1:7" x14ac:dyDescent="0.3">
      <c r="A264" s="7" t="s">
        <v>88</v>
      </c>
      <c r="B264" s="2">
        <v>0</v>
      </c>
      <c r="C264" s="1">
        <v>0</v>
      </c>
      <c r="D264" s="1">
        <v>0</v>
      </c>
      <c r="E264" s="1">
        <v>0</v>
      </c>
      <c r="F264" s="1">
        <v>3</v>
      </c>
      <c r="G264" s="1">
        <v>0</v>
      </c>
    </row>
    <row r="265" spans="1:7" x14ac:dyDescent="0.3">
      <c r="A265" s="7" t="s">
        <v>89</v>
      </c>
      <c r="B265" s="2">
        <v>1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</row>
    <row r="266" spans="1:7" x14ac:dyDescent="0.3">
      <c r="A266" s="7" t="s">
        <v>90</v>
      </c>
      <c r="B266" s="2">
        <v>0</v>
      </c>
      <c r="C266" s="1">
        <v>0</v>
      </c>
      <c r="D266" s="1">
        <v>0</v>
      </c>
      <c r="E266" s="1">
        <v>0</v>
      </c>
      <c r="F266" s="1">
        <v>1</v>
      </c>
      <c r="G266" s="1">
        <v>0</v>
      </c>
    </row>
    <row r="267" spans="1:7" x14ac:dyDescent="0.3">
      <c r="A267" s="7" t="s">
        <v>91</v>
      </c>
      <c r="B267" s="2">
        <v>1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"/>
    </sheetView>
  </sheetViews>
  <sheetFormatPr defaultColWidth="9.109375" defaultRowHeight="13.8" x14ac:dyDescent="0.3"/>
  <cols>
    <col min="1" max="1" width="109.6640625" style="13" customWidth="1"/>
    <col min="2" max="16384" width="9.109375" style="13"/>
  </cols>
  <sheetData>
    <row r="1" spans="1:1" ht="66.75" x14ac:dyDescent="0.2">
      <c r="A1" s="12" t="s">
        <v>130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B1" workbookViewId="0">
      <selection activeCell="M11" sqref="M11"/>
    </sheetView>
  </sheetViews>
  <sheetFormatPr defaultColWidth="9.109375" defaultRowHeight="13.2" x14ac:dyDescent="0.25"/>
  <cols>
    <col min="1" max="1" width="10" style="10" customWidth="1"/>
    <col min="2" max="16384" width="9.109375" style="10"/>
  </cols>
  <sheetData>
    <row r="1" spans="1:8" ht="12.75" x14ac:dyDescent="0.2">
      <c r="D1" s="17" t="s">
        <v>136</v>
      </c>
    </row>
    <row r="2" spans="1:8" ht="13.5" thickBot="1" x14ac:dyDescent="0.25">
      <c r="A2" s="11" t="s">
        <v>78</v>
      </c>
      <c r="B2" s="11" t="s">
        <v>76</v>
      </c>
      <c r="C2" s="11" t="s">
        <v>77</v>
      </c>
      <c r="D2" s="18" t="s">
        <v>131</v>
      </c>
      <c r="E2" s="16" t="s">
        <v>132</v>
      </c>
      <c r="F2" s="16" t="s">
        <v>133</v>
      </c>
      <c r="G2" s="16" t="s">
        <v>134</v>
      </c>
      <c r="H2" s="16" t="s">
        <v>135</v>
      </c>
    </row>
    <row r="3" spans="1:8" ht="13.5" thickTop="1" x14ac:dyDescent="0.2">
      <c r="A3" s="9" t="s">
        <v>3</v>
      </c>
      <c r="B3" s="9">
        <v>2.4740000000000002</v>
      </c>
      <c r="C3" s="9">
        <v>0</v>
      </c>
      <c r="D3" s="19">
        <v>6.8965517241379306</v>
      </c>
      <c r="E3" s="8">
        <v>0</v>
      </c>
      <c r="F3" s="8">
        <v>86.206896551724142</v>
      </c>
      <c r="G3" s="8">
        <v>3.4482758620689653</v>
      </c>
      <c r="H3" s="8">
        <v>3.4482758620689653</v>
      </c>
    </row>
    <row r="4" spans="1:8" ht="12.75" x14ac:dyDescent="0.2">
      <c r="A4" s="9" t="s">
        <v>4</v>
      </c>
      <c r="B4" s="9">
        <v>0.68</v>
      </c>
      <c r="C4" s="9">
        <v>0.73199999999999998</v>
      </c>
      <c r="D4" s="19">
        <v>100</v>
      </c>
      <c r="E4" s="8">
        <v>0</v>
      </c>
      <c r="F4" s="8">
        <v>0</v>
      </c>
      <c r="G4" s="8">
        <v>0</v>
      </c>
      <c r="H4" s="8">
        <v>0</v>
      </c>
    </row>
    <row r="5" spans="1:8" ht="12.75" x14ac:dyDescent="0.2">
      <c r="A5" s="9" t="s">
        <v>5</v>
      </c>
      <c r="B5" s="9">
        <v>0.34599999999999997</v>
      </c>
      <c r="C5" s="9">
        <v>0.79600000000000004</v>
      </c>
      <c r="D5" s="19">
        <v>100</v>
      </c>
      <c r="E5" s="8">
        <v>0</v>
      </c>
      <c r="F5" s="8">
        <v>0</v>
      </c>
      <c r="G5" s="8">
        <v>0</v>
      </c>
      <c r="H5" s="8">
        <v>0</v>
      </c>
    </row>
    <row r="6" spans="1:8" ht="12.75" x14ac:dyDescent="0.2">
      <c r="A6" s="9" t="s">
        <v>6</v>
      </c>
      <c r="B6" s="9">
        <v>1.673</v>
      </c>
      <c r="C6" s="9">
        <v>1.2929999999999999</v>
      </c>
      <c r="D6" s="19">
        <v>52.5</v>
      </c>
      <c r="E6" s="8">
        <v>10</v>
      </c>
      <c r="F6" s="8">
        <v>25</v>
      </c>
      <c r="G6" s="8">
        <v>12.5</v>
      </c>
      <c r="H6" s="8">
        <v>0</v>
      </c>
    </row>
    <row r="7" spans="1:8" ht="12.75" x14ac:dyDescent="0.2">
      <c r="A7" s="9" t="s">
        <v>7</v>
      </c>
      <c r="B7" s="9">
        <v>1.635</v>
      </c>
      <c r="C7" s="9">
        <v>1.012</v>
      </c>
      <c r="D7" s="19">
        <v>73.333333333333329</v>
      </c>
      <c r="E7" s="8">
        <v>5.9259259259259256</v>
      </c>
      <c r="F7" s="8">
        <v>17.777777777777779</v>
      </c>
      <c r="G7" s="8">
        <v>2.2222222222222223</v>
      </c>
      <c r="H7" s="8">
        <v>0.7407407407407407</v>
      </c>
    </row>
    <row r="8" spans="1:8" ht="12.75" x14ac:dyDescent="0.2">
      <c r="A8" s="9" t="s">
        <v>8</v>
      </c>
      <c r="B8" s="9">
        <v>1.415</v>
      </c>
      <c r="C8" s="9">
        <v>0.93</v>
      </c>
      <c r="D8" s="19">
        <v>46.25</v>
      </c>
      <c r="E8" s="8">
        <v>50.625</v>
      </c>
      <c r="F8" s="8">
        <v>2.5</v>
      </c>
      <c r="G8" s="8">
        <v>0</v>
      </c>
      <c r="H8" s="8">
        <v>0.625</v>
      </c>
    </row>
    <row r="9" spans="1:8" ht="12.75" x14ac:dyDescent="0.2">
      <c r="A9" s="9" t="s">
        <v>9</v>
      </c>
      <c r="B9" s="9">
        <v>1.6779999999999999</v>
      </c>
      <c r="C9" s="9">
        <v>0.46500000000000002</v>
      </c>
      <c r="D9" s="19">
        <v>33.333333333333336</v>
      </c>
      <c r="E9" s="8">
        <v>0</v>
      </c>
      <c r="F9" s="8">
        <v>66.666666666666671</v>
      </c>
      <c r="G9" s="8">
        <v>0</v>
      </c>
      <c r="H9" s="8">
        <v>0</v>
      </c>
    </row>
    <row r="10" spans="1:8" ht="12.75" x14ac:dyDescent="0.2">
      <c r="A10" s="9" t="s">
        <v>10</v>
      </c>
      <c r="B10" s="9">
        <v>0.17699999999999999</v>
      </c>
      <c r="C10" s="9">
        <v>1.1259999999999999</v>
      </c>
      <c r="D10" s="19">
        <v>99.224806201550393</v>
      </c>
      <c r="E10" s="8">
        <v>0.77519379844961245</v>
      </c>
      <c r="F10" s="8">
        <v>0</v>
      </c>
      <c r="G10" s="8">
        <v>0</v>
      </c>
      <c r="H10" s="8">
        <v>0</v>
      </c>
    </row>
    <row r="11" spans="1:8" ht="12.75" x14ac:dyDescent="0.2">
      <c r="A11" s="9" t="s">
        <v>11</v>
      </c>
      <c r="B11" s="9">
        <v>1.121</v>
      </c>
      <c r="C11" s="9">
        <v>1.429</v>
      </c>
      <c r="D11" s="19">
        <v>59.695817490494299</v>
      </c>
      <c r="E11" s="8">
        <v>32.319391634980988</v>
      </c>
      <c r="F11" s="8">
        <v>7.9847908745247151</v>
      </c>
      <c r="G11" s="8">
        <v>0</v>
      </c>
      <c r="H11" s="8">
        <v>0</v>
      </c>
    </row>
    <row r="12" spans="1:8" ht="12.75" x14ac:dyDescent="0.2">
      <c r="A12" s="9" t="s">
        <v>12</v>
      </c>
      <c r="B12" s="9">
        <v>0.83299999999999996</v>
      </c>
      <c r="C12" s="9">
        <v>1.2549999999999999</v>
      </c>
      <c r="D12" s="19">
        <v>90.983606557377044</v>
      </c>
      <c r="E12" s="8">
        <v>5.7377049180327866</v>
      </c>
      <c r="F12" s="8">
        <v>1.639344262295082</v>
      </c>
      <c r="G12" s="8">
        <v>0</v>
      </c>
      <c r="H12" s="8">
        <v>1.639344262295082</v>
      </c>
    </row>
    <row r="13" spans="1:8" ht="12.75" x14ac:dyDescent="0.2">
      <c r="A13" s="9" t="s">
        <v>13</v>
      </c>
      <c r="B13" s="9">
        <v>2.8239999999999998</v>
      </c>
      <c r="C13" s="9">
        <v>1.04</v>
      </c>
      <c r="D13" s="19">
        <v>0</v>
      </c>
      <c r="E13" s="8">
        <v>15.720524017467248</v>
      </c>
      <c r="F13" s="8">
        <v>41.048034934497814</v>
      </c>
      <c r="G13" s="8">
        <v>0.4366812227074236</v>
      </c>
      <c r="H13" s="8">
        <v>42.79475982532751</v>
      </c>
    </row>
    <row r="14" spans="1:8" ht="12.75" x14ac:dyDescent="0.2">
      <c r="A14" s="9" t="s">
        <v>14</v>
      </c>
      <c r="B14" s="9">
        <v>0.67700000000000005</v>
      </c>
      <c r="C14" s="9">
        <v>0.99199999999999999</v>
      </c>
      <c r="D14" s="19">
        <v>86.776859504132233</v>
      </c>
      <c r="E14" s="8">
        <v>11.570247933884298</v>
      </c>
      <c r="F14" s="8">
        <v>1.6528925619834711</v>
      </c>
      <c r="G14" s="8">
        <v>0</v>
      </c>
      <c r="H14" s="8">
        <v>0</v>
      </c>
    </row>
    <row r="15" spans="1:8" ht="12.75" x14ac:dyDescent="0.2">
      <c r="A15" s="9" t="s">
        <v>15</v>
      </c>
      <c r="B15" s="9">
        <v>0.33500000000000002</v>
      </c>
      <c r="C15" s="9">
        <v>1.4390000000000001</v>
      </c>
      <c r="D15" s="19">
        <v>89.6</v>
      </c>
      <c r="E15" s="8">
        <v>10.4</v>
      </c>
      <c r="F15" s="8">
        <v>0</v>
      </c>
      <c r="G15" s="8">
        <v>0</v>
      </c>
      <c r="H15" s="8">
        <v>0</v>
      </c>
    </row>
    <row r="16" spans="1:8" ht="12.75" x14ac:dyDescent="0.2">
      <c r="A16" s="9" t="s">
        <v>16</v>
      </c>
      <c r="B16" s="9">
        <v>0.57499999999999996</v>
      </c>
      <c r="C16" s="9">
        <v>1.2909999999999999</v>
      </c>
      <c r="D16" s="19">
        <v>96.319018404907979</v>
      </c>
      <c r="E16" s="8">
        <v>3.6809815950920246</v>
      </c>
      <c r="F16" s="8">
        <v>0</v>
      </c>
      <c r="G16" s="8">
        <v>0</v>
      </c>
      <c r="H16" s="8">
        <v>0</v>
      </c>
    </row>
    <row r="17" spans="1:8" ht="12.75" x14ac:dyDescent="0.2">
      <c r="A17" s="9" t="s">
        <v>17</v>
      </c>
      <c r="B17" s="9">
        <v>0.50900000000000001</v>
      </c>
      <c r="C17" s="9">
        <v>1.3879999999999999</v>
      </c>
      <c r="D17" s="19">
        <v>90.521327014218016</v>
      </c>
      <c r="E17" s="8">
        <v>8.5308056872037916</v>
      </c>
      <c r="F17" s="8">
        <v>0.94786729857819907</v>
      </c>
      <c r="G17" s="8">
        <v>0</v>
      </c>
      <c r="H17" s="8">
        <v>0</v>
      </c>
    </row>
    <row r="18" spans="1:8" ht="12.75" x14ac:dyDescent="0.2">
      <c r="A18" s="9" t="s">
        <v>18</v>
      </c>
      <c r="B18" s="9">
        <v>1.262</v>
      </c>
      <c r="C18" s="9">
        <v>1.4119999999999999</v>
      </c>
      <c r="D18" s="19">
        <v>63.203463203463201</v>
      </c>
      <c r="E18" s="8">
        <v>29.220779220779221</v>
      </c>
      <c r="F18" s="8">
        <v>7.3593073593073592</v>
      </c>
      <c r="G18" s="8">
        <v>0.21645021645021645</v>
      </c>
      <c r="H18" s="8">
        <v>0</v>
      </c>
    </row>
    <row r="19" spans="1:8" ht="12.75" x14ac:dyDescent="0.2">
      <c r="A19" s="9" t="s">
        <v>19</v>
      </c>
      <c r="B19" s="9">
        <v>0.40699999999999997</v>
      </c>
      <c r="C19" s="9">
        <v>1.0289999999999999</v>
      </c>
      <c r="D19" s="19">
        <v>88.888888888888886</v>
      </c>
      <c r="E19" s="8">
        <v>1.5873015873015872</v>
      </c>
      <c r="F19" s="8">
        <v>9.5238095238095237</v>
      </c>
      <c r="G19" s="8">
        <v>0</v>
      </c>
      <c r="H19" s="8">
        <v>0</v>
      </c>
    </row>
    <row r="20" spans="1:8" ht="12.75" x14ac:dyDescent="0.2">
      <c r="A20" s="9" t="s">
        <v>20</v>
      </c>
      <c r="B20" s="9">
        <v>0.88800000000000001</v>
      </c>
      <c r="C20" s="9">
        <v>1.4450000000000001</v>
      </c>
      <c r="D20" s="19">
        <v>83.293556085918851</v>
      </c>
      <c r="E20" s="8">
        <v>16.706443914081145</v>
      </c>
      <c r="F20" s="8">
        <v>0</v>
      </c>
      <c r="G20" s="8">
        <v>0</v>
      </c>
      <c r="H20" s="8">
        <v>0</v>
      </c>
    </row>
    <row r="21" spans="1:8" ht="12.75" x14ac:dyDescent="0.2">
      <c r="A21" s="9" t="s">
        <v>21</v>
      </c>
      <c r="B21" s="9">
        <v>0</v>
      </c>
      <c r="C21" s="9">
        <v>1.2430000000000001</v>
      </c>
      <c r="D21" s="19">
        <v>100</v>
      </c>
      <c r="E21" s="8">
        <v>0</v>
      </c>
      <c r="F21" s="8">
        <v>0</v>
      </c>
      <c r="G21" s="8">
        <v>0</v>
      </c>
      <c r="H21" s="8">
        <v>0</v>
      </c>
    </row>
    <row r="22" spans="1:8" ht="12.75" x14ac:dyDescent="0.2">
      <c r="A22" s="9" t="s">
        <v>22</v>
      </c>
      <c r="B22" s="9">
        <v>0.74099999999999999</v>
      </c>
      <c r="C22" s="9">
        <v>1.26</v>
      </c>
      <c r="D22" s="19">
        <v>77.58620689655173</v>
      </c>
      <c r="E22" s="8">
        <v>20.689655172413794</v>
      </c>
      <c r="F22" s="8">
        <v>1.7241379310344827</v>
      </c>
      <c r="G22" s="8">
        <v>0</v>
      </c>
      <c r="H22" s="8">
        <v>0</v>
      </c>
    </row>
    <row r="23" spans="1:8" ht="12.75" x14ac:dyDescent="0.2">
      <c r="A23" s="9" t="s">
        <v>23</v>
      </c>
      <c r="B23" s="9">
        <v>0.76100000000000001</v>
      </c>
      <c r="C23" s="9">
        <v>0.88700000000000001</v>
      </c>
      <c r="D23" s="19">
        <v>73.07692307692308</v>
      </c>
      <c r="E23" s="8">
        <v>5.7692307692307692</v>
      </c>
      <c r="F23" s="8">
        <v>21.153846153846153</v>
      </c>
      <c r="G23" s="8">
        <v>0</v>
      </c>
      <c r="H23" s="8">
        <v>0</v>
      </c>
    </row>
    <row r="24" spans="1:8" ht="12.75" x14ac:dyDescent="0.2">
      <c r="A24" s="9" t="s">
        <v>24</v>
      </c>
      <c r="B24" s="9">
        <v>0.30099999999999999</v>
      </c>
      <c r="C24" s="9">
        <v>1.288</v>
      </c>
      <c r="D24" s="19">
        <v>90.625</v>
      </c>
      <c r="E24" s="8">
        <v>9.375</v>
      </c>
      <c r="F24" s="8">
        <v>0</v>
      </c>
      <c r="G24" s="8">
        <v>0</v>
      </c>
      <c r="H24" s="8">
        <v>0</v>
      </c>
    </row>
    <row r="25" spans="1:8" ht="12.75" x14ac:dyDescent="0.2">
      <c r="A25" s="9" t="s">
        <v>25</v>
      </c>
      <c r="B25" s="9">
        <v>1.224</v>
      </c>
      <c r="C25" s="9">
        <v>1.1180000000000001</v>
      </c>
      <c r="D25" s="19">
        <v>84.405940594059402</v>
      </c>
      <c r="E25" s="8">
        <v>13.118811881188119</v>
      </c>
      <c r="F25" s="8">
        <v>2.4752475247524752</v>
      </c>
      <c r="G25" s="8">
        <v>0</v>
      </c>
      <c r="H25" s="8">
        <v>0</v>
      </c>
    </row>
    <row r="26" spans="1:8" ht="12.75" x14ac:dyDescent="0.2">
      <c r="A26" s="9" t="s">
        <v>26</v>
      </c>
      <c r="B26" s="9">
        <v>0.188</v>
      </c>
      <c r="C26" s="9">
        <v>1.081</v>
      </c>
      <c r="D26" s="19">
        <v>100</v>
      </c>
      <c r="E26" s="8">
        <v>0</v>
      </c>
      <c r="F26" s="8">
        <v>0</v>
      </c>
      <c r="G26" s="8">
        <v>0</v>
      </c>
      <c r="H26" s="8">
        <v>0</v>
      </c>
    </row>
    <row r="27" spans="1:8" ht="12.75" x14ac:dyDescent="0.2">
      <c r="A27" s="9" t="s">
        <v>27</v>
      </c>
      <c r="B27" s="9">
        <v>9.2999999999999999E-2</v>
      </c>
      <c r="C27" s="9">
        <v>1.052</v>
      </c>
      <c r="D27" s="19">
        <v>94.827586206896555</v>
      </c>
      <c r="E27" s="8">
        <v>0</v>
      </c>
      <c r="F27" s="8">
        <v>5.1724137931034484</v>
      </c>
      <c r="G27" s="8">
        <v>0</v>
      </c>
      <c r="H27" s="8">
        <v>0</v>
      </c>
    </row>
    <row r="28" spans="1:8" ht="12.75" x14ac:dyDescent="0.2">
      <c r="A28" s="9" t="s">
        <v>28</v>
      </c>
      <c r="B28" s="9">
        <v>0.71199999999999997</v>
      </c>
      <c r="C28" s="9">
        <v>1.5449999999999999</v>
      </c>
      <c r="D28" s="19">
        <v>81.034482758620683</v>
      </c>
      <c r="E28" s="8">
        <v>13.793103448275861</v>
      </c>
      <c r="F28" s="8">
        <v>5.1724137931034484</v>
      </c>
      <c r="G28" s="8">
        <v>0</v>
      </c>
      <c r="H28" s="8">
        <v>0</v>
      </c>
    </row>
    <row r="29" spans="1:8" ht="12.75" x14ac:dyDescent="0.2">
      <c r="A29" s="9" t="s">
        <v>29</v>
      </c>
      <c r="B29" s="9">
        <v>1.319</v>
      </c>
      <c r="C29" s="9">
        <v>1.2809999999999999</v>
      </c>
      <c r="D29" s="19">
        <v>57.692307692307693</v>
      </c>
      <c r="E29" s="8">
        <v>7.6923076923076925</v>
      </c>
      <c r="F29" s="8">
        <v>19.23076923076923</v>
      </c>
      <c r="G29" s="8">
        <v>11.538461538461538</v>
      </c>
      <c r="H29" s="8">
        <v>3.8461538461538463</v>
      </c>
    </row>
    <row r="30" spans="1:8" ht="12.75" x14ac:dyDescent="0.2">
      <c r="A30" s="9" t="s">
        <v>30</v>
      </c>
      <c r="B30" s="9">
        <v>2.2669999999999999</v>
      </c>
      <c r="C30" s="9">
        <v>2.2730000000000001</v>
      </c>
      <c r="D30" s="19">
        <v>0</v>
      </c>
      <c r="E30" s="8">
        <v>73.06273062730628</v>
      </c>
      <c r="F30" s="8">
        <v>0</v>
      </c>
      <c r="G30" s="8">
        <v>24.354243542435423</v>
      </c>
      <c r="H30" s="8">
        <v>2.5830258302583027</v>
      </c>
    </row>
    <row r="31" spans="1:8" ht="12.75" x14ac:dyDescent="0.2">
      <c r="A31" s="9" t="s">
        <v>31</v>
      </c>
      <c r="B31" s="9">
        <v>2.2320000000000002</v>
      </c>
      <c r="C31" s="9">
        <v>1.7490000000000001</v>
      </c>
      <c r="D31" s="19">
        <v>0.95238095238095233</v>
      </c>
      <c r="E31" s="8">
        <v>71.428571428571431</v>
      </c>
      <c r="F31" s="8">
        <v>11.904761904761905</v>
      </c>
      <c r="G31" s="8">
        <v>12.857142857142858</v>
      </c>
      <c r="H31" s="8">
        <v>2.8571428571428572</v>
      </c>
    </row>
    <row r="32" spans="1:8" x14ac:dyDescent="0.25">
      <c r="A32" s="9" t="s">
        <v>32</v>
      </c>
      <c r="B32" s="9">
        <v>2.7669999999999999</v>
      </c>
      <c r="C32" s="9">
        <v>1.2350000000000001</v>
      </c>
      <c r="D32" s="19">
        <v>0</v>
      </c>
      <c r="E32" s="8">
        <v>30</v>
      </c>
      <c r="F32" s="8">
        <v>30</v>
      </c>
      <c r="G32" s="8">
        <v>16</v>
      </c>
      <c r="H32" s="8">
        <v>24</v>
      </c>
    </row>
    <row r="33" spans="1:8" x14ac:dyDescent="0.25">
      <c r="A33" s="9" t="s">
        <v>33</v>
      </c>
      <c r="B33" s="9">
        <v>2.581</v>
      </c>
      <c r="C33" s="9">
        <v>1.7010000000000001</v>
      </c>
      <c r="D33" s="19">
        <v>1.1824324324324325</v>
      </c>
      <c r="E33" s="8">
        <v>40.371621621621621</v>
      </c>
      <c r="F33" s="8">
        <v>12.5</v>
      </c>
      <c r="G33" s="8">
        <v>34.29054054054054</v>
      </c>
      <c r="H33" s="8">
        <v>11.655405405405405</v>
      </c>
    </row>
    <row r="34" spans="1:8" x14ac:dyDescent="0.25">
      <c r="A34" s="9" t="s">
        <v>34</v>
      </c>
      <c r="B34" s="9">
        <v>2.6120000000000001</v>
      </c>
      <c r="C34" s="9">
        <v>2.2559999999999998</v>
      </c>
      <c r="D34" s="19">
        <v>0</v>
      </c>
      <c r="E34" s="8">
        <v>44.666666666666664</v>
      </c>
      <c r="F34" s="8">
        <v>10</v>
      </c>
      <c r="G34" s="8">
        <v>36.666666666666664</v>
      </c>
      <c r="H34" s="8">
        <v>8.6666666666666661</v>
      </c>
    </row>
    <row r="35" spans="1:8" x14ac:dyDescent="0.25">
      <c r="A35" s="9" t="s">
        <v>35</v>
      </c>
      <c r="B35" s="9">
        <v>2.048</v>
      </c>
      <c r="C35" s="9">
        <v>1.9490000000000001</v>
      </c>
      <c r="D35" s="19">
        <v>5.6485355648535567</v>
      </c>
      <c r="E35" s="8">
        <v>65.89958158995816</v>
      </c>
      <c r="F35" s="8">
        <v>0.20920502092050208</v>
      </c>
      <c r="G35" s="8">
        <v>24.686192468619247</v>
      </c>
      <c r="H35" s="8">
        <v>3.5564853556485354</v>
      </c>
    </row>
    <row r="36" spans="1:8" x14ac:dyDescent="0.25">
      <c r="A36" s="9" t="s">
        <v>36</v>
      </c>
      <c r="B36" s="9">
        <v>2.84</v>
      </c>
      <c r="C36" s="9">
        <v>2.5</v>
      </c>
      <c r="D36" s="19">
        <v>0</v>
      </c>
      <c r="E36" s="8">
        <v>35.114503816793892</v>
      </c>
      <c r="F36" s="8">
        <v>0.76335877862595425</v>
      </c>
      <c r="G36" s="8">
        <v>51.908396946564885</v>
      </c>
      <c r="H36" s="8">
        <v>12.213740458015268</v>
      </c>
    </row>
    <row r="37" spans="1:8" x14ac:dyDescent="0.25">
      <c r="A37" s="9" t="s">
        <v>37</v>
      </c>
      <c r="B37" s="9">
        <v>2.4409999999999998</v>
      </c>
      <c r="C37" s="9">
        <v>2.5659999999999998</v>
      </c>
      <c r="D37" s="19">
        <v>0.90090090090090091</v>
      </c>
      <c r="E37" s="8">
        <v>54.054054054054056</v>
      </c>
      <c r="F37" s="8">
        <v>0</v>
      </c>
      <c r="G37" s="8">
        <v>44.144144144144143</v>
      </c>
      <c r="H37" s="8">
        <v>0.90090090090090091</v>
      </c>
    </row>
    <row r="38" spans="1:8" x14ac:dyDescent="0.25">
      <c r="A38" s="9" t="s">
        <v>38</v>
      </c>
      <c r="B38" s="9">
        <v>0.95099999999999996</v>
      </c>
      <c r="C38" s="9">
        <v>1.4370000000000001</v>
      </c>
      <c r="D38" s="19">
        <v>61.956521739130437</v>
      </c>
      <c r="E38" s="8">
        <v>38.043478260869563</v>
      </c>
      <c r="F38" s="8">
        <v>0</v>
      </c>
      <c r="G38" s="8">
        <v>0</v>
      </c>
      <c r="H38" s="8">
        <v>0</v>
      </c>
    </row>
    <row r="39" spans="1:8" x14ac:dyDescent="0.25">
      <c r="A39" s="9" t="s">
        <v>39</v>
      </c>
      <c r="B39" s="9">
        <v>0.64400000000000002</v>
      </c>
      <c r="C39" s="9">
        <v>1.1919999999999999</v>
      </c>
      <c r="D39" s="19">
        <v>91.780821917808225</v>
      </c>
      <c r="E39" s="8">
        <v>8.2191780821917817</v>
      </c>
      <c r="F39" s="8">
        <v>0</v>
      </c>
      <c r="G39" s="8">
        <v>0</v>
      </c>
      <c r="H39" s="8">
        <v>0</v>
      </c>
    </row>
    <row r="40" spans="1:8" x14ac:dyDescent="0.25">
      <c r="A40" s="9" t="s">
        <v>40</v>
      </c>
      <c r="B40" s="9">
        <v>2.673</v>
      </c>
      <c r="C40" s="9">
        <v>2.5870000000000002</v>
      </c>
      <c r="D40" s="19">
        <v>0</v>
      </c>
      <c r="E40" s="8">
        <v>92.156862745098039</v>
      </c>
      <c r="F40" s="8">
        <v>0</v>
      </c>
      <c r="G40" s="8">
        <v>0</v>
      </c>
      <c r="H40" s="8">
        <v>7.8431372549019605</v>
      </c>
    </row>
    <row r="41" spans="1:8" x14ac:dyDescent="0.25">
      <c r="A41" s="9" t="s">
        <v>41</v>
      </c>
      <c r="B41" s="9">
        <v>2.8610000000000002</v>
      </c>
      <c r="C41" s="9">
        <v>0.67200000000000004</v>
      </c>
      <c r="D41" s="19">
        <v>6.5934065934065931</v>
      </c>
      <c r="E41" s="8">
        <v>5.8608058608058604</v>
      </c>
      <c r="F41" s="8">
        <v>24.908424908424909</v>
      </c>
      <c r="G41" s="8">
        <v>4.7619047619047619</v>
      </c>
      <c r="H41" s="8">
        <v>57.875457875457876</v>
      </c>
    </row>
    <row r="42" spans="1:8" x14ac:dyDescent="0.25">
      <c r="A42" s="9" t="s">
        <v>42</v>
      </c>
      <c r="B42" s="9">
        <v>2.8809999999999998</v>
      </c>
      <c r="C42" s="9">
        <v>0.753</v>
      </c>
      <c r="D42" s="19">
        <v>0</v>
      </c>
      <c r="E42" s="8">
        <v>8.8495575221238933</v>
      </c>
      <c r="F42" s="8">
        <v>47.345132743362832</v>
      </c>
      <c r="G42" s="8">
        <v>12.389380530973451</v>
      </c>
      <c r="H42" s="8">
        <v>31.415929203539822</v>
      </c>
    </row>
    <row r="43" spans="1:8" x14ac:dyDescent="0.25">
      <c r="A43" s="9" t="s">
        <v>43</v>
      </c>
      <c r="B43" s="9">
        <v>0.57499999999999996</v>
      </c>
      <c r="C43" s="9">
        <v>1.05</v>
      </c>
      <c r="D43" s="19">
        <v>73.684210526315795</v>
      </c>
      <c r="E43" s="8">
        <v>5.2631578947368425</v>
      </c>
      <c r="F43" s="8">
        <v>21.05263157894737</v>
      </c>
      <c r="G43" s="8">
        <v>0</v>
      </c>
      <c r="H43" s="8">
        <v>0</v>
      </c>
    </row>
    <row r="44" spans="1:8" x14ac:dyDescent="0.25">
      <c r="A44" s="9" t="s">
        <v>44</v>
      </c>
      <c r="B44" s="9">
        <v>2.6120000000000001</v>
      </c>
      <c r="C44" s="9">
        <v>0.83599999999999997</v>
      </c>
      <c r="D44" s="19">
        <v>0.54347826086956519</v>
      </c>
      <c r="E44" s="8">
        <v>16.847826086956523</v>
      </c>
      <c r="F44" s="8">
        <v>69.021739130434781</v>
      </c>
      <c r="G44" s="8">
        <v>1.6304347826086956</v>
      </c>
      <c r="H44" s="8">
        <v>11.956521739130435</v>
      </c>
    </row>
    <row r="45" spans="1:8" x14ac:dyDescent="0.25">
      <c r="A45" s="9" t="s">
        <v>45</v>
      </c>
      <c r="B45" s="9">
        <v>2.7050000000000001</v>
      </c>
      <c r="C45" s="9">
        <v>0.84799999999999998</v>
      </c>
      <c r="D45" s="19">
        <v>8.4210526315789469</v>
      </c>
      <c r="E45" s="8">
        <v>11.052631578947368</v>
      </c>
      <c r="F45" s="8">
        <v>37.89473684210526</v>
      </c>
      <c r="G45" s="8">
        <v>7.8947368421052628</v>
      </c>
      <c r="H45" s="8">
        <v>34.736842105263158</v>
      </c>
    </row>
    <row r="46" spans="1:8" x14ac:dyDescent="0.25">
      <c r="A46" s="9" t="s">
        <v>46</v>
      </c>
      <c r="B46" s="9">
        <v>2.786</v>
      </c>
      <c r="C46" s="9">
        <v>0.67600000000000005</v>
      </c>
      <c r="D46" s="19">
        <v>9.7457627118644066</v>
      </c>
      <c r="E46" s="8">
        <v>9.3220338983050848</v>
      </c>
      <c r="F46" s="8">
        <v>35.593220338983052</v>
      </c>
      <c r="G46" s="8">
        <v>3.8135593220338984</v>
      </c>
      <c r="H46" s="8">
        <v>41.525423728813557</v>
      </c>
    </row>
    <row r="47" spans="1:8" x14ac:dyDescent="0.25">
      <c r="A47" s="9" t="s">
        <v>47</v>
      </c>
      <c r="B47" s="9">
        <v>3.0870000000000002</v>
      </c>
      <c r="C47" s="9">
        <v>0.58099999999999996</v>
      </c>
      <c r="D47" s="19">
        <v>3.9301310043668121</v>
      </c>
      <c r="E47" s="8">
        <v>6.9868995633187776</v>
      </c>
      <c r="F47" s="8">
        <v>23.144104803493448</v>
      </c>
      <c r="G47" s="8">
        <v>3.0567685589519651</v>
      </c>
      <c r="H47" s="8">
        <v>62.882096069868993</v>
      </c>
    </row>
    <row r="48" spans="1:8" x14ac:dyDescent="0.25">
      <c r="A48" s="9" t="s">
        <v>48</v>
      </c>
      <c r="B48" s="9">
        <v>3.0830000000000002</v>
      </c>
      <c r="C48" s="9">
        <v>0.93200000000000005</v>
      </c>
      <c r="D48" s="19">
        <v>0</v>
      </c>
      <c r="E48" s="8">
        <v>20.320855614973262</v>
      </c>
      <c r="F48" s="8">
        <v>17.112299465240643</v>
      </c>
      <c r="G48" s="8">
        <v>12.299465240641711</v>
      </c>
      <c r="H48" s="8">
        <v>50.267379679144383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workbookViewId="0">
      <selection activeCell="O10" sqref="O10"/>
    </sheetView>
  </sheetViews>
  <sheetFormatPr defaultColWidth="9.109375" defaultRowHeight="13.2" x14ac:dyDescent="0.25"/>
  <cols>
    <col min="1" max="16384" width="9.109375" style="20"/>
  </cols>
  <sheetData>
    <row r="1" spans="1:25" ht="12.75" x14ac:dyDescent="0.2">
      <c r="A1" s="20" t="s">
        <v>233</v>
      </c>
    </row>
    <row r="3" spans="1:25" ht="12.75" x14ac:dyDescent="0.2">
      <c r="B3" s="21" t="s">
        <v>137</v>
      </c>
      <c r="C3" s="21" t="s">
        <v>138</v>
      </c>
      <c r="D3" s="21" t="s">
        <v>139</v>
      </c>
      <c r="E3" s="21" t="s">
        <v>140</v>
      </c>
      <c r="F3" s="21" t="s">
        <v>141</v>
      </c>
      <c r="G3" s="21" t="s">
        <v>142</v>
      </c>
      <c r="H3" s="21" t="s">
        <v>143</v>
      </c>
      <c r="I3" s="21" t="s">
        <v>144</v>
      </c>
      <c r="J3" s="21"/>
      <c r="K3" s="21" t="s">
        <v>145</v>
      </c>
      <c r="L3" s="21" t="s">
        <v>146</v>
      </c>
      <c r="M3" s="21" t="s">
        <v>147</v>
      </c>
      <c r="N3" s="21" t="s">
        <v>148</v>
      </c>
      <c r="O3" s="22" t="s">
        <v>149</v>
      </c>
      <c r="P3" s="21" t="s">
        <v>150</v>
      </c>
      <c r="Q3" s="21" t="s">
        <v>151</v>
      </c>
      <c r="R3" s="21" t="s">
        <v>152</v>
      </c>
      <c r="S3" s="21"/>
      <c r="T3" s="22" t="s">
        <v>153</v>
      </c>
      <c r="U3" s="21" t="s">
        <v>145</v>
      </c>
      <c r="V3" s="21" t="s">
        <v>146</v>
      </c>
      <c r="W3" s="20" t="s">
        <v>154</v>
      </c>
      <c r="X3" s="20" t="s">
        <v>155</v>
      </c>
      <c r="Y3" s="23" t="s">
        <v>156</v>
      </c>
    </row>
    <row r="4" spans="1:25" ht="12.75" x14ac:dyDescent="0.2">
      <c r="A4" s="24" t="s">
        <v>157</v>
      </c>
      <c r="J4" s="24" t="s">
        <v>157</v>
      </c>
      <c r="S4" s="24" t="s">
        <v>157</v>
      </c>
    </row>
    <row r="5" spans="1:25" ht="12.75" x14ac:dyDescent="0.2">
      <c r="A5" s="25" t="s">
        <v>158</v>
      </c>
      <c r="B5" s="26">
        <v>14.351550000000001</v>
      </c>
      <c r="C5" s="21">
        <f t="shared" ref="C5:C39" si="0">B5/101.96</f>
        <v>0.14075666928207142</v>
      </c>
      <c r="D5" s="26">
        <v>3.7137800000000003</v>
      </c>
      <c r="E5" s="21">
        <f t="shared" ref="E5:E39" si="1">D5/56.08</f>
        <v>6.6222895863052786E-2</v>
      </c>
      <c r="F5" s="26">
        <v>2.0299399999999999</v>
      </c>
      <c r="G5" s="21">
        <f t="shared" ref="G5:G39" si="2">F5/61.98</f>
        <v>3.2751532752500805E-2</v>
      </c>
      <c r="H5" s="26">
        <v>0.93122000000000005</v>
      </c>
      <c r="I5" s="21">
        <f t="shared" ref="I5:I39" si="3">H5/94.2</f>
        <v>9.8855626326963906E-3</v>
      </c>
      <c r="J5" s="25" t="s">
        <v>158</v>
      </c>
      <c r="K5" s="26">
        <v>1.9999199999999997</v>
      </c>
      <c r="L5" s="21">
        <f t="shared" ref="L5:L39" si="4">K5/40.32</f>
        <v>4.9601190476190465E-2</v>
      </c>
      <c r="M5" s="26">
        <v>52.883009999999999</v>
      </c>
      <c r="N5" s="21">
        <f t="shared" ref="N5:N39" si="5">M5/60.09</f>
        <v>0.88006340489266088</v>
      </c>
      <c r="O5" s="21">
        <f t="shared" ref="O5:O39" si="6">(C5)/(C5+E5+G5)*100</f>
        <v>58.714397304508346</v>
      </c>
      <c r="P5" s="20">
        <v>1.6220000000000001</v>
      </c>
      <c r="Q5" s="27">
        <f>P5/79.9</f>
        <v>2.0300375469336669E-2</v>
      </c>
      <c r="R5" s="27">
        <v>0.14075666928207142</v>
      </c>
      <c r="S5" s="25" t="s">
        <v>158</v>
      </c>
      <c r="T5" s="27">
        <f>Q5/R5</f>
        <v>0.14422318724134789</v>
      </c>
      <c r="U5" s="28">
        <v>1.9999199999999997</v>
      </c>
      <c r="V5" s="20">
        <v>4.9601190476190465E-2</v>
      </c>
      <c r="W5" s="20">
        <v>10.978389999999999</v>
      </c>
      <c r="X5" s="20">
        <f>W5/55.845</f>
        <v>0.19658680275763271</v>
      </c>
      <c r="Y5" s="20">
        <f>I5/(X5+V5)</f>
        <v>4.0154527858340075E-2</v>
      </c>
    </row>
    <row r="6" spans="1:25" ht="12.75" x14ac:dyDescent="0.2">
      <c r="A6" s="25" t="s">
        <v>159</v>
      </c>
      <c r="B6" s="26">
        <v>19.355689999999999</v>
      </c>
      <c r="C6" s="21">
        <f t="shared" si="0"/>
        <v>0.18983611220086308</v>
      </c>
      <c r="D6" s="26">
        <v>1.2967299999999999</v>
      </c>
      <c r="E6" s="21">
        <f t="shared" si="1"/>
        <v>2.3122860199714691E-2</v>
      </c>
      <c r="F6" s="26">
        <v>1.04247</v>
      </c>
      <c r="G6" s="21">
        <f t="shared" si="2"/>
        <v>1.6819457889641821E-2</v>
      </c>
      <c r="H6" s="26">
        <v>2.3649200000000001</v>
      </c>
      <c r="I6" s="21">
        <f t="shared" si="3"/>
        <v>2.5105307855626327E-2</v>
      </c>
      <c r="J6" s="25" t="s">
        <v>159</v>
      </c>
      <c r="K6" s="26">
        <v>1.6053299999999999</v>
      </c>
      <c r="L6" s="21">
        <f t="shared" si="4"/>
        <v>3.9814732142857141E-2</v>
      </c>
      <c r="M6" s="26">
        <v>55.852859999999993</v>
      </c>
      <c r="N6" s="21">
        <f t="shared" si="5"/>
        <v>0.92948676984523193</v>
      </c>
      <c r="O6" s="21">
        <f t="shared" si="6"/>
        <v>82.617028918289805</v>
      </c>
      <c r="P6" s="20">
        <v>0.72185999999999995</v>
      </c>
      <c r="Q6" s="27">
        <f t="shared" ref="Q6:Q53" si="7">P6/79.9</f>
        <v>9.0345431789737151E-3</v>
      </c>
      <c r="R6" s="27">
        <v>0.18983611220086308</v>
      </c>
      <c r="S6" s="25" t="s">
        <v>159</v>
      </c>
      <c r="T6" s="27">
        <f t="shared" ref="T6:T53" si="8">Q6/R6</f>
        <v>4.7591277940913501E-2</v>
      </c>
      <c r="U6" s="28">
        <v>1.6053299999999999</v>
      </c>
      <c r="V6" s="20">
        <v>3.9814732142857141E-2</v>
      </c>
      <c r="W6" s="20">
        <v>4.64621</v>
      </c>
      <c r="X6" s="20">
        <f t="shared" ref="X6:X53" si="9">W6/55.845</f>
        <v>8.3198316769630229E-2</v>
      </c>
      <c r="Y6" s="20">
        <f t="shared" ref="Y6:Y54" si="10">I6/(X6+V6)</f>
        <v>0.20408654266822113</v>
      </c>
    </row>
    <row r="7" spans="1:25" ht="12.75" x14ac:dyDescent="0.2">
      <c r="A7" s="25" t="s">
        <v>97</v>
      </c>
      <c r="B7" s="26">
        <v>13.983230000000001</v>
      </c>
      <c r="C7" s="21">
        <f t="shared" si="0"/>
        <v>0.13714427226363282</v>
      </c>
      <c r="D7" s="26">
        <v>1.9691699999999999</v>
      </c>
      <c r="E7" s="21">
        <f t="shared" si="1"/>
        <v>3.5113587731811696E-2</v>
      </c>
      <c r="F7" s="26">
        <v>1.4995199999999997</v>
      </c>
      <c r="G7" s="21">
        <f t="shared" si="2"/>
        <v>2.4193610842207159E-2</v>
      </c>
      <c r="H7" s="26">
        <v>1.9457699999999998</v>
      </c>
      <c r="I7" s="21">
        <f t="shared" si="3"/>
        <v>2.0655732484076431E-2</v>
      </c>
      <c r="J7" s="25" t="s">
        <v>97</v>
      </c>
      <c r="K7" s="26">
        <v>1.1003700000000001</v>
      </c>
      <c r="L7" s="21">
        <f t="shared" si="4"/>
        <v>2.7290922619047621E-2</v>
      </c>
      <c r="M7" s="26">
        <v>65.265910000000005</v>
      </c>
      <c r="N7" s="21">
        <f t="shared" si="5"/>
        <v>1.0861359627225828</v>
      </c>
      <c r="O7" s="21">
        <f t="shared" si="6"/>
        <v>69.810763787545994</v>
      </c>
      <c r="P7" s="20">
        <v>1.0414699999999999</v>
      </c>
      <c r="Q7" s="27">
        <f t="shared" si="7"/>
        <v>1.3034668335419271E-2</v>
      </c>
      <c r="R7" s="27">
        <v>0.13714427226363282</v>
      </c>
      <c r="S7" s="25" t="s">
        <v>97</v>
      </c>
      <c r="T7" s="27">
        <f t="shared" si="8"/>
        <v>9.5043475897868282E-2</v>
      </c>
      <c r="U7" s="28">
        <v>1.1003700000000001</v>
      </c>
      <c r="V7" s="20">
        <v>2.7290922619047621E-2</v>
      </c>
      <c r="W7" s="20">
        <v>4.267809999999999</v>
      </c>
      <c r="X7" s="20">
        <f t="shared" si="9"/>
        <v>7.6422419195988883E-2</v>
      </c>
      <c r="Y7" s="20">
        <f t="shared" si="10"/>
        <v>0.19916176764329982</v>
      </c>
    </row>
    <row r="8" spans="1:25" ht="12.75" x14ac:dyDescent="0.2">
      <c r="A8" s="25" t="s">
        <v>160</v>
      </c>
      <c r="B8" s="26">
        <v>14.161209999999999</v>
      </c>
      <c r="C8" s="21">
        <f t="shared" si="0"/>
        <v>0.13888985876814436</v>
      </c>
      <c r="D8" s="26">
        <v>2.5064799999999998</v>
      </c>
      <c r="E8" s="21">
        <f t="shared" si="1"/>
        <v>4.4694721825962909E-2</v>
      </c>
      <c r="F8" s="26">
        <v>1.5082100000000001</v>
      </c>
      <c r="G8" s="21">
        <f t="shared" si="2"/>
        <v>2.4333817360438853E-2</v>
      </c>
      <c r="H8" s="26">
        <v>1.07474</v>
      </c>
      <c r="I8" s="21">
        <f t="shared" si="3"/>
        <v>1.1409129511677283E-2</v>
      </c>
      <c r="J8" s="25" t="s">
        <v>160</v>
      </c>
      <c r="K8" s="26">
        <v>1.2977099999999999</v>
      </c>
      <c r="L8" s="21">
        <f t="shared" si="4"/>
        <v>3.2185267857142853E-2</v>
      </c>
      <c r="M8" s="26">
        <v>62.871579999999994</v>
      </c>
      <c r="N8" s="21">
        <f t="shared" si="5"/>
        <v>1.0462902313196869</v>
      </c>
      <c r="O8" s="21">
        <f t="shared" si="6"/>
        <v>66.800177441972991</v>
      </c>
      <c r="P8" s="20">
        <v>1.71835</v>
      </c>
      <c r="Q8" s="27">
        <f t="shared" si="7"/>
        <v>2.1506257822277847E-2</v>
      </c>
      <c r="R8" s="20">
        <v>0.13888985876814436</v>
      </c>
      <c r="S8" s="25" t="s">
        <v>160</v>
      </c>
      <c r="T8" s="27">
        <f t="shared" si="8"/>
        <v>0.15484397502469419</v>
      </c>
      <c r="U8" s="28">
        <v>1.2977099999999999</v>
      </c>
      <c r="V8" s="20">
        <v>3.2185267857142853E-2</v>
      </c>
      <c r="W8" s="20">
        <v>5.2325099999999996</v>
      </c>
      <c r="X8" s="20">
        <f t="shared" si="9"/>
        <v>9.3697018533440771E-2</v>
      </c>
      <c r="Y8" s="20">
        <f t="shared" si="10"/>
        <v>9.0633319737118467E-2</v>
      </c>
    </row>
    <row r="9" spans="1:25" ht="12.75" x14ac:dyDescent="0.2">
      <c r="A9" s="25" t="s">
        <v>161</v>
      </c>
      <c r="B9" s="21">
        <v>20.176855760000002</v>
      </c>
      <c r="C9" s="21">
        <f t="shared" si="0"/>
        <v>0.19788991526088665</v>
      </c>
      <c r="D9" s="21">
        <v>0.91658439999999997</v>
      </c>
      <c r="E9" s="21">
        <f t="shared" si="1"/>
        <v>1.634422967189729E-2</v>
      </c>
      <c r="F9" s="21">
        <v>1.3294258399999999</v>
      </c>
      <c r="G9" s="21">
        <f t="shared" si="2"/>
        <v>2.1449271377863826E-2</v>
      </c>
      <c r="H9" s="21">
        <v>2.0657515200000001</v>
      </c>
      <c r="I9" s="21">
        <f t="shared" si="3"/>
        <v>2.1929421656050954E-2</v>
      </c>
      <c r="J9" s="25" t="s">
        <v>161</v>
      </c>
      <c r="K9" s="21">
        <v>0.86464648</v>
      </c>
      <c r="L9" s="21">
        <f t="shared" si="4"/>
        <v>2.1444605158730159E-2</v>
      </c>
      <c r="M9" s="21">
        <v>60.31273688000001</v>
      </c>
      <c r="N9" s="21">
        <f t="shared" si="5"/>
        <v>1.0037067212514563</v>
      </c>
      <c r="O9" s="21">
        <f t="shared" si="6"/>
        <v>83.964293440168674</v>
      </c>
      <c r="P9" s="28">
        <v>0.98511360000000003</v>
      </c>
      <c r="Q9" s="27">
        <f t="shared" si="7"/>
        <v>1.2329331664580726E-2</v>
      </c>
      <c r="R9" s="28">
        <v>0.19496567673597487</v>
      </c>
      <c r="S9" s="25" t="s">
        <v>161</v>
      </c>
      <c r="T9" s="27">
        <f t="shared" si="8"/>
        <v>6.3238472899397935E-2</v>
      </c>
      <c r="U9" s="27">
        <v>0.86464648</v>
      </c>
      <c r="V9" s="20">
        <v>2.1444605158730159E-2</v>
      </c>
      <c r="W9" s="20">
        <v>3.5747858400000001</v>
      </c>
      <c r="X9" s="20">
        <f t="shared" si="9"/>
        <v>6.4012639269406396E-2</v>
      </c>
      <c r="Y9" s="20">
        <f t="shared" si="10"/>
        <v>0.25661278692986683</v>
      </c>
    </row>
    <row r="10" spans="1:25" ht="12.75" x14ac:dyDescent="0.2">
      <c r="A10" s="25" t="s">
        <v>162</v>
      </c>
      <c r="B10" s="21">
        <v>19.878700399999996</v>
      </c>
      <c r="C10" s="21">
        <f t="shared" si="0"/>
        <v>0.19496567673597487</v>
      </c>
      <c r="D10" s="21">
        <v>0.93933264000000005</v>
      </c>
      <c r="E10" s="21">
        <f t="shared" si="1"/>
        <v>1.6749868758915838E-2</v>
      </c>
      <c r="F10" s="21">
        <v>0.58066432000000001</v>
      </c>
      <c r="G10" s="21">
        <f t="shared" si="2"/>
        <v>9.3685756695708299E-3</v>
      </c>
      <c r="H10" s="21">
        <v>1.2095988</v>
      </c>
      <c r="I10" s="21">
        <f t="shared" si="3"/>
        <v>1.2840751592356687E-2</v>
      </c>
      <c r="J10" s="25" t="s">
        <v>162</v>
      </c>
      <c r="K10" s="21">
        <v>1.0650321599999999</v>
      </c>
      <c r="L10" s="21">
        <f t="shared" si="4"/>
        <v>2.6414488095238092E-2</v>
      </c>
      <c r="M10" s="21">
        <v>56.509655840000001</v>
      </c>
      <c r="N10" s="21">
        <f t="shared" si="5"/>
        <v>0.94041697187551998</v>
      </c>
      <c r="O10" s="21">
        <f t="shared" si="6"/>
        <v>88.186196145196007</v>
      </c>
      <c r="P10" s="20">
        <v>0.89182448000000003</v>
      </c>
      <c r="Q10" s="27">
        <f t="shared" si="7"/>
        <v>1.1161758197747184E-2</v>
      </c>
      <c r="R10" s="20">
        <v>0.18782408160062772</v>
      </c>
      <c r="S10" s="25" t="s">
        <v>162</v>
      </c>
      <c r="T10" s="27">
        <f t="shared" si="8"/>
        <v>5.9426661920171375E-2</v>
      </c>
      <c r="U10" s="27">
        <v>1.0650321599999999</v>
      </c>
      <c r="V10" s="20">
        <v>2.6414488095238092E-2</v>
      </c>
      <c r="W10" s="20">
        <v>4.4517868800000002</v>
      </c>
      <c r="X10" s="20">
        <f t="shared" si="9"/>
        <v>7.9716839108246049E-2</v>
      </c>
      <c r="Y10" s="20">
        <f t="shared" si="10"/>
        <v>0.12098926802015102</v>
      </c>
    </row>
    <row r="11" spans="1:25" ht="12.75" x14ac:dyDescent="0.2">
      <c r="A11" s="25" t="s">
        <v>163</v>
      </c>
      <c r="B11" s="21">
        <v>19.15054336</v>
      </c>
      <c r="C11" s="21">
        <f t="shared" si="0"/>
        <v>0.18782408160062772</v>
      </c>
      <c r="D11" s="21">
        <v>0.94707456000000001</v>
      </c>
      <c r="E11" s="21">
        <f t="shared" si="1"/>
        <v>1.6887920114122684E-2</v>
      </c>
      <c r="F11" s="21">
        <v>0.70095872000000004</v>
      </c>
      <c r="G11" s="21">
        <f t="shared" si="2"/>
        <v>1.1309434010971281E-2</v>
      </c>
      <c r="H11" s="21">
        <v>1.3290804000000001</v>
      </c>
      <c r="I11" s="21">
        <f t="shared" si="3"/>
        <v>1.4109133757961783E-2</v>
      </c>
      <c r="J11" s="25" t="s">
        <v>163</v>
      </c>
      <c r="K11" s="21">
        <v>1.08304584</v>
      </c>
      <c r="L11" s="21">
        <f t="shared" si="4"/>
        <v>2.6861255952380952E-2</v>
      </c>
      <c r="M11" s="21">
        <v>56.912987520000001</v>
      </c>
      <c r="N11" s="21">
        <f t="shared" si="5"/>
        <v>0.94712909835247128</v>
      </c>
      <c r="O11" s="21">
        <f t="shared" si="6"/>
        <v>86.946964762841588</v>
      </c>
      <c r="P11" s="28">
        <v>0.93104207999999999</v>
      </c>
      <c r="Q11" s="27">
        <f t="shared" si="7"/>
        <v>1.1652591739674593E-2</v>
      </c>
      <c r="R11" s="28">
        <v>0.19003136053354258</v>
      </c>
      <c r="S11" s="25" t="s">
        <v>163</v>
      </c>
      <c r="T11" s="27">
        <f t="shared" si="8"/>
        <v>6.1319309123284337E-2</v>
      </c>
      <c r="U11" s="27">
        <v>1.08304584</v>
      </c>
      <c r="V11" s="20">
        <v>2.6861255952380952E-2</v>
      </c>
      <c r="W11" s="20">
        <v>4.5263104800000002</v>
      </c>
      <c r="X11" s="20">
        <f t="shared" si="9"/>
        <v>8.1051311308084878E-2</v>
      </c>
      <c r="Y11" s="20">
        <f t="shared" si="10"/>
        <v>0.13074597441377633</v>
      </c>
    </row>
    <row r="12" spans="1:25" ht="12.75" x14ac:dyDescent="0.2">
      <c r="A12" s="25" t="s">
        <v>164</v>
      </c>
      <c r="B12" s="21">
        <v>19.375597519999999</v>
      </c>
      <c r="C12" s="21">
        <f t="shared" si="0"/>
        <v>0.19003136053354258</v>
      </c>
      <c r="D12" s="21">
        <v>1.2561925600000001</v>
      </c>
      <c r="E12" s="21">
        <f t="shared" si="1"/>
        <v>2.2400009985734666E-2</v>
      </c>
      <c r="F12" s="21">
        <v>0.65472056000000001</v>
      </c>
      <c r="G12" s="21">
        <f t="shared" si="2"/>
        <v>1.0563416585995484E-2</v>
      </c>
      <c r="H12" s="21">
        <v>0.99281488000000007</v>
      </c>
      <c r="I12" s="21">
        <f t="shared" si="3"/>
        <v>1.053943609341826E-2</v>
      </c>
      <c r="J12" s="25" t="s">
        <v>164</v>
      </c>
      <c r="K12" s="21">
        <v>1.5545816000000001</v>
      </c>
      <c r="L12" s="21">
        <f t="shared" si="4"/>
        <v>3.8556091269841275E-2</v>
      </c>
      <c r="M12" s="21">
        <v>49.836811679999997</v>
      </c>
      <c r="N12" s="21">
        <f t="shared" si="5"/>
        <v>0.82936947378931591</v>
      </c>
      <c r="O12" s="21">
        <f t="shared" si="6"/>
        <v>85.217848811789239</v>
      </c>
      <c r="P12" s="28">
        <v>0.68404999999999994</v>
      </c>
      <c r="Q12" s="27">
        <f t="shared" si="7"/>
        <v>8.5613266583229024E-3</v>
      </c>
      <c r="R12" s="28">
        <v>0.14360121616320126</v>
      </c>
      <c r="S12" s="25" t="s">
        <v>164</v>
      </c>
      <c r="T12" s="27">
        <f t="shared" si="8"/>
        <v>5.9618761505425173E-2</v>
      </c>
      <c r="U12" s="28">
        <v>1.5545816000000001</v>
      </c>
      <c r="V12" s="20">
        <v>3.8556091269841275E-2</v>
      </c>
      <c r="W12" s="20">
        <v>5.2886660799999996</v>
      </c>
      <c r="X12" s="20">
        <f t="shared" si="9"/>
        <v>9.4702588951562361E-2</v>
      </c>
      <c r="Y12" s="20">
        <f t="shared" si="10"/>
        <v>7.9090053090030865E-2</v>
      </c>
    </row>
    <row r="13" spans="1:25" ht="12.75" x14ac:dyDescent="0.2">
      <c r="A13" s="21" t="s">
        <v>165</v>
      </c>
      <c r="B13" s="21">
        <v>14.641579999999999</v>
      </c>
      <c r="C13" s="21">
        <f t="shared" si="0"/>
        <v>0.14360121616320126</v>
      </c>
      <c r="D13" s="21">
        <v>1.6090599999999999</v>
      </c>
      <c r="E13" s="21">
        <f t="shared" si="1"/>
        <v>2.8692225392296718E-2</v>
      </c>
      <c r="F13" s="21">
        <v>1.0230899999999998</v>
      </c>
      <c r="G13" s="21">
        <f t="shared" si="2"/>
        <v>1.6506776379477249E-2</v>
      </c>
      <c r="H13" s="21">
        <v>1.3984300000000001</v>
      </c>
      <c r="I13" s="21">
        <f t="shared" si="3"/>
        <v>1.4845329087048833E-2</v>
      </c>
      <c r="J13" s="21" t="s">
        <v>165</v>
      </c>
      <c r="K13" s="21">
        <v>1.0883018760228738</v>
      </c>
      <c r="L13" s="21">
        <f t="shared" si="4"/>
        <v>2.6991613988662542E-2</v>
      </c>
      <c r="M13" s="21">
        <v>71.84717657713793</v>
      </c>
      <c r="N13" s="21">
        <f t="shared" si="5"/>
        <v>1.1956594537716414</v>
      </c>
      <c r="O13" s="21">
        <f t="shared" si="6"/>
        <v>76.059878390955589</v>
      </c>
      <c r="P13" s="28">
        <v>0.68404999999999994</v>
      </c>
      <c r="Q13" s="27">
        <f t="shared" si="7"/>
        <v>8.5613266583229024E-3</v>
      </c>
      <c r="R13" s="28">
        <v>0.14360121616320126</v>
      </c>
      <c r="S13" s="21" t="s">
        <v>165</v>
      </c>
      <c r="T13" s="27">
        <f t="shared" si="8"/>
        <v>5.9618761505425173E-2</v>
      </c>
      <c r="U13" s="28">
        <v>1.0883018760228738</v>
      </c>
      <c r="V13" s="20">
        <v>2.6991613988662542E-2</v>
      </c>
      <c r="W13" s="20">
        <v>4.4560200000000005</v>
      </c>
      <c r="X13" s="20">
        <f t="shared" si="9"/>
        <v>7.9792640343808771E-2</v>
      </c>
      <c r="Y13" s="20">
        <f t="shared" si="10"/>
        <v>0.13902170483700813</v>
      </c>
    </row>
    <row r="14" spans="1:25" ht="12.75" x14ac:dyDescent="0.2">
      <c r="A14" s="21" t="s">
        <v>166</v>
      </c>
      <c r="B14" s="21">
        <v>17.01277</v>
      </c>
      <c r="C14" s="21">
        <f t="shared" si="0"/>
        <v>0.16685729697920754</v>
      </c>
      <c r="D14" s="21">
        <v>1.7491099999999999</v>
      </c>
      <c r="E14" s="21">
        <f t="shared" si="1"/>
        <v>3.1189550641940084E-2</v>
      </c>
      <c r="F14" s="21">
        <v>1.0178399999999999</v>
      </c>
      <c r="G14" s="21">
        <f t="shared" si="2"/>
        <v>1.6422071636011615E-2</v>
      </c>
      <c r="H14" s="21">
        <v>1.7231699999999999</v>
      </c>
      <c r="I14" s="21">
        <f t="shared" si="3"/>
        <v>1.8292675159235668E-2</v>
      </c>
      <c r="J14" s="21" t="s">
        <v>166</v>
      </c>
      <c r="K14" s="21">
        <v>2.0229623336359039</v>
      </c>
      <c r="L14" s="21">
        <f t="shared" si="4"/>
        <v>5.0172676925493646E-2</v>
      </c>
      <c r="M14" s="21">
        <v>66.850442830353487</v>
      </c>
      <c r="N14" s="21">
        <f t="shared" si="5"/>
        <v>1.1125052892387</v>
      </c>
      <c r="O14" s="21">
        <f t="shared" si="6"/>
        <v>77.800222781529044</v>
      </c>
      <c r="P14" s="28">
        <v>0.55600000000000005</v>
      </c>
      <c r="Q14" s="27">
        <f t="shared" si="7"/>
        <v>6.9586983729662075E-3</v>
      </c>
      <c r="R14" s="28">
        <v>0.16685729697920754</v>
      </c>
      <c r="S14" s="21" t="s">
        <v>166</v>
      </c>
      <c r="T14" s="27">
        <f t="shared" si="8"/>
        <v>4.1704489398706648E-2</v>
      </c>
      <c r="U14" s="28">
        <v>2.0229623336359039</v>
      </c>
      <c r="V14" s="20">
        <v>5.0172676925493646E-2</v>
      </c>
      <c r="W14" s="20">
        <v>5.1606899999999998</v>
      </c>
      <c r="X14" s="20">
        <f t="shared" si="9"/>
        <v>9.241095890410958E-2</v>
      </c>
      <c r="Y14" s="20">
        <f t="shared" si="10"/>
        <v>0.12829435196263764</v>
      </c>
    </row>
    <row r="15" spans="1:25" ht="12.75" x14ac:dyDescent="0.2">
      <c r="A15" s="21" t="s">
        <v>6</v>
      </c>
      <c r="B15" s="21">
        <v>18.314310000000003</v>
      </c>
      <c r="C15" s="21">
        <f t="shared" si="0"/>
        <v>0.17962249901922325</v>
      </c>
      <c r="D15" s="21">
        <v>1.65333</v>
      </c>
      <c r="E15" s="21">
        <f t="shared" si="1"/>
        <v>2.9481633380884453E-2</v>
      </c>
      <c r="F15" s="21">
        <v>0.89169000000000009</v>
      </c>
      <c r="G15" s="21">
        <f t="shared" si="2"/>
        <v>1.4386737657308812E-2</v>
      </c>
      <c r="H15" s="21">
        <v>1.4681</v>
      </c>
      <c r="I15" s="21">
        <f t="shared" si="3"/>
        <v>1.5584925690021231E-2</v>
      </c>
      <c r="J15" s="21" t="s">
        <v>6</v>
      </c>
      <c r="K15" s="21">
        <v>2.3876185109841783</v>
      </c>
      <c r="L15" s="21">
        <f t="shared" si="4"/>
        <v>5.9216728943059981E-2</v>
      </c>
      <c r="M15" s="21">
        <v>65.04118368578311</v>
      </c>
      <c r="N15" s="21">
        <f t="shared" si="5"/>
        <v>1.0823961338955419</v>
      </c>
      <c r="O15" s="21">
        <f t="shared" si="6"/>
        <v>80.371291665327021</v>
      </c>
      <c r="P15" s="28">
        <v>0.59675999999999996</v>
      </c>
      <c r="Q15" s="27">
        <f t="shared" si="7"/>
        <v>7.4688360450563193E-3</v>
      </c>
      <c r="R15" s="28">
        <v>0.17962249901922325</v>
      </c>
      <c r="S15" s="21" t="s">
        <v>6</v>
      </c>
      <c r="T15" s="27">
        <f t="shared" si="8"/>
        <v>4.158073785766115E-2</v>
      </c>
      <c r="U15" s="28">
        <v>2.3876185109841783</v>
      </c>
      <c r="V15" s="20">
        <v>5.9216728943059981E-2</v>
      </c>
      <c r="W15" s="20">
        <v>5.5591699999999999</v>
      </c>
      <c r="X15" s="20">
        <f t="shared" si="9"/>
        <v>9.9546423135464232E-2</v>
      </c>
      <c r="Y15" s="20">
        <f t="shared" si="10"/>
        <v>9.8164627534687215E-2</v>
      </c>
    </row>
    <row r="16" spans="1:25" ht="12.75" x14ac:dyDescent="0.2">
      <c r="A16" s="21" t="s">
        <v>96</v>
      </c>
      <c r="B16" s="21">
        <v>17.87846</v>
      </c>
      <c r="C16" s="21">
        <f t="shared" si="0"/>
        <v>0.17534778344448804</v>
      </c>
      <c r="D16" s="21">
        <v>1.5437299999999998</v>
      </c>
      <c r="E16" s="21">
        <f t="shared" si="1"/>
        <v>2.7527282453637659E-2</v>
      </c>
      <c r="F16" s="21">
        <v>1.0864400000000001</v>
      </c>
      <c r="G16" s="21">
        <f t="shared" si="2"/>
        <v>1.7528880283962569E-2</v>
      </c>
      <c r="H16" s="21">
        <v>1.6387400000000001</v>
      </c>
      <c r="I16" s="21">
        <f t="shared" si="3"/>
        <v>1.73963906581741E-2</v>
      </c>
      <c r="J16" s="21" t="s">
        <v>96</v>
      </c>
      <c r="K16" s="21">
        <v>1.9123374808560765</v>
      </c>
      <c r="L16" s="21">
        <f t="shared" si="4"/>
        <v>4.7429004981549512E-2</v>
      </c>
      <c r="M16" s="21">
        <v>66.028693372664918</v>
      </c>
      <c r="N16" s="21">
        <f t="shared" si="5"/>
        <v>1.0988299779108823</v>
      </c>
      <c r="O16" s="21">
        <f t="shared" si="6"/>
        <v>79.557460962891852</v>
      </c>
      <c r="P16" s="28">
        <v>0.50485000000000002</v>
      </c>
      <c r="Q16" s="27">
        <f t="shared" si="7"/>
        <v>6.3185231539424278E-3</v>
      </c>
      <c r="R16" s="28">
        <v>0.17534778344448804</v>
      </c>
      <c r="S16" s="21" t="s">
        <v>96</v>
      </c>
      <c r="T16" s="27">
        <f t="shared" si="8"/>
        <v>3.6034234535635055E-2</v>
      </c>
      <c r="U16" s="28">
        <v>1.9123374808560765</v>
      </c>
      <c r="V16" s="20">
        <v>4.7429004981549512E-2</v>
      </c>
      <c r="W16" s="20">
        <v>5.4162200000000009</v>
      </c>
      <c r="X16" s="20">
        <f t="shared" si="9"/>
        <v>9.698665950398426E-2</v>
      </c>
      <c r="Y16" s="20">
        <f t="shared" si="10"/>
        <v>0.12046055197784108</v>
      </c>
    </row>
    <row r="17" spans="1:25" ht="12.75" x14ac:dyDescent="0.2">
      <c r="A17" s="21" t="s">
        <v>167</v>
      </c>
      <c r="B17" s="21">
        <v>14.175800000000001</v>
      </c>
      <c r="C17" s="21">
        <f t="shared" si="0"/>
        <v>0.13903295409964694</v>
      </c>
      <c r="D17" s="21">
        <v>1.13917</v>
      </c>
      <c r="E17" s="21">
        <f t="shared" si="1"/>
        <v>2.031330242510699E-2</v>
      </c>
      <c r="F17" s="21">
        <v>1.7565599999999999</v>
      </c>
      <c r="G17" s="21">
        <f t="shared" si="2"/>
        <v>2.8340755082284608E-2</v>
      </c>
      <c r="H17" s="21">
        <v>3.53809</v>
      </c>
      <c r="I17" s="21">
        <f t="shared" si="3"/>
        <v>3.7559341825902336E-2</v>
      </c>
      <c r="J17" s="21" t="s">
        <v>167</v>
      </c>
      <c r="K17" s="21">
        <v>1.0679541526293483</v>
      </c>
      <c r="L17" s="21">
        <f t="shared" si="4"/>
        <v>2.6486958150529472E-2</v>
      </c>
      <c r="M17" s="21">
        <v>71.954549043036067</v>
      </c>
      <c r="N17" s="21">
        <f t="shared" si="5"/>
        <v>1.1974463145787329</v>
      </c>
      <c r="O17" s="21">
        <f t="shared" si="6"/>
        <v>74.077024781416995</v>
      </c>
      <c r="P17" s="28">
        <v>0.37786000000000003</v>
      </c>
      <c r="Q17" s="27">
        <f t="shared" si="7"/>
        <v>4.7291614518147687E-3</v>
      </c>
      <c r="R17" s="28">
        <v>0.13903295409964694</v>
      </c>
      <c r="S17" s="21" t="s">
        <v>167</v>
      </c>
      <c r="T17" s="27">
        <f t="shared" si="8"/>
        <v>3.4014680062291636E-2</v>
      </c>
      <c r="U17" s="28">
        <v>1.0679541526293483</v>
      </c>
      <c r="V17" s="20">
        <v>2.6486958150529472E-2</v>
      </c>
      <c r="W17" s="20">
        <v>3.02535</v>
      </c>
      <c r="X17" s="20">
        <f t="shared" si="9"/>
        <v>5.4174053182917001E-2</v>
      </c>
      <c r="Y17" s="20">
        <f t="shared" si="10"/>
        <v>0.46564432065741007</v>
      </c>
    </row>
    <row r="18" spans="1:25" ht="12.75" x14ac:dyDescent="0.2">
      <c r="A18" s="21" t="s">
        <v>168</v>
      </c>
      <c r="B18" s="21">
        <v>13.891219999999999</v>
      </c>
      <c r="C18" s="21">
        <f t="shared" si="0"/>
        <v>0.1362418595527658</v>
      </c>
      <c r="D18" s="21">
        <v>0.97344999999999993</v>
      </c>
      <c r="E18" s="21">
        <f t="shared" si="1"/>
        <v>1.735823823109843E-2</v>
      </c>
      <c r="F18" s="21">
        <v>2.0191999999999997</v>
      </c>
      <c r="G18" s="21">
        <f t="shared" si="2"/>
        <v>3.2578251048725394E-2</v>
      </c>
      <c r="H18" s="21">
        <v>4.0671399999999993</v>
      </c>
      <c r="I18" s="21">
        <f t="shared" si="3"/>
        <v>4.3175583864118884E-2</v>
      </c>
      <c r="J18" s="21" t="s">
        <v>168</v>
      </c>
      <c r="K18" s="21">
        <v>0.66970446750294332</v>
      </c>
      <c r="L18" s="21">
        <f t="shared" si="4"/>
        <v>1.6609733817037283E-2</v>
      </c>
      <c r="M18" s="21">
        <v>73.244940839742924</v>
      </c>
      <c r="N18" s="21">
        <f t="shared" si="5"/>
        <v>1.2189206330461462</v>
      </c>
      <c r="O18" s="21">
        <f t="shared" si="6"/>
        <v>73.178143649385134</v>
      </c>
      <c r="P18" s="28">
        <v>0.39739000000000002</v>
      </c>
      <c r="Q18" s="27">
        <f t="shared" si="7"/>
        <v>4.9735919899874846E-3</v>
      </c>
      <c r="R18" s="28">
        <v>0.1362418595527658</v>
      </c>
      <c r="S18" s="21" t="s">
        <v>168</v>
      </c>
      <c r="T18" s="27">
        <f t="shared" si="8"/>
        <v>3.6505608528201547E-2</v>
      </c>
      <c r="U18" s="28">
        <v>0.66970446750294332</v>
      </c>
      <c r="V18" s="20">
        <v>1.6609733817037283E-2</v>
      </c>
      <c r="W18" s="20">
        <v>2.4173499999999999</v>
      </c>
      <c r="X18" s="20">
        <f t="shared" si="9"/>
        <v>4.328677589757364E-2</v>
      </c>
      <c r="Y18" s="20">
        <f t="shared" si="10"/>
        <v>0.72083639046478187</v>
      </c>
    </row>
    <row r="19" spans="1:25" ht="12.75" x14ac:dyDescent="0.2">
      <c r="A19" s="21" t="s">
        <v>169</v>
      </c>
      <c r="B19" s="21">
        <v>18.195789999999999</v>
      </c>
      <c r="C19" s="21">
        <f t="shared" si="0"/>
        <v>0.17846008238524913</v>
      </c>
      <c r="D19" s="21">
        <v>1.7784199999999999</v>
      </c>
      <c r="E19" s="21">
        <f t="shared" si="1"/>
        <v>3.1712196861626248E-2</v>
      </c>
      <c r="F19" s="21">
        <v>1.1989400000000001</v>
      </c>
      <c r="G19" s="21">
        <f t="shared" si="2"/>
        <v>1.9343981929654731E-2</v>
      </c>
      <c r="H19" s="21">
        <v>1.7576099999999999</v>
      </c>
      <c r="I19" s="21">
        <f t="shared" si="3"/>
        <v>1.8658280254777067E-2</v>
      </c>
      <c r="J19" s="21" t="s">
        <v>169</v>
      </c>
      <c r="K19" s="21">
        <v>2.4564509343879104</v>
      </c>
      <c r="L19" s="21">
        <f t="shared" si="4"/>
        <v>6.0923882301287459E-2</v>
      </c>
      <c r="M19" s="21">
        <v>65.564066359977275</v>
      </c>
      <c r="N19" s="21">
        <f t="shared" si="5"/>
        <v>1.0910977926439884</v>
      </c>
      <c r="O19" s="21">
        <f t="shared" si="6"/>
        <v>77.754875175484145</v>
      </c>
      <c r="P19" s="28">
        <v>0.63088</v>
      </c>
      <c r="Q19" s="27">
        <f t="shared" si="7"/>
        <v>7.8958698372966207E-3</v>
      </c>
      <c r="R19" s="28">
        <v>0.17846008238524913</v>
      </c>
      <c r="S19" s="21" t="s">
        <v>169</v>
      </c>
      <c r="T19" s="27">
        <f t="shared" si="8"/>
        <v>4.424445921890522E-2</v>
      </c>
      <c r="U19" s="28">
        <v>2.4564509343879104</v>
      </c>
      <c r="V19" s="20">
        <v>6.0923882301287459E-2</v>
      </c>
      <c r="W19" s="20">
        <v>4.1706799999999999</v>
      </c>
      <c r="X19" s="20">
        <f t="shared" si="9"/>
        <v>7.4683140836243167E-2</v>
      </c>
      <c r="Y19" s="20">
        <f t="shared" si="10"/>
        <v>0.13759081073444196</v>
      </c>
    </row>
    <row r="20" spans="1:25" ht="12.75" x14ac:dyDescent="0.2">
      <c r="A20" s="21" t="s">
        <v>170</v>
      </c>
      <c r="B20" s="21">
        <v>16.041539999999998</v>
      </c>
      <c r="C20" s="21">
        <f t="shared" si="0"/>
        <v>0.15733169870537464</v>
      </c>
      <c r="D20" s="21">
        <v>2.3661599999999998</v>
      </c>
      <c r="E20" s="21">
        <f t="shared" si="1"/>
        <v>4.2192582025677598E-2</v>
      </c>
      <c r="F20" s="21">
        <v>1.3008999999999999</v>
      </c>
      <c r="G20" s="21">
        <f t="shared" si="2"/>
        <v>2.0989028718941594E-2</v>
      </c>
      <c r="H20" s="21">
        <v>1.8029999999999999</v>
      </c>
      <c r="I20" s="21">
        <f t="shared" si="3"/>
        <v>1.914012738853503E-2</v>
      </c>
      <c r="J20" s="21" t="s">
        <v>170</v>
      </c>
      <c r="K20" s="21">
        <v>2.7281979472262781</v>
      </c>
      <c r="L20" s="21">
        <f t="shared" si="4"/>
        <v>6.7663639564143799E-2</v>
      </c>
      <c r="M20" s="21">
        <v>67.031297818615869</v>
      </c>
      <c r="N20" s="21">
        <f t="shared" si="5"/>
        <v>1.1155150244402707</v>
      </c>
      <c r="O20" s="21">
        <f t="shared" si="6"/>
        <v>71.347937726658174</v>
      </c>
      <c r="P20" s="28">
        <v>0.48039000000000004</v>
      </c>
      <c r="Q20" s="27">
        <f t="shared" si="7"/>
        <v>6.0123904881101376E-3</v>
      </c>
      <c r="R20" s="28">
        <v>0.15733169870537464</v>
      </c>
      <c r="S20" s="21" t="s">
        <v>170</v>
      </c>
      <c r="T20" s="27">
        <f t="shared" si="8"/>
        <v>3.8214743358038546E-2</v>
      </c>
      <c r="U20" s="28">
        <v>2.7281979472262781</v>
      </c>
      <c r="V20" s="20">
        <v>6.7663639564143799E-2</v>
      </c>
      <c r="W20" s="20">
        <v>4.1082999999999998</v>
      </c>
      <c r="X20" s="20">
        <f t="shared" si="9"/>
        <v>7.3566120512131794E-2</v>
      </c>
      <c r="Y20" s="20">
        <f t="shared" si="10"/>
        <v>0.13552474618803997</v>
      </c>
    </row>
    <row r="21" spans="1:25" ht="12.75" x14ac:dyDescent="0.2">
      <c r="A21" s="21" t="s">
        <v>171</v>
      </c>
      <c r="B21" s="21">
        <v>17.737539999999999</v>
      </c>
      <c r="C21" s="21">
        <f t="shared" si="0"/>
        <v>0.17396567281286779</v>
      </c>
      <c r="D21" s="21">
        <v>1.5654399999999999</v>
      </c>
      <c r="E21" s="21">
        <f t="shared" si="1"/>
        <v>2.7914407988587731E-2</v>
      </c>
      <c r="F21" s="21">
        <v>1.21688</v>
      </c>
      <c r="G21" s="21">
        <f t="shared" si="2"/>
        <v>1.9633430138754439E-2</v>
      </c>
      <c r="H21" s="21">
        <v>2.0001800000000003</v>
      </c>
      <c r="I21" s="21">
        <f t="shared" si="3"/>
        <v>2.1233333333333337E-2</v>
      </c>
      <c r="J21" s="21" t="s">
        <v>171</v>
      </c>
      <c r="K21" s="21">
        <v>2.4799231239768287</v>
      </c>
      <c r="L21" s="21">
        <f t="shared" si="4"/>
        <v>6.1506029860536424E-2</v>
      </c>
      <c r="M21" s="21">
        <v>67.39565291497297</v>
      </c>
      <c r="N21" s="21">
        <f t="shared" si="5"/>
        <v>1.1215785141449985</v>
      </c>
      <c r="O21" s="21">
        <f t="shared" si="6"/>
        <v>78.535016701452548</v>
      </c>
      <c r="P21" s="28">
        <v>0.64715</v>
      </c>
      <c r="Q21" s="27">
        <f t="shared" si="7"/>
        <v>8.0994993742177709E-3</v>
      </c>
      <c r="R21" s="28">
        <v>0.17396567281286779</v>
      </c>
      <c r="S21" s="21" t="s">
        <v>171</v>
      </c>
      <c r="T21" s="27">
        <f t="shared" si="8"/>
        <v>4.6558032071823033E-2</v>
      </c>
      <c r="U21" s="28">
        <v>2.4799231239768287</v>
      </c>
      <c r="V21" s="20">
        <v>6.1506029860536424E-2</v>
      </c>
      <c r="W21" s="20">
        <v>3.3950399999999994</v>
      </c>
      <c r="X21" s="20">
        <f t="shared" si="9"/>
        <v>6.079398334676335E-2</v>
      </c>
      <c r="Y21" s="20">
        <f t="shared" si="10"/>
        <v>0.17361677056684058</v>
      </c>
    </row>
    <row r="22" spans="1:25" ht="12.75" x14ac:dyDescent="0.2">
      <c r="A22" s="21" t="s">
        <v>172</v>
      </c>
      <c r="B22" s="21">
        <v>16.86477</v>
      </c>
      <c r="C22" s="21">
        <f t="shared" si="0"/>
        <v>0.16540574735190272</v>
      </c>
      <c r="D22" s="21">
        <v>1.35486</v>
      </c>
      <c r="E22" s="21">
        <f t="shared" si="1"/>
        <v>2.415941512125535E-2</v>
      </c>
      <c r="F22" s="21">
        <v>0.65300999999999998</v>
      </c>
      <c r="G22" s="21">
        <f t="shared" si="2"/>
        <v>1.0535818005808325E-2</v>
      </c>
      <c r="H22" s="21">
        <v>1.0217199999999997</v>
      </c>
      <c r="I22" s="21">
        <f t="shared" si="3"/>
        <v>1.0846284501061568E-2</v>
      </c>
      <c r="J22" s="21" t="s">
        <v>172</v>
      </c>
      <c r="K22" s="21">
        <v>2.572184592473822</v>
      </c>
      <c r="L22" s="21">
        <f t="shared" si="4"/>
        <v>6.379426072603725E-2</v>
      </c>
      <c r="M22" s="21">
        <v>70.516332681236634</v>
      </c>
      <c r="N22" s="21">
        <f t="shared" si="5"/>
        <v>1.1735119434387857</v>
      </c>
      <c r="O22" s="21">
        <f t="shared" si="6"/>
        <v>82.661137869481522</v>
      </c>
      <c r="P22" s="28">
        <v>0.61907000000000001</v>
      </c>
      <c r="Q22" s="27">
        <f t="shared" si="7"/>
        <v>7.7480600750938671E-3</v>
      </c>
      <c r="R22" s="28">
        <v>0.16540574735190272</v>
      </c>
      <c r="S22" s="21" t="s">
        <v>172</v>
      </c>
      <c r="T22" s="27">
        <f t="shared" si="8"/>
        <v>4.684275002010526E-2</v>
      </c>
      <c r="U22" s="28">
        <v>2.572184592473822</v>
      </c>
      <c r="V22" s="20">
        <v>6.379426072603725E-2</v>
      </c>
      <c r="W22" s="20">
        <v>2.97479</v>
      </c>
      <c r="X22" s="20">
        <f t="shared" si="9"/>
        <v>5.3268690124451609E-2</v>
      </c>
      <c r="Y22" s="20">
        <f t="shared" si="10"/>
        <v>9.2653434944710122E-2</v>
      </c>
    </row>
    <row r="23" spans="1:25" ht="12.75" x14ac:dyDescent="0.2">
      <c r="A23" s="21" t="s">
        <v>173</v>
      </c>
      <c r="B23" s="21">
        <v>14.758919999999998</v>
      </c>
      <c r="C23" s="21">
        <f t="shared" si="0"/>
        <v>0.14475205963122792</v>
      </c>
      <c r="D23" s="21">
        <v>1.57657</v>
      </c>
      <c r="E23" s="21">
        <f t="shared" si="1"/>
        <v>2.8112874465049929E-2</v>
      </c>
      <c r="F23" s="21">
        <v>1.54278</v>
      </c>
      <c r="G23" s="21">
        <f t="shared" si="2"/>
        <v>2.4891577928363991E-2</v>
      </c>
      <c r="H23" s="21">
        <v>2.1946099999999999</v>
      </c>
      <c r="I23" s="21">
        <f t="shared" si="3"/>
        <v>2.3297346072186836E-2</v>
      </c>
      <c r="J23" s="21" t="s">
        <v>173</v>
      </c>
      <c r="K23" s="21">
        <v>1.7389557947103822</v>
      </c>
      <c r="L23" s="21">
        <f t="shared" si="4"/>
        <v>4.3128863956110666E-2</v>
      </c>
      <c r="M23" s="21">
        <v>70.899774565388938</v>
      </c>
      <c r="N23" s="21">
        <f t="shared" si="5"/>
        <v>1.1798930698184213</v>
      </c>
      <c r="O23" s="21">
        <f t="shared" si="6"/>
        <v>73.197114041529417</v>
      </c>
      <c r="P23" s="28">
        <v>0.55410000000000004</v>
      </c>
      <c r="Q23" s="27">
        <f t="shared" si="7"/>
        <v>6.934918648310388E-3</v>
      </c>
      <c r="R23" s="28">
        <v>0.14475205963122792</v>
      </c>
      <c r="S23" s="21" t="s">
        <v>173</v>
      </c>
      <c r="T23" s="27">
        <f t="shared" si="8"/>
        <v>4.7908946276673851E-2</v>
      </c>
      <c r="U23" s="28">
        <v>1.7389557947103822</v>
      </c>
      <c r="V23" s="20">
        <v>4.3128863956110666E-2</v>
      </c>
      <c r="W23" s="20">
        <v>3.8927799999999997</v>
      </c>
      <c r="X23" s="20">
        <f t="shared" si="9"/>
        <v>6.9706867221774549E-2</v>
      </c>
      <c r="Y23" s="20">
        <f t="shared" si="10"/>
        <v>0.20647135290379459</v>
      </c>
    </row>
    <row r="24" spans="1:25" ht="12.75" x14ac:dyDescent="0.2">
      <c r="A24" s="21" t="s">
        <v>174</v>
      </c>
      <c r="B24" s="21">
        <v>16.149999999999999</v>
      </c>
      <c r="C24" s="21">
        <f t="shared" si="0"/>
        <v>0.15839544919576304</v>
      </c>
      <c r="D24" s="21">
        <v>1.36757</v>
      </c>
      <c r="E24" s="21">
        <f t="shared" si="1"/>
        <v>2.4386055634807419E-2</v>
      </c>
      <c r="F24" s="21">
        <v>1.29867</v>
      </c>
      <c r="G24" s="21">
        <f t="shared" si="2"/>
        <v>2.0953049370764764E-2</v>
      </c>
      <c r="H24" s="21">
        <v>2.23217</v>
      </c>
      <c r="I24" s="21">
        <f t="shared" si="3"/>
        <v>2.3696072186836517E-2</v>
      </c>
      <c r="J24" s="21" t="s">
        <v>174</v>
      </c>
      <c r="K24" s="21">
        <v>1.579156648108649</v>
      </c>
      <c r="L24" s="21">
        <f t="shared" si="4"/>
        <v>3.9165591470948634E-2</v>
      </c>
      <c r="M24" s="21">
        <v>68.591881418735284</v>
      </c>
      <c r="N24" s="21">
        <f t="shared" si="5"/>
        <v>1.1414857949531583</v>
      </c>
      <c r="O24" s="21">
        <f t="shared" si="6"/>
        <v>77.745991501879928</v>
      </c>
      <c r="P24" s="28">
        <v>0.50319000000000003</v>
      </c>
      <c r="Q24" s="27">
        <f t="shared" si="7"/>
        <v>6.2977471839799747E-3</v>
      </c>
      <c r="R24" s="28">
        <v>0.15839544919576304</v>
      </c>
      <c r="S24" s="21" t="s">
        <v>174</v>
      </c>
      <c r="T24" s="27">
        <f t="shared" si="8"/>
        <v>3.9759647237064905E-2</v>
      </c>
      <c r="U24" s="28">
        <v>1.579156648108649</v>
      </c>
      <c r="V24" s="20">
        <v>3.9165591470948634E-2</v>
      </c>
      <c r="W24" s="20">
        <v>4.7397300000000007</v>
      </c>
      <c r="X24" s="20">
        <f t="shared" si="9"/>
        <v>8.4872951920494238E-2</v>
      </c>
      <c r="Y24" s="20">
        <f t="shared" si="10"/>
        <v>0.19103797528527935</v>
      </c>
    </row>
    <row r="25" spans="1:25" ht="12.75" x14ac:dyDescent="0.2">
      <c r="A25" s="21" t="s">
        <v>175</v>
      </c>
      <c r="B25" s="21">
        <v>15.61646</v>
      </c>
      <c r="C25" s="21">
        <f t="shared" si="0"/>
        <v>0.15316261278932916</v>
      </c>
      <c r="D25" s="21">
        <v>3.3815300000000001</v>
      </c>
      <c r="E25" s="21">
        <f t="shared" si="1"/>
        <v>6.0298323823109845E-2</v>
      </c>
      <c r="F25" s="21">
        <v>1.56429</v>
      </c>
      <c r="G25" s="21">
        <f t="shared" si="2"/>
        <v>2.523862536302033E-2</v>
      </c>
      <c r="H25" s="21">
        <v>1.59765</v>
      </c>
      <c r="I25" s="21">
        <f t="shared" si="3"/>
        <v>1.6960191082802549E-2</v>
      </c>
      <c r="J25" s="21" t="s">
        <v>175</v>
      </c>
      <c r="K25" s="21">
        <v>2.0765279328451629</v>
      </c>
      <c r="L25" s="21">
        <f t="shared" si="4"/>
        <v>5.1501188810643923E-2</v>
      </c>
      <c r="M25" s="21">
        <v>66.752418599293748</v>
      </c>
      <c r="N25" s="21">
        <f t="shared" si="5"/>
        <v>1.1108739989897445</v>
      </c>
      <c r="O25" s="21">
        <f t="shared" si="6"/>
        <v>64.165435211429411</v>
      </c>
      <c r="P25" s="28">
        <v>1.2452299999999998</v>
      </c>
      <c r="Q25" s="27">
        <f t="shared" si="7"/>
        <v>1.5584856070087607E-2</v>
      </c>
      <c r="R25" s="28">
        <v>0.15316261278932916</v>
      </c>
      <c r="S25" s="21" t="s">
        <v>175</v>
      </c>
      <c r="T25" s="27">
        <f t="shared" si="8"/>
        <v>0.10175365767313028</v>
      </c>
      <c r="U25" s="28">
        <v>2.0765279328451629</v>
      </c>
      <c r="V25" s="20">
        <v>5.1501188810643923E-2</v>
      </c>
      <c r="W25" s="20">
        <v>4.4647099999999993</v>
      </c>
      <c r="X25" s="20">
        <f t="shared" si="9"/>
        <v>7.9948249619482478E-2</v>
      </c>
      <c r="Y25" s="20">
        <f t="shared" si="10"/>
        <v>0.1290244468546585</v>
      </c>
    </row>
    <row r="26" spans="1:25" ht="12.75" x14ac:dyDescent="0.2">
      <c r="A26" s="21" t="s">
        <v>95</v>
      </c>
      <c r="B26" s="21">
        <v>15.095580000000002</v>
      </c>
      <c r="C26" s="21">
        <f t="shared" si="0"/>
        <v>0.14805394272263636</v>
      </c>
      <c r="D26" s="21">
        <v>2.1281700000000003</v>
      </c>
      <c r="E26" s="21">
        <f t="shared" si="1"/>
        <v>3.7948823109843086E-2</v>
      </c>
      <c r="F26" s="21">
        <v>1.8037999999999998</v>
      </c>
      <c r="G26" s="21">
        <f t="shared" si="2"/>
        <v>2.9102936431106809E-2</v>
      </c>
      <c r="H26" s="21">
        <v>2.2480000000000002</v>
      </c>
      <c r="I26" s="21">
        <f t="shared" si="3"/>
        <v>2.3864118895966031E-2</v>
      </c>
      <c r="J26" s="21" t="s">
        <v>95</v>
      </c>
      <c r="K26" s="21">
        <v>1.9961482674673348</v>
      </c>
      <c r="L26" s="21">
        <f t="shared" si="4"/>
        <v>4.9507645522503342E-2</v>
      </c>
      <c r="M26" s="21">
        <v>66.787610138624089</v>
      </c>
      <c r="N26" s="21">
        <f t="shared" si="5"/>
        <v>1.111459646174473</v>
      </c>
      <c r="O26" s="21">
        <f t="shared" si="6"/>
        <v>68.828460224273371</v>
      </c>
      <c r="P26" s="28">
        <v>2.08988</v>
      </c>
      <c r="Q26" s="27">
        <f t="shared" si="7"/>
        <v>2.6156195244055068E-2</v>
      </c>
      <c r="R26" s="28">
        <v>0.14805394272263636</v>
      </c>
      <c r="S26" s="21" t="s">
        <v>95</v>
      </c>
      <c r="T26" s="27">
        <f t="shared" si="8"/>
        <v>0.17666665786169555</v>
      </c>
      <c r="U26" s="28">
        <v>1.9961482674673348</v>
      </c>
      <c r="V26" s="20">
        <v>4.9507645522503342E-2</v>
      </c>
      <c r="W26" s="20">
        <v>5.3948699999999992</v>
      </c>
      <c r="X26" s="20">
        <f t="shared" si="9"/>
        <v>9.6604351329572916E-2</v>
      </c>
      <c r="Y26" s="20">
        <f t="shared" si="10"/>
        <v>0.16332758028162503</v>
      </c>
    </row>
    <row r="27" spans="1:25" ht="12.75" x14ac:dyDescent="0.2">
      <c r="A27" s="21" t="s">
        <v>4</v>
      </c>
      <c r="B27" s="21">
        <v>15.51202</v>
      </c>
      <c r="C27" s="21">
        <f t="shared" si="0"/>
        <v>0.15213828952530406</v>
      </c>
      <c r="D27" s="21">
        <v>2.1193999999999997</v>
      </c>
      <c r="E27" s="21">
        <f t="shared" si="1"/>
        <v>3.7792439372325244E-2</v>
      </c>
      <c r="F27" s="21">
        <v>1.6965300000000001</v>
      </c>
      <c r="G27" s="21">
        <f t="shared" si="2"/>
        <v>2.7372216844143274E-2</v>
      </c>
      <c r="H27" s="21">
        <v>2.1432800000000003</v>
      </c>
      <c r="I27" s="21">
        <f t="shared" si="3"/>
        <v>2.2752441613588113E-2</v>
      </c>
      <c r="J27" s="21" t="s">
        <v>4</v>
      </c>
      <c r="K27" s="21">
        <v>2.3959643808623383</v>
      </c>
      <c r="L27" s="21">
        <f t="shared" si="4"/>
        <v>5.9423719763450851E-2</v>
      </c>
      <c r="M27" s="21">
        <v>67.144248026264876</v>
      </c>
      <c r="N27" s="21">
        <f t="shared" si="5"/>
        <v>1.1173947083751852</v>
      </c>
      <c r="O27" s="21">
        <f t="shared" si="6"/>
        <v>70.012069558456176</v>
      </c>
      <c r="P27" s="28">
        <v>0.82010000000000005</v>
      </c>
      <c r="Q27" s="27">
        <f t="shared" si="7"/>
        <v>1.0264080100125157E-2</v>
      </c>
      <c r="R27" s="28">
        <v>0.15213828952530406</v>
      </c>
      <c r="S27" s="21" t="s">
        <v>4</v>
      </c>
      <c r="T27" s="27">
        <f t="shared" si="8"/>
        <v>6.7465462719153324E-2</v>
      </c>
      <c r="U27" s="28">
        <v>2.3959643808623383</v>
      </c>
      <c r="V27" s="20">
        <v>5.9423719763450851E-2</v>
      </c>
      <c r="W27" s="20">
        <v>4.7416200000000011</v>
      </c>
      <c r="X27" s="20">
        <f t="shared" si="9"/>
        <v>8.4906795594950332E-2</v>
      </c>
      <c r="Y27" s="20">
        <f t="shared" si="10"/>
        <v>0.15764124140407387</v>
      </c>
    </row>
    <row r="28" spans="1:25" ht="12.75" x14ac:dyDescent="0.2">
      <c r="A28" s="21" t="s">
        <v>176</v>
      </c>
      <c r="B28" s="21">
        <v>14.88686</v>
      </c>
      <c r="C28" s="21">
        <f t="shared" si="0"/>
        <v>0.14600686543742644</v>
      </c>
      <c r="D28" s="21">
        <v>2.0093100000000002</v>
      </c>
      <c r="E28" s="21">
        <f t="shared" si="1"/>
        <v>3.5829350927246796E-2</v>
      </c>
      <c r="F28" s="21">
        <v>1.6869000000000001</v>
      </c>
      <c r="G28" s="21">
        <f t="shared" si="2"/>
        <v>2.7216844143272027E-2</v>
      </c>
      <c r="H28" s="21">
        <v>2.1412399999999998</v>
      </c>
      <c r="I28" s="21">
        <f t="shared" si="3"/>
        <v>2.2730785562632694E-2</v>
      </c>
      <c r="J28" s="21" t="s">
        <v>176</v>
      </c>
      <c r="K28" s="21">
        <v>2.5598791920937578</v>
      </c>
      <c r="L28" s="21">
        <f t="shared" si="4"/>
        <v>6.3489067264230106E-2</v>
      </c>
      <c r="M28" s="21">
        <v>68.155906080073862</v>
      </c>
      <c r="N28" s="21">
        <f t="shared" si="5"/>
        <v>1.1342304223676793</v>
      </c>
      <c r="O28" s="21">
        <f t="shared" si="6"/>
        <v>69.842012875902057</v>
      </c>
      <c r="P28" s="28">
        <v>0.84540999999999999</v>
      </c>
      <c r="Q28" s="27">
        <f t="shared" si="7"/>
        <v>1.0580851063829786E-2</v>
      </c>
      <c r="R28" s="28">
        <v>0.14600686543742644</v>
      </c>
      <c r="S28" s="21" t="s">
        <v>176</v>
      </c>
      <c r="T28" s="27">
        <f t="shared" si="8"/>
        <v>7.2468174918558045E-2</v>
      </c>
      <c r="U28" s="28">
        <v>2.5598791920937578</v>
      </c>
      <c r="V28" s="20">
        <v>6.3489067264230106E-2</v>
      </c>
      <c r="W28" s="20">
        <v>4.3068299999999997</v>
      </c>
      <c r="X28" s="20">
        <f t="shared" si="9"/>
        <v>7.7121138866505498E-2</v>
      </c>
      <c r="Y28" s="20">
        <f t="shared" si="10"/>
        <v>0.16165814835303077</v>
      </c>
    </row>
    <row r="29" spans="1:25" ht="12.75" x14ac:dyDescent="0.2">
      <c r="A29" s="21" t="s">
        <v>5</v>
      </c>
      <c r="B29" s="21">
        <v>14.15291</v>
      </c>
      <c r="C29" s="21">
        <f t="shared" si="0"/>
        <v>0.1388084542958023</v>
      </c>
      <c r="D29" s="21">
        <v>2.0297700000000001</v>
      </c>
      <c r="E29" s="21">
        <f t="shared" si="1"/>
        <v>3.6194186875891585E-2</v>
      </c>
      <c r="F29" s="21">
        <v>1.68632</v>
      </c>
      <c r="G29" s="21">
        <f t="shared" si="2"/>
        <v>2.7207486285898679E-2</v>
      </c>
      <c r="H29" s="21">
        <v>1.96285</v>
      </c>
      <c r="I29" s="21">
        <f t="shared" si="3"/>
        <v>2.0837048832271762E-2</v>
      </c>
      <c r="J29" s="21" t="s">
        <v>5</v>
      </c>
      <c r="K29" s="21">
        <v>2.6614838089444883</v>
      </c>
      <c r="L29" s="21">
        <f t="shared" si="4"/>
        <v>6.6009023039297829E-2</v>
      </c>
      <c r="M29" s="21">
        <v>68.87054884283674</v>
      </c>
      <c r="N29" s="21">
        <f t="shared" si="5"/>
        <v>1.1461232957702903</v>
      </c>
      <c r="O29" s="21">
        <f t="shared" si="6"/>
        <v>68.645648979630437</v>
      </c>
      <c r="P29" s="20">
        <v>0.90356999999999998</v>
      </c>
      <c r="Q29" s="27">
        <f t="shared" si="7"/>
        <v>1.1308760951188985E-2</v>
      </c>
      <c r="R29" s="20">
        <v>0.1388084542958023</v>
      </c>
      <c r="S29" s="21" t="s">
        <v>5</v>
      </c>
      <c r="T29" s="27">
        <f t="shared" si="8"/>
        <v>8.1470260644858808E-2</v>
      </c>
      <c r="U29" s="28">
        <v>2.6614838089444883</v>
      </c>
      <c r="V29" s="20">
        <v>6.6009023039297829E-2</v>
      </c>
      <c r="W29" s="20">
        <v>4.7274299999999991</v>
      </c>
      <c r="X29" s="20">
        <f t="shared" si="9"/>
        <v>8.4652699435938741E-2</v>
      </c>
      <c r="Y29" s="20">
        <f t="shared" si="10"/>
        <v>0.13830353516432572</v>
      </c>
    </row>
    <row r="30" spans="1:25" ht="12.75" x14ac:dyDescent="0.2">
      <c r="A30" s="21" t="s">
        <v>177</v>
      </c>
      <c r="B30" s="21">
        <v>12.464550000000001</v>
      </c>
      <c r="C30" s="21">
        <f t="shared" si="0"/>
        <v>0.1222494115339349</v>
      </c>
      <c r="D30" s="21">
        <v>3.5535999999999999</v>
      </c>
      <c r="E30" s="21">
        <f t="shared" si="1"/>
        <v>6.3366619115549208E-2</v>
      </c>
      <c r="F30" s="21">
        <v>2.4494399999999996</v>
      </c>
      <c r="G30" s="21">
        <f t="shared" si="2"/>
        <v>3.9519845111326231E-2</v>
      </c>
      <c r="H30" s="21">
        <v>2.2861900000000004</v>
      </c>
      <c r="I30" s="21">
        <f t="shared" si="3"/>
        <v>2.4269532908704886E-2</v>
      </c>
      <c r="J30" s="21" t="s">
        <v>177</v>
      </c>
      <c r="K30" s="21">
        <v>1.7224642826264094</v>
      </c>
      <c r="L30" s="21">
        <f t="shared" si="4"/>
        <v>4.2719848279424835E-2</v>
      </c>
      <c r="M30" s="21">
        <v>70.779055326886336</v>
      </c>
      <c r="N30" s="21">
        <f t="shared" si="5"/>
        <v>1.1778840959708159</v>
      </c>
      <c r="O30" s="21">
        <f t="shared" si="6"/>
        <v>54.300280273329491</v>
      </c>
      <c r="P30" s="20">
        <v>1.1279699999999999</v>
      </c>
      <c r="Q30" s="27">
        <f t="shared" si="7"/>
        <v>1.4117271589486856E-2</v>
      </c>
      <c r="R30" s="20">
        <v>0.1222494115339349</v>
      </c>
      <c r="S30" s="21" t="s">
        <v>177</v>
      </c>
      <c r="T30" s="27">
        <f t="shared" si="8"/>
        <v>0.11547926008272096</v>
      </c>
      <c r="U30" s="28">
        <v>1.7224642826264094</v>
      </c>
      <c r="V30" s="20">
        <v>4.2719848279424835E-2</v>
      </c>
      <c r="W30" s="20">
        <v>3.2177200000000004</v>
      </c>
      <c r="X30" s="20">
        <f t="shared" si="9"/>
        <v>5.7618766227952374E-2</v>
      </c>
      <c r="Y30" s="20">
        <f t="shared" si="10"/>
        <v>0.24187630084248882</v>
      </c>
    </row>
    <row r="31" spans="1:25" x14ac:dyDescent="0.25">
      <c r="A31" s="25" t="s">
        <v>178</v>
      </c>
      <c r="B31" s="26">
        <v>14.71059</v>
      </c>
      <c r="C31" s="21">
        <f t="shared" si="0"/>
        <v>0.14427805021577089</v>
      </c>
      <c r="D31" s="26">
        <v>1.5482199999999999</v>
      </c>
      <c r="E31" s="21">
        <f t="shared" si="1"/>
        <v>2.7607346647646219E-2</v>
      </c>
      <c r="F31" s="26">
        <v>0.70762999999999998</v>
      </c>
      <c r="G31" s="21">
        <f t="shared" si="2"/>
        <v>1.1417070022587931E-2</v>
      </c>
      <c r="H31" s="26">
        <v>1.1246100000000001</v>
      </c>
      <c r="I31" s="21">
        <f t="shared" si="3"/>
        <v>1.1938535031847134E-2</v>
      </c>
      <c r="J31" s="25" t="s">
        <v>178</v>
      </c>
      <c r="K31" s="26">
        <v>2.2956099999999999</v>
      </c>
      <c r="L31" s="21">
        <f t="shared" si="4"/>
        <v>5.6934771825396822E-2</v>
      </c>
      <c r="M31" s="26">
        <v>54.54345</v>
      </c>
      <c r="N31" s="21">
        <f t="shared" si="5"/>
        <v>0.90769595606590114</v>
      </c>
      <c r="O31" s="21">
        <f t="shared" si="6"/>
        <v>78.710370169484264</v>
      </c>
      <c r="P31" s="20">
        <v>1.3541700000000001</v>
      </c>
      <c r="Q31" s="27">
        <f t="shared" si="7"/>
        <v>1.6948310387984982E-2</v>
      </c>
      <c r="R31" s="20">
        <v>0.14427805021577089</v>
      </c>
      <c r="S31" s="25" t="s">
        <v>178</v>
      </c>
      <c r="T31" s="27">
        <f t="shared" si="8"/>
        <v>0.1174697770217883</v>
      </c>
      <c r="U31" s="28">
        <v>2.2956099999999999</v>
      </c>
      <c r="V31" s="20">
        <v>5.6934771825396822E-2</v>
      </c>
      <c r="W31" s="20">
        <v>4.6967699999999999</v>
      </c>
      <c r="X31" s="20">
        <f t="shared" si="9"/>
        <v>8.410367982809562E-2</v>
      </c>
      <c r="Y31" s="20">
        <f t="shared" si="10"/>
        <v>8.4647377306566657E-2</v>
      </c>
    </row>
    <row r="32" spans="1:25" x14ac:dyDescent="0.25">
      <c r="A32" s="25" t="s">
        <v>179</v>
      </c>
      <c r="B32" s="26">
        <v>15.233519999999999</v>
      </c>
      <c r="C32" s="21">
        <f t="shared" si="0"/>
        <v>0.14940682620635543</v>
      </c>
      <c r="D32" s="26">
        <v>2.1044100000000001</v>
      </c>
      <c r="E32" s="21">
        <f t="shared" si="1"/>
        <v>3.7525142653352356E-2</v>
      </c>
      <c r="F32" s="26">
        <v>1.5939299999999998</v>
      </c>
      <c r="G32" s="21">
        <f t="shared" si="2"/>
        <v>2.5716844143272022E-2</v>
      </c>
      <c r="H32" s="26">
        <v>1.72088</v>
      </c>
      <c r="I32" s="21">
        <f t="shared" si="3"/>
        <v>1.8268365180467091E-2</v>
      </c>
      <c r="J32" s="25" t="s">
        <v>179</v>
      </c>
      <c r="K32" s="26">
        <v>1.4189999999999998</v>
      </c>
      <c r="L32" s="21">
        <f t="shared" si="4"/>
        <v>3.5193452380952374E-2</v>
      </c>
      <c r="M32" s="26">
        <v>60.288190000000007</v>
      </c>
      <c r="N32" s="21">
        <f t="shared" si="5"/>
        <v>1.0032982193376603</v>
      </c>
      <c r="O32" s="21">
        <f t="shared" si="6"/>
        <v>70.259891930016011</v>
      </c>
      <c r="P32" s="20">
        <v>1.3237899999999998</v>
      </c>
      <c r="Q32" s="27">
        <f t="shared" si="7"/>
        <v>1.6568085106382975E-2</v>
      </c>
      <c r="R32" s="20">
        <v>0.14940682620635543</v>
      </c>
      <c r="S32" s="25" t="s">
        <v>179</v>
      </c>
      <c r="T32" s="27">
        <f t="shared" si="8"/>
        <v>0.11089242390772508</v>
      </c>
      <c r="U32" s="28">
        <v>1.4189999999999998</v>
      </c>
      <c r="V32" s="20">
        <v>3.5193452380952374E-2</v>
      </c>
      <c r="W32" s="20">
        <v>5.2928799999999994</v>
      </c>
      <c r="X32" s="20">
        <f t="shared" si="9"/>
        <v>9.4778046378368688E-2</v>
      </c>
      <c r="Y32" s="20">
        <f t="shared" si="10"/>
        <v>0.14055670169885576</v>
      </c>
    </row>
    <row r="33" spans="1:25" x14ac:dyDescent="0.25">
      <c r="A33" s="25" t="s">
        <v>180</v>
      </c>
      <c r="B33" s="26">
        <v>16.668689999999998</v>
      </c>
      <c r="C33" s="21">
        <f t="shared" si="0"/>
        <v>0.16348264025107884</v>
      </c>
      <c r="D33" s="26">
        <v>3.5485000000000002</v>
      </c>
      <c r="E33" s="21">
        <f t="shared" si="1"/>
        <v>6.3275677603423688E-2</v>
      </c>
      <c r="F33" s="26">
        <v>1.8552599999999999</v>
      </c>
      <c r="G33" s="21">
        <f t="shared" si="2"/>
        <v>2.9933204259438528E-2</v>
      </c>
      <c r="H33" s="26">
        <v>0.77241999999999988</v>
      </c>
      <c r="I33" s="21">
        <f t="shared" si="3"/>
        <v>8.1997876857749456E-3</v>
      </c>
      <c r="J33" s="25" t="s">
        <v>180</v>
      </c>
      <c r="K33" s="26">
        <v>2.14941</v>
      </c>
      <c r="L33" s="21">
        <f t="shared" si="4"/>
        <v>5.3308779761904762E-2</v>
      </c>
      <c r="M33" s="26">
        <v>55.898270000000004</v>
      </c>
      <c r="N33" s="21">
        <f t="shared" si="5"/>
        <v>0.93024246962889001</v>
      </c>
      <c r="O33" s="21">
        <f t="shared" si="6"/>
        <v>63.688367619134553</v>
      </c>
      <c r="P33" s="20">
        <v>0.56366000000000005</v>
      </c>
      <c r="Q33" s="27">
        <f t="shared" si="7"/>
        <v>7.0545682102628286E-3</v>
      </c>
      <c r="R33" s="20">
        <v>0.16348264025107884</v>
      </c>
      <c r="S33" s="25" t="s">
        <v>180</v>
      </c>
      <c r="T33" s="27">
        <f t="shared" si="8"/>
        <v>4.3151787856058159E-2</v>
      </c>
      <c r="U33" s="28">
        <v>2.14941</v>
      </c>
      <c r="V33" s="20">
        <v>5.3308779761904762E-2</v>
      </c>
      <c r="W33" s="20">
        <v>4.3408899999999999</v>
      </c>
      <c r="X33" s="20">
        <f t="shared" si="9"/>
        <v>7.7731041274957474E-2</v>
      </c>
      <c r="Y33" s="20">
        <f t="shared" si="10"/>
        <v>6.2574777811000667E-2</v>
      </c>
    </row>
    <row r="34" spans="1:25" x14ac:dyDescent="0.25">
      <c r="A34" s="25" t="s">
        <v>94</v>
      </c>
      <c r="B34" s="26">
        <v>13.138139999999998</v>
      </c>
      <c r="C34" s="21">
        <f t="shared" si="0"/>
        <v>0.1288558258140447</v>
      </c>
      <c r="D34" s="26">
        <v>2.4194999999999998</v>
      </c>
      <c r="E34" s="21">
        <f t="shared" si="1"/>
        <v>4.3143723252496428E-2</v>
      </c>
      <c r="F34" s="26">
        <v>1.48871</v>
      </c>
      <c r="G34" s="21">
        <f t="shared" si="2"/>
        <v>2.401919974185221E-2</v>
      </c>
      <c r="H34" s="26">
        <v>0.93289000000000011</v>
      </c>
      <c r="I34" s="21">
        <f t="shared" si="3"/>
        <v>9.9032908704883241E-3</v>
      </c>
      <c r="J34" s="25" t="s">
        <v>94</v>
      </c>
      <c r="K34" s="26">
        <v>1.4125799999999999</v>
      </c>
      <c r="L34" s="21">
        <f t="shared" si="4"/>
        <v>3.5034226190476192E-2</v>
      </c>
      <c r="M34" s="26">
        <v>54.440809999999999</v>
      </c>
      <c r="N34" s="21">
        <f t="shared" si="5"/>
        <v>0.90598785155599926</v>
      </c>
      <c r="O34" s="21">
        <f t="shared" si="6"/>
        <v>65.736480105788331</v>
      </c>
      <c r="P34" s="20">
        <v>4.7208399999999999</v>
      </c>
      <c r="Q34" s="27">
        <f t="shared" si="7"/>
        <v>5.9084355444305375E-2</v>
      </c>
      <c r="R34" s="20">
        <v>0.1288558258140447</v>
      </c>
      <c r="S34" s="25" t="s">
        <v>94</v>
      </c>
      <c r="T34" s="27">
        <f t="shared" si="8"/>
        <v>0.45853072665547612</v>
      </c>
      <c r="U34" s="28">
        <v>1.4125799999999999</v>
      </c>
      <c r="V34" s="20">
        <v>3.5034226190476192E-2</v>
      </c>
      <c r="W34" s="20">
        <v>9.1208099999999988</v>
      </c>
      <c r="X34" s="20">
        <f t="shared" si="9"/>
        <v>0.16332366371206014</v>
      </c>
      <c r="Y34" s="20">
        <f t="shared" si="10"/>
        <v>4.9926377394689629E-2</v>
      </c>
    </row>
    <row r="35" spans="1:25" x14ac:dyDescent="0.25">
      <c r="A35" s="25" t="s">
        <v>181</v>
      </c>
      <c r="B35" s="26">
        <v>14.38781</v>
      </c>
      <c r="C35" s="21">
        <f t="shared" si="0"/>
        <v>0.14111229894076111</v>
      </c>
      <c r="D35" s="26">
        <v>2.2806900000000003</v>
      </c>
      <c r="E35" s="21">
        <f t="shared" si="1"/>
        <v>4.0668509272467908E-2</v>
      </c>
      <c r="F35" s="26">
        <v>2.0130300000000001</v>
      </c>
      <c r="G35" s="21">
        <f t="shared" si="2"/>
        <v>3.2478702807357214E-2</v>
      </c>
      <c r="H35" s="26">
        <v>1.79061</v>
      </c>
      <c r="I35" s="21">
        <f t="shared" si="3"/>
        <v>1.9008598726114649E-2</v>
      </c>
      <c r="J35" s="25" t="s">
        <v>181</v>
      </c>
      <c r="K35" s="26">
        <v>0.97455999999999987</v>
      </c>
      <c r="L35" s="21">
        <f t="shared" si="4"/>
        <v>2.4170634920634919E-2</v>
      </c>
      <c r="M35" s="26">
        <v>64.36666000000001</v>
      </c>
      <c r="N35" s="21">
        <f t="shared" si="5"/>
        <v>1.071170910301215</v>
      </c>
      <c r="O35" s="21">
        <f t="shared" si="6"/>
        <v>65.860459714762882</v>
      </c>
      <c r="P35" s="20">
        <v>1.5717099999999999</v>
      </c>
      <c r="Q35" s="27">
        <f t="shared" si="7"/>
        <v>1.9670963704630787E-2</v>
      </c>
      <c r="R35" s="20">
        <v>0.14111229894076111</v>
      </c>
      <c r="S35" s="25" t="s">
        <v>181</v>
      </c>
      <c r="T35" s="27">
        <f t="shared" si="8"/>
        <v>0.13939935676966506</v>
      </c>
      <c r="U35" s="28">
        <v>0.97455999999999987</v>
      </c>
      <c r="V35" s="20">
        <v>2.4170634920634919E-2</v>
      </c>
      <c r="W35" s="20">
        <v>4.1632999999999996</v>
      </c>
      <c r="X35" s="20">
        <f t="shared" si="9"/>
        <v>7.4550989345509883E-2</v>
      </c>
      <c r="Y35" s="20">
        <f t="shared" si="10"/>
        <v>0.19254746736002987</v>
      </c>
    </row>
    <row r="36" spans="1:25" x14ac:dyDescent="0.25">
      <c r="A36" s="25" t="s">
        <v>182</v>
      </c>
      <c r="B36" s="26">
        <v>15.06194</v>
      </c>
      <c r="C36" s="21">
        <f t="shared" si="0"/>
        <v>0.14772400941545705</v>
      </c>
      <c r="D36" s="26">
        <v>9.5278399999999994</v>
      </c>
      <c r="E36" s="21">
        <f t="shared" si="1"/>
        <v>0.16989728958630526</v>
      </c>
      <c r="F36" s="26">
        <v>2.3045800000000001</v>
      </c>
      <c r="G36" s="21">
        <f>F36/61.98</f>
        <v>3.7182639561148763E-2</v>
      </c>
      <c r="H36" s="26">
        <v>0.24299000000000004</v>
      </c>
      <c r="I36" s="21">
        <f t="shared" si="3"/>
        <v>2.5795116772823782E-3</v>
      </c>
      <c r="J36" s="25" t="s">
        <v>182</v>
      </c>
      <c r="K36" s="26">
        <v>4.5514400000000004</v>
      </c>
      <c r="L36" s="21">
        <f t="shared" si="4"/>
        <v>0.11288293650793652</v>
      </c>
      <c r="M36" s="26">
        <v>49.699740000000006</v>
      </c>
      <c r="N36" s="21">
        <f t="shared" si="5"/>
        <v>0.82708836744882686</v>
      </c>
      <c r="O36" s="21">
        <f t="shared" si="6"/>
        <v>41.635391651455357</v>
      </c>
      <c r="P36" s="20">
        <v>1.6732800000000001</v>
      </c>
      <c r="Q36" s="27">
        <f t="shared" si="7"/>
        <v>2.0942177722152691E-2</v>
      </c>
      <c r="R36" s="20">
        <v>0.14772400941545705</v>
      </c>
      <c r="S36" s="25" t="s">
        <v>182</v>
      </c>
      <c r="T36" s="27">
        <f t="shared" si="8"/>
        <v>0.14176556542853633</v>
      </c>
      <c r="U36" s="28">
        <v>4.5514400000000004</v>
      </c>
      <c r="V36" s="20">
        <v>0.11288293650793652</v>
      </c>
      <c r="W36" s="20">
        <v>10.343669999999999</v>
      </c>
      <c r="X36" s="20">
        <f t="shared" si="9"/>
        <v>0.18522105828632823</v>
      </c>
      <c r="Y36" s="20">
        <f t="shared" si="10"/>
        <v>8.6530597453503347E-3</v>
      </c>
    </row>
    <row r="37" spans="1:25" x14ac:dyDescent="0.25">
      <c r="A37" s="29" t="s">
        <v>183</v>
      </c>
      <c r="B37" s="30">
        <v>12.76789</v>
      </c>
      <c r="C37" s="21">
        <f t="shared" si="0"/>
        <v>0.12522449980384465</v>
      </c>
      <c r="D37" s="30">
        <v>1.50061</v>
      </c>
      <c r="E37" s="21">
        <f t="shared" si="1"/>
        <v>2.6758380884450785E-2</v>
      </c>
      <c r="F37" s="30">
        <v>1.4366899999999998</v>
      </c>
      <c r="G37" s="21">
        <f t="shared" si="2"/>
        <v>2.3179896740884155E-2</v>
      </c>
      <c r="H37" s="30">
        <v>1.75024</v>
      </c>
      <c r="I37" s="21">
        <f t="shared" si="3"/>
        <v>1.858004246284501E-2</v>
      </c>
      <c r="J37" s="29" t="s">
        <v>183</v>
      </c>
      <c r="K37" s="30">
        <v>0.79017999999999988</v>
      </c>
      <c r="L37" s="21">
        <f t="shared" si="4"/>
        <v>1.9597718253968249E-2</v>
      </c>
      <c r="M37" s="30">
        <v>74.526969999999992</v>
      </c>
      <c r="N37" s="21">
        <f t="shared" si="5"/>
        <v>1.2402557829921781</v>
      </c>
      <c r="O37" s="21">
        <f t="shared" si="6"/>
        <v>71.490359790894729</v>
      </c>
      <c r="P37" s="20">
        <v>0.71950999999999987</v>
      </c>
      <c r="Q37" s="27">
        <f t="shared" si="7"/>
        <v>9.0051314142678331E-3</v>
      </c>
      <c r="R37" s="20">
        <v>0.12522449980384465</v>
      </c>
      <c r="S37" s="29" t="s">
        <v>183</v>
      </c>
      <c r="T37" s="27">
        <f t="shared" si="8"/>
        <v>7.1911897658794702E-2</v>
      </c>
      <c r="U37" s="28">
        <v>0.79017999999999988</v>
      </c>
      <c r="V37" s="20">
        <v>1.9597718253968249E-2</v>
      </c>
      <c r="W37" s="20">
        <v>2.7222399999999998</v>
      </c>
      <c r="X37" s="20">
        <f t="shared" si="9"/>
        <v>4.8746351508639985E-2</v>
      </c>
      <c r="Y37" s="20">
        <f t="shared" si="10"/>
        <v>0.27186034614828203</v>
      </c>
    </row>
    <row r="38" spans="1:25" x14ac:dyDescent="0.25">
      <c r="A38" s="29" t="s">
        <v>184</v>
      </c>
      <c r="B38" s="30">
        <v>15.574540000000001</v>
      </c>
      <c r="C38" s="21">
        <f t="shared" si="0"/>
        <v>0.15275147116516283</v>
      </c>
      <c r="D38" s="30">
        <v>1.0597799999999999</v>
      </c>
      <c r="E38" s="21">
        <f t="shared" si="1"/>
        <v>1.8897646219686162E-2</v>
      </c>
      <c r="F38" s="30">
        <v>1.3836199999999999</v>
      </c>
      <c r="G38" s="21">
        <f t="shared" si="2"/>
        <v>2.2323652791222975E-2</v>
      </c>
      <c r="H38" s="30">
        <v>2.9192599999999995</v>
      </c>
      <c r="I38" s="21">
        <f t="shared" si="3"/>
        <v>3.0990021231422499E-2</v>
      </c>
      <c r="J38" s="29" t="s">
        <v>184</v>
      </c>
      <c r="K38" s="30">
        <v>1.1440300000000001</v>
      </c>
      <c r="L38" s="21">
        <f t="shared" si="4"/>
        <v>2.8373759920634924E-2</v>
      </c>
      <c r="M38" s="30">
        <v>67.390660000000011</v>
      </c>
      <c r="N38" s="21">
        <f t="shared" si="5"/>
        <v>1.1214954235313697</v>
      </c>
      <c r="O38" s="21">
        <f t="shared" si="6"/>
        <v>78.748924927198829</v>
      </c>
      <c r="P38" s="20">
        <v>0.68255999999999983</v>
      </c>
      <c r="Q38" s="27">
        <f t="shared" si="7"/>
        <v>8.5426783479349167E-3</v>
      </c>
      <c r="R38" s="20">
        <v>0.15275147116516283</v>
      </c>
      <c r="S38" s="29" t="s">
        <v>184</v>
      </c>
      <c r="T38" s="27">
        <f t="shared" si="8"/>
        <v>5.5925342536950945E-2</v>
      </c>
      <c r="U38" s="28">
        <v>1.1440300000000001</v>
      </c>
      <c r="V38" s="20">
        <v>2.8373759920634924E-2</v>
      </c>
      <c r="W38" s="20">
        <v>4.3733000000000004</v>
      </c>
      <c r="X38" s="20">
        <f t="shared" si="9"/>
        <v>7.8311397618408107E-2</v>
      </c>
      <c r="Y38" s="20">
        <f t="shared" si="10"/>
        <v>0.29048109358681162</v>
      </c>
    </row>
    <row r="39" spans="1:25" x14ac:dyDescent="0.25">
      <c r="A39" s="29" t="s">
        <v>185</v>
      </c>
      <c r="B39" s="30">
        <v>16.412659999999999</v>
      </c>
      <c r="C39" s="21">
        <f t="shared" si="0"/>
        <v>0.16097155747351902</v>
      </c>
      <c r="D39" s="30">
        <v>1.83226</v>
      </c>
      <c r="E39" s="21">
        <f t="shared" si="1"/>
        <v>3.2672253922967194E-2</v>
      </c>
      <c r="F39" s="30">
        <v>1.3696199999999998</v>
      </c>
      <c r="G39" s="21">
        <f t="shared" si="2"/>
        <v>2.2097773475314615E-2</v>
      </c>
      <c r="H39" s="30">
        <v>1.2105699999999999</v>
      </c>
      <c r="I39" s="21">
        <f t="shared" si="3"/>
        <v>1.2851061571125264E-2</v>
      </c>
      <c r="J39" s="29" t="s">
        <v>185</v>
      </c>
      <c r="K39" s="30">
        <v>2.15882</v>
      </c>
      <c r="L39" s="21">
        <f t="shared" si="4"/>
        <v>5.35421626984127E-2</v>
      </c>
      <c r="M39" s="30">
        <v>63.046779999999998</v>
      </c>
      <c r="N39" s="21">
        <f t="shared" si="5"/>
        <v>1.0492058578798469</v>
      </c>
      <c r="O39" s="21">
        <f t="shared" si="6"/>
        <v>74.613133842125265</v>
      </c>
      <c r="P39" s="20">
        <v>2.2341800000000003</v>
      </c>
      <c r="Q39" s="27">
        <f t="shared" si="7"/>
        <v>2.7962202753441804E-2</v>
      </c>
      <c r="R39" s="20">
        <v>0.16097155747351902</v>
      </c>
      <c r="S39" s="29" t="s">
        <v>185</v>
      </c>
      <c r="T39" s="27">
        <f t="shared" si="8"/>
        <v>0.17370896568508251</v>
      </c>
      <c r="U39" s="28">
        <v>2.15882</v>
      </c>
      <c r="V39" s="20">
        <v>5.35421626984127E-2</v>
      </c>
      <c r="W39" s="20">
        <v>7.1091699999999998</v>
      </c>
      <c r="X39" s="20">
        <f t="shared" si="9"/>
        <v>0.12730181753066525</v>
      </c>
      <c r="Y39" s="20">
        <f t="shared" si="10"/>
        <v>7.1061594391179733E-2</v>
      </c>
    </row>
    <row r="40" spans="1:2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/>
      <c r="S40" s="21"/>
      <c r="T40" s="27"/>
    </row>
    <row r="41" spans="1:25" x14ac:dyDescent="0.25">
      <c r="A41" s="24" t="s">
        <v>186</v>
      </c>
      <c r="B41" s="21"/>
      <c r="C41" s="21"/>
      <c r="D41" s="21"/>
      <c r="E41" s="21"/>
      <c r="F41" s="21"/>
      <c r="G41" s="21"/>
      <c r="H41" s="21"/>
      <c r="I41" s="21"/>
      <c r="J41" s="24" t="s">
        <v>186</v>
      </c>
      <c r="K41" s="21"/>
      <c r="L41" s="21"/>
      <c r="M41" s="21"/>
      <c r="N41" s="21"/>
      <c r="O41" s="21"/>
      <c r="Q41" s="27"/>
      <c r="S41" s="24" t="s">
        <v>186</v>
      </c>
      <c r="T41" s="27"/>
    </row>
    <row r="42" spans="1:25" x14ac:dyDescent="0.25">
      <c r="A42" s="25" t="s">
        <v>187</v>
      </c>
      <c r="B42" s="26">
        <v>17.337580000000003</v>
      </c>
      <c r="C42" s="21">
        <f t="shared" ref="C42:C64" si="11">B42/101.96</f>
        <v>0.17004295802275407</v>
      </c>
      <c r="D42" s="26">
        <v>2.4292199999999999</v>
      </c>
      <c r="E42" s="21">
        <f t="shared" ref="E42:E64" si="12">D42/56.08</f>
        <v>4.3317047075606276E-2</v>
      </c>
      <c r="F42" s="26">
        <v>0.50322</v>
      </c>
      <c r="G42" s="21">
        <f t="shared" ref="G42:G64" si="13">F42/61.98</f>
        <v>8.1190706679574055E-3</v>
      </c>
      <c r="H42" s="26">
        <v>0.26264999999999999</v>
      </c>
      <c r="I42" s="21">
        <f t="shared" ref="I42:I64" si="14">H42/94.2</f>
        <v>2.7882165605095542E-3</v>
      </c>
      <c r="J42" s="25" t="s">
        <v>187</v>
      </c>
      <c r="K42" s="26">
        <v>3.9446499999999998</v>
      </c>
      <c r="L42" s="21">
        <f t="shared" ref="L42:L64" si="15">K42/40.32</f>
        <v>9.7833581349206347E-2</v>
      </c>
      <c r="M42" s="26">
        <v>52.131730000000005</v>
      </c>
      <c r="N42" s="21">
        <f t="shared" ref="N42:N64" si="16">M42/60.09</f>
        <v>0.86756082542852386</v>
      </c>
      <c r="O42" s="21">
        <f t="shared" ref="O42:O64" si="17">(C42)/(C42+E42+G42)*100</f>
        <v>76.776082541614969</v>
      </c>
      <c r="P42" s="20">
        <v>0.69591999999999998</v>
      </c>
      <c r="Q42" s="27">
        <f t="shared" si="7"/>
        <v>8.7098873591989982E-3</v>
      </c>
      <c r="R42" s="20">
        <v>0.17004295802275407</v>
      </c>
      <c r="S42" s="25" t="s">
        <v>187</v>
      </c>
      <c r="T42" s="27">
        <f t="shared" si="8"/>
        <v>5.1221688098565636E-2</v>
      </c>
      <c r="U42" s="20">
        <v>3.9446499999999998</v>
      </c>
      <c r="V42" s="20">
        <v>9.7833581349206347E-2</v>
      </c>
      <c r="W42" s="20">
        <v>4.807879999999999</v>
      </c>
      <c r="X42" s="20">
        <f t="shared" si="9"/>
        <v>8.6093293938579979E-2</v>
      </c>
      <c r="Y42" s="20">
        <f t="shared" si="10"/>
        <v>1.5159375464552927E-2</v>
      </c>
    </row>
    <row r="43" spans="1:25" x14ac:dyDescent="0.25">
      <c r="A43" s="25" t="s">
        <v>188</v>
      </c>
      <c r="B43" s="26">
        <v>19.488219999999995</v>
      </c>
      <c r="C43" s="21">
        <f t="shared" si="11"/>
        <v>0.1911359356610435</v>
      </c>
      <c r="D43" s="26">
        <v>1.99837</v>
      </c>
      <c r="E43" s="21">
        <f t="shared" si="12"/>
        <v>3.5634272467902996E-2</v>
      </c>
      <c r="F43" s="26">
        <v>0.62047999999999992</v>
      </c>
      <c r="G43" s="21">
        <f t="shared" si="13"/>
        <v>1.0010971281058404E-2</v>
      </c>
      <c r="H43" s="26">
        <v>0.34776999999999997</v>
      </c>
      <c r="I43" s="21">
        <f t="shared" si="14"/>
        <v>3.6918259023354561E-3</v>
      </c>
      <c r="J43" s="25" t="s">
        <v>188</v>
      </c>
      <c r="K43" s="26">
        <v>2.86036</v>
      </c>
      <c r="L43" s="21">
        <f t="shared" si="15"/>
        <v>7.0941468253968257E-2</v>
      </c>
      <c r="M43" s="26">
        <v>53.356250000000003</v>
      </c>
      <c r="N43" s="21">
        <f t="shared" si="16"/>
        <v>0.88793892494591442</v>
      </c>
      <c r="O43" s="21">
        <f t="shared" si="17"/>
        <v>80.722604785271741</v>
      </c>
      <c r="P43" s="20">
        <v>0.93730999999999998</v>
      </c>
      <c r="Q43" s="27">
        <f t="shared" si="7"/>
        <v>1.1731038798498121E-2</v>
      </c>
      <c r="R43" s="20">
        <v>0.1911359356610435</v>
      </c>
      <c r="S43" s="25" t="s">
        <v>188</v>
      </c>
      <c r="T43" s="27">
        <f t="shared" si="8"/>
        <v>6.1375370141288875E-2</v>
      </c>
      <c r="U43" s="20">
        <v>2.86036</v>
      </c>
      <c r="V43" s="20">
        <v>7.0941468253968257E-2</v>
      </c>
      <c r="W43" s="20">
        <v>5.0087000000000002</v>
      </c>
      <c r="X43" s="20">
        <f t="shared" si="9"/>
        <v>8.9689318649834371E-2</v>
      </c>
      <c r="Y43" s="20">
        <f t="shared" si="10"/>
        <v>2.298330210227003E-2</v>
      </c>
    </row>
    <row r="44" spans="1:25" x14ac:dyDescent="0.25">
      <c r="A44" s="29" t="s">
        <v>189</v>
      </c>
      <c r="B44" s="30">
        <v>14.60041</v>
      </c>
      <c r="C44" s="21">
        <f t="shared" si="11"/>
        <v>0.14319743036484897</v>
      </c>
      <c r="D44" s="30">
        <v>9.1947299999999998</v>
      </c>
      <c r="E44" s="21">
        <f t="shared" si="12"/>
        <v>0.16395738231098431</v>
      </c>
      <c r="F44" s="30">
        <v>2.7731600000000003</v>
      </c>
      <c r="G44" s="21">
        <f t="shared" si="13"/>
        <v>4.4742820264601489E-2</v>
      </c>
      <c r="H44" s="30">
        <v>1.3429599999999999</v>
      </c>
      <c r="I44" s="21">
        <f t="shared" si="14"/>
        <v>1.4256475583864118E-2</v>
      </c>
      <c r="J44" s="29" t="s">
        <v>189</v>
      </c>
      <c r="K44" s="30">
        <v>3.8088099999999998</v>
      </c>
      <c r="L44" s="21">
        <f t="shared" si="15"/>
        <v>9.4464533730158728E-2</v>
      </c>
      <c r="M44" s="30">
        <v>51.299040000000005</v>
      </c>
      <c r="N44" s="21">
        <f t="shared" si="16"/>
        <v>0.85370344483275096</v>
      </c>
      <c r="O44" s="21">
        <f t="shared" si="17"/>
        <v>40.692922304790784</v>
      </c>
      <c r="P44" s="20">
        <v>3.1252399999999998</v>
      </c>
      <c r="Q44" s="27">
        <f t="shared" si="7"/>
        <v>3.911439299123904E-2</v>
      </c>
      <c r="R44" s="20">
        <v>0.14319743036484897</v>
      </c>
      <c r="S44" s="29" t="s">
        <v>189</v>
      </c>
      <c r="T44" s="27">
        <f t="shared" si="8"/>
        <v>0.27315010396192518</v>
      </c>
      <c r="U44" s="20">
        <v>3.8088099999999998</v>
      </c>
      <c r="V44" s="20">
        <v>9.4464533730158728E-2</v>
      </c>
      <c r="W44" s="20">
        <v>12.809590000000002</v>
      </c>
      <c r="X44" s="20">
        <f t="shared" si="9"/>
        <v>0.22937756289730507</v>
      </c>
      <c r="Y44" s="20">
        <f t="shared" si="10"/>
        <v>4.4022922690820677E-2</v>
      </c>
    </row>
    <row r="45" spans="1:25" x14ac:dyDescent="0.25">
      <c r="A45" s="21" t="s">
        <v>115</v>
      </c>
      <c r="B45" s="21">
        <v>5.8501773335611906</v>
      </c>
      <c r="C45" s="21">
        <f t="shared" si="11"/>
        <v>5.7377180595931651E-2</v>
      </c>
      <c r="D45" s="21">
        <v>1.1526395510920373</v>
      </c>
      <c r="E45" s="21">
        <f t="shared" si="12"/>
        <v>2.0553487002354445E-2</v>
      </c>
      <c r="F45" s="21">
        <v>4.589190785655279E-2</v>
      </c>
      <c r="G45" s="21">
        <f t="shared" si="13"/>
        <v>7.4043091088339447E-4</v>
      </c>
      <c r="H45" s="21">
        <v>5.230899666700297E-2</v>
      </c>
      <c r="I45" s="21">
        <f t="shared" si="14"/>
        <v>5.5529720453294023E-4</v>
      </c>
      <c r="J45" s="21" t="s">
        <v>115</v>
      </c>
      <c r="K45" s="21">
        <v>1.1491050048488483</v>
      </c>
      <c r="L45" s="21">
        <f t="shared" si="15"/>
        <v>2.8499628096449608E-2</v>
      </c>
      <c r="M45" s="21">
        <v>70.716844869566089</v>
      </c>
      <c r="N45" s="21">
        <f t="shared" si="16"/>
        <v>1.1768488079475135</v>
      </c>
      <c r="O45" s="21">
        <f t="shared" si="17"/>
        <v>72.932985153682665</v>
      </c>
      <c r="P45" s="20">
        <v>0.31363999999999997</v>
      </c>
      <c r="Q45" s="27">
        <f t="shared" si="7"/>
        <v>3.9254067584480598E-3</v>
      </c>
      <c r="R45" s="20">
        <v>5.7377180595931651E-2</v>
      </c>
      <c r="S45" s="21" t="s">
        <v>115</v>
      </c>
      <c r="T45" s="27">
        <f t="shared" si="8"/>
        <v>6.8414075381152351E-2</v>
      </c>
      <c r="U45" s="20">
        <v>1.1491050048488483</v>
      </c>
      <c r="V45" s="20">
        <v>2.8499628096449608E-2</v>
      </c>
      <c r="W45" s="20">
        <v>17.363769999999999</v>
      </c>
      <c r="X45" s="20">
        <f t="shared" si="9"/>
        <v>0.31092792550810278</v>
      </c>
      <c r="Y45" s="20">
        <f t="shared" si="10"/>
        <v>1.6359815184004926E-3</v>
      </c>
    </row>
    <row r="46" spans="1:25" x14ac:dyDescent="0.25">
      <c r="A46" s="21" t="s">
        <v>116</v>
      </c>
      <c r="B46" s="21">
        <v>17.342653302774067</v>
      </c>
      <c r="C46" s="21">
        <f t="shared" si="11"/>
        <v>0.17009271579809795</v>
      </c>
      <c r="D46" s="21">
        <v>3.5185159733799907</v>
      </c>
      <c r="E46" s="21">
        <f t="shared" si="12"/>
        <v>6.2741012364122523E-2</v>
      </c>
      <c r="F46" s="21">
        <v>0.9052121650339946</v>
      </c>
      <c r="G46" s="21">
        <f t="shared" si="13"/>
        <v>1.4604907470700139E-2</v>
      </c>
      <c r="H46" s="21">
        <v>0.10548908990996912</v>
      </c>
      <c r="I46" s="21">
        <f t="shared" si="14"/>
        <v>1.1198417187894812E-3</v>
      </c>
      <c r="J46" s="21" t="s">
        <v>116</v>
      </c>
      <c r="K46" s="21">
        <v>2.8394466999979726</v>
      </c>
      <c r="L46" s="21">
        <f t="shared" si="15"/>
        <v>7.0422785218203679E-2</v>
      </c>
      <c r="M46" s="21">
        <v>59.542691925035534</v>
      </c>
      <c r="N46" s="21">
        <f t="shared" si="16"/>
        <v>0.99089186095915349</v>
      </c>
      <c r="O46" s="21">
        <f t="shared" si="17"/>
        <v>68.7413731339973</v>
      </c>
      <c r="P46" s="20">
        <v>0.5781099999999999</v>
      </c>
      <c r="Q46" s="27">
        <f t="shared" si="7"/>
        <v>7.2354192740926139E-3</v>
      </c>
      <c r="R46" s="20">
        <v>0.17009271579809795</v>
      </c>
      <c r="S46" s="21" t="s">
        <v>116</v>
      </c>
      <c r="T46" s="27">
        <f t="shared" si="8"/>
        <v>4.2538090124218733E-2</v>
      </c>
      <c r="U46" s="20">
        <v>2.8394466999979726</v>
      </c>
      <c r="V46" s="20">
        <v>7.0422785218203679E-2</v>
      </c>
      <c r="W46" s="20">
        <v>12.825450000000002</v>
      </c>
      <c r="X46" s="20">
        <f t="shared" si="9"/>
        <v>0.22966156325543921</v>
      </c>
      <c r="Y46" s="20">
        <f t="shared" si="10"/>
        <v>3.7317565027482247E-3</v>
      </c>
    </row>
    <row r="47" spans="1:25" x14ac:dyDescent="0.25">
      <c r="A47" s="21" t="s">
        <v>190</v>
      </c>
      <c r="B47" s="21">
        <v>17.28590673053812</v>
      </c>
      <c r="C47" s="21">
        <f t="shared" si="11"/>
        <v>0.16953615859688231</v>
      </c>
      <c r="D47" s="21">
        <v>4.708324715904328</v>
      </c>
      <c r="E47" s="21">
        <f t="shared" si="12"/>
        <v>8.3957288086739093E-2</v>
      </c>
      <c r="F47" s="21">
        <v>1.5564362412731065</v>
      </c>
      <c r="G47" s="21">
        <f t="shared" si="13"/>
        <v>2.5111910959553188E-2</v>
      </c>
      <c r="H47" s="21">
        <v>0.17240820341976845</v>
      </c>
      <c r="I47" s="21">
        <f t="shared" si="14"/>
        <v>1.8302357050930832E-3</v>
      </c>
      <c r="J47" s="21" t="s">
        <v>190</v>
      </c>
      <c r="K47" s="21">
        <v>2.357314939547571</v>
      </c>
      <c r="L47" s="21">
        <f t="shared" si="15"/>
        <v>5.8465152270525074E-2</v>
      </c>
      <c r="M47" s="21">
        <v>58.400467297555636</v>
      </c>
      <c r="N47" s="21">
        <f t="shared" si="16"/>
        <v>0.97188329668090589</v>
      </c>
      <c r="O47" s="21">
        <f t="shared" si="17"/>
        <v>60.851722318282455</v>
      </c>
      <c r="P47" s="20">
        <v>0.65744999999999998</v>
      </c>
      <c r="Q47" s="27">
        <f t="shared" si="7"/>
        <v>8.2284105131414254E-3</v>
      </c>
      <c r="R47" s="20">
        <v>0.16953615859688231</v>
      </c>
      <c r="S47" s="21" t="s">
        <v>190</v>
      </c>
      <c r="T47" s="27">
        <f t="shared" si="8"/>
        <v>4.8534841070138189E-2</v>
      </c>
      <c r="U47" s="20">
        <v>2.357314939547571</v>
      </c>
      <c r="V47" s="20">
        <v>5.8465152270525074E-2</v>
      </c>
      <c r="W47" s="20">
        <v>13.16614</v>
      </c>
      <c r="X47" s="20">
        <f t="shared" si="9"/>
        <v>0.23576219894350436</v>
      </c>
      <c r="Y47" s="20">
        <f t="shared" si="10"/>
        <v>6.220481194359518E-3</v>
      </c>
    </row>
    <row r="48" spans="1:25" x14ac:dyDescent="0.25">
      <c r="A48" s="21" t="s">
        <v>118</v>
      </c>
      <c r="B48" s="21">
        <v>20.523130960459358</v>
      </c>
      <c r="C48" s="21">
        <f t="shared" si="11"/>
        <v>0.2012861020052899</v>
      </c>
      <c r="D48" s="21">
        <v>2.3420638106352003</v>
      </c>
      <c r="E48" s="21">
        <f t="shared" si="12"/>
        <v>4.1762906751697582E-2</v>
      </c>
      <c r="F48" s="21">
        <v>0.36982808138409828</v>
      </c>
      <c r="G48" s="21">
        <f t="shared" si="13"/>
        <v>5.9668938590528931E-3</v>
      </c>
      <c r="H48" s="21">
        <v>0.76977886682535701</v>
      </c>
      <c r="I48" s="21">
        <f t="shared" si="14"/>
        <v>8.1717501786131314E-3</v>
      </c>
      <c r="J48" s="21" t="s">
        <v>118</v>
      </c>
      <c r="K48" s="21">
        <v>2.5940291520835941</v>
      </c>
      <c r="L48" s="21">
        <f t="shared" si="15"/>
        <v>6.4336040478263745E-2</v>
      </c>
      <c r="M48" s="21">
        <v>58.624545006926112</v>
      </c>
      <c r="N48" s="21">
        <f t="shared" si="16"/>
        <v>0.97561233161800809</v>
      </c>
      <c r="O48" s="21">
        <f t="shared" si="17"/>
        <v>80.832629519109304</v>
      </c>
      <c r="P48" s="20">
        <v>2.4565399999999995</v>
      </c>
      <c r="Q48" s="27">
        <f t="shared" si="7"/>
        <v>3.0745181476846049E-2</v>
      </c>
      <c r="R48" s="20">
        <v>0.2012861020052899</v>
      </c>
      <c r="S48" s="21" t="s">
        <v>118</v>
      </c>
      <c r="T48" s="27">
        <f t="shared" si="8"/>
        <v>0.15274368756983556</v>
      </c>
      <c r="U48" s="20">
        <v>2.5940291520835941</v>
      </c>
      <c r="V48" s="20">
        <v>6.4336040478263745E-2</v>
      </c>
      <c r="W48" s="20">
        <v>9.7385499999999983</v>
      </c>
      <c r="X48" s="20">
        <f t="shared" si="9"/>
        <v>0.17438535231444174</v>
      </c>
      <c r="Y48" s="20">
        <f t="shared" si="10"/>
        <v>3.4231327502806157E-2</v>
      </c>
    </row>
    <row r="49" spans="1:25" x14ac:dyDescent="0.25">
      <c r="A49" s="21" t="s">
        <v>191</v>
      </c>
      <c r="B49" s="21">
        <v>21.54780758759799</v>
      </c>
      <c r="C49" s="21">
        <f t="shared" si="11"/>
        <v>0.21133589238522943</v>
      </c>
      <c r="D49" s="21">
        <v>7.1170663341188121</v>
      </c>
      <c r="E49" s="21">
        <f t="shared" si="12"/>
        <v>0.12690917143578481</v>
      </c>
      <c r="F49" s="21">
        <v>2.9375727184531506</v>
      </c>
      <c r="G49" s="21">
        <f t="shared" si="13"/>
        <v>4.7395494005375134E-2</v>
      </c>
      <c r="H49" s="21">
        <v>0.36353809671911225</v>
      </c>
      <c r="I49" s="21">
        <f t="shared" si="14"/>
        <v>3.8592154641094718E-3</v>
      </c>
      <c r="J49" s="21" t="s">
        <v>191</v>
      </c>
      <c r="K49" s="21">
        <v>1.7354313360572298</v>
      </c>
      <c r="L49" s="21">
        <f t="shared" si="15"/>
        <v>4.3041451787133672E-2</v>
      </c>
      <c r="M49" s="21">
        <v>54.507235704848</v>
      </c>
      <c r="N49" s="21">
        <f t="shared" si="16"/>
        <v>0.90709328848141113</v>
      </c>
      <c r="O49" s="21">
        <f t="shared" si="17"/>
        <v>54.801261977317807</v>
      </c>
      <c r="P49" s="20">
        <v>4.5257699999999996</v>
      </c>
      <c r="Q49" s="27">
        <f t="shared" si="7"/>
        <v>5.6642928660826021E-2</v>
      </c>
      <c r="R49" s="20">
        <v>0.21133589238522943</v>
      </c>
      <c r="S49" s="21" t="s">
        <v>191</v>
      </c>
      <c r="T49" s="27">
        <f t="shared" si="8"/>
        <v>0.26802323079874946</v>
      </c>
      <c r="U49" s="20">
        <v>1.7354313360572298</v>
      </c>
      <c r="V49" s="20">
        <v>4.3041451787133672E-2</v>
      </c>
      <c r="W49" s="20">
        <v>4.2902500000000003</v>
      </c>
      <c r="X49" s="20">
        <f t="shared" si="9"/>
        <v>7.6824245680007175E-2</v>
      </c>
      <c r="Y49" s="20">
        <f t="shared" si="10"/>
        <v>3.2196162418922314E-2</v>
      </c>
    </row>
    <row r="50" spans="1:25" x14ac:dyDescent="0.25">
      <c r="A50" s="21" t="s">
        <v>192</v>
      </c>
      <c r="B50" s="21">
        <v>7.2288825657820057</v>
      </c>
      <c r="C50" s="21">
        <f t="shared" si="11"/>
        <v>7.0899201312102852E-2</v>
      </c>
      <c r="D50" s="21">
        <v>2.2800432775214707</v>
      </c>
      <c r="E50" s="21">
        <f t="shared" si="12"/>
        <v>4.0656977131267313E-2</v>
      </c>
      <c r="F50" s="21">
        <v>2.7936000949824024E-2</v>
      </c>
      <c r="G50" s="21">
        <f t="shared" si="13"/>
        <v>4.5072605598296266E-4</v>
      </c>
      <c r="H50" s="21">
        <v>1.6854720573060495E-2</v>
      </c>
      <c r="I50" s="21">
        <f t="shared" si="14"/>
        <v>1.7892484684777594E-4</v>
      </c>
      <c r="J50" s="21" t="s">
        <v>192</v>
      </c>
      <c r="K50" s="21">
        <v>1.4086495678940849</v>
      </c>
      <c r="L50" s="21">
        <f t="shared" si="15"/>
        <v>3.4936745235468372E-2</v>
      </c>
      <c r="M50" s="21">
        <v>60.703998863935951</v>
      </c>
      <c r="N50" s="21">
        <f t="shared" si="16"/>
        <v>1.0102179874178057</v>
      </c>
      <c r="O50" s="21">
        <f t="shared" si="17"/>
        <v>63.29895610365012</v>
      </c>
      <c r="P50" s="20">
        <v>0.41916000000000003</v>
      </c>
      <c r="Q50" s="27">
        <f t="shared" si="7"/>
        <v>5.2460575719649565E-3</v>
      </c>
      <c r="R50" s="20">
        <v>7.0899201312102852E-2</v>
      </c>
      <c r="S50" s="21" t="s">
        <v>192</v>
      </c>
      <c r="T50" s="27">
        <f t="shared" si="8"/>
        <v>7.3993182925594231E-2</v>
      </c>
      <c r="U50" s="20">
        <v>1.4086495678940849</v>
      </c>
      <c r="V50" s="20">
        <v>3.4936745235468372E-2</v>
      </c>
      <c r="W50" s="20">
        <v>23.782259999999997</v>
      </c>
      <c r="X50" s="20">
        <f t="shared" si="9"/>
        <v>0.42586193929626642</v>
      </c>
      <c r="Y50" s="20">
        <f t="shared" si="10"/>
        <v>3.8829287681148652E-4</v>
      </c>
    </row>
    <row r="51" spans="1:25" x14ac:dyDescent="0.25">
      <c r="A51" s="21" t="s">
        <v>193</v>
      </c>
      <c r="B51" s="21">
        <v>12.86574923197044</v>
      </c>
      <c r="C51" s="21">
        <f t="shared" si="11"/>
        <v>0.12618428042340565</v>
      </c>
      <c r="D51" s="21">
        <v>2.1693804463210205</v>
      </c>
      <c r="E51" s="21">
        <f t="shared" si="12"/>
        <v>3.8683674149804219E-2</v>
      </c>
      <c r="F51" s="21">
        <v>2.8838356958914249E-2</v>
      </c>
      <c r="G51" s="21">
        <f t="shared" si="13"/>
        <v>4.652848815571838E-4</v>
      </c>
      <c r="H51" s="21">
        <v>3.1800884800600462E-2</v>
      </c>
      <c r="I51" s="21">
        <f t="shared" si="14"/>
        <v>3.3758901062208558E-4</v>
      </c>
      <c r="J51" s="21" t="s">
        <v>193</v>
      </c>
      <c r="K51" s="21">
        <v>1.8132753418508321</v>
      </c>
      <c r="L51" s="21">
        <f t="shared" si="15"/>
        <v>4.4972106692728969E-2</v>
      </c>
      <c r="M51" s="21">
        <v>62.263112049862116</v>
      </c>
      <c r="N51" s="21">
        <f t="shared" si="16"/>
        <v>1.0361642877327695</v>
      </c>
      <c r="O51" s="21">
        <f t="shared" si="17"/>
        <v>76.321180689094277</v>
      </c>
      <c r="P51" s="20">
        <v>0.74230999999999991</v>
      </c>
      <c r="Q51" s="27">
        <f t="shared" si="7"/>
        <v>9.2904881101376711E-3</v>
      </c>
      <c r="R51" s="20">
        <v>0.12618428042340565</v>
      </c>
      <c r="S51" s="21" t="s">
        <v>193</v>
      </c>
      <c r="T51" s="27">
        <f t="shared" si="8"/>
        <v>7.3626350912838409E-2</v>
      </c>
      <c r="U51" s="20">
        <v>1.8132753418508321</v>
      </c>
      <c r="V51" s="20">
        <v>4.4972106692728969E-2</v>
      </c>
      <c r="W51" s="20">
        <v>17.229150000000001</v>
      </c>
      <c r="X51" s="20">
        <f t="shared" si="9"/>
        <v>0.30851732473811444</v>
      </c>
      <c r="Y51" s="20">
        <f t="shared" si="10"/>
        <v>9.5501868119678536E-4</v>
      </c>
    </row>
    <row r="52" spans="1:25" x14ac:dyDescent="0.25">
      <c r="A52" s="21" t="s">
        <v>194</v>
      </c>
      <c r="B52" s="21">
        <v>21.379987725126519</v>
      </c>
      <c r="C52" s="21">
        <f t="shared" si="11"/>
        <v>0.20968995414992664</v>
      </c>
      <c r="D52" s="21">
        <v>3.2781457654154624</v>
      </c>
      <c r="E52" s="21">
        <f t="shared" si="12"/>
        <v>5.8454810367608107E-2</v>
      </c>
      <c r="F52" s="21">
        <v>0.73308402787914784</v>
      </c>
      <c r="G52" s="21">
        <f t="shared" si="13"/>
        <v>1.1827751337191801E-2</v>
      </c>
      <c r="H52" s="21">
        <v>9.5693240051816814E-2</v>
      </c>
      <c r="I52" s="21">
        <f t="shared" si="14"/>
        <v>1.0158518052209853E-3</v>
      </c>
      <c r="J52" s="21" t="s">
        <v>194</v>
      </c>
      <c r="K52" s="21">
        <v>2.5528422490708631</v>
      </c>
      <c r="L52" s="21">
        <f t="shared" si="15"/>
        <v>6.3314539907511486E-2</v>
      </c>
      <c r="M52" s="21">
        <v>60.2353804540857</v>
      </c>
      <c r="N52" s="21">
        <f t="shared" si="16"/>
        <v>1.0024193785003443</v>
      </c>
      <c r="O52" s="21">
        <f t="shared" si="17"/>
        <v>74.896621016447028</v>
      </c>
      <c r="P52" s="20">
        <v>0.67092999999999992</v>
      </c>
      <c r="Q52" s="27">
        <f t="shared" si="7"/>
        <v>8.3971214017521893E-3</v>
      </c>
      <c r="R52" s="20">
        <v>0.20968995414992664</v>
      </c>
      <c r="S52" s="21" t="s">
        <v>194</v>
      </c>
      <c r="T52" s="27">
        <f t="shared" si="8"/>
        <v>4.0045415793969391E-2</v>
      </c>
      <c r="U52" s="20">
        <v>2.5528422490708631</v>
      </c>
      <c r="V52" s="20">
        <v>6.3314539907511486E-2</v>
      </c>
      <c r="W52" s="20">
        <v>9.2189599999999974</v>
      </c>
      <c r="X52" s="20">
        <f t="shared" si="9"/>
        <v>0.16508120691198849</v>
      </c>
      <c r="Y52" s="20">
        <f t="shared" si="10"/>
        <v>4.4477702381376123E-3</v>
      </c>
    </row>
    <row r="53" spans="1:25" x14ac:dyDescent="0.25">
      <c r="A53" s="21" t="s">
        <v>114</v>
      </c>
      <c r="B53" s="21">
        <v>26.804819314576058</v>
      </c>
      <c r="C53" s="21">
        <f t="shared" si="11"/>
        <v>0.26289544247328422</v>
      </c>
      <c r="D53" s="21">
        <v>1.4655228366864144</v>
      </c>
      <c r="E53" s="21">
        <f t="shared" si="12"/>
        <v>2.6132718200542339E-2</v>
      </c>
      <c r="F53" s="21">
        <v>0.53883396391462768</v>
      </c>
      <c r="G53" s="21">
        <f t="shared" si="13"/>
        <v>8.6936747969446233E-3</v>
      </c>
      <c r="H53" s="21">
        <v>1.5866641803870469</v>
      </c>
      <c r="I53" s="21">
        <f t="shared" si="14"/>
        <v>1.6843568793917695E-2</v>
      </c>
      <c r="J53" s="21" t="s">
        <v>114</v>
      </c>
      <c r="K53" s="21">
        <v>1.8393718083926542</v>
      </c>
      <c r="L53" s="21">
        <f t="shared" si="15"/>
        <v>4.5619340485928923E-2</v>
      </c>
      <c r="M53" s="21">
        <v>60.691883871580295</v>
      </c>
      <c r="N53" s="21">
        <f t="shared" si="16"/>
        <v>1.010016373299722</v>
      </c>
      <c r="O53" s="21">
        <f t="shared" si="17"/>
        <v>88.302371929684668</v>
      </c>
      <c r="P53" s="20">
        <v>0.98</v>
      </c>
      <c r="Q53" s="27">
        <f t="shared" si="7"/>
        <v>1.2265331664580725E-2</v>
      </c>
      <c r="R53" s="20">
        <v>0.26289544247328422</v>
      </c>
      <c r="S53" s="21" t="s">
        <v>114</v>
      </c>
      <c r="T53" s="27">
        <f t="shared" si="8"/>
        <v>4.6654790015339058E-2</v>
      </c>
      <c r="U53" s="20">
        <v>1.8393718083926542</v>
      </c>
      <c r="V53" s="20">
        <v>4.5619340485928923E-2</v>
      </c>
      <c r="W53" s="20">
        <v>4.9967400000000008</v>
      </c>
      <c r="X53" s="20">
        <f t="shared" si="9"/>
        <v>8.9475154445339794E-2</v>
      </c>
      <c r="Y53" s="20">
        <f>I53/(X53+V53)</f>
        <v>0.12467990499899427</v>
      </c>
    </row>
    <row r="54" spans="1:25" x14ac:dyDescent="0.25">
      <c r="A54" s="21" t="s">
        <v>18</v>
      </c>
      <c r="B54" s="21">
        <v>7.7421765981652007</v>
      </c>
      <c r="C54" s="21">
        <f t="shared" si="11"/>
        <v>7.5933469970235395E-2</v>
      </c>
      <c r="D54" s="21">
        <v>2.6088630661832153</v>
      </c>
      <c r="E54" s="21">
        <f t="shared" si="12"/>
        <v>4.6520382777874736E-2</v>
      </c>
      <c r="F54" s="21">
        <v>0.23063437178344798</v>
      </c>
      <c r="G54" s="21">
        <f t="shared" si="13"/>
        <v>3.7211095802427876E-3</v>
      </c>
      <c r="H54" s="21">
        <v>0.18946717552403533</v>
      </c>
      <c r="I54" s="21">
        <f t="shared" si="14"/>
        <v>2.0113288272190586E-3</v>
      </c>
      <c r="J54" s="21" t="s">
        <v>18</v>
      </c>
      <c r="K54" s="21">
        <v>2.0478753710418314</v>
      </c>
      <c r="L54" s="21">
        <f t="shared" si="15"/>
        <v>5.0790559797664468E-2</v>
      </c>
      <c r="M54" s="21">
        <v>54.894307952110623</v>
      </c>
      <c r="N54" s="21">
        <f t="shared" si="16"/>
        <v>0.91353483028974236</v>
      </c>
      <c r="O54" s="21">
        <f t="shared" si="17"/>
        <v>60.18109184976732</v>
      </c>
      <c r="P54" s="20">
        <v>0.40472999999999998</v>
      </c>
      <c r="Q54" s="27">
        <f t="shared" ref="Q54:Q117" si="18">P54/79.9</f>
        <v>5.065456821026282E-3</v>
      </c>
      <c r="R54" s="20">
        <v>7.5933469970235395E-2</v>
      </c>
      <c r="S54" s="21" t="s">
        <v>18</v>
      </c>
      <c r="T54" s="27">
        <f t="shared" ref="T54:T117" si="19">Q54/R54</f>
        <v>6.6709144505207693E-2</v>
      </c>
      <c r="U54" s="20">
        <v>2.0478753710418314</v>
      </c>
      <c r="V54" s="20">
        <v>5.0790559797664468E-2</v>
      </c>
      <c r="W54" s="20">
        <v>27.083019999999998</v>
      </c>
      <c r="X54" s="20">
        <f t="shared" ref="X54:X117" si="20">W54/55.845</f>
        <v>0.4849676783955591</v>
      </c>
      <c r="Y54" s="20">
        <f t="shared" si="10"/>
        <v>3.754172467794446E-3</v>
      </c>
    </row>
    <row r="55" spans="1:25" x14ac:dyDescent="0.25">
      <c r="A55" s="21" t="s">
        <v>19</v>
      </c>
      <c r="B55" s="21">
        <v>12.594554317955383</v>
      </c>
      <c r="C55" s="21">
        <f t="shared" si="11"/>
        <v>0.1235244636912062</v>
      </c>
      <c r="D55" s="21">
        <v>3.1041468654258813</v>
      </c>
      <c r="E55" s="21">
        <f t="shared" si="12"/>
        <v>5.5352119568935119E-2</v>
      </c>
      <c r="F55" s="21">
        <v>0.41398920110001386</v>
      </c>
      <c r="G55" s="21">
        <f t="shared" si="13"/>
        <v>6.6793998241370424E-3</v>
      </c>
      <c r="H55" s="21">
        <v>0.21264089495214039</v>
      </c>
      <c r="I55" s="21">
        <f t="shared" si="14"/>
        <v>2.2573343413178383E-3</v>
      </c>
      <c r="J55" s="21" t="s">
        <v>19</v>
      </c>
      <c r="K55" s="21">
        <v>2.443120219500901</v>
      </c>
      <c r="L55" s="21">
        <f t="shared" si="15"/>
        <v>6.0593259412224723E-2</v>
      </c>
      <c r="M55" s="21">
        <v>58.927937599277648</v>
      </c>
      <c r="N55" s="21">
        <f t="shared" si="16"/>
        <v>0.98066130136924023</v>
      </c>
      <c r="O55" s="21">
        <f t="shared" si="17"/>
        <v>66.569916872527983</v>
      </c>
      <c r="P55" s="20">
        <v>0.55467000000000011</v>
      </c>
      <c r="Q55" s="27">
        <f t="shared" si="18"/>
        <v>6.9420525657071346E-3</v>
      </c>
      <c r="R55" s="20">
        <v>0.1235244636912062</v>
      </c>
      <c r="S55" s="21" t="s">
        <v>19</v>
      </c>
      <c r="T55" s="27">
        <f t="shared" si="19"/>
        <v>5.6199819519648274E-2</v>
      </c>
      <c r="U55" s="20">
        <v>2.443120219500901</v>
      </c>
      <c r="V55" s="20">
        <v>6.0593259412224723E-2</v>
      </c>
      <c r="W55" s="20">
        <v>17.832250000000002</v>
      </c>
      <c r="X55" s="20">
        <f t="shared" si="20"/>
        <v>0.31931685916375685</v>
      </c>
      <c r="Y55" s="20">
        <f t="shared" ref="Y55:Y117" si="21">I55/(X55+V55)</f>
        <v>5.9417589344000956E-3</v>
      </c>
    </row>
    <row r="56" spans="1:25" x14ac:dyDescent="0.25">
      <c r="A56" s="21" t="s">
        <v>20</v>
      </c>
      <c r="B56" s="21">
        <v>13.942281816332681</v>
      </c>
      <c r="C56" s="21">
        <f t="shared" si="11"/>
        <v>0.13674266198835505</v>
      </c>
      <c r="D56" s="21">
        <v>3.5144153331734977</v>
      </c>
      <c r="E56" s="21">
        <f t="shared" si="12"/>
        <v>6.2667891105090898E-2</v>
      </c>
      <c r="F56" s="21">
        <v>0.48846402882810341</v>
      </c>
      <c r="G56" s="21">
        <f t="shared" si="13"/>
        <v>7.8809943341094455E-3</v>
      </c>
      <c r="H56" s="21">
        <v>0.10779550332100553</v>
      </c>
      <c r="I56" s="21">
        <f t="shared" si="14"/>
        <v>1.1443259375902922E-3</v>
      </c>
      <c r="J56" s="21" t="s">
        <v>20</v>
      </c>
      <c r="K56" s="21">
        <v>2.1967542288153821</v>
      </c>
      <c r="L56" s="21">
        <f t="shared" si="15"/>
        <v>5.4482991786095787E-2</v>
      </c>
      <c r="M56" s="21">
        <v>59.194188712146037</v>
      </c>
      <c r="N56" s="21">
        <f t="shared" si="16"/>
        <v>0.9850921736086875</v>
      </c>
      <c r="O56" s="21">
        <f t="shared" si="17"/>
        <v>65.966347246331452</v>
      </c>
      <c r="P56" s="20">
        <v>0.65294000000000008</v>
      </c>
      <c r="Q56" s="27">
        <f t="shared" si="18"/>
        <v>8.1719649561952448E-3</v>
      </c>
      <c r="R56" s="20">
        <v>0.13674266198835505</v>
      </c>
      <c r="S56" s="21" t="s">
        <v>20</v>
      </c>
      <c r="T56" s="27">
        <f t="shared" si="19"/>
        <v>5.9761634279806297E-2</v>
      </c>
      <c r="U56" s="20">
        <v>2.1967542288153821</v>
      </c>
      <c r="V56" s="20">
        <v>5.4482991786095787E-2</v>
      </c>
      <c r="W56" s="20">
        <v>16.933150000000001</v>
      </c>
      <c r="X56" s="20">
        <f t="shared" si="20"/>
        <v>0.30321693974393416</v>
      </c>
      <c r="Y56" s="20">
        <f t="shared" si="21"/>
        <v>3.1991226073081391E-3</v>
      </c>
    </row>
    <row r="57" spans="1:25" x14ac:dyDescent="0.25">
      <c r="A57" s="21" t="s">
        <v>195</v>
      </c>
      <c r="B57" s="21">
        <v>14.542303978544652</v>
      </c>
      <c r="C57" s="21">
        <f t="shared" si="11"/>
        <v>0.14262754000141872</v>
      </c>
      <c r="D57" s="21">
        <v>1.6447083873781176</v>
      </c>
      <c r="E57" s="21">
        <f t="shared" si="12"/>
        <v>2.9327895637983555E-2</v>
      </c>
      <c r="F57" s="21">
        <v>0.28983477356132792</v>
      </c>
      <c r="G57" s="21">
        <f t="shared" si="13"/>
        <v>4.6762628841776049E-3</v>
      </c>
      <c r="H57" s="21">
        <v>8.5926455937984619E-2</v>
      </c>
      <c r="I57" s="21">
        <f t="shared" si="14"/>
        <v>9.1217044520153516E-4</v>
      </c>
      <c r="J57" s="21" t="s">
        <v>195</v>
      </c>
      <c r="K57" s="21">
        <v>3.5717416221417508</v>
      </c>
      <c r="L57" s="21">
        <f t="shared" si="15"/>
        <v>8.858486166026168E-2</v>
      </c>
      <c r="M57" s="21">
        <v>63.91913560288986</v>
      </c>
      <c r="N57" s="21">
        <f t="shared" si="16"/>
        <v>1.0637233417022776</v>
      </c>
      <c r="O57" s="21">
        <f t="shared" si="17"/>
        <v>80.748552606132762</v>
      </c>
      <c r="P57" s="20">
        <v>0.55304000000000009</v>
      </c>
      <c r="Q57" s="27">
        <f t="shared" si="18"/>
        <v>6.9216520650813521E-3</v>
      </c>
      <c r="R57" s="20">
        <v>0.14262754000141872</v>
      </c>
      <c r="S57" s="21" t="s">
        <v>195</v>
      </c>
      <c r="T57" s="27">
        <f t="shared" si="19"/>
        <v>4.8529562137946868E-2</v>
      </c>
      <c r="U57" s="20">
        <v>3.5717416221417508</v>
      </c>
      <c r="V57" s="20">
        <v>8.858486166026168E-2</v>
      </c>
      <c r="W57" s="20">
        <v>13.10103</v>
      </c>
      <c r="X57" s="20">
        <f t="shared" si="20"/>
        <v>0.23459629331184528</v>
      </c>
      <c r="Y57" s="20">
        <f t="shared" si="21"/>
        <v>2.8224741175897541E-3</v>
      </c>
    </row>
    <row r="58" spans="1:25" x14ac:dyDescent="0.25">
      <c r="A58" s="21" t="s">
        <v>196</v>
      </c>
      <c r="B58" s="21">
        <v>8.6653933445379252</v>
      </c>
      <c r="C58" s="21">
        <f t="shared" si="11"/>
        <v>8.4988165403471219E-2</v>
      </c>
      <c r="D58" s="21">
        <v>1.4454082417852476</v>
      </c>
      <c r="E58" s="21">
        <f t="shared" si="12"/>
        <v>2.5774041401306128E-2</v>
      </c>
      <c r="F58" s="21">
        <v>0.31481974526420747</v>
      </c>
      <c r="G58" s="21">
        <f t="shared" si="13"/>
        <v>5.0793763353373265E-3</v>
      </c>
      <c r="H58" s="21">
        <v>5.640280628133882E-2</v>
      </c>
      <c r="I58" s="21">
        <f t="shared" si="14"/>
        <v>5.9875590532206815E-4</v>
      </c>
      <c r="J58" s="21" t="s">
        <v>196</v>
      </c>
      <c r="K58" s="21">
        <v>1.9161644802521691</v>
      </c>
      <c r="L58" s="21">
        <f t="shared" si="15"/>
        <v>4.7523920641174826E-2</v>
      </c>
      <c r="M58" s="21">
        <v>74.279859904637817</v>
      </c>
      <c r="N58" s="21">
        <f t="shared" si="16"/>
        <v>1.2361434499024433</v>
      </c>
      <c r="O58" s="21">
        <f t="shared" si="17"/>
        <v>73.365852830822334</v>
      </c>
      <c r="P58" s="20">
        <v>0.38412999999999997</v>
      </c>
      <c r="Q58" s="27">
        <f t="shared" si="18"/>
        <v>4.807634543178973E-3</v>
      </c>
      <c r="R58" s="20">
        <v>8.4988165403471219E-2</v>
      </c>
      <c r="S58" s="21" t="s">
        <v>196</v>
      </c>
      <c r="T58" s="27">
        <f t="shared" si="19"/>
        <v>5.6568282423267981E-2</v>
      </c>
      <c r="U58" s="20">
        <v>1.9161644802521691</v>
      </c>
      <c r="V58" s="20">
        <v>4.7523920641174826E-2</v>
      </c>
      <c r="W58" s="20">
        <v>11.068949999999999</v>
      </c>
      <c r="X58" s="20">
        <f t="shared" si="20"/>
        <v>0.19820843405855493</v>
      </c>
      <c r="Y58" s="20">
        <f t="shared" si="21"/>
        <v>2.4366181085665826E-3</v>
      </c>
    </row>
    <row r="59" spans="1:25" x14ac:dyDescent="0.25">
      <c r="A59" s="21" t="s">
        <v>197</v>
      </c>
      <c r="B59" s="21">
        <v>11.739160299745759</v>
      </c>
      <c r="C59" s="21">
        <f t="shared" si="11"/>
        <v>0.11513495782410514</v>
      </c>
      <c r="D59" s="21">
        <v>1.3397452736577025</v>
      </c>
      <c r="E59" s="21">
        <f t="shared" si="12"/>
        <v>2.3889894323425507E-2</v>
      </c>
      <c r="F59" s="21">
        <v>9.0421725162510833E-2</v>
      </c>
      <c r="G59" s="21">
        <f t="shared" si="13"/>
        <v>1.4588855302115334E-3</v>
      </c>
      <c r="H59" s="21">
        <v>6.8120871093173496E-2</v>
      </c>
      <c r="I59" s="21">
        <f t="shared" si="14"/>
        <v>7.2315149780438951E-4</v>
      </c>
      <c r="J59" s="21" t="s">
        <v>197</v>
      </c>
      <c r="K59" s="21">
        <v>2.6720414587032737</v>
      </c>
      <c r="L59" s="21">
        <f t="shared" si="15"/>
        <v>6.6270869511489916E-2</v>
      </c>
      <c r="M59" s="21">
        <v>91.888897062317625</v>
      </c>
      <c r="N59" s="21">
        <f t="shared" si="16"/>
        <v>1.5291878359513666</v>
      </c>
      <c r="O59" s="21">
        <f t="shared" si="17"/>
        <v>81.956075291942327</v>
      </c>
      <c r="P59" s="20">
        <v>0.49115000000000003</v>
      </c>
      <c r="Q59" s="27">
        <f t="shared" si="18"/>
        <v>6.1470588235294117E-3</v>
      </c>
      <c r="R59" s="20">
        <v>0.11513495782410514</v>
      </c>
      <c r="S59" s="21" t="s">
        <v>197</v>
      </c>
      <c r="T59" s="27">
        <f t="shared" si="19"/>
        <v>5.3390029750307835E-2</v>
      </c>
      <c r="U59" s="20">
        <v>2.6720414587032737</v>
      </c>
      <c r="V59" s="20">
        <v>6.6270869511489916E-2</v>
      </c>
      <c r="W59" s="20">
        <v>14.523669999999999</v>
      </c>
      <c r="X59" s="20">
        <f t="shared" si="20"/>
        <v>0.26007108962306386</v>
      </c>
      <c r="Y59" s="20">
        <f t="shared" si="21"/>
        <v>2.2159317169087272E-3</v>
      </c>
    </row>
    <row r="60" spans="1:25" x14ac:dyDescent="0.25">
      <c r="B60" s="21" t="s">
        <v>137</v>
      </c>
      <c r="C60" s="21" t="s">
        <v>138</v>
      </c>
      <c r="D60" s="21" t="s">
        <v>139</v>
      </c>
      <c r="E60" s="21" t="s">
        <v>140</v>
      </c>
      <c r="F60" s="21" t="s">
        <v>141</v>
      </c>
      <c r="G60" s="21" t="s">
        <v>142</v>
      </c>
      <c r="H60" s="21" t="s">
        <v>143</v>
      </c>
      <c r="I60" s="21" t="s">
        <v>144</v>
      </c>
      <c r="K60" s="21" t="s">
        <v>145</v>
      </c>
      <c r="L60" s="21" t="s">
        <v>146</v>
      </c>
      <c r="M60" s="21" t="s">
        <v>147</v>
      </c>
      <c r="N60" s="21" t="s">
        <v>148</v>
      </c>
      <c r="O60" s="22" t="s">
        <v>149</v>
      </c>
      <c r="P60" s="21" t="s">
        <v>150</v>
      </c>
      <c r="Q60" s="21" t="s">
        <v>151</v>
      </c>
      <c r="R60" s="21" t="s">
        <v>152</v>
      </c>
      <c r="T60" s="22" t="s">
        <v>153</v>
      </c>
      <c r="U60" s="21" t="s">
        <v>145</v>
      </c>
      <c r="V60" s="21" t="s">
        <v>146</v>
      </c>
      <c r="W60" s="20" t="s">
        <v>154</v>
      </c>
      <c r="X60" s="20" t="s">
        <v>155</v>
      </c>
      <c r="Y60" s="23" t="s">
        <v>156</v>
      </c>
    </row>
    <row r="61" spans="1:25" x14ac:dyDescent="0.25">
      <c r="A61" s="25" t="s">
        <v>198</v>
      </c>
      <c r="B61" s="26">
        <v>10.94608</v>
      </c>
      <c r="C61" s="21">
        <f t="shared" si="11"/>
        <v>0.10735661043546489</v>
      </c>
      <c r="D61" s="26">
        <v>2.5343599999999999</v>
      </c>
      <c r="E61" s="21">
        <f t="shared" si="12"/>
        <v>4.5191868758915836E-2</v>
      </c>
      <c r="F61" s="26">
        <v>1.12432</v>
      </c>
      <c r="G61" s="21">
        <f t="shared" si="13"/>
        <v>1.8140045175863182E-2</v>
      </c>
      <c r="H61" s="26">
        <v>0.32848000000000005</v>
      </c>
      <c r="I61" s="21">
        <f t="shared" si="14"/>
        <v>3.4870488322717628E-3</v>
      </c>
      <c r="J61" s="25" t="s">
        <v>198</v>
      </c>
      <c r="K61" s="26">
        <v>2.7472500000000002</v>
      </c>
      <c r="L61" s="21">
        <f t="shared" si="15"/>
        <v>6.8136160714285715E-2</v>
      </c>
      <c r="M61" s="26">
        <v>49.45261</v>
      </c>
      <c r="N61" s="21">
        <f t="shared" si="16"/>
        <v>0.82297570311199864</v>
      </c>
      <c r="O61" s="21">
        <f t="shared" si="17"/>
        <v>62.896208653485999</v>
      </c>
      <c r="P61" s="20">
        <v>0.80320999999999998</v>
      </c>
      <c r="Q61" s="27">
        <f t="shared" si="18"/>
        <v>1.0052690863579473E-2</v>
      </c>
      <c r="R61" s="20">
        <v>0.10735661043546489</v>
      </c>
      <c r="S61" s="25" t="s">
        <v>198</v>
      </c>
      <c r="T61" s="27">
        <f t="shared" si="19"/>
        <v>9.3638303433792106E-2</v>
      </c>
      <c r="U61" s="20">
        <v>2.7472500000000002</v>
      </c>
      <c r="V61" s="20">
        <v>6.8136160714285715E-2</v>
      </c>
      <c r="W61" s="20">
        <v>13.17859</v>
      </c>
      <c r="X61" s="20">
        <f t="shared" si="20"/>
        <v>0.23598513743396901</v>
      </c>
      <c r="Y61" s="20">
        <f t="shared" si="21"/>
        <v>1.1465980362124711E-2</v>
      </c>
    </row>
    <row r="62" spans="1:25" x14ac:dyDescent="0.25">
      <c r="A62" s="25" t="s">
        <v>199</v>
      </c>
      <c r="B62" s="26">
        <v>12.870200000000001</v>
      </c>
      <c r="C62" s="21">
        <f t="shared" si="11"/>
        <v>0.12622793252255787</v>
      </c>
      <c r="D62" s="26">
        <v>3.3891399999999998</v>
      </c>
      <c r="E62" s="21">
        <f t="shared" si="12"/>
        <v>6.0434022824536374E-2</v>
      </c>
      <c r="F62" s="26">
        <v>0.62467000000000006</v>
      </c>
      <c r="G62" s="21">
        <f t="shared" si="13"/>
        <v>1.0078573733462409E-2</v>
      </c>
      <c r="H62" s="26">
        <v>0.29470000000000002</v>
      </c>
      <c r="I62" s="21">
        <f t="shared" si="14"/>
        <v>3.1284501061571127E-3</v>
      </c>
      <c r="J62" s="25" t="s">
        <v>199</v>
      </c>
      <c r="K62" s="26">
        <v>3.8239700000000001</v>
      </c>
      <c r="L62" s="21">
        <f t="shared" si="15"/>
        <v>9.4840525793650793E-2</v>
      </c>
      <c r="M62" s="26">
        <v>50.201000000000001</v>
      </c>
      <c r="N62" s="21">
        <f t="shared" si="16"/>
        <v>0.83543018805125646</v>
      </c>
      <c r="O62" s="21">
        <f t="shared" si="17"/>
        <v>64.15959798038007</v>
      </c>
      <c r="P62" s="20">
        <v>0.84819000000000011</v>
      </c>
      <c r="Q62" s="27">
        <f t="shared" si="18"/>
        <v>1.0615644555694619E-2</v>
      </c>
      <c r="R62" s="20">
        <v>12.870200000000001</v>
      </c>
      <c r="S62" s="25" t="s">
        <v>199</v>
      </c>
      <c r="T62" s="27">
        <f t="shared" si="19"/>
        <v>8.2482358904248723E-4</v>
      </c>
      <c r="U62" s="20">
        <v>3.8239700000000001</v>
      </c>
      <c r="V62" s="20">
        <v>9.4840525793650793E-2</v>
      </c>
      <c r="W62" s="20">
        <v>6.1404099999999993</v>
      </c>
      <c r="X62" s="20">
        <f t="shared" si="20"/>
        <v>0.10995451696660398</v>
      </c>
      <c r="Y62" s="20">
        <f t="shared" si="21"/>
        <v>1.5276005043830391E-2</v>
      </c>
    </row>
    <row r="63" spans="1:25" x14ac:dyDescent="0.25">
      <c r="A63" s="25" t="s">
        <v>200</v>
      </c>
      <c r="B63" s="26">
        <v>8.8810199999999995</v>
      </c>
      <c r="C63" s="21">
        <f t="shared" si="11"/>
        <v>8.710298156139662E-2</v>
      </c>
      <c r="D63" s="26">
        <v>2.2055700000000003</v>
      </c>
      <c r="E63" s="21">
        <f t="shared" si="12"/>
        <v>3.932899429386591E-2</v>
      </c>
      <c r="F63" s="26">
        <v>0.49893000000000004</v>
      </c>
      <c r="G63" s="21">
        <f t="shared" si="13"/>
        <v>8.0498547918683456E-3</v>
      </c>
      <c r="H63" s="26">
        <v>0.28359000000000001</v>
      </c>
      <c r="I63" s="21">
        <f t="shared" si="14"/>
        <v>3.0105095541401272E-3</v>
      </c>
      <c r="J63" s="25" t="s">
        <v>200</v>
      </c>
      <c r="K63" s="26">
        <v>3.1372499999999999</v>
      </c>
      <c r="L63" s="21">
        <f t="shared" si="15"/>
        <v>7.7808779761904756E-2</v>
      </c>
      <c r="M63" s="26">
        <v>47.682410000000004</v>
      </c>
      <c r="N63" s="21">
        <f t="shared" si="16"/>
        <v>0.79351655849559</v>
      </c>
      <c r="O63" s="21">
        <f t="shared" si="17"/>
        <v>64.76933065400307</v>
      </c>
      <c r="P63" s="20">
        <v>0.54640999999999995</v>
      </c>
      <c r="Q63" s="27">
        <f t="shared" si="18"/>
        <v>6.8386733416770954E-3</v>
      </c>
      <c r="R63" s="20">
        <v>8.710298156139662E-2</v>
      </c>
      <c r="S63" s="25" t="s">
        <v>200</v>
      </c>
      <c r="T63" s="27">
        <f t="shared" si="19"/>
        <v>7.8512505761432441E-2</v>
      </c>
      <c r="U63" s="20">
        <v>3.1372499999999999</v>
      </c>
      <c r="V63" s="20">
        <v>7.7808779761904756E-2</v>
      </c>
      <c r="W63" s="20">
        <v>15.123959999999999</v>
      </c>
      <c r="X63" s="20">
        <f t="shared" si="20"/>
        <v>0.27082030620467362</v>
      </c>
      <c r="Y63" s="20">
        <f t="shared" si="21"/>
        <v>8.6352793708919986E-3</v>
      </c>
    </row>
    <row r="64" spans="1:25" x14ac:dyDescent="0.25">
      <c r="A64" s="21" t="s">
        <v>110</v>
      </c>
      <c r="B64" s="26">
        <v>17.681789999999999</v>
      </c>
      <c r="C64" s="21">
        <f t="shared" si="11"/>
        <v>0.17341888976069048</v>
      </c>
      <c r="D64" s="26">
        <v>1.06931</v>
      </c>
      <c r="E64" s="21">
        <f t="shared" si="12"/>
        <v>1.9067582025677602E-2</v>
      </c>
      <c r="F64" s="26">
        <v>0.85736000000000001</v>
      </c>
      <c r="G64" s="21">
        <f t="shared" si="13"/>
        <v>1.3832849306227817E-2</v>
      </c>
      <c r="H64" s="26">
        <v>2.5333300000000003</v>
      </c>
      <c r="I64" s="21">
        <f t="shared" si="14"/>
        <v>2.6893099787685778E-2</v>
      </c>
      <c r="J64" s="21" t="s">
        <v>110</v>
      </c>
      <c r="K64" s="26">
        <v>1.6636</v>
      </c>
      <c r="L64" s="21">
        <f t="shared" si="15"/>
        <v>4.1259920634920635E-2</v>
      </c>
      <c r="M64" s="26">
        <v>58.002390000000005</v>
      </c>
      <c r="N64" s="21">
        <f t="shared" si="16"/>
        <v>0.96525861208187724</v>
      </c>
      <c r="O64" s="21">
        <f t="shared" si="17"/>
        <v>84.053635327183073</v>
      </c>
      <c r="P64" s="20">
        <v>0.76770000000000005</v>
      </c>
      <c r="Q64" s="27">
        <f t="shared" si="18"/>
        <v>9.6082603254067592E-3</v>
      </c>
      <c r="R64" s="20">
        <v>17.681789999999999</v>
      </c>
      <c r="S64" s="21" t="s">
        <v>110</v>
      </c>
      <c r="T64" s="27">
        <f t="shared" si="19"/>
        <v>5.4339862227787794E-4</v>
      </c>
      <c r="U64" s="20">
        <v>1.6636</v>
      </c>
      <c r="V64" s="20">
        <v>4.1259920634920635E-2</v>
      </c>
      <c r="W64" s="20">
        <v>3.9634800000000001</v>
      </c>
      <c r="X64" s="20">
        <f t="shared" si="20"/>
        <v>7.0972871340316948E-2</v>
      </c>
      <c r="Y64" s="20">
        <f t="shared" si="21"/>
        <v>0.23961891452918074</v>
      </c>
    </row>
    <row r="65" spans="1:2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Q65" s="27"/>
      <c r="S65" s="21"/>
      <c r="T65" s="27"/>
    </row>
    <row r="66" spans="1:25" x14ac:dyDescent="0.25">
      <c r="A66" s="24" t="s">
        <v>201</v>
      </c>
      <c r="B66" s="21"/>
      <c r="C66" s="21"/>
      <c r="D66" s="21"/>
      <c r="E66" s="21"/>
      <c r="F66" s="21"/>
      <c r="G66" s="21"/>
      <c r="H66" s="21"/>
      <c r="I66" s="21"/>
      <c r="J66" s="24" t="s">
        <v>201</v>
      </c>
      <c r="K66" s="21"/>
      <c r="L66" s="21"/>
      <c r="M66" s="21"/>
      <c r="N66" s="21"/>
      <c r="O66" s="21"/>
      <c r="Q66" s="27"/>
      <c r="S66" s="24" t="s">
        <v>201</v>
      </c>
      <c r="T66" s="27"/>
    </row>
    <row r="67" spans="1:25" x14ac:dyDescent="0.25">
      <c r="A67" s="21" t="s">
        <v>128</v>
      </c>
      <c r="B67" s="21">
        <v>19.998829443807882</v>
      </c>
      <c r="C67" s="21">
        <f t="shared" ref="C67:C92" si="22">B67/101.96</f>
        <v>0.19614387449791962</v>
      </c>
      <c r="D67" s="21">
        <v>5.2364148616768533</v>
      </c>
      <c r="E67" s="21">
        <f t="shared" ref="E67:E92" si="23">D67/56.08</f>
        <v>9.3374016791669998E-2</v>
      </c>
      <c r="F67" s="21">
        <v>1.4564136239759453</v>
      </c>
      <c r="G67" s="21">
        <f t="shared" ref="G67:G92" si="24">F67/61.98</f>
        <v>2.3498122361664171E-2</v>
      </c>
      <c r="H67" s="21">
        <v>0.30451247173906942</v>
      </c>
      <c r="I67" s="21">
        <f t="shared" ref="I67:I92" si="25">H67/94.2</f>
        <v>3.2326164728139002E-3</v>
      </c>
      <c r="J67" s="21" t="s">
        <v>128</v>
      </c>
      <c r="K67" s="21">
        <v>3.0599972716864281</v>
      </c>
      <c r="L67" s="21">
        <f t="shared" ref="L67:L92" si="26">K67/40.32</f>
        <v>7.5892789476349906E-2</v>
      </c>
      <c r="M67" s="21">
        <v>52.953970171855772</v>
      </c>
      <c r="N67" s="21">
        <f t="shared" ref="N67:N92" si="27">M67/60.09</f>
        <v>0.88124430307631496</v>
      </c>
      <c r="O67" s="21">
        <f t="shared" ref="O67:O92" si="28">(C67)/(C67+E67+G67)*100</f>
        <v>62.662568668596286</v>
      </c>
      <c r="P67" s="20">
        <v>1.88707</v>
      </c>
      <c r="Q67" s="27">
        <f t="shared" si="18"/>
        <v>2.3617897371714641E-2</v>
      </c>
      <c r="R67" s="20">
        <v>0.19614387449791962</v>
      </c>
      <c r="S67" s="21" t="s">
        <v>128</v>
      </c>
      <c r="T67" s="27">
        <f t="shared" si="19"/>
        <v>0.12041108819824572</v>
      </c>
      <c r="U67" s="20">
        <v>3.0599972716864281</v>
      </c>
      <c r="V67" s="20">
        <v>7.5892789476349906E-2</v>
      </c>
      <c r="W67" s="20">
        <v>12.20589</v>
      </c>
      <c r="X67" s="20">
        <f t="shared" si="20"/>
        <v>0.21856728444802578</v>
      </c>
      <c r="Y67" s="20">
        <f t="shared" si="21"/>
        <v>1.0978114722759027E-2</v>
      </c>
    </row>
    <row r="68" spans="1:25" x14ac:dyDescent="0.25">
      <c r="A68" s="21" t="s">
        <v>127</v>
      </c>
      <c r="B68" s="21">
        <v>19.872100146965892</v>
      </c>
      <c r="C68" s="21">
        <f t="shared" si="22"/>
        <v>0.19490094298711155</v>
      </c>
      <c r="D68" s="21">
        <v>3.3337012702499869</v>
      </c>
      <c r="E68" s="21">
        <f t="shared" si="23"/>
        <v>5.9445457743402048E-2</v>
      </c>
      <c r="F68" s="21">
        <v>0.60633674132893989</v>
      </c>
      <c r="G68" s="21">
        <f t="shared" si="24"/>
        <v>9.7827805958202625E-3</v>
      </c>
      <c r="H68" s="21">
        <v>0.47603646142374229</v>
      </c>
      <c r="I68" s="21">
        <f t="shared" si="25"/>
        <v>5.0534656202095782E-3</v>
      </c>
      <c r="J68" s="21" t="s">
        <v>127</v>
      </c>
      <c r="K68" s="21">
        <v>2.9088666852081202</v>
      </c>
      <c r="L68" s="21">
        <f t="shared" si="26"/>
        <v>7.2144511041868059E-2</v>
      </c>
      <c r="M68" s="21">
        <v>58.566836704936925</v>
      </c>
      <c r="N68" s="21">
        <f t="shared" si="27"/>
        <v>0.97465196713158464</v>
      </c>
      <c r="O68" s="21">
        <f t="shared" si="28"/>
        <v>73.790007604767354</v>
      </c>
      <c r="P68" s="20">
        <v>1.3731199999999999</v>
      </c>
      <c r="Q68" s="27">
        <f t="shared" si="18"/>
        <v>1.7185481852315391E-2</v>
      </c>
      <c r="R68" s="20">
        <v>0.19490094298711155</v>
      </c>
      <c r="S68" s="21" t="s">
        <v>127</v>
      </c>
      <c r="T68" s="27">
        <f t="shared" si="19"/>
        <v>8.81754679527222E-2</v>
      </c>
      <c r="U68" s="20">
        <v>2.9088666852081202</v>
      </c>
      <c r="V68" s="20">
        <v>7.2144511041868059E-2</v>
      </c>
      <c r="W68" s="20">
        <v>9.9148800000000001</v>
      </c>
      <c r="X68" s="20">
        <f t="shared" si="20"/>
        <v>0.17754284179425195</v>
      </c>
      <c r="Y68" s="20">
        <f t="shared" si="21"/>
        <v>2.0239173361441234E-2</v>
      </c>
    </row>
    <row r="69" spans="1:25" x14ac:dyDescent="0.25">
      <c r="A69" s="21" t="s">
        <v>125</v>
      </c>
      <c r="B69" s="21">
        <v>23.07</v>
      </c>
      <c r="C69" s="21">
        <f t="shared" si="22"/>
        <v>0.22626520204001571</v>
      </c>
      <c r="D69" s="21">
        <v>4.199152727721728</v>
      </c>
      <c r="E69" s="21">
        <f t="shared" si="23"/>
        <v>7.4877901706878178E-2</v>
      </c>
      <c r="F69" s="21">
        <v>1.0156857772651742</v>
      </c>
      <c r="G69" s="21">
        <f t="shared" si="24"/>
        <v>1.6387314896178996E-2</v>
      </c>
      <c r="H69" s="21">
        <v>0.30055962494552979</v>
      </c>
      <c r="I69" s="21">
        <f t="shared" si="25"/>
        <v>3.1906541926277048E-3</v>
      </c>
      <c r="J69" s="21" t="s">
        <v>125</v>
      </c>
      <c r="K69" s="21">
        <v>2.8207821460428977</v>
      </c>
      <c r="L69" s="21">
        <f t="shared" si="26"/>
        <v>6.9959874653841708E-2</v>
      </c>
      <c r="M69" s="21">
        <v>49.604619189814578</v>
      </c>
      <c r="N69" s="21">
        <f t="shared" si="27"/>
        <v>0.82550539507096976</v>
      </c>
      <c r="O69" s="21">
        <f t="shared" si="28"/>
        <v>71.257803585222518</v>
      </c>
      <c r="P69" s="20">
        <v>1.9627899999999998</v>
      </c>
      <c r="Q69" s="27">
        <f t="shared" si="18"/>
        <v>2.4565581977471836E-2</v>
      </c>
      <c r="R69" s="20">
        <v>0.22626520204001571</v>
      </c>
      <c r="S69" s="21" t="s">
        <v>125</v>
      </c>
      <c r="T69" s="27">
        <f t="shared" si="19"/>
        <v>0.10856986295721839</v>
      </c>
      <c r="U69" s="20">
        <v>2.8207821460428977</v>
      </c>
      <c r="V69" s="20">
        <v>6.9959874653841708E-2</v>
      </c>
      <c r="W69" s="20">
        <v>13.865660000000002</v>
      </c>
      <c r="X69" s="20">
        <f t="shared" si="20"/>
        <v>0.24828829796758889</v>
      </c>
      <c r="Y69" s="20">
        <f t="shared" si="21"/>
        <v>1.0025679539166187E-2</v>
      </c>
    </row>
    <row r="70" spans="1:25" x14ac:dyDescent="0.25">
      <c r="A70" s="21" t="s">
        <v>202</v>
      </c>
      <c r="B70" s="21">
        <v>25.358224265804399</v>
      </c>
      <c r="C70" s="21">
        <f t="shared" si="22"/>
        <v>0.24870757420365242</v>
      </c>
      <c r="D70" s="21">
        <v>3.2166156187828596</v>
      </c>
      <c r="E70" s="21">
        <f t="shared" si="23"/>
        <v>5.7357625156613044E-2</v>
      </c>
      <c r="F70" s="21">
        <v>0.83895113811274669</v>
      </c>
      <c r="G70" s="21">
        <f t="shared" si="24"/>
        <v>1.3535836368388943E-2</v>
      </c>
      <c r="H70" s="21">
        <v>0.22970148323032516</v>
      </c>
      <c r="I70" s="21">
        <f t="shared" si="25"/>
        <v>2.4384446202794603E-3</v>
      </c>
      <c r="J70" s="21" t="s">
        <v>202</v>
      </c>
      <c r="K70" s="21">
        <v>1.9838985059327983</v>
      </c>
      <c r="L70" s="21">
        <f t="shared" si="26"/>
        <v>4.920383199238091E-2</v>
      </c>
      <c r="M70" s="21">
        <v>50.075751783130819</v>
      </c>
      <c r="N70" s="21">
        <f t="shared" si="27"/>
        <v>0.83334584428575165</v>
      </c>
      <c r="O70" s="21">
        <f t="shared" si="28"/>
        <v>77.818137740582443</v>
      </c>
      <c r="P70" s="20">
        <v>2.1370499999999999</v>
      </c>
      <c r="Q70" s="27">
        <f t="shared" si="18"/>
        <v>2.674655819774718E-2</v>
      </c>
      <c r="R70" s="20">
        <v>0.24870757420365242</v>
      </c>
      <c r="S70" s="21" t="s">
        <v>202</v>
      </c>
      <c r="T70" s="27">
        <f t="shared" si="19"/>
        <v>0.10754219401394649</v>
      </c>
      <c r="U70" s="20">
        <v>1.9838985059327983</v>
      </c>
      <c r="V70" s="20">
        <v>4.920383199238091E-2</v>
      </c>
      <c r="W70" s="20">
        <v>13.2798</v>
      </c>
      <c r="X70" s="20">
        <f t="shared" si="20"/>
        <v>0.23779747515444535</v>
      </c>
      <c r="Y70" s="20">
        <f t="shared" si="21"/>
        <v>8.4962840222605075E-3</v>
      </c>
    </row>
    <row r="71" spans="1:25" x14ac:dyDescent="0.25">
      <c r="A71" s="25" t="s">
        <v>40</v>
      </c>
      <c r="B71" s="31">
        <v>17.918980000000001</v>
      </c>
      <c r="C71" s="21">
        <f t="shared" si="22"/>
        <v>0.17574519419380152</v>
      </c>
      <c r="D71" s="31">
        <v>1.8791599999999997</v>
      </c>
      <c r="E71" s="21">
        <f t="shared" si="23"/>
        <v>3.3508559201141222E-2</v>
      </c>
      <c r="F71" s="31">
        <v>1.4275999999999998</v>
      </c>
      <c r="G71" s="21">
        <f t="shared" si="24"/>
        <v>2.3033236527912226E-2</v>
      </c>
      <c r="H71" s="31">
        <v>1.3136899999999998</v>
      </c>
      <c r="I71" s="21">
        <f t="shared" si="25"/>
        <v>1.3945753715498936E-2</v>
      </c>
      <c r="J71" s="25" t="s">
        <v>40</v>
      </c>
      <c r="K71" s="31">
        <v>1.9332500000000001</v>
      </c>
      <c r="L71" s="21">
        <f t="shared" si="26"/>
        <v>4.7947668650793654E-2</v>
      </c>
      <c r="M71" s="31">
        <v>57.524910000000006</v>
      </c>
      <c r="N71" s="21">
        <f t="shared" si="27"/>
        <v>0.95731253120319526</v>
      </c>
      <c r="O71" s="21">
        <f t="shared" si="28"/>
        <v>75.658647198523013</v>
      </c>
      <c r="P71" s="20">
        <v>0.80945</v>
      </c>
      <c r="Q71" s="27">
        <f t="shared" si="18"/>
        <v>1.0130788485607008E-2</v>
      </c>
      <c r="R71" s="20">
        <v>0.17574519419380152</v>
      </c>
      <c r="S71" s="25" t="s">
        <v>40</v>
      </c>
      <c r="T71" s="27">
        <f t="shared" si="19"/>
        <v>5.7644753997855361E-2</v>
      </c>
      <c r="U71" s="20">
        <v>1.9332500000000001</v>
      </c>
      <c r="V71" s="20">
        <v>4.7947668650793654E-2</v>
      </c>
      <c r="W71" s="20">
        <v>5.8588299999999993</v>
      </c>
      <c r="X71" s="20">
        <f t="shared" si="20"/>
        <v>0.10491234667382934</v>
      </c>
      <c r="Y71" s="20">
        <f t="shared" si="21"/>
        <v>9.123218839068456E-2</v>
      </c>
    </row>
    <row r="72" spans="1:25" x14ac:dyDescent="0.25">
      <c r="A72" s="25" t="s">
        <v>124</v>
      </c>
      <c r="B72" s="31">
        <v>18.371260000000003</v>
      </c>
      <c r="C72" s="21">
        <f t="shared" si="22"/>
        <v>0.18018105139270307</v>
      </c>
      <c r="D72" s="31">
        <v>1.5946600000000002</v>
      </c>
      <c r="E72" s="21">
        <f t="shared" si="23"/>
        <v>2.843544935805992E-2</v>
      </c>
      <c r="F72" s="31">
        <v>1.2057599999999997</v>
      </c>
      <c r="G72" s="21">
        <f t="shared" si="24"/>
        <v>1.9454017424975795E-2</v>
      </c>
      <c r="H72" s="31">
        <v>1.3551899999999999</v>
      </c>
      <c r="I72" s="21">
        <f t="shared" si="25"/>
        <v>1.4386305732484075E-2</v>
      </c>
      <c r="J72" s="25" t="s">
        <v>124</v>
      </c>
      <c r="K72" s="31">
        <v>2.0400499999999999</v>
      </c>
      <c r="L72" s="21">
        <f t="shared" si="26"/>
        <v>5.0596478174603172E-2</v>
      </c>
      <c r="M72" s="31">
        <v>57.011589999999998</v>
      </c>
      <c r="N72" s="21">
        <f t="shared" si="27"/>
        <v>0.94877001164919283</v>
      </c>
      <c r="O72" s="21">
        <f t="shared" si="28"/>
        <v>79.002342272869015</v>
      </c>
      <c r="P72" s="20">
        <v>0.78244999999999987</v>
      </c>
      <c r="Q72" s="27">
        <f t="shared" si="18"/>
        <v>9.7928660826032514E-3</v>
      </c>
      <c r="R72" s="20">
        <v>0.18018105139270307</v>
      </c>
      <c r="S72" s="25" t="s">
        <v>124</v>
      </c>
      <c r="T72" s="27">
        <f t="shared" si="19"/>
        <v>5.4350143963028515E-2</v>
      </c>
      <c r="U72" s="20">
        <v>2.0400499999999999</v>
      </c>
      <c r="V72" s="20">
        <v>5.0596478174603172E-2</v>
      </c>
      <c r="W72" s="20">
        <v>6.2296200000000006</v>
      </c>
      <c r="X72" s="20">
        <f t="shared" si="20"/>
        <v>0.11155197421434329</v>
      </c>
      <c r="Y72" s="20">
        <f t="shared" si="21"/>
        <v>8.8723052983420148E-2</v>
      </c>
    </row>
    <row r="73" spans="1:25" x14ac:dyDescent="0.25">
      <c r="A73" s="25" t="s">
        <v>203</v>
      </c>
      <c r="B73" s="31">
        <v>16.855629999999998</v>
      </c>
      <c r="C73" s="21">
        <f t="shared" si="22"/>
        <v>0.16531610435464889</v>
      </c>
      <c r="D73" s="31">
        <v>2.2901200000000004</v>
      </c>
      <c r="E73" s="21">
        <f t="shared" si="23"/>
        <v>4.0836661911554932E-2</v>
      </c>
      <c r="F73" s="31">
        <v>1.72315</v>
      </c>
      <c r="G73" s="21">
        <f t="shared" si="24"/>
        <v>2.7801710229106165E-2</v>
      </c>
      <c r="H73" s="31">
        <v>1.2851999999999999</v>
      </c>
      <c r="I73" s="21">
        <f t="shared" si="25"/>
        <v>1.3643312101910826E-2</v>
      </c>
      <c r="J73" s="25" t="s">
        <v>203</v>
      </c>
      <c r="K73" s="31">
        <v>2.05789</v>
      </c>
      <c r="L73" s="21">
        <f t="shared" si="26"/>
        <v>5.1038938492063493E-2</v>
      </c>
      <c r="M73" s="31">
        <v>59.897079999999995</v>
      </c>
      <c r="N73" s="21">
        <f t="shared" si="27"/>
        <v>0.99678948244300203</v>
      </c>
      <c r="O73" s="21">
        <f t="shared" si="28"/>
        <v>70.661654707839247</v>
      </c>
      <c r="P73" s="20">
        <v>0.79721999999999993</v>
      </c>
      <c r="Q73" s="27">
        <f t="shared" si="18"/>
        <v>9.9777221526908613E-3</v>
      </c>
      <c r="R73" s="20">
        <v>0.16531610435464889</v>
      </c>
      <c r="S73" s="25" t="s">
        <v>203</v>
      </c>
      <c r="T73" s="27">
        <f t="shared" si="19"/>
        <v>6.0355415412438468E-2</v>
      </c>
      <c r="U73" s="20">
        <v>2.05789</v>
      </c>
      <c r="V73" s="20">
        <v>5.1038938492063493E-2</v>
      </c>
      <c r="W73" s="20">
        <v>5.4946200000000003</v>
      </c>
      <c r="X73" s="20">
        <f t="shared" si="20"/>
        <v>9.8390545259199574E-2</v>
      </c>
      <c r="Y73" s="20">
        <f t="shared" si="21"/>
        <v>9.1302678423363717E-2</v>
      </c>
    </row>
    <row r="74" spans="1:25" x14ac:dyDescent="0.25">
      <c r="A74" s="25" t="s">
        <v>204</v>
      </c>
      <c r="B74" s="31">
        <v>19.257060000000003</v>
      </c>
      <c r="C74" s="21">
        <f t="shared" si="22"/>
        <v>0.18886877206747749</v>
      </c>
      <c r="D74" s="31">
        <v>5.0631699999999995</v>
      </c>
      <c r="E74" s="21">
        <f t="shared" si="23"/>
        <v>9.0284771754636228E-2</v>
      </c>
      <c r="F74" s="31">
        <v>2.7232800000000004</v>
      </c>
      <c r="G74" s="21">
        <f t="shared" si="24"/>
        <v>4.3938044530493714E-2</v>
      </c>
      <c r="H74" s="31">
        <v>0.76432000000000011</v>
      </c>
      <c r="I74" s="21">
        <f t="shared" si="25"/>
        <v>8.1138004246284513E-3</v>
      </c>
      <c r="J74" s="25" t="s">
        <v>204</v>
      </c>
      <c r="K74" s="31">
        <v>1.7940499999999999</v>
      </c>
      <c r="L74" s="21">
        <f t="shared" si="26"/>
        <v>4.4495287698412697E-2</v>
      </c>
      <c r="M74" s="31">
        <v>56.339399999999998</v>
      </c>
      <c r="N74" s="21">
        <f t="shared" si="27"/>
        <v>0.93758362456315514</v>
      </c>
      <c r="O74" s="21">
        <f t="shared" si="28"/>
        <v>58.45672833220118</v>
      </c>
      <c r="P74" s="20">
        <v>0.76740999999999993</v>
      </c>
      <c r="Q74" s="27">
        <f t="shared" si="18"/>
        <v>9.6046307884856061E-3</v>
      </c>
      <c r="R74" s="20">
        <v>0.18886877206747749</v>
      </c>
      <c r="S74" s="25" t="s">
        <v>204</v>
      </c>
      <c r="T74" s="27">
        <f t="shared" si="19"/>
        <v>5.0853461286094151E-2</v>
      </c>
      <c r="U74" s="20">
        <v>1.7940499999999999</v>
      </c>
      <c r="V74" s="20">
        <v>4.4495287698412697E-2</v>
      </c>
      <c r="W74" s="20">
        <v>4.7375799999999995</v>
      </c>
      <c r="X74" s="20">
        <f t="shared" si="20"/>
        <v>8.483445250246216E-2</v>
      </c>
      <c r="Y74" s="20">
        <f t="shared" si="21"/>
        <v>6.2737313258544425E-2</v>
      </c>
    </row>
    <row r="75" spans="1:25" x14ac:dyDescent="0.25">
      <c r="A75" s="21" t="s">
        <v>205</v>
      </c>
      <c r="B75" s="31">
        <v>19.150350000000003</v>
      </c>
      <c r="C75" s="21">
        <f t="shared" si="22"/>
        <v>0.18782218517065519</v>
      </c>
      <c r="D75" s="31">
        <v>5.612779999999999</v>
      </c>
      <c r="E75" s="21">
        <f t="shared" si="23"/>
        <v>0.10008523537803136</v>
      </c>
      <c r="F75" s="31">
        <v>2.8859499999999998</v>
      </c>
      <c r="G75" s="21">
        <f t="shared" si="24"/>
        <v>4.6562600838980318E-2</v>
      </c>
      <c r="H75" s="31">
        <v>0.7730499999999999</v>
      </c>
      <c r="I75" s="21">
        <f t="shared" si="25"/>
        <v>8.206475583864118E-3</v>
      </c>
      <c r="J75" s="21" t="s">
        <v>205</v>
      </c>
      <c r="K75" s="31">
        <v>2.00061</v>
      </c>
      <c r="L75" s="21">
        <f t="shared" si="26"/>
        <v>4.9618303571428574E-2</v>
      </c>
      <c r="M75" s="31">
        <v>56.838650000000001</v>
      </c>
      <c r="N75" s="21">
        <f t="shared" si="27"/>
        <v>0.94589199534032287</v>
      </c>
      <c r="O75" s="21">
        <f t="shared" si="28"/>
        <v>56.155162842818797</v>
      </c>
      <c r="P75" s="20">
        <v>0.75619000000000003</v>
      </c>
      <c r="Q75" s="27">
        <f t="shared" si="18"/>
        <v>9.4642052565707124E-3</v>
      </c>
      <c r="R75" s="20">
        <v>0.18782218517065519</v>
      </c>
      <c r="S75" s="21" t="s">
        <v>205</v>
      </c>
      <c r="T75" s="27">
        <f t="shared" si="19"/>
        <v>5.0389176592592289E-2</v>
      </c>
      <c r="U75" s="20">
        <v>2.00061</v>
      </c>
      <c r="V75" s="20">
        <v>4.9618303571428574E-2</v>
      </c>
      <c r="W75" s="20">
        <v>5.3277899999999994</v>
      </c>
      <c r="X75" s="20">
        <f t="shared" si="20"/>
        <v>9.5403169486972861E-2</v>
      </c>
      <c r="Y75" s="20">
        <f t="shared" si="21"/>
        <v>5.658800321631885E-2</v>
      </c>
    </row>
    <row r="76" spans="1:25" x14ac:dyDescent="0.25">
      <c r="A76" s="21" t="s">
        <v>206</v>
      </c>
      <c r="B76" s="31">
        <v>17.18526</v>
      </c>
      <c r="C76" s="21">
        <f t="shared" si="22"/>
        <v>0.1685490388387603</v>
      </c>
      <c r="D76" s="31">
        <v>5.4411000000000005</v>
      </c>
      <c r="E76" s="21">
        <f t="shared" si="23"/>
        <v>9.7023894436519265E-2</v>
      </c>
      <c r="F76" s="31">
        <v>2.7154399999999996</v>
      </c>
      <c r="G76" s="21">
        <f t="shared" si="24"/>
        <v>4.3811552113585027E-2</v>
      </c>
      <c r="H76" s="31">
        <v>0.80085000000000006</v>
      </c>
      <c r="I76" s="21">
        <f t="shared" si="25"/>
        <v>8.5015923566878985E-3</v>
      </c>
      <c r="J76" s="21" t="s">
        <v>206</v>
      </c>
      <c r="K76" s="31">
        <v>2.67435</v>
      </c>
      <c r="L76" s="21">
        <f t="shared" si="26"/>
        <v>6.6328125000000002E-2</v>
      </c>
      <c r="M76" s="31">
        <v>56.103020000000001</v>
      </c>
      <c r="N76" s="21">
        <f t="shared" si="27"/>
        <v>0.93364985854551497</v>
      </c>
      <c r="O76" s="21">
        <f t="shared" si="28"/>
        <v>54.478827090153359</v>
      </c>
      <c r="P76" s="20">
        <v>1.03098</v>
      </c>
      <c r="Q76" s="27">
        <f t="shared" si="18"/>
        <v>1.2903379224030037E-2</v>
      </c>
      <c r="R76" s="20">
        <v>0.1685490388387603</v>
      </c>
      <c r="S76" s="21" t="s">
        <v>206</v>
      </c>
      <c r="T76" s="27">
        <f t="shared" si="19"/>
        <v>7.6555638127214984E-2</v>
      </c>
      <c r="U76" s="20">
        <v>2.67435</v>
      </c>
      <c r="V76" s="20">
        <v>6.6328125000000002E-2</v>
      </c>
      <c r="W76" s="20">
        <v>7.4168400000000005</v>
      </c>
      <c r="X76" s="20">
        <f t="shared" si="20"/>
        <v>0.13281117378458235</v>
      </c>
      <c r="Y76" s="20">
        <f t="shared" si="21"/>
        <v>4.2691685712343705E-2</v>
      </c>
    </row>
    <row r="77" spans="1:25" x14ac:dyDescent="0.25">
      <c r="A77" s="21" t="s">
        <v>207</v>
      </c>
      <c r="B77" s="31">
        <v>18.538019999999999</v>
      </c>
      <c r="C77" s="21">
        <f t="shared" si="22"/>
        <v>0.18181659474303649</v>
      </c>
      <c r="D77" s="31">
        <v>6.2361400000000007</v>
      </c>
      <c r="E77" s="21">
        <f t="shared" si="23"/>
        <v>0.11120078459343796</v>
      </c>
      <c r="F77" s="31">
        <v>2.9321599999999997</v>
      </c>
      <c r="G77" s="21">
        <f t="shared" si="24"/>
        <v>4.7308163923846396E-2</v>
      </c>
      <c r="H77" s="31">
        <v>0.71142000000000005</v>
      </c>
      <c r="I77" s="21">
        <f t="shared" si="25"/>
        <v>7.5522292993630575E-3</v>
      </c>
      <c r="J77" s="21" t="s">
        <v>207</v>
      </c>
      <c r="K77" s="31">
        <v>2.3065399999999996</v>
      </c>
      <c r="L77" s="21">
        <f t="shared" si="26"/>
        <v>5.7205853174603166E-2</v>
      </c>
      <c r="M77" s="31">
        <v>55.370179999999998</v>
      </c>
      <c r="N77" s="21">
        <f t="shared" si="27"/>
        <v>0.92145415210517545</v>
      </c>
      <c r="O77" s="21">
        <f t="shared" si="28"/>
        <v>53.424316318202969</v>
      </c>
      <c r="P77" s="20">
        <v>0.71582000000000001</v>
      </c>
      <c r="Q77" s="27">
        <f t="shared" si="18"/>
        <v>8.9589486858573219E-3</v>
      </c>
      <c r="R77" s="20">
        <v>0.18181659474303649</v>
      </c>
      <c r="S77" s="21" t="s">
        <v>207</v>
      </c>
      <c r="T77" s="27">
        <f t="shared" si="19"/>
        <v>4.9274647886344523E-2</v>
      </c>
      <c r="U77" s="20">
        <v>2.3065399999999996</v>
      </c>
      <c r="V77" s="20">
        <v>5.7205853174603166E-2</v>
      </c>
      <c r="W77" s="20">
        <v>6.2458400000000003</v>
      </c>
      <c r="X77" s="20">
        <f t="shared" si="20"/>
        <v>0.11184242098665952</v>
      </c>
      <c r="Y77" s="20">
        <f t="shared" si="21"/>
        <v>4.4674986105795143E-2</v>
      </c>
    </row>
    <row r="78" spans="1:25" x14ac:dyDescent="0.25">
      <c r="A78" s="21" t="s">
        <v>208</v>
      </c>
      <c r="B78" s="31">
        <v>14.720569999999999</v>
      </c>
      <c r="C78" s="21">
        <f t="shared" si="22"/>
        <v>0.14437593173793645</v>
      </c>
      <c r="D78" s="31">
        <v>0.91971000000000003</v>
      </c>
      <c r="E78" s="21">
        <f t="shared" si="23"/>
        <v>1.6399964336661913E-2</v>
      </c>
      <c r="F78" s="31">
        <v>1.1440600000000001</v>
      </c>
      <c r="G78" s="21">
        <f t="shared" si="24"/>
        <v>1.8458535011293967E-2</v>
      </c>
      <c r="H78" s="31">
        <v>2.4496099999999998</v>
      </c>
      <c r="I78" s="21">
        <f t="shared" si="25"/>
        <v>2.6004352441613587E-2</v>
      </c>
      <c r="J78" s="21" t="s">
        <v>208</v>
      </c>
      <c r="K78" s="31">
        <v>2.2304900000000001</v>
      </c>
      <c r="L78" s="21">
        <f t="shared" si="26"/>
        <v>5.5319692460317461E-2</v>
      </c>
      <c r="M78" s="31">
        <v>63.480170000000001</v>
      </c>
      <c r="N78" s="21">
        <f t="shared" si="27"/>
        <v>1.0564182060242968</v>
      </c>
      <c r="O78" s="21">
        <f t="shared" si="28"/>
        <v>80.551449218341844</v>
      </c>
      <c r="P78" s="20">
        <v>0.73627999999999993</v>
      </c>
      <c r="Q78" s="27">
        <f t="shared" si="18"/>
        <v>9.2150187734668324E-3</v>
      </c>
      <c r="R78" s="20">
        <v>0.14437593173793645</v>
      </c>
      <c r="S78" s="21" t="s">
        <v>208</v>
      </c>
      <c r="T78" s="27">
        <f t="shared" si="19"/>
        <v>6.3826557948685289E-2</v>
      </c>
      <c r="U78" s="20">
        <v>2.2304900000000001</v>
      </c>
      <c r="V78" s="20">
        <v>5.5319692460317461E-2</v>
      </c>
      <c r="W78" s="20">
        <v>5.0084200000000001</v>
      </c>
      <c r="X78" s="20">
        <f t="shared" si="20"/>
        <v>8.9684304772137166E-2</v>
      </c>
      <c r="Y78" s="20">
        <f t="shared" si="21"/>
        <v>0.17933541790524737</v>
      </c>
    </row>
    <row r="79" spans="1:25" x14ac:dyDescent="0.25">
      <c r="A79" s="21" t="s">
        <v>209</v>
      </c>
      <c r="B79" s="31">
        <v>13.801119999999999</v>
      </c>
      <c r="C79" s="21">
        <f t="shared" si="22"/>
        <v>0.13535817967830521</v>
      </c>
      <c r="D79" s="31">
        <v>0.96722000000000008</v>
      </c>
      <c r="E79" s="21">
        <f t="shared" si="23"/>
        <v>1.7247146932952925E-2</v>
      </c>
      <c r="F79" s="31">
        <v>1.6018199999999998</v>
      </c>
      <c r="G79" s="21">
        <f t="shared" si="24"/>
        <v>2.584414327202323E-2</v>
      </c>
      <c r="H79" s="31">
        <v>2.6342499999999998</v>
      </c>
      <c r="I79" s="21">
        <f t="shared" si="25"/>
        <v>2.7964437367303606E-2</v>
      </c>
      <c r="J79" s="21" t="s">
        <v>209</v>
      </c>
      <c r="K79" s="31">
        <v>1.2299699999999998</v>
      </c>
      <c r="L79" s="21">
        <f t="shared" si="26"/>
        <v>3.0505208333333329E-2</v>
      </c>
      <c r="M79" s="31">
        <v>69.932220000000015</v>
      </c>
      <c r="N79" s="21">
        <f t="shared" si="27"/>
        <v>1.1637913130304545</v>
      </c>
      <c r="O79" s="21">
        <f t="shared" si="28"/>
        <v>75.852385421396363</v>
      </c>
      <c r="P79" s="20">
        <v>0.70548999999999995</v>
      </c>
      <c r="Q79" s="27">
        <f t="shared" si="18"/>
        <v>8.8296620775969951E-3</v>
      </c>
      <c r="R79" s="20">
        <v>0.13535817967830521</v>
      </c>
      <c r="S79" s="21" t="s">
        <v>209</v>
      </c>
      <c r="T79" s="27">
        <f t="shared" si="19"/>
        <v>6.5231832302870316E-2</v>
      </c>
      <c r="U79" s="20">
        <v>1.2299699999999998</v>
      </c>
      <c r="V79" s="20">
        <v>3.0505208333333329E-2</v>
      </c>
      <c r="W79" s="20">
        <v>3.1113</v>
      </c>
      <c r="X79" s="20">
        <f t="shared" si="20"/>
        <v>5.5713134568896053E-2</v>
      </c>
      <c r="Y79" s="20">
        <f t="shared" si="21"/>
        <v>0.32434440776732348</v>
      </c>
    </row>
    <row r="80" spans="1:25" x14ac:dyDescent="0.25">
      <c r="A80" s="21" t="s">
        <v>210</v>
      </c>
      <c r="B80" s="32">
        <v>9.2840699999999998</v>
      </c>
      <c r="C80" s="21">
        <f t="shared" si="22"/>
        <v>9.1056002353864268E-2</v>
      </c>
      <c r="D80" s="32">
        <v>1.8482099999999999</v>
      </c>
      <c r="E80" s="21">
        <f t="shared" si="23"/>
        <v>3.2956669044222536E-2</v>
      </c>
      <c r="F80" s="32">
        <v>0.47810000000000002</v>
      </c>
      <c r="G80" s="21">
        <f t="shared" si="24"/>
        <v>7.7137786382704106E-3</v>
      </c>
      <c r="H80" s="32">
        <v>0.27940000000000004</v>
      </c>
      <c r="I80" s="21">
        <f t="shared" si="25"/>
        <v>2.9660297239915076E-3</v>
      </c>
      <c r="J80" s="21" t="s">
        <v>210</v>
      </c>
      <c r="K80" s="32">
        <v>1.2228699999999999</v>
      </c>
      <c r="L80" s="21">
        <f t="shared" si="26"/>
        <v>3.0329117063492061E-2</v>
      </c>
      <c r="M80" s="32">
        <v>40.44979</v>
      </c>
      <c r="N80" s="21">
        <f t="shared" si="27"/>
        <v>0.67315343651189874</v>
      </c>
      <c r="O80" s="21">
        <f t="shared" si="28"/>
        <v>69.125071182539514</v>
      </c>
      <c r="P80" s="20">
        <v>0.39661999999999997</v>
      </c>
      <c r="Q80" s="27">
        <f t="shared" si="18"/>
        <v>4.9639549436795985E-3</v>
      </c>
      <c r="R80" s="20">
        <v>9.1056002353864268E-2</v>
      </c>
      <c r="S80" s="21" t="s">
        <v>210</v>
      </c>
      <c r="T80" s="27">
        <f t="shared" si="19"/>
        <v>5.4515406072721533E-2</v>
      </c>
      <c r="U80" s="20">
        <v>1.2228699999999999</v>
      </c>
      <c r="V80" s="20">
        <v>3.0329117063492061E-2</v>
      </c>
      <c r="W80" s="20">
        <v>35.895789999999998</v>
      </c>
      <c r="X80" s="20">
        <f t="shared" si="20"/>
        <v>0.64277536037245941</v>
      </c>
      <c r="Y80" s="20">
        <f t="shared" si="21"/>
        <v>4.4064923402232711E-3</v>
      </c>
    </row>
    <row r="81" spans="1:25" x14ac:dyDescent="0.25">
      <c r="A81" s="21" t="s">
        <v>211</v>
      </c>
      <c r="B81" s="32">
        <v>20.238330000000001</v>
      </c>
      <c r="C81" s="21">
        <f t="shared" si="22"/>
        <v>0.19849284032954101</v>
      </c>
      <c r="D81" s="32">
        <v>3.3798699999999982</v>
      </c>
      <c r="E81" s="21">
        <f t="shared" si="23"/>
        <v>6.0268723252496402E-2</v>
      </c>
      <c r="F81" s="32">
        <v>1.87114</v>
      </c>
      <c r="G81" s="21">
        <f t="shared" si="24"/>
        <v>3.0189415940626012E-2</v>
      </c>
      <c r="H81" s="32">
        <v>0.62722</v>
      </c>
      <c r="I81" s="21">
        <f t="shared" si="25"/>
        <v>6.6583864118895967E-3</v>
      </c>
      <c r="J81" s="21" t="s">
        <v>211</v>
      </c>
      <c r="K81" s="32">
        <v>2.1989700000000001</v>
      </c>
      <c r="L81" s="21">
        <f t="shared" si="26"/>
        <v>5.4537946428571432E-2</v>
      </c>
      <c r="M81" s="32">
        <v>59.279269999999997</v>
      </c>
      <c r="N81" s="21">
        <f t="shared" si="27"/>
        <v>0.98650807122649353</v>
      </c>
      <c r="O81" s="21">
        <f t="shared" si="28"/>
        <v>68.694295709758109</v>
      </c>
      <c r="P81" s="20">
        <v>0.59138000000000002</v>
      </c>
      <c r="Q81" s="27">
        <f t="shared" si="18"/>
        <v>7.4015018773466827E-3</v>
      </c>
      <c r="R81" s="20">
        <v>0.19849284032954101</v>
      </c>
      <c r="S81" s="21" t="s">
        <v>211</v>
      </c>
      <c r="T81" s="27">
        <f t="shared" si="19"/>
        <v>3.7288508064364387E-2</v>
      </c>
      <c r="U81" s="20">
        <v>2.1989700000000001</v>
      </c>
      <c r="V81" s="20">
        <v>5.4537946428571432E-2</v>
      </c>
      <c r="W81" s="20">
        <v>4.2167899999999996</v>
      </c>
      <c r="X81" s="20">
        <f t="shared" si="20"/>
        <v>7.5508819052735238E-2</v>
      </c>
      <c r="Y81" s="20">
        <f t="shared" si="21"/>
        <v>5.1199938631666268E-2</v>
      </c>
    </row>
    <row r="82" spans="1:25" x14ac:dyDescent="0.25">
      <c r="A82" s="21" t="s">
        <v>123</v>
      </c>
      <c r="B82" s="31">
        <v>25.923179999999999</v>
      </c>
      <c r="C82" s="21">
        <f t="shared" si="22"/>
        <v>0.25424852883483717</v>
      </c>
      <c r="D82" s="31">
        <v>0.50186000000000008</v>
      </c>
      <c r="E82" s="21">
        <f t="shared" si="23"/>
        <v>8.9490014265335253E-3</v>
      </c>
      <c r="F82" s="31">
        <v>0.16193000000000002</v>
      </c>
      <c r="G82" s="21">
        <f t="shared" si="24"/>
        <v>2.6126169732171673E-3</v>
      </c>
      <c r="H82" s="31">
        <v>0.8836400000000002</v>
      </c>
      <c r="I82" s="21">
        <f t="shared" si="25"/>
        <v>9.380467091295119E-3</v>
      </c>
      <c r="J82" s="21" t="s">
        <v>123</v>
      </c>
      <c r="K82" s="31">
        <v>1.2213899999999998</v>
      </c>
      <c r="L82" s="21">
        <f t="shared" si="26"/>
        <v>3.0292410714285709E-2</v>
      </c>
      <c r="M82" s="31">
        <v>50.083770000000001</v>
      </c>
      <c r="N82" s="21">
        <f t="shared" si="27"/>
        <v>0.83347928107838243</v>
      </c>
      <c r="O82" s="21">
        <f t="shared" si="28"/>
        <v>95.650422483853802</v>
      </c>
      <c r="P82" s="20">
        <v>1.1865000000000001</v>
      </c>
      <c r="Q82" s="27">
        <f t="shared" si="18"/>
        <v>1.4849812265331665E-2</v>
      </c>
      <c r="R82" s="20">
        <v>0.25424852883483717</v>
      </c>
      <c r="S82" s="21" t="s">
        <v>123</v>
      </c>
      <c r="T82" s="27">
        <f t="shared" si="19"/>
        <v>5.8406679218105828E-2</v>
      </c>
      <c r="U82" s="20">
        <v>1.2213899999999998</v>
      </c>
      <c r="V82" s="20">
        <v>3.0292410714285709E-2</v>
      </c>
      <c r="W82" s="20">
        <v>2.23794</v>
      </c>
      <c r="X82" s="20">
        <f t="shared" si="20"/>
        <v>4.007413376309428E-2</v>
      </c>
      <c r="Y82" s="20">
        <f t="shared" si="21"/>
        <v>0.133308622172154</v>
      </c>
    </row>
    <row r="83" spans="1:25" x14ac:dyDescent="0.25">
      <c r="A83" s="21" t="s">
        <v>212</v>
      </c>
      <c r="B83" s="31">
        <v>14.997199999999999</v>
      </c>
      <c r="C83" s="21">
        <f t="shared" si="22"/>
        <v>0.1470890545311887</v>
      </c>
      <c r="D83" s="31">
        <v>1.9539499999999999</v>
      </c>
      <c r="E83" s="21">
        <f t="shared" si="23"/>
        <v>3.4842189728958632E-2</v>
      </c>
      <c r="F83" s="31">
        <v>1.4051699999999998</v>
      </c>
      <c r="G83" s="21">
        <f t="shared" si="24"/>
        <v>2.2671345595353339E-2</v>
      </c>
      <c r="H83" s="31">
        <v>1.6789400000000001</v>
      </c>
      <c r="I83" s="21">
        <f t="shared" si="25"/>
        <v>1.7823142250530787E-2</v>
      </c>
      <c r="J83" s="21" t="s">
        <v>212</v>
      </c>
      <c r="K83" s="31">
        <v>2.2428499999999998</v>
      </c>
      <c r="L83" s="21">
        <f t="shared" si="26"/>
        <v>5.562624007936507E-2</v>
      </c>
      <c r="M83" s="31">
        <v>58.942710000000005</v>
      </c>
      <c r="N83" s="21">
        <f t="shared" si="27"/>
        <v>0.98090713929106343</v>
      </c>
      <c r="O83" s="21">
        <f t="shared" si="28"/>
        <v>71.890123499936848</v>
      </c>
      <c r="P83" s="20">
        <v>1.7316699999999998</v>
      </c>
      <c r="Q83" s="27">
        <f t="shared" si="18"/>
        <v>2.1672966207759697E-2</v>
      </c>
      <c r="R83" s="20">
        <v>0.1470890545311887</v>
      </c>
      <c r="S83" s="21" t="s">
        <v>212</v>
      </c>
      <c r="T83" s="27">
        <f t="shared" si="19"/>
        <v>0.14734588020051601</v>
      </c>
      <c r="U83" s="20">
        <v>2.2428499999999998</v>
      </c>
      <c r="V83" s="20">
        <v>5.562624007936507E-2</v>
      </c>
      <c r="W83" s="27">
        <v>6.05525</v>
      </c>
      <c r="X83" s="20">
        <f t="shared" si="20"/>
        <v>0.10842958187841346</v>
      </c>
      <c r="Y83" s="20">
        <f t="shared" si="21"/>
        <v>0.10864071776201735</v>
      </c>
    </row>
    <row r="84" spans="1:25" x14ac:dyDescent="0.25">
      <c r="A84" s="21" t="s">
        <v>213</v>
      </c>
      <c r="B84" s="31">
        <v>14.884130000000001</v>
      </c>
      <c r="C84" s="21">
        <f t="shared" si="22"/>
        <v>0.14598009023146333</v>
      </c>
      <c r="D84" s="31">
        <v>0.74580000000000002</v>
      </c>
      <c r="E84" s="21">
        <f t="shared" si="23"/>
        <v>1.329885877318117E-2</v>
      </c>
      <c r="F84" s="31">
        <v>1.0713199999999998</v>
      </c>
      <c r="G84" s="21">
        <f t="shared" si="24"/>
        <v>1.7284930622781542E-2</v>
      </c>
      <c r="H84" s="31">
        <v>2.2129799999999999</v>
      </c>
      <c r="I84" s="21">
        <f t="shared" si="25"/>
        <v>2.3492356687898088E-2</v>
      </c>
      <c r="J84" s="21" t="s">
        <v>213</v>
      </c>
      <c r="K84" s="31">
        <v>1.37876</v>
      </c>
      <c r="L84" s="21">
        <f t="shared" si="26"/>
        <v>3.4195436507936508E-2</v>
      </c>
      <c r="M84" s="31">
        <v>63.980849999999997</v>
      </c>
      <c r="N84" s="21">
        <f t="shared" si="27"/>
        <v>1.0647503744383424</v>
      </c>
      <c r="O84" s="21">
        <f t="shared" si="28"/>
        <v>82.678343124030391</v>
      </c>
      <c r="P84" s="20">
        <v>0.80783000000000005</v>
      </c>
      <c r="Q84" s="27">
        <f t="shared" si="18"/>
        <v>1.0110513141426783E-2</v>
      </c>
      <c r="R84" s="20">
        <v>0.14598009023146333</v>
      </c>
      <c r="S84" s="21" t="s">
        <v>213</v>
      </c>
      <c r="T84" s="27">
        <f t="shared" si="19"/>
        <v>6.9259534813245704E-2</v>
      </c>
      <c r="U84" s="20">
        <v>1.37876</v>
      </c>
      <c r="V84" s="20">
        <v>3.4195436507936508E-2</v>
      </c>
      <c r="W84" s="20">
        <v>4.8452299999999999</v>
      </c>
      <c r="X84" s="20">
        <f t="shared" si="20"/>
        <v>8.6762109409974031E-2</v>
      </c>
      <c r="Y84" s="20">
        <f t="shared" si="21"/>
        <v>0.19421985217723822</v>
      </c>
    </row>
    <row r="85" spans="1:25" x14ac:dyDescent="0.25">
      <c r="A85" s="21" t="s">
        <v>214</v>
      </c>
      <c r="B85" s="31">
        <v>19.241299999999999</v>
      </c>
      <c r="C85" s="21">
        <f t="shared" si="22"/>
        <v>0.18871420164770497</v>
      </c>
      <c r="D85" s="31">
        <v>5.6123199999999995</v>
      </c>
      <c r="E85" s="21">
        <f t="shared" si="23"/>
        <v>0.10007703281027104</v>
      </c>
      <c r="F85" s="31">
        <v>3.00936</v>
      </c>
      <c r="G85" s="21">
        <f t="shared" si="24"/>
        <v>4.8553727008712494E-2</v>
      </c>
      <c r="H85" s="31">
        <v>1.64049</v>
      </c>
      <c r="I85" s="21">
        <f t="shared" si="25"/>
        <v>1.741496815286624E-2</v>
      </c>
      <c r="J85" s="21" t="s">
        <v>214</v>
      </c>
      <c r="K85" s="31">
        <v>1.10636</v>
      </c>
      <c r="L85" s="21">
        <f t="shared" si="26"/>
        <v>2.7439484126984128E-2</v>
      </c>
      <c r="M85" s="31">
        <v>50.092850000000006</v>
      </c>
      <c r="N85" s="21">
        <f t="shared" si="27"/>
        <v>0.83363038775170584</v>
      </c>
      <c r="O85" s="21">
        <f t="shared" si="28"/>
        <v>55.94101682361714</v>
      </c>
      <c r="P85" s="20">
        <v>4.7392100000000008</v>
      </c>
      <c r="Q85" s="27">
        <f t="shared" si="18"/>
        <v>5.9314267834793495E-2</v>
      </c>
      <c r="R85" s="20">
        <v>0.18871420164770497</v>
      </c>
      <c r="S85" s="21" t="s">
        <v>214</v>
      </c>
      <c r="T85" s="27">
        <f t="shared" si="19"/>
        <v>0.3143073881928739</v>
      </c>
      <c r="U85" s="20">
        <v>1.10636</v>
      </c>
      <c r="V85" s="20">
        <v>2.7439484126984128E-2</v>
      </c>
      <c r="W85" s="20">
        <v>5.6686099999999993</v>
      </c>
      <c r="X85" s="20">
        <f t="shared" si="20"/>
        <v>0.10150613304682603</v>
      </c>
      <c r="Y85" s="20">
        <f t="shared" si="21"/>
        <v>0.13505668928159084</v>
      </c>
    </row>
    <row r="86" spans="1:25" x14ac:dyDescent="0.25">
      <c r="A86" s="21" t="s">
        <v>36</v>
      </c>
      <c r="B86" s="21">
        <v>14.84884901580036</v>
      </c>
      <c r="C86" s="21">
        <f t="shared" si="22"/>
        <v>0.14563406253236916</v>
      </c>
      <c r="D86" s="21">
        <v>6.345601619110119</v>
      </c>
      <c r="E86" s="21">
        <f t="shared" si="23"/>
        <v>0.11315266795845434</v>
      </c>
      <c r="F86" s="21">
        <v>2.3924881292688283</v>
      </c>
      <c r="G86" s="21">
        <f t="shared" si="24"/>
        <v>3.860097013986493E-2</v>
      </c>
      <c r="H86" s="21">
        <v>0.5292049785521008</v>
      </c>
      <c r="I86" s="21">
        <f t="shared" si="25"/>
        <v>5.617887245776017E-3</v>
      </c>
      <c r="J86" s="21" t="s">
        <v>36</v>
      </c>
      <c r="K86" s="21">
        <v>3.3318134714112655</v>
      </c>
      <c r="L86" s="21">
        <f t="shared" si="26"/>
        <v>8.2634262683811147E-2</v>
      </c>
      <c r="M86" s="21">
        <v>67.27076679806369</v>
      </c>
      <c r="N86" s="21">
        <f t="shared" si="27"/>
        <v>1.119500196339885</v>
      </c>
      <c r="O86" s="21">
        <f t="shared" si="28"/>
        <v>48.971111523278879</v>
      </c>
      <c r="P86" s="20">
        <v>0.53494000000000008</v>
      </c>
      <c r="Q86" s="27">
        <f t="shared" si="18"/>
        <v>6.6951188986232799E-3</v>
      </c>
      <c r="R86" s="20">
        <v>0.14563406253236916</v>
      </c>
      <c r="S86" s="21" t="s">
        <v>36</v>
      </c>
      <c r="T86" s="27">
        <f t="shared" si="19"/>
        <v>4.5972204456874215E-2</v>
      </c>
      <c r="U86" s="20">
        <v>3.3318134714112655</v>
      </c>
      <c r="V86" s="20">
        <v>8.2634262683811147E-2</v>
      </c>
      <c r="W86" s="20">
        <v>4.1511199999999997</v>
      </c>
      <c r="X86" s="20">
        <f t="shared" si="20"/>
        <v>7.4332885665681789E-2</v>
      </c>
      <c r="Y86" s="20">
        <f t="shared" si="21"/>
        <v>3.5790210275513136E-2</v>
      </c>
    </row>
    <row r="87" spans="1:25" x14ac:dyDescent="0.25">
      <c r="A87" s="21" t="s">
        <v>37</v>
      </c>
      <c r="B87" s="21">
        <v>16.593685711633512</v>
      </c>
      <c r="C87" s="21">
        <f t="shared" si="22"/>
        <v>0.16274701561037183</v>
      </c>
      <c r="D87" s="21">
        <v>2.4189428173734919</v>
      </c>
      <c r="E87" s="21">
        <f t="shared" si="23"/>
        <v>4.3133787756303353E-2</v>
      </c>
      <c r="F87" s="21">
        <v>1.8820495724827355</v>
      </c>
      <c r="G87" s="21">
        <f t="shared" si="24"/>
        <v>3.0365433567001221E-2</v>
      </c>
      <c r="H87" s="21">
        <v>0.44954279718540885</v>
      </c>
      <c r="I87" s="21">
        <f t="shared" si="25"/>
        <v>4.7722165306306671E-3</v>
      </c>
      <c r="J87" s="21" t="s">
        <v>37</v>
      </c>
      <c r="K87" s="21">
        <v>3.2674150257087842</v>
      </c>
      <c r="L87" s="21">
        <f t="shared" si="26"/>
        <v>8.1037079010634533E-2</v>
      </c>
      <c r="M87" s="21">
        <v>67.666302915268986</v>
      </c>
      <c r="N87" s="21">
        <f t="shared" si="27"/>
        <v>1.1260825913674319</v>
      </c>
      <c r="O87" s="21">
        <f t="shared" si="28"/>
        <v>68.888722937018159</v>
      </c>
      <c r="P87" s="20">
        <v>1.74227</v>
      </c>
      <c r="Q87" s="27">
        <f t="shared" si="18"/>
        <v>2.1805632040050062E-2</v>
      </c>
      <c r="R87" s="20">
        <v>0.16274701561037183</v>
      </c>
      <c r="S87" s="21" t="s">
        <v>37</v>
      </c>
      <c r="T87" s="27">
        <f t="shared" si="19"/>
        <v>0.1339848350414875</v>
      </c>
      <c r="U87" s="20">
        <v>3.2674150257087842</v>
      </c>
      <c r="V87" s="20">
        <v>8.1037079010634533E-2</v>
      </c>
      <c r="W87" s="20">
        <v>4.6736400000000007</v>
      </c>
      <c r="X87" s="20">
        <f t="shared" si="20"/>
        <v>8.3689497716894989E-2</v>
      </c>
      <c r="Y87" s="20">
        <f t="shared" si="21"/>
        <v>2.897053180753147E-2</v>
      </c>
    </row>
    <row r="88" spans="1:25" x14ac:dyDescent="0.25">
      <c r="A88" s="21" t="s">
        <v>35</v>
      </c>
      <c r="B88" s="21">
        <v>16.78177318747656</v>
      </c>
      <c r="C88" s="21">
        <f t="shared" si="22"/>
        <v>0.16459173389051157</v>
      </c>
      <c r="D88" s="21">
        <v>5.5131084614886205</v>
      </c>
      <c r="E88" s="21">
        <f t="shared" si="23"/>
        <v>9.8307925490167994E-2</v>
      </c>
      <c r="F88" s="21">
        <v>2.2611066911756561</v>
      </c>
      <c r="G88" s="21">
        <f t="shared" si="24"/>
        <v>3.6481230899897646E-2</v>
      </c>
      <c r="H88" s="21">
        <v>0.45552560085450378</v>
      </c>
      <c r="I88" s="21">
        <f t="shared" si="25"/>
        <v>4.8357282468630969E-3</v>
      </c>
      <c r="J88" s="21" t="s">
        <v>35</v>
      </c>
      <c r="K88" s="21">
        <v>3.1219690598671215</v>
      </c>
      <c r="L88" s="21">
        <f t="shared" si="26"/>
        <v>7.7429788191148846E-2</v>
      </c>
      <c r="M88" s="21">
        <v>65.328615714586249</v>
      </c>
      <c r="N88" s="21">
        <f t="shared" si="27"/>
        <v>1.0871794926707645</v>
      </c>
      <c r="O88" s="21">
        <f t="shared" si="28"/>
        <v>54.977368039843036</v>
      </c>
      <c r="P88" s="20">
        <v>0.97387000000000001</v>
      </c>
      <c r="Q88" s="27">
        <f t="shared" si="18"/>
        <v>1.2188610763454318E-2</v>
      </c>
      <c r="R88" s="20">
        <v>0.16459173389051157</v>
      </c>
      <c r="S88" s="21" t="s">
        <v>35</v>
      </c>
      <c r="T88" s="27">
        <f t="shared" si="19"/>
        <v>7.4053602057332538E-2</v>
      </c>
      <c r="U88" s="20">
        <v>3.1219690598671215</v>
      </c>
      <c r="V88" s="20">
        <v>7.7429788191148846E-2</v>
      </c>
      <c r="W88" s="20">
        <v>4.8619099999999991</v>
      </c>
      <c r="X88" s="20">
        <f t="shared" si="20"/>
        <v>8.706079326707851E-2</v>
      </c>
      <c r="Y88" s="20">
        <f t="shared" si="21"/>
        <v>2.9398207508258688E-2</v>
      </c>
    </row>
    <row r="89" spans="1:25" x14ac:dyDescent="0.25">
      <c r="A89" s="21" t="s">
        <v>29</v>
      </c>
      <c r="B89" s="21">
        <v>20.533208537984589</v>
      </c>
      <c r="C89" s="21">
        <f t="shared" si="22"/>
        <v>0.20138494054516073</v>
      </c>
      <c r="D89" s="21">
        <v>8.3900192045712743</v>
      </c>
      <c r="E89" s="21">
        <f t="shared" si="23"/>
        <v>0.1496080457305862</v>
      </c>
      <c r="F89" s="21">
        <v>3.2357755274904867</v>
      </c>
      <c r="G89" s="21">
        <f t="shared" si="24"/>
        <v>5.2206768755896853E-2</v>
      </c>
      <c r="H89" s="21">
        <v>0.53457687149807098</v>
      </c>
      <c r="I89" s="21">
        <f t="shared" si="25"/>
        <v>5.6749137101706048E-3</v>
      </c>
      <c r="J89" s="21" t="s">
        <v>29</v>
      </c>
      <c r="K89" s="21">
        <v>4.0893386408845132</v>
      </c>
      <c r="L89" s="21">
        <f t="shared" si="26"/>
        <v>0.10142208930765162</v>
      </c>
      <c r="M89" s="21">
        <v>54.626904186038367</v>
      </c>
      <c r="N89" s="21">
        <f t="shared" si="27"/>
        <v>0.90908477593673431</v>
      </c>
      <c r="O89" s="21">
        <f t="shared" si="28"/>
        <v>49.946692187190365</v>
      </c>
      <c r="P89" s="20">
        <v>0.63556999999999997</v>
      </c>
      <c r="Q89" s="27">
        <f t="shared" si="18"/>
        <v>7.9545682102628284E-3</v>
      </c>
      <c r="R89" s="20">
        <v>0.20138494054516073</v>
      </c>
      <c r="S89" s="21" t="s">
        <v>29</v>
      </c>
      <c r="T89" s="27">
        <f t="shared" si="19"/>
        <v>3.9499320002425953E-2</v>
      </c>
      <c r="U89" s="20">
        <v>4.0893386408845132</v>
      </c>
      <c r="V89" s="20">
        <v>0.10142208930765162</v>
      </c>
      <c r="W89" s="20">
        <v>7.3552600000000004</v>
      </c>
      <c r="X89" s="20">
        <f t="shared" si="20"/>
        <v>0.13170847882532008</v>
      </c>
      <c r="Y89" s="20">
        <f t="shared" si="21"/>
        <v>2.4342211987120367E-2</v>
      </c>
    </row>
    <row r="90" spans="1:25" x14ac:dyDescent="0.25">
      <c r="A90" s="21" t="s">
        <v>30</v>
      </c>
      <c r="B90" s="21">
        <v>18.76420128805162</v>
      </c>
      <c r="C90" s="21">
        <f t="shared" si="22"/>
        <v>0.18403492828610848</v>
      </c>
      <c r="D90" s="21">
        <v>2.9782294044423669</v>
      </c>
      <c r="E90" s="21">
        <f t="shared" si="23"/>
        <v>5.3106801077788285E-2</v>
      </c>
      <c r="F90" s="21">
        <v>1.504023685334072</v>
      </c>
      <c r="G90" s="21">
        <f t="shared" si="24"/>
        <v>2.4266274368087645E-2</v>
      </c>
      <c r="H90" s="21">
        <v>0.54973690212585069</v>
      </c>
      <c r="I90" s="21">
        <f t="shared" si="25"/>
        <v>5.835848217896504E-3</v>
      </c>
      <c r="J90" s="21" t="s">
        <v>30</v>
      </c>
      <c r="K90" s="21">
        <v>3.8771186572344609</v>
      </c>
      <c r="L90" s="21">
        <f t="shared" si="26"/>
        <v>9.6158696856013415E-2</v>
      </c>
      <c r="M90" s="21">
        <v>61.739820532882703</v>
      </c>
      <c r="N90" s="21">
        <f t="shared" si="27"/>
        <v>1.0274558251436627</v>
      </c>
      <c r="O90" s="21">
        <f t="shared" si="28"/>
        <v>70.401412986113172</v>
      </c>
      <c r="P90" s="20">
        <v>2.4308299999999998</v>
      </c>
      <c r="Q90" s="27">
        <f t="shared" si="18"/>
        <v>3.0423404255319145E-2</v>
      </c>
      <c r="R90" s="20">
        <v>0.18403492828610848</v>
      </c>
      <c r="S90" s="21" t="s">
        <v>30</v>
      </c>
      <c r="T90" s="27">
        <f t="shared" si="19"/>
        <v>0.16531320732780483</v>
      </c>
      <c r="U90" s="20">
        <v>3.8771186572344609</v>
      </c>
      <c r="V90" s="20">
        <v>9.6158696856013415E-2</v>
      </c>
      <c r="W90" s="20">
        <v>6.0234199999999998</v>
      </c>
      <c r="X90" s="20">
        <f t="shared" si="20"/>
        <v>0.10785961142447846</v>
      </c>
      <c r="Y90" s="20">
        <f t="shared" si="21"/>
        <v>2.8604531951481358E-2</v>
      </c>
    </row>
    <row r="91" spans="1:25" x14ac:dyDescent="0.25">
      <c r="A91" s="21" t="s">
        <v>28</v>
      </c>
      <c r="B91" s="31">
        <v>17.489469999999997</v>
      </c>
      <c r="C91" s="21">
        <f t="shared" si="22"/>
        <v>0.17153265986661434</v>
      </c>
      <c r="D91" s="31">
        <v>2.4491900000000002</v>
      </c>
      <c r="E91" s="21">
        <f t="shared" si="23"/>
        <v>4.3673145506419403E-2</v>
      </c>
      <c r="F91" s="31">
        <v>1.88456</v>
      </c>
      <c r="G91" s="21">
        <f t="shared" si="24"/>
        <v>3.0405937399161021E-2</v>
      </c>
      <c r="H91" s="31">
        <v>0.87851999999999986</v>
      </c>
      <c r="I91" s="21">
        <f t="shared" si="25"/>
        <v>9.3261146496815273E-3</v>
      </c>
      <c r="J91" s="21" t="s">
        <v>28</v>
      </c>
      <c r="K91" s="31">
        <v>1.4317799999999998</v>
      </c>
      <c r="L91" s="21">
        <f t="shared" si="26"/>
        <v>3.5510416666666662E-2</v>
      </c>
      <c r="M91" s="31">
        <v>55.308970000000002</v>
      </c>
      <c r="N91" s="21">
        <f t="shared" si="27"/>
        <v>0.92043551339657181</v>
      </c>
      <c r="O91" s="21">
        <f t="shared" si="28"/>
        <v>69.8389490382433</v>
      </c>
      <c r="P91" s="20">
        <v>0.61631999999999998</v>
      </c>
      <c r="Q91" s="27">
        <f t="shared" si="18"/>
        <v>7.7136420525657067E-3</v>
      </c>
      <c r="R91" s="20">
        <v>0.17153265986661434</v>
      </c>
      <c r="S91" s="21" t="s">
        <v>28</v>
      </c>
      <c r="T91" s="27">
        <f t="shared" si="19"/>
        <v>4.4968940950160269E-2</v>
      </c>
      <c r="U91" s="20">
        <v>1.4317799999999998</v>
      </c>
      <c r="V91" s="20">
        <v>3.5510416666666662E-2</v>
      </c>
      <c r="W91" s="20">
        <v>5.4685799999999993</v>
      </c>
      <c r="X91" s="20">
        <f t="shared" si="20"/>
        <v>9.7924254633360186E-2</v>
      </c>
      <c r="Y91" s="20">
        <f t="shared" si="21"/>
        <v>6.989273896221343E-2</v>
      </c>
    </row>
    <row r="92" spans="1:25" x14ac:dyDescent="0.25">
      <c r="A92" s="21" t="s">
        <v>215</v>
      </c>
      <c r="B92" s="31">
        <v>13.852200000000002</v>
      </c>
      <c r="C92" s="21">
        <f t="shared" si="22"/>
        <v>0.13585916045508045</v>
      </c>
      <c r="D92" s="31">
        <v>0.8832000000000001</v>
      </c>
      <c r="E92" s="21">
        <f t="shared" si="23"/>
        <v>1.5748930099857349E-2</v>
      </c>
      <c r="F92" s="31">
        <v>0.18864</v>
      </c>
      <c r="G92" s="21">
        <f t="shared" si="24"/>
        <v>3.0435624394966119E-3</v>
      </c>
      <c r="H92" s="31">
        <v>1.1073500000000001</v>
      </c>
      <c r="I92" s="21">
        <f t="shared" si="25"/>
        <v>1.1755307855626328E-2</v>
      </c>
      <c r="J92" s="21" t="s">
        <v>215</v>
      </c>
      <c r="K92" s="31">
        <v>2.1003200000000004</v>
      </c>
      <c r="L92" s="21">
        <f t="shared" si="26"/>
        <v>5.2091269841269848E-2</v>
      </c>
      <c r="M92" s="31">
        <v>61.179040000000001</v>
      </c>
      <c r="N92" s="21">
        <f t="shared" si="27"/>
        <v>1.0181234814444999</v>
      </c>
      <c r="O92" s="21">
        <f t="shared" si="28"/>
        <v>87.84850198786414</v>
      </c>
      <c r="P92" s="20">
        <v>0.56389000000000011</v>
      </c>
      <c r="Q92" s="27">
        <f t="shared" si="18"/>
        <v>7.0574468085106389E-3</v>
      </c>
      <c r="R92" s="20">
        <v>0.13585916045508045</v>
      </c>
      <c r="S92" s="21" t="s">
        <v>215</v>
      </c>
      <c r="T92" s="27">
        <f t="shared" si="19"/>
        <v>5.1946786546234143E-2</v>
      </c>
      <c r="U92" s="20">
        <v>2.1003200000000004</v>
      </c>
      <c r="V92" s="20">
        <v>5.2091269841269848E-2</v>
      </c>
      <c r="W92" s="20">
        <v>4.2893300000000005</v>
      </c>
      <c r="X92" s="20">
        <f t="shared" si="20"/>
        <v>7.6807771510430667E-2</v>
      </c>
      <c r="Y92" s="20">
        <f t="shared" si="21"/>
        <v>9.1197791173264181E-2</v>
      </c>
    </row>
    <row r="93" spans="1:2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Q93" s="27"/>
      <c r="S93" s="21"/>
      <c r="T93" s="27"/>
    </row>
    <row r="94" spans="1:25" x14ac:dyDescent="0.25">
      <c r="A94" s="24" t="s">
        <v>216</v>
      </c>
      <c r="B94" s="21"/>
      <c r="C94" s="21"/>
      <c r="D94" s="21"/>
      <c r="E94" s="21"/>
      <c r="F94" s="21"/>
      <c r="G94" s="21"/>
      <c r="H94" s="21"/>
      <c r="I94" s="21"/>
      <c r="J94" s="24" t="s">
        <v>216</v>
      </c>
      <c r="K94" s="21"/>
      <c r="L94" s="21"/>
      <c r="M94" s="21"/>
      <c r="N94" s="21"/>
      <c r="O94" s="21"/>
      <c r="Q94" s="27"/>
      <c r="S94" s="24" t="s">
        <v>216</v>
      </c>
      <c r="T94" s="27"/>
    </row>
    <row r="95" spans="1:25" x14ac:dyDescent="0.25">
      <c r="A95" s="21" t="s">
        <v>129</v>
      </c>
      <c r="B95" s="31">
        <v>15.204619999999998</v>
      </c>
      <c r="C95" s="21">
        <f t="shared" ref="C95:C117" si="29">B95/101.96</f>
        <v>0.1491233817183209</v>
      </c>
      <c r="D95" s="31">
        <v>0.92748000000000008</v>
      </c>
      <c r="E95" s="21">
        <f t="shared" ref="E95:E117" si="30">D95/56.08</f>
        <v>1.6538516405135522E-2</v>
      </c>
      <c r="F95" s="31">
        <v>1.0879199999999998</v>
      </c>
      <c r="G95" s="21">
        <f t="shared" ref="G95:G117" si="31">F95/61.98</f>
        <v>1.7552758954501448E-2</v>
      </c>
      <c r="H95" s="31">
        <v>2.5554999999999999</v>
      </c>
      <c r="I95" s="21">
        <f t="shared" ref="I95:I117" si="32">H95/94.2</f>
        <v>2.7128450106157109E-2</v>
      </c>
      <c r="J95" s="21" t="s">
        <v>129</v>
      </c>
      <c r="K95" s="31">
        <v>1.4172799999999999</v>
      </c>
      <c r="L95" s="21">
        <f t="shared" ref="L95:L117" si="33">K95/40.32</f>
        <v>3.5150793650793648E-2</v>
      </c>
      <c r="M95" s="31">
        <v>66.838509999999999</v>
      </c>
      <c r="N95" s="21">
        <f t="shared" ref="N95:N117" si="34">M95/60.09</f>
        <v>1.1123067066067565</v>
      </c>
      <c r="O95" s="21">
        <f t="shared" ref="O95:O117" si="35">(C95)/(C95+E95+G95)*100</f>
        <v>81.392713932744414</v>
      </c>
      <c r="P95" s="20">
        <v>0.70201999999999998</v>
      </c>
      <c r="Q95" s="27">
        <f t="shared" si="18"/>
        <v>8.7862327909887343E-3</v>
      </c>
      <c r="R95" s="20">
        <v>0.1491233817183209</v>
      </c>
      <c r="S95" s="21" t="s">
        <v>129</v>
      </c>
      <c r="T95" s="27">
        <f t="shared" si="19"/>
        <v>5.891921635458245E-2</v>
      </c>
      <c r="U95" s="20">
        <v>1.4172799999999999</v>
      </c>
      <c r="V95" s="20">
        <v>3.5150793650793648E-2</v>
      </c>
      <c r="W95" s="20">
        <v>3.3906199999999997</v>
      </c>
      <c r="X95" s="20">
        <f t="shared" si="20"/>
        <v>6.071483570597188E-2</v>
      </c>
      <c r="Y95" s="20">
        <f t="shared" si="21"/>
        <v>0.28298411316112193</v>
      </c>
    </row>
    <row r="96" spans="1:25" x14ac:dyDescent="0.25">
      <c r="A96" s="21" t="s">
        <v>217</v>
      </c>
      <c r="B96" s="31">
        <v>13.701059999999998</v>
      </c>
      <c r="C96" s="21">
        <f t="shared" si="29"/>
        <v>0.13437681443703411</v>
      </c>
      <c r="D96" s="31">
        <v>6.7830200000000005</v>
      </c>
      <c r="E96" s="21">
        <f t="shared" si="30"/>
        <v>0.12095256776034238</v>
      </c>
      <c r="F96" s="31">
        <v>3.3829699999999998</v>
      </c>
      <c r="G96" s="21">
        <f t="shared" si="31"/>
        <v>5.4581639238464021E-2</v>
      </c>
      <c r="H96" s="31">
        <v>1.8119399999999999</v>
      </c>
      <c r="I96" s="21">
        <f t="shared" si="32"/>
        <v>1.9235031847133755E-2</v>
      </c>
      <c r="J96" s="21" t="s">
        <v>217</v>
      </c>
      <c r="K96" s="31">
        <v>1.5758199999999998</v>
      </c>
      <c r="L96" s="21">
        <f t="shared" si="33"/>
        <v>3.9082837301587299E-2</v>
      </c>
      <c r="M96" s="31">
        <v>63.529590000000006</v>
      </c>
      <c r="N96" s="21">
        <f t="shared" si="34"/>
        <v>1.0572406390414379</v>
      </c>
      <c r="O96" s="21">
        <f t="shared" si="35"/>
        <v>43.359804957712207</v>
      </c>
      <c r="P96" s="20">
        <v>0.70467000000000002</v>
      </c>
      <c r="Q96" s="27">
        <f t="shared" si="18"/>
        <v>8.8193992490613257E-3</v>
      </c>
      <c r="R96" s="20">
        <v>0.13437681443703411</v>
      </c>
      <c r="S96" s="21" t="s">
        <v>217</v>
      </c>
      <c r="T96" s="27">
        <f t="shared" si="19"/>
        <v>6.5631852384727379E-2</v>
      </c>
      <c r="U96" s="20">
        <v>1.5758199999999998</v>
      </c>
      <c r="V96" s="20">
        <v>3.9082837301587299E-2</v>
      </c>
      <c r="W96" s="20">
        <v>4.8419099999999995</v>
      </c>
      <c r="X96" s="20">
        <f t="shared" si="20"/>
        <v>8.6702659145850111E-2</v>
      </c>
      <c r="Y96" s="20">
        <f t="shared" si="21"/>
        <v>0.15291931415297622</v>
      </c>
    </row>
    <row r="97" spans="1:25" x14ac:dyDescent="0.25">
      <c r="A97" s="21" t="s">
        <v>47</v>
      </c>
      <c r="B97" s="21">
        <v>21.16074867106504</v>
      </c>
      <c r="C97" s="21">
        <f t="shared" si="29"/>
        <v>0.20753970842551039</v>
      </c>
      <c r="D97" s="21">
        <v>1.4992564281881109</v>
      </c>
      <c r="E97" s="21">
        <f t="shared" si="30"/>
        <v>2.673424443987359E-2</v>
      </c>
      <c r="F97" s="21">
        <v>0.89496999171460434</v>
      </c>
      <c r="G97" s="21">
        <f t="shared" si="31"/>
        <v>1.4439657820500232E-2</v>
      </c>
      <c r="H97" s="21">
        <v>2.941570800351176</v>
      </c>
      <c r="I97" s="21">
        <f t="shared" si="32"/>
        <v>3.1226866245766198E-2</v>
      </c>
      <c r="J97" s="21" t="s">
        <v>47</v>
      </c>
      <c r="K97" s="21">
        <v>2.8623506844506381</v>
      </c>
      <c r="L97" s="21">
        <f t="shared" si="33"/>
        <v>7.099084038816067E-2</v>
      </c>
      <c r="M97" s="21">
        <v>60.624289189167683</v>
      </c>
      <c r="N97" s="21">
        <f t="shared" si="34"/>
        <v>1.0088914825955679</v>
      </c>
      <c r="O97" s="21">
        <f t="shared" si="35"/>
        <v>83.445255711246588</v>
      </c>
      <c r="P97" s="20">
        <v>0.98345999999999989</v>
      </c>
      <c r="Q97" s="27">
        <f t="shared" si="18"/>
        <v>1.2308635794743427E-2</v>
      </c>
      <c r="R97" s="20">
        <v>0.20753970842551039</v>
      </c>
      <c r="S97" s="21" t="s">
        <v>47</v>
      </c>
      <c r="T97" s="27">
        <f t="shared" si="19"/>
        <v>5.9307377311658943E-2</v>
      </c>
      <c r="U97" s="20">
        <v>2.8623506844506381</v>
      </c>
      <c r="V97" s="20">
        <v>7.099084038816067E-2</v>
      </c>
      <c r="W97" s="20">
        <v>7.1634999999999991</v>
      </c>
      <c r="X97" s="20">
        <f t="shared" si="20"/>
        <v>0.12827468887098217</v>
      </c>
      <c r="Y97" s="20">
        <f t="shared" si="21"/>
        <v>0.15670982513566592</v>
      </c>
    </row>
    <row r="98" spans="1:25" x14ac:dyDescent="0.25">
      <c r="A98" s="21" t="s">
        <v>218</v>
      </c>
      <c r="B98" s="21">
        <v>17.64987297296037</v>
      </c>
      <c r="C98" s="21">
        <f t="shared" si="29"/>
        <v>0.17310585497214959</v>
      </c>
      <c r="D98" s="21">
        <v>1.5523669695809443</v>
      </c>
      <c r="E98" s="21">
        <f t="shared" si="30"/>
        <v>2.7681294036750077E-2</v>
      </c>
      <c r="F98" s="21">
        <v>1.3371584538510497</v>
      </c>
      <c r="G98" s="21">
        <f t="shared" si="31"/>
        <v>2.1574031201210871E-2</v>
      </c>
      <c r="H98" s="21">
        <v>2.8173040610330209</v>
      </c>
      <c r="I98" s="21">
        <f t="shared" si="32"/>
        <v>2.9907686422855847E-2</v>
      </c>
      <c r="J98" s="21" t="s">
        <v>218</v>
      </c>
      <c r="K98" s="21">
        <v>2.2951291688902979</v>
      </c>
      <c r="L98" s="21">
        <f t="shared" si="33"/>
        <v>5.692284645065223E-2</v>
      </c>
      <c r="M98" s="21">
        <v>67.363403999432791</v>
      </c>
      <c r="N98" s="21">
        <f t="shared" si="34"/>
        <v>1.1210418372346944</v>
      </c>
      <c r="O98" s="21">
        <f t="shared" si="35"/>
        <v>77.848954933851644</v>
      </c>
      <c r="P98" s="20">
        <v>0.81320000000000003</v>
      </c>
      <c r="Q98" s="27">
        <f t="shared" si="18"/>
        <v>1.0177722152690864E-2</v>
      </c>
      <c r="R98" s="20">
        <v>0.17310585497214959</v>
      </c>
      <c r="S98" s="21" t="s">
        <v>218</v>
      </c>
      <c r="T98" s="27">
        <f t="shared" si="19"/>
        <v>5.8794788624153257E-2</v>
      </c>
      <c r="U98" s="20">
        <v>2.2951291688902979</v>
      </c>
      <c r="V98" s="20">
        <v>5.692284645065223E-2</v>
      </c>
      <c r="W98" s="20">
        <v>5.1667199999999998</v>
      </c>
      <c r="X98" s="20">
        <f t="shared" si="20"/>
        <v>9.2518936341659946E-2</v>
      </c>
      <c r="Y98" s="20">
        <f t="shared" si="21"/>
        <v>0.20012934712121491</v>
      </c>
    </row>
    <row r="99" spans="1:25" x14ac:dyDescent="0.25">
      <c r="A99" s="21" t="s">
        <v>219</v>
      </c>
      <c r="B99" s="21">
        <v>15.573965794816598</v>
      </c>
      <c r="C99" s="21">
        <f t="shared" si="29"/>
        <v>0.15274583949408199</v>
      </c>
      <c r="D99" s="21">
        <v>1.6187627228540289</v>
      </c>
      <c r="E99" s="21">
        <f t="shared" si="30"/>
        <v>2.8865241135057576E-2</v>
      </c>
      <c r="F99" s="21">
        <v>1.4272108428082118</v>
      </c>
      <c r="G99" s="21">
        <f t="shared" si="31"/>
        <v>2.3026957773607807E-2</v>
      </c>
      <c r="H99" s="21">
        <v>2.5999813217971277</v>
      </c>
      <c r="I99" s="21">
        <f t="shared" si="32"/>
        <v>2.7600650974491801E-2</v>
      </c>
      <c r="J99" s="21" t="s">
        <v>219</v>
      </c>
      <c r="K99" s="21">
        <v>1.8577233588758129</v>
      </c>
      <c r="L99" s="21">
        <f t="shared" si="33"/>
        <v>4.6074488067356471E-2</v>
      </c>
      <c r="M99" s="21">
        <v>69.413662681909088</v>
      </c>
      <c r="N99" s="21">
        <f t="shared" si="34"/>
        <v>1.1551616355784504</v>
      </c>
      <c r="O99" s="21">
        <f t="shared" si="35"/>
        <v>74.641958399475797</v>
      </c>
      <c r="P99" s="20">
        <v>0.73219999999999996</v>
      </c>
      <c r="Q99" s="27">
        <f t="shared" si="18"/>
        <v>9.1639549436795982E-3</v>
      </c>
      <c r="R99" s="20">
        <v>0.15274583949408199</v>
      </c>
      <c r="S99" s="21" t="s">
        <v>219</v>
      </c>
      <c r="T99" s="27">
        <f t="shared" si="19"/>
        <v>5.9994792486866053E-2</v>
      </c>
      <c r="U99" s="20">
        <v>1.8577233588758129</v>
      </c>
      <c r="V99" s="20">
        <v>4.6074488067356471E-2</v>
      </c>
      <c r="W99" s="20">
        <v>5.8028099999999991</v>
      </c>
      <c r="X99" s="20">
        <f t="shared" si="20"/>
        <v>0.10390921300026859</v>
      </c>
      <c r="Y99" s="20">
        <f>I99/(X99+V99)</f>
        <v>0.18402433583131239</v>
      </c>
    </row>
    <row r="100" spans="1:25" x14ac:dyDescent="0.25">
      <c r="A100" s="21" t="s">
        <v>220</v>
      </c>
      <c r="B100" s="21">
        <v>13.577919003093571</v>
      </c>
      <c r="C100" s="21">
        <f t="shared" si="29"/>
        <v>0.13316907613861878</v>
      </c>
      <c r="D100" s="21">
        <v>1.6329382661028484</v>
      </c>
      <c r="E100" s="21">
        <f t="shared" si="30"/>
        <v>2.9118014730792591E-2</v>
      </c>
      <c r="F100" s="21">
        <v>1.6431660274678499</v>
      </c>
      <c r="G100" s="21">
        <f t="shared" si="31"/>
        <v>2.6511229872020814E-2</v>
      </c>
      <c r="H100" s="21">
        <v>2.5934229836512501</v>
      </c>
      <c r="I100" s="21">
        <f t="shared" si="32"/>
        <v>2.7531029550437899E-2</v>
      </c>
      <c r="J100" s="21" t="s">
        <v>220</v>
      </c>
      <c r="K100" s="21">
        <v>1.4423646062007216</v>
      </c>
      <c r="L100" s="21">
        <f t="shared" si="33"/>
        <v>3.5772931701406788E-2</v>
      </c>
      <c r="M100" s="21">
        <v>74.577071186959998</v>
      </c>
      <c r="N100" s="21">
        <f t="shared" si="34"/>
        <v>1.2410895521211516</v>
      </c>
      <c r="O100" s="21">
        <f t="shared" si="35"/>
        <v>70.535095659563538</v>
      </c>
      <c r="P100" s="20">
        <v>0.72943999999999998</v>
      </c>
      <c r="Q100" s="27">
        <f t="shared" si="18"/>
        <v>9.1294117647058807E-3</v>
      </c>
      <c r="R100" s="20">
        <v>0.13316907613861878</v>
      </c>
      <c r="S100" s="21" t="s">
        <v>220</v>
      </c>
      <c r="T100" s="27">
        <f t="shared" si="19"/>
        <v>6.8555043178364208E-2</v>
      </c>
      <c r="U100" s="20">
        <v>1.4423646062007216</v>
      </c>
      <c r="V100" s="20">
        <v>3.5772931701406788E-2</v>
      </c>
      <c r="W100" s="20">
        <v>3.2885100000000005</v>
      </c>
      <c r="X100" s="20">
        <f t="shared" si="20"/>
        <v>5.8886381950040298E-2</v>
      </c>
      <c r="Y100" s="20">
        <f t="shared" si="21"/>
        <v>0.29084332527290646</v>
      </c>
    </row>
    <row r="101" spans="1:25" x14ac:dyDescent="0.25">
      <c r="A101" s="21" t="s">
        <v>221</v>
      </c>
      <c r="B101" s="21">
        <v>15.44759783376155</v>
      </c>
      <c r="C101" s="21">
        <f t="shared" si="29"/>
        <v>0.15150645188075276</v>
      </c>
      <c r="D101" s="21">
        <v>1.603928019720295</v>
      </c>
      <c r="E101" s="21">
        <f t="shared" si="30"/>
        <v>2.8600713618407544E-2</v>
      </c>
      <c r="F101" s="21">
        <v>1.5046181431659469</v>
      </c>
      <c r="G101" s="21">
        <f t="shared" si="31"/>
        <v>2.4275865491544805E-2</v>
      </c>
      <c r="H101" s="21">
        <v>2.6741712676567135</v>
      </c>
      <c r="I101" s="21">
        <f t="shared" si="32"/>
        <v>2.8388230017587193E-2</v>
      </c>
      <c r="J101" s="21" t="s">
        <v>221</v>
      </c>
      <c r="K101" s="21">
        <v>1.969567916271393</v>
      </c>
      <c r="L101" s="21">
        <f t="shared" si="33"/>
        <v>4.8848410621810341E-2</v>
      </c>
      <c r="M101" s="21">
        <v>70.563688250302761</v>
      </c>
      <c r="N101" s="21">
        <f t="shared" si="34"/>
        <v>1.1743000208071686</v>
      </c>
      <c r="O101" s="21">
        <f t="shared" si="35"/>
        <v>74.128684336637974</v>
      </c>
      <c r="P101" s="20">
        <v>0.71854999999999991</v>
      </c>
      <c r="Q101" s="27">
        <f t="shared" si="18"/>
        <v>8.9931163954943653E-3</v>
      </c>
      <c r="R101" s="20">
        <v>0.15150645188075276</v>
      </c>
      <c r="S101" s="21" t="s">
        <v>221</v>
      </c>
      <c r="T101" s="27">
        <f t="shared" si="19"/>
        <v>5.9357976402038902E-2</v>
      </c>
      <c r="U101" s="20">
        <v>1.969567916271393</v>
      </c>
      <c r="V101" s="20">
        <v>4.8848410621810341E-2</v>
      </c>
      <c r="W101" s="20">
        <v>4.6727799999999995</v>
      </c>
      <c r="X101" s="20">
        <f t="shared" si="20"/>
        <v>8.3674097949682155E-2</v>
      </c>
      <c r="Y101" s="20">
        <f t="shared" si="21"/>
        <v>0.21421440269727818</v>
      </c>
    </row>
    <row r="102" spans="1:25" x14ac:dyDescent="0.25">
      <c r="A102" s="21" t="s">
        <v>222</v>
      </c>
      <c r="B102" s="21">
        <v>18.492292221867537</v>
      </c>
      <c r="C102" s="21">
        <f t="shared" si="29"/>
        <v>0.1813681073152956</v>
      </c>
      <c r="D102" s="21">
        <v>1.536819369324969</v>
      </c>
      <c r="E102" s="21">
        <f t="shared" si="30"/>
        <v>2.7404054374553656E-2</v>
      </c>
      <c r="F102" s="21">
        <v>1.3253833542376727</v>
      </c>
      <c r="G102" s="21">
        <f t="shared" si="31"/>
        <v>2.1384048955109272E-2</v>
      </c>
      <c r="H102" s="21">
        <v>3.1438122100031558</v>
      </c>
      <c r="I102" s="21">
        <f t="shared" si="32"/>
        <v>3.3373802653961317E-2</v>
      </c>
      <c r="J102" s="21" t="s">
        <v>222</v>
      </c>
      <c r="K102" s="21">
        <v>2.4176388616343725</v>
      </c>
      <c r="L102" s="21">
        <f t="shared" si="33"/>
        <v>5.9961281290535032E-2</v>
      </c>
      <c r="M102" s="21">
        <v>65.857068123429343</v>
      </c>
      <c r="N102" s="21">
        <f t="shared" si="34"/>
        <v>1.0959738412952129</v>
      </c>
      <c r="O102" s="21">
        <f t="shared" si="35"/>
        <v>78.802178228019244</v>
      </c>
      <c r="P102" s="20">
        <v>0.84635000000000005</v>
      </c>
      <c r="Q102" s="27">
        <f t="shared" si="18"/>
        <v>1.0592615769712139E-2</v>
      </c>
      <c r="R102" s="20">
        <v>0.1813681073152956</v>
      </c>
      <c r="S102" s="21" t="s">
        <v>222</v>
      </c>
      <c r="T102" s="27">
        <f t="shared" si="19"/>
        <v>5.8403960467523809E-2</v>
      </c>
      <c r="U102" s="20">
        <v>2.4176388616343725</v>
      </c>
      <c r="V102" s="20">
        <v>5.9961281290535032E-2</v>
      </c>
      <c r="W102" s="20">
        <v>5.28843</v>
      </c>
      <c r="X102" s="20">
        <f t="shared" si="20"/>
        <v>9.4698361536395381E-2</v>
      </c>
      <c r="Y102" s="20">
        <f t="shared" si="21"/>
        <v>0.21578869602917536</v>
      </c>
    </row>
    <row r="103" spans="1:25" x14ac:dyDescent="0.25">
      <c r="A103" s="21" t="s">
        <v>223</v>
      </c>
      <c r="B103" s="21">
        <v>19.979893861193435</v>
      </c>
      <c r="C103" s="21">
        <f t="shared" si="29"/>
        <v>0.19595815870138716</v>
      </c>
      <c r="D103" s="21">
        <v>1.2777009779812931</v>
      </c>
      <c r="E103" s="21">
        <f t="shared" si="30"/>
        <v>2.278354097684189E-2</v>
      </c>
      <c r="F103" s="21">
        <v>1.0996417026601883</v>
      </c>
      <c r="G103" s="21">
        <f t="shared" si="31"/>
        <v>1.7741879681513206E-2</v>
      </c>
      <c r="H103" s="21">
        <v>3.1836535434714972</v>
      </c>
      <c r="I103" s="21">
        <f t="shared" si="32"/>
        <v>3.3796746745981925E-2</v>
      </c>
      <c r="J103" s="21" t="s">
        <v>223</v>
      </c>
      <c r="K103" s="21">
        <v>2.7480999710175653</v>
      </c>
      <c r="L103" s="21">
        <f t="shared" si="33"/>
        <v>6.8157241344681679E-2</v>
      </c>
      <c r="M103" s="21">
        <v>63.549504019071684</v>
      </c>
      <c r="N103" s="21">
        <f t="shared" si="34"/>
        <v>1.0575720422544796</v>
      </c>
      <c r="O103" s="21">
        <f t="shared" si="35"/>
        <v>82.863325746305961</v>
      </c>
      <c r="P103" s="20">
        <v>0.86812000000000011</v>
      </c>
      <c r="Q103" s="27">
        <f t="shared" si="18"/>
        <v>1.0865081351689612E-2</v>
      </c>
      <c r="R103" s="20">
        <v>0.19595815870138716</v>
      </c>
      <c r="S103" s="21" t="s">
        <v>223</v>
      </c>
      <c r="T103" s="27">
        <f t="shared" si="19"/>
        <v>5.5445924904032586E-2</v>
      </c>
      <c r="U103" s="20">
        <v>2.7480999710175653</v>
      </c>
      <c r="V103" s="20">
        <v>6.8157241344681679E-2</v>
      </c>
      <c r="W103" s="20">
        <v>6.133</v>
      </c>
      <c r="X103" s="20">
        <f t="shared" si="20"/>
        <v>0.10982182827468888</v>
      </c>
      <c r="Y103" s="20">
        <f t="shared" si="21"/>
        <v>0.18989169242349843</v>
      </c>
    </row>
    <row r="104" spans="1:25" x14ac:dyDescent="0.25">
      <c r="A104" s="21" t="s">
        <v>45</v>
      </c>
      <c r="B104" s="21">
        <v>18.813682112821766</v>
      </c>
      <c r="C104" s="21">
        <f t="shared" si="29"/>
        <v>0.18452022472363444</v>
      </c>
      <c r="D104" s="21">
        <v>1.6004713166842726</v>
      </c>
      <c r="E104" s="21">
        <f t="shared" si="30"/>
        <v>2.8539074833885032E-2</v>
      </c>
      <c r="F104" s="21">
        <v>1.1988562358207713</v>
      </c>
      <c r="G104" s="21">
        <f t="shared" si="31"/>
        <v>1.9342630458547456E-2</v>
      </c>
      <c r="H104" s="21">
        <v>3.1042564710480862</v>
      </c>
      <c r="I104" s="21">
        <f t="shared" si="32"/>
        <v>3.2953890350828942E-2</v>
      </c>
      <c r="J104" s="21" t="s">
        <v>45</v>
      </c>
      <c r="K104" s="21">
        <v>2.6293667997821721</v>
      </c>
      <c r="L104" s="21">
        <f t="shared" si="33"/>
        <v>6.5212470232692762E-2</v>
      </c>
      <c r="M104" s="21">
        <v>64.093783308887666</v>
      </c>
      <c r="N104" s="21">
        <f t="shared" si="34"/>
        <v>1.0666297771490707</v>
      </c>
      <c r="O104" s="21">
        <f t="shared" si="35"/>
        <v>79.397027688572891</v>
      </c>
      <c r="P104" s="20">
        <v>0.87573000000000001</v>
      </c>
      <c r="Q104" s="27">
        <f t="shared" si="18"/>
        <v>1.0960325406758448E-2</v>
      </c>
      <c r="R104" s="20">
        <v>0.18452022472363444</v>
      </c>
      <c r="S104" s="21" t="s">
        <v>45</v>
      </c>
      <c r="T104" s="27">
        <f t="shared" si="19"/>
        <v>5.9399046490292859E-2</v>
      </c>
      <c r="U104" s="20">
        <v>2.6293667997821721</v>
      </c>
      <c r="V104" s="20">
        <v>6.5212470232692762E-2</v>
      </c>
      <c r="W104" s="20">
        <v>6.3985499999999993</v>
      </c>
      <c r="X104" s="20">
        <f t="shared" si="20"/>
        <v>0.11457695406929894</v>
      </c>
      <c r="Y104" s="20">
        <f t="shared" si="21"/>
        <v>0.18329159503551445</v>
      </c>
    </row>
    <row r="105" spans="1:25" x14ac:dyDescent="0.25">
      <c r="A105" s="21" t="s">
        <v>224</v>
      </c>
      <c r="B105" s="21">
        <v>18.880582396745773</v>
      </c>
      <c r="C105" s="21">
        <f t="shared" si="29"/>
        <v>0.18517636717090794</v>
      </c>
      <c r="D105" s="21">
        <v>1.6522644922976093</v>
      </c>
      <c r="E105" s="21">
        <f t="shared" si="30"/>
        <v>2.9462633600171352E-2</v>
      </c>
      <c r="F105" s="21">
        <v>1.1129667167207256</v>
      </c>
      <c r="G105" s="21">
        <f t="shared" si="31"/>
        <v>1.7956868614403446E-2</v>
      </c>
      <c r="H105" s="21">
        <v>2.9516410057616325</v>
      </c>
      <c r="I105" s="21">
        <f t="shared" si="32"/>
        <v>3.133376863865852E-2</v>
      </c>
      <c r="J105" s="21" t="s">
        <v>224</v>
      </c>
      <c r="K105" s="21">
        <v>2.8602324699046346</v>
      </c>
      <c r="L105" s="21">
        <f t="shared" si="33"/>
        <v>7.0938305305174476E-2</v>
      </c>
      <c r="M105" s="21">
        <v>63.135380286511825</v>
      </c>
      <c r="N105" s="21">
        <f t="shared" si="34"/>
        <v>1.0506803176320823</v>
      </c>
      <c r="O105" s="21">
        <f t="shared" si="35"/>
        <v>79.612921613845984</v>
      </c>
      <c r="P105" s="20">
        <v>0.88765000000000005</v>
      </c>
      <c r="Q105" s="27">
        <f t="shared" si="18"/>
        <v>1.1109511889862327E-2</v>
      </c>
      <c r="R105" s="20">
        <v>0.18517636717090794</v>
      </c>
      <c r="S105" s="21" t="s">
        <v>224</v>
      </c>
      <c r="T105" s="27">
        <f t="shared" si="19"/>
        <v>5.9994220966700568E-2</v>
      </c>
      <c r="U105" s="20">
        <v>2.8602324699046346</v>
      </c>
      <c r="V105" s="20">
        <v>7.0938305305174476E-2</v>
      </c>
      <c r="W105" s="20">
        <v>7.0671999999999997</v>
      </c>
      <c r="X105" s="20">
        <f t="shared" si="20"/>
        <v>0.12655027307726743</v>
      </c>
      <c r="Y105" s="20">
        <f t="shared" si="21"/>
        <v>0.15866116863720514</v>
      </c>
    </row>
    <row r="106" spans="1:25" x14ac:dyDescent="0.25">
      <c r="A106" s="21" t="s">
        <v>225</v>
      </c>
      <c r="B106" s="21">
        <v>14.550414981218568</v>
      </c>
      <c r="C106" s="21">
        <f t="shared" si="29"/>
        <v>0.14270709083188082</v>
      </c>
      <c r="D106" s="21">
        <v>9.0887801524885621</v>
      </c>
      <c r="E106" s="21">
        <f t="shared" si="30"/>
        <v>0.1620681196948745</v>
      </c>
      <c r="F106" s="21">
        <v>3.1330827786353312</v>
      </c>
      <c r="G106" s="21">
        <f t="shared" si="31"/>
        <v>5.0549899623028902E-2</v>
      </c>
      <c r="H106" s="21">
        <v>1.1946191751625452</v>
      </c>
      <c r="I106" s="21">
        <f t="shared" si="32"/>
        <v>1.2681732220409185E-2</v>
      </c>
      <c r="J106" s="21" t="s">
        <v>225</v>
      </c>
      <c r="K106" s="21">
        <v>4.2540913426437177</v>
      </c>
      <c r="L106" s="21">
        <f t="shared" si="33"/>
        <v>0.1055082178235049</v>
      </c>
      <c r="M106" s="21">
        <v>54.348344244258286</v>
      </c>
      <c r="N106" s="21">
        <f t="shared" si="34"/>
        <v>0.9044490638085918</v>
      </c>
      <c r="O106" s="21">
        <f t="shared" si="35"/>
        <v>40.1623996603347</v>
      </c>
      <c r="P106" s="20">
        <v>1.8218399999999999</v>
      </c>
      <c r="Q106" s="27">
        <f t="shared" si="18"/>
        <v>2.280150187734668E-2</v>
      </c>
      <c r="R106" s="20">
        <v>0.14270709083188082</v>
      </c>
      <c r="S106" s="21" t="s">
        <v>225</v>
      </c>
      <c r="T106" s="27">
        <f t="shared" si="19"/>
        <v>0.15977833858451002</v>
      </c>
      <c r="U106" s="20">
        <v>4.2540913426437177</v>
      </c>
      <c r="V106" s="20">
        <v>0.1055082178235049</v>
      </c>
      <c r="W106" s="20">
        <v>10.87762</v>
      </c>
      <c r="X106" s="20">
        <f t="shared" si="20"/>
        <v>0.19478234398782346</v>
      </c>
      <c r="Y106" s="20">
        <f t="shared" si="21"/>
        <v>4.2231537827609376E-2</v>
      </c>
    </row>
    <row r="107" spans="1:25" x14ac:dyDescent="0.25">
      <c r="A107" s="21" t="s">
        <v>226</v>
      </c>
      <c r="B107" s="21">
        <v>14.774408920027929</v>
      </c>
      <c r="C107" s="21">
        <f t="shared" si="29"/>
        <v>0.14490397136159208</v>
      </c>
      <c r="D107" s="21">
        <v>0.96771717932578705</v>
      </c>
      <c r="E107" s="21">
        <f t="shared" si="30"/>
        <v>1.7256012470145989E-2</v>
      </c>
      <c r="F107" s="21">
        <v>1.6776000123822399</v>
      </c>
      <c r="G107" s="21">
        <f t="shared" si="31"/>
        <v>2.7066795940339464E-2</v>
      </c>
      <c r="H107" s="21">
        <v>4.1115055083769292</v>
      </c>
      <c r="I107" s="21">
        <f t="shared" si="32"/>
        <v>4.3646555290625576E-2</v>
      </c>
      <c r="J107" s="21" t="s">
        <v>226</v>
      </c>
      <c r="K107" s="21">
        <v>1.5522728288946444</v>
      </c>
      <c r="L107" s="21">
        <f t="shared" si="33"/>
        <v>3.8498830081712412E-2</v>
      </c>
      <c r="M107" s="21">
        <v>72.893589697288647</v>
      </c>
      <c r="N107" s="21">
        <f t="shared" si="34"/>
        <v>1.2130735512945356</v>
      </c>
      <c r="O107" s="21">
        <f t="shared" si="35"/>
        <v>76.576883851285743</v>
      </c>
      <c r="P107" s="20">
        <v>0.54449999999999998</v>
      </c>
      <c r="Q107" s="27">
        <f t="shared" si="18"/>
        <v>6.8147684605757188E-3</v>
      </c>
      <c r="R107" s="20">
        <v>0.14490397136159208</v>
      </c>
      <c r="S107" s="21" t="s">
        <v>226</v>
      </c>
      <c r="T107" s="27">
        <f t="shared" si="19"/>
        <v>4.7029549270048689E-2</v>
      </c>
      <c r="U107" s="20">
        <v>1.5522728288946444</v>
      </c>
      <c r="V107" s="20">
        <v>3.8498830081712412E-2</v>
      </c>
      <c r="W107" s="20">
        <v>3.1221399999999999</v>
      </c>
      <c r="X107" s="20">
        <f t="shared" si="20"/>
        <v>5.5907243262601845E-2</v>
      </c>
      <c r="Y107" s="20">
        <f t="shared" si="21"/>
        <v>0.46232783278083722</v>
      </c>
    </row>
    <row r="108" spans="1:25" x14ac:dyDescent="0.25">
      <c r="A108" s="21" t="s">
        <v>41</v>
      </c>
      <c r="B108" s="21">
        <v>17.685863622215823</v>
      </c>
      <c r="C108" s="21">
        <f t="shared" si="29"/>
        <v>0.1734588429012929</v>
      </c>
      <c r="D108" s="21">
        <v>1.1534321313063007</v>
      </c>
      <c r="E108" s="21">
        <f t="shared" si="30"/>
        <v>2.0567620030426191E-2</v>
      </c>
      <c r="F108" s="21">
        <v>1.4632260048364423</v>
      </c>
      <c r="G108" s="21">
        <f t="shared" si="31"/>
        <v>2.3608034927983905E-2</v>
      </c>
      <c r="H108" s="21">
        <v>3.2287020577744361</v>
      </c>
      <c r="I108" s="21">
        <f t="shared" si="32"/>
        <v>3.4274968766182974E-2</v>
      </c>
      <c r="J108" s="21" t="s">
        <v>41</v>
      </c>
      <c r="K108" s="21">
        <v>2.0057849985453555</v>
      </c>
      <c r="L108" s="21">
        <f t="shared" si="33"/>
        <v>4.9746651749636793E-2</v>
      </c>
      <c r="M108" s="21">
        <v>69.516362369587341</v>
      </c>
      <c r="N108" s="21">
        <f t="shared" si="34"/>
        <v>1.1568707333930328</v>
      </c>
      <c r="O108" s="21">
        <f t="shared" si="35"/>
        <v>79.701905997050275</v>
      </c>
      <c r="P108" s="20">
        <v>0.76422999999999996</v>
      </c>
      <c r="Q108" s="27">
        <f t="shared" si="18"/>
        <v>9.5648310387984967E-3</v>
      </c>
      <c r="R108" s="20">
        <v>0.1734588429012929</v>
      </c>
      <c r="S108" s="21" t="s">
        <v>41</v>
      </c>
      <c r="T108" s="27">
        <f t="shared" si="19"/>
        <v>5.5141789711126939E-2</v>
      </c>
      <c r="U108" s="20">
        <v>2.0057849985453555</v>
      </c>
      <c r="V108" s="20">
        <v>4.9746651749636793E-2</v>
      </c>
      <c r="W108" s="20">
        <v>3.6020300000000001</v>
      </c>
      <c r="X108" s="20">
        <f t="shared" si="20"/>
        <v>6.450049243441669E-2</v>
      </c>
      <c r="Y108" s="20">
        <f t="shared" si="21"/>
        <v>0.3000072256595368</v>
      </c>
    </row>
    <row r="109" spans="1:25" x14ac:dyDescent="0.25">
      <c r="A109" s="21" t="s">
        <v>227</v>
      </c>
      <c r="B109" s="21">
        <v>15.21508352838211</v>
      </c>
      <c r="C109" s="21">
        <f t="shared" si="29"/>
        <v>0.14922600557455973</v>
      </c>
      <c r="D109" s="21">
        <v>1.1316859490612885</v>
      </c>
      <c r="E109" s="21">
        <f t="shared" si="30"/>
        <v>2.0179849305657784E-2</v>
      </c>
      <c r="F109" s="21">
        <v>1.4976650573731984</v>
      </c>
      <c r="G109" s="21">
        <f t="shared" si="31"/>
        <v>2.4163682758522081E-2</v>
      </c>
      <c r="H109" s="21">
        <v>2.9039723742791201</v>
      </c>
      <c r="I109" s="21">
        <f t="shared" si="32"/>
        <v>3.0827732211030998E-2</v>
      </c>
      <c r="J109" s="21" t="s">
        <v>227</v>
      </c>
      <c r="K109" s="21">
        <v>1.4746751506838451</v>
      </c>
      <c r="L109" s="21">
        <f t="shared" si="33"/>
        <v>3.6574284491166793E-2</v>
      </c>
      <c r="M109" s="21">
        <v>73.413134857029988</v>
      </c>
      <c r="N109" s="21">
        <f t="shared" si="34"/>
        <v>1.221719668114994</v>
      </c>
      <c r="O109" s="21">
        <f t="shared" si="35"/>
        <v>77.091678471155646</v>
      </c>
      <c r="P109" s="20">
        <v>0.69072999999999996</v>
      </c>
      <c r="Q109" s="27">
        <f t="shared" si="18"/>
        <v>8.6449311639549432E-3</v>
      </c>
      <c r="R109" s="20">
        <v>0.14922600557455973</v>
      </c>
      <c r="S109" s="21" t="s">
        <v>227</v>
      </c>
      <c r="T109" s="27">
        <f t="shared" si="19"/>
        <v>5.7931800363278933E-2</v>
      </c>
      <c r="U109" s="20">
        <v>1.4746751506838451</v>
      </c>
      <c r="V109" s="20">
        <v>3.6574284491166793E-2</v>
      </c>
      <c r="W109" s="20">
        <v>3.3051300000000001</v>
      </c>
      <c r="X109" s="20">
        <f t="shared" si="20"/>
        <v>5.9183991404781096E-2</v>
      </c>
      <c r="Y109" s="20">
        <f t="shared" si="21"/>
        <v>0.32193282431827397</v>
      </c>
    </row>
    <row r="110" spans="1:25" x14ac:dyDescent="0.25">
      <c r="A110" s="21" t="s">
        <v>42</v>
      </c>
      <c r="B110" s="21">
        <v>17.421431174885882</v>
      </c>
      <c r="C110" s="21">
        <f t="shared" si="29"/>
        <v>0.1708653508717721</v>
      </c>
      <c r="D110" s="21">
        <v>1.1450670696963654</v>
      </c>
      <c r="E110" s="21">
        <f t="shared" si="30"/>
        <v>2.0418457020263292E-2</v>
      </c>
      <c r="F110" s="21">
        <v>1.2061308376222573</v>
      </c>
      <c r="G110" s="21">
        <f t="shared" si="31"/>
        <v>1.9460000607006412E-2</v>
      </c>
      <c r="H110" s="21">
        <v>2.7254949620183808</v>
      </c>
      <c r="I110" s="21">
        <f t="shared" si="32"/>
        <v>2.8933067537350116E-2</v>
      </c>
      <c r="J110" s="21" t="s">
        <v>42</v>
      </c>
      <c r="K110" s="21">
        <v>2.1142281007689041</v>
      </c>
      <c r="L110" s="21">
        <f t="shared" si="33"/>
        <v>5.2436212816689087E-2</v>
      </c>
      <c r="M110" s="21">
        <v>68.823723295915755</v>
      </c>
      <c r="N110" s="21">
        <f t="shared" si="34"/>
        <v>1.1453440388736187</v>
      </c>
      <c r="O110" s="21">
        <f t="shared" si="35"/>
        <v>81.077281505306459</v>
      </c>
      <c r="P110" s="20">
        <v>0.81012000000000006</v>
      </c>
      <c r="Q110" s="27">
        <f t="shared" si="18"/>
        <v>1.0139173967459324E-2</v>
      </c>
      <c r="R110" s="20">
        <v>0.1708653508717721</v>
      </c>
      <c r="S110" s="21" t="s">
        <v>42</v>
      </c>
      <c r="T110" s="27">
        <f t="shared" si="19"/>
        <v>5.934014073496028E-2</v>
      </c>
      <c r="U110" s="20">
        <v>2.1142281007689041</v>
      </c>
      <c r="V110" s="20">
        <v>5.2436212816689087E-2</v>
      </c>
      <c r="W110" s="20">
        <v>5.0712700000000011</v>
      </c>
      <c r="X110" s="20">
        <f t="shared" si="20"/>
        <v>9.0809741248097431E-2</v>
      </c>
      <c r="Y110" s="20">
        <f t="shared" si="21"/>
        <v>0.20198174340243091</v>
      </c>
    </row>
    <row r="111" spans="1:25" x14ac:dyDescent="0.25">
      <c r="A111" s="21" t="s">
        <v>228</v>
      </c>
      <c r="B111" s="21">
        <v>15.186252524616521</v>
      </c>
      <c r="C111" s="21">
        <f t="shared" si="29"/>
        <v>0.14894323778556809</v>
      </c>
      <c r="D111" s="21">
        <v>2.5214575587274366</v>
      </c>
      <c r="E111" s="21">
        <f t="shared" si="30"/>
        <v>4.4961796696280969E-2</v>
      </c>
      <c r="F111" s="21">
        <v>1.4092217050559057</v>
      </c>
      <c r="G111" s="21">
        <f t="shared" si="31"/>
        <v>2.2736716764374085E-2</v>
      </c>
      <c r="H111" s="21">
        <v>1.8896643692858095</v>
      </c>
      <c r="I111" s="21">
        <f t="shared" si="32"/>
        <v>2.0060131308766556E-2</v>
      </c>
      <c r="J111" s="21" t="s">
        <v>228</v>
      </c>
      <c r="K111" s="21">
        <v>2.3615288534137551</v>
      </c>
      <c r="L111" s="21">
        <f t="shared" si="33"/>
        <v>5.8569664023158607E-2</v>
      </c>
      <c r="M111" s="21">
        <v>68.895755738205139</v>
      </c>
      <c r="N111" s="21">
        <f t="shared" si="34"/>
        <v>1.1465427814645555</v>
      </c>
      <c r="O111" s="21">
        <f t="shared" si="35"/>
        <v>68.750938786627231</v>
      </c>
      <c r="P111" s="20">
        <v>1.32284</v>
      </c>
      <c r="Q111" s="27">
        <f t="shared" si="18"/>
        <v>1.6556195244055067E-2</v>
      </c>
      <c r="R111" s="20">
        <v>0.14894323778556809</v>
      </c>
      <c r="S111" s="21" t="s">
        <v>228</v>
      </c>
      <c r="T111" s="27">
        <f t="shared" si="19"/>
        <v>0.11115775036320102</v>
      </c>
      <c r="U111" s="20">
        <v>2.3615288534137551</v>
      </c>
      <c r="V111" s="20">
        <v>5.8569664023158607E-2</v>
      </c>
      <c r="W111" s="33">
        <v>5.7600899999999999</v>
      </c>
      <c r="X111" s="20">
        <f t="shared" si="20"/>
        <v>0.10314423851732474</v>
      </c>
      <c r="Y111" s="20">
        <f t="shared" si="21"/>
        <v>0.12404704229894345</v>
      </c>
    </row>
    <row r="112" spans="1:25" x14ac:dyDescent="0.25">
      <c r="A112" s="21" t="s">
        <v>229</v>
      </c>
      <c r="B112" s="21">
        <v>20.193286553319599</v>
      </c>
      <c r="C112" s="21">
        <f t="shared" si="29"/>
        <v>0.19805106466574735</v>
      </c>
      <c r="D112" s="21">
        <v>1.0826585089818366</v>
      </c>
      <c r="E112" s="21">
        <f t="shared" si="30"/>
        <v>1.9305608220075546E-2</v>
      </c>
      <c r="F112" s="21">
        <v>0.99748871029184971</v>
      </c>
      <c r="G112" s="21">
        <f t="shared" si="31"/>
        <v>1.6093719107645205E-2</v>
      </c>
      <c r="H112" s="21">
        <v>2.9655478975808034</v>
      </c>
      <c r="I112" s="21">
        <f t="shared" si="32"/>
        <v>3.148140018663273E-2</v>
      </c>
      <c r="J112" s="21" t="s">
        <v>229</v>
      </c>
      <c r="K112" s="21">
        <v>2.6583517950728415</v>
      </c>
      <c r="L112" s="21">
        <f t="shared" si="33"/>
        <v>6.5931344123830393E-2</v>
      </c>
      <c r="M112" s="21">
        <v>63.269151820222717</v>
      </c>
      <c r="N112" s="21">
        <f t="shared" si="34"/>
        <v>1.0529065039145069</v>
      </c>
      <c r="O112" s="21">
        <f t="shared" si="35"/>
        <v>84.836466957523371</v>
      </c>
      <c r="P112" s="20">
        <v>0.92192000000000007</v>
      </c>
      <c r="Q112" s="27">
        <f t="shared" si="18"/>
        <v>1.1538423028785983E-2</v>
      </c>
      <c r="R112" s="20">
        <v>0.19805106466574735</v>
      </c>
      <c r="S112" s="21" t="s">
        <v>229</v>
      </c>
      <c r="T112" s="27">
        <f t="shared" si="19"/>
        <v>5.825983843237343E-2</v>
      </c>
      <c r="U112" s="20">
        <v>2.6583517950728415</v>
      </c>
      <c r="V112" s="20">
        <v>6.5931344123830393E-2</v>
      </c>
      <c r="W112" s="33">
        <v>6.4558900000000001</v>
      </c>
      <c r="X112" s="20">
        <f t="shared" si="20"/>
        <v>0.11560372459486078</v>
      </c>
      <c r="Y112" s="20">
        <f t="shared" si="21"/>
        <v>0.17341773360284821</v>
      </c>
    </row>
    <row r="113" spans="1:25" x14ac:dyDescent="0.25">
      <c r="A113" s="21" t="s">
        <v>230</v>
      </c>
      <c r="B113" s="21">
        <v>13.765037891758817</v>
      </c>
      <c r="C113" s="21">
        <f t="shared" si="29"/>
        <v>0.13500429474067102</v>
      </c>
      <c r="D113" s="21">
        <v>1.6346106870109527</v>
      </c>
      <c r="E113" s="21">
        <f t="shared" si="30"/>
        <v>2.9147836786928543E-2</v>
      </c>
      <c r="F113" s="21">
        <v>1.4953792814858999</v>
      </c>
      <c r="G113" s="21">
        <f t="shared" si="31"/>
        <v>2.4126803508969022E-2</v>
      </c>
      <c r="H113" s="21">
        <v>2.8523432721571504</v>
      </c>
      <c r="I113" s="21">
        <f t="shared" si="32"/>
        <v>3.0279652570670387E-2</v>
      </c>
      <c r="J113" s="21" t="s">
        <v>230</v>
      </c>
      <c r="K113" s="21">
        <v>1.9473279565907464</v>
      </c>
      <c r="L113" s="21">
        <f t="shared" si="33"/>
        <v>4.8296824320207002E-2</v>
      </c>
      <c r="M113" s="21">
        <v>73.290499608656205</v>
      </c>
      <c r="N113" s="21">
        <f t="shared" si="34"/>
        <v>1.2196788085980397</v>
      </c>
      <c r="O113" s="21">
        <f t="shared" si="35"/>
        <v>71.704407460372423</v>
      </c>
      <c r="P113" s="20">
        <v>0.63850999999999991</v>
      </c>
      <c r="Q113" s="27">
        <f t="shared" si="18"/>
        <v>7.9913642052565695E-3</v>
      </c>
      <c r="R113" s="20">
        <v>0.13500429474067102</v>
      </c>
      <c r="S113" s="21" t="s">
        <v>230</v>
      </c>
      <c r="T113" s="27">
        <f t="shared" si="19"/>
        <v>5.9193407295724448E-2</v>
      </c>
      <c r="U113" s="20">
        <v>1.9473279565907464</v>
      </c>
      <c r="V113" s="20">
        <v>4.8296824320207002E-2</v>
      </c>
      <c r="W113" s="33">
        <v>3.66926</v>
      </c>
      <c r="X113" s="20">
        <f t="shared" si="20"/>
        <v>6.570436028292595E-2</v>
      </c>
      <c r="Y113" s="20">
        <f t="shared" si="21"/>
        <v>0.26560822745905266</v>
      </c>
    </row>
    <row r="114" spans="1:25" x14ac:dyDescent="0.25">
      <c r="A114" s="21" t="s">
        <v>231</v>
      </c>
      <c r="B114" s="21">
        <v>20.125578090607629</v>
      </c>
      <c r="C114" s="21">
        <f t="shared" si="29"/>
        <v>0.19738699578861937</v>
      </c>
      <c r="D114" s="21">
        <v>1.2107771521409443</v>
      </c>
      <c r="E114" s="21">
        <f t="shared" si="30"/>
        <v>2.1590177463283601E-2</v>
      </c>
      <c r="F114" s="21">
        <v>1.0370882868635825</v>
      </c>
      <c r="G114" s="21">
        <f t="shared" si="31"/>
        <v>1.6732628055236891E-2</v>
      </c>
      <c r="H114" s="21">
        <v>3.2605642994852246</v>
      </c>
      <c r="I114" s="21">
        <f t="shared" si="32"/>
        <v>3.4613209124046973E-2</v>
      </c>
      <c r="J114" s="21" t="s">
        <v>231</v>
      </c>
      <c r="K114" s="21">
        <v>2.9409278254870181</v>
      </c>
      <c r="L114" s="21">
        <f t="shared" si="33"/>
        <v>7.2939678211483588E-2</v>
      </c>
      <c r="M114" s="21">
        <v>63.347233704814485</v>
      </c>
      <c r="N114" s="21">
        <f t="shared" si="34"/>
        <v>1.0542059195342732</v>
      </c>
      <c r="O114" s="21">
        <f t="shared" si="35"/>
        <v>83.741530769616048</v>
      </c>
      <c r="P114" s="20">
        <v>0.90497000000000005</v>
      </c>
      <c r="Q114" s="27">
        <f t="shared" si="18"/>
        <v>1.1326282853566958E-2</v>
      </c>
      <c r="R114" s="20">
        <v>0.19738699578861937</v>
      </c>
      <c r="S114" s="21" t="s">
        <v>231</v>
      </c>
      <c r="T114" s="27">
        <f t="shared" si="19"/>
        <v>5.7381099541614237E-2</v>
      </c>
      <c r="U114" s="20">
        <v>2.9409278254870181</v>
      </c>
      <c r="V114" s="20">
        <v>7.2939678211483588E-2</v>
      </c>
      <c r="W114" s="33">
        <v>5.9349600000000002</v>
      </c>
      <c r="X114" s="20">
        <f t="shared" si="20"/>
        <v>0.10627558420628526</v>
      </c>
      <c r="Y114" s="20">
        <f t="shared" si="21"/>
        <v>0.19313761929137535</v>
      </c>
    </row>
    <row r="115" spans="1:25" x14ac:dyDescent="0.25">
      <c r="A115" s="21" t="s">
        <v>43</v>
      </c>
      <c r="B115" s="21">
        <v>20.534427546394149</v>
      </c>
      <c r="C115" s="21">
        <f t="shared" si="29"/>
        <v>0.20139689629652952</v>
      </c>
      <c r="D115" s="21">
        <v>1.4319753244818934</v>
      </c>
      <c r="E115" s="21">
        <f t="shared" si="30"/>
        <v>2.5534510065654305E-2</v>
      </c>
      <c r="F115" s="21">
        <v>0.96586385926579987</v>
      </c>
      <c r="G115" s="21">
        <f t="shared" si="31"/>
        <v>1.5583476270826072E-2</v>
      </c>
      <c r="H115" s="21">
        <v>3.2160682101363305</v>
      </c>
      <c r="I115" s="21">
        <f t="shared" si="32"/>
        <v>3.4140851487646819E-2</v>
      </c>
      <c r="J115" s="21" t="s">
        <v>43</v>
      </c>
      <c r="K115" s="21">
        <v>3.0439880942757789</v>
      </c>
      <c r="L115" s="21">
        <f t="shared" si="33"/>
        <v>7.5495736465173088E-2</v>
      </c>
      <c r="M115" s="21">
        <v>61.517632421599949</v>
      </c>
      <c r="N115" s="21">
        <f t="shared" si="34"/>
        <v>1.0237582363388242</v>
      </c>
      <c r="O115" s="21">
        <f t="shared" si="35"/>
        <v>83.045169892231769</v>
      </c>
      <c r="P115" s="20">
        <v>0.91522000000000003</v>
      </c>
      <c r="Q115" s="27">
        <f t="shared" si="18"/>
        <v>1.1454568210262828E-2</v>
      </c>
      <c r="R115" s="20">
        <v>0.20139689629652952</v>
      </c>
      <c r="S115" s="21" t="s">
        <v>43</v>
      </c>
      <c r="T115" s="27">
        <f t="shared" si="19"/>
        <v>5.6875594514612257E-2</v>
      </c>
      <c r="U115" s="20">
        <v>3.0439880942757789</v>
      </c>
      <c r="V115" s="20">
        <v>7.5495736465173088E-2</v>
      </c>
      <c r="W115" s="33">
        <v>6.9256700000000002</v>
      </c>
      <c r="X115" s="20">
        <f t="shared" si="20"/>
        <v>0.12401593696839466</v>
      </c>
      <c r="Y115" s="20">
        <f t="shared" si="21"/>
        <v>0.17112207471416377</v>
      </c>
    </row>
    <row r="116" spans="1:25" x14ac:dyDescent="0.25">
      <c r="A116" s="21" t="s">
        <v>44</v>
      </c>
      <c r="B116" s="21">
        <v>16.913822349709179</v>
      </c>
      <c r="C116" s="21">
        <f t="shared" si="29"/>
        <v>0.16588684140554316</v>
      </c>
      <c r="D116" s="21">
        <v>1.6349348994647972</v>
      </c>
      <c r="E116" s="21">
        <f t="shared" si="30"/>
        <v>2.9153618036105514E-2</v>
      </c>
      <c r="F116" s="21">
        <v>1.245636348693296</v>
      </c>
      <c r="G116" s="21">
        <f t="shared" si="31"/>
        <v>2.009739187953043E-2</v>
      </c>
      <c r="H116" s="21">
        <v>2.8481343804749137</v>
      </c>
      <c r="I116" s="21">
        <f t="shared" si="32"/>
        <v>3.0234972191878064E-2</v>
      </c>
      <c r="J116" s="21" t="s">
        <v>44</v>
      </c>
      <c r="K116" s="21">
        <v>2.6187297143265189</v>
      </c>
      <c r="L116" s="21">
        <f t="shared" si="33"/>
        <v>6.4948653629129938E-2</v>
      </c>
      <c r="M116" s="21">
        <v>67.085684978171074</v>
      </c>
      <c r="N116" s="21">
        <f t="shared" si="34"/>
        <v>1.1164201194569989</v>
      </c>
      <c r="O116" s="21">
        <f t="shared" si="35"/>
        <v>77.107231659523663</v>
      </c>
      <c r="P116" s="20">
        <v>0.81613000000000002</v>
      </c>
      <c r="Q116" s="27">
        <f t="shared" si="18"/>
        <v>1.0214392991239048E-2</v>
      </c>
      <c r="R116" s="20">
        <v>0.16588684140554316</v>
      </c>
      <c r="S116" s="21" t="s">
        <v>44</v>
      </c>
      <c r="T116" s="27">
        <f t="shared" si="19"/>
        <v>6.1574461872282847E-2</v>
      </c>
      <c r="U116" s="20">
        <v>2.6187297143265189</v>
      </c>
      <c r="V116" s="20">
        <v>6.4948653629129938E-2</v>
      </c>
      <c r="W116" s="33">
        <v>5.7233499999999999</v>
      </c>
      <c r="X116" s="20">
        <f t="shared" si="20"/>
        <v>0.10248634613662817</v>
      </c>
      <c r="Y116" s="20">
        <f t="shared" si="21"/>
        <v>0.18057737172142535</v>
      </c>
    </row>
    <row r="117" spans="1:25" x14ac:dyDescent="0.25">
      <c r="A117" s="21" t="s">
        <v>232</v>
      </c>
      <c r="B117" s="21">
        <v>14.180134116469842</v>
      </c>
      <c r="C117" s="21">
        <f t="shared" si="29"/>
        <v>0.13907546210739352</v>
      </c>
      <c r="D117" s="21">
        <v>1.534052384728293</v>
      </c>
      <c r="E117" s="21">
        <f t="shared" si="30"/>
        <v>2.7354714420975267E-2</v>
      </c>
      <c r="F117" s="21">
        <v>1.5322643686444339</v>
      </c>
      <c r="G117" s="21">
        <f t="shared" si="31"/>
        <v>2.4721916241439722E-2</v>
      </c>
      <c r="H117" s="21">
        <v>2.5515861719633195</v>
      </c>
      <c r="I117" s="21">
        <f t="shared" si="32"/>
        <v>2.7086902037827171E-2</v>
      </c>
      <c r="J117" s="21" t="s">
        <v>232</v>
      </c>
      <c r="K117" s="21">
        <v>2.4962121860491795</v>
      </c>
      <c r="L117" s="21">
        <f t="shared" si="33"/>
        <v>6.1910024455584807E-2</v>
      </c>
      <c r="M117" s="21">
        <v>71.188617489610166</v>
      </c>
      <c r="N117" s="21">
        <f t="shared" si="34"/>
        <v>1.1846999082977228</v>
      </c>
      <c r="O117" s="21">
        <f t="shared" si="35"/>
        <v>72.756442313646374</v>
      </c>
      <c r="P117" s="20">
        <v>0.7212599999999999</v>
      </c>
      <c r="Q117" s="27">
        <f t="shared" si="18"/>
        <v>9.0270337922402979E-3</v>
      </c>
      <c r="R117" s="20">
        <v>0.13907546210739352</v>
      </c>
      <c r="S117" s="21" t="s">
        <v>232</v>
      </c>
      <c r="T117" s="27">
        <f t="shared" si="19"/>
        <v>6.4907451360971632E-2</v>
      </c>
      <c r="U117" s="20">
        <v>2.4962121860491795</v>
      </c>
      <c r="V117" s="20">
        <v>6.1910024455584807E-2</v>
      </c>
      <c r="W117" s="33">
        <v>5.1641099999999982</v>
      </c>
      <c r="X117" s="20">
        <f t="shared" si="20"/>
        <v>9.2472199838839614E-2</v>
      </c>
      <c r="Y117" s="20">
        <f t="shared" si="21"/>
        <v>0.17545350289920281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Study locations</vt:lpstr>
      <vt:lpstr>Paly data (reduced)</vt:lpstr>
      <vt:lpstr>Conifer record (complete)</vt:lpstr>
      <vt:lpstr>Methods DCA</vt:lpstr>
      <vt:lpstr>DCA axes and communities</vt:lpstr>
      <vt:lpstr>Chemical alteration CRBP</vt:lpstr>
    </vt:vector>
  </TitlesOfParts>
  <Company>University of Aberdeen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r02ae0</dc:creator>
  <cp:lastModifiedBy>Lyne Yohe</cp:lastModifiedBy>
  <cp:lastPrinted>2015-10-13T15:29:48Z</cp:lastPrinted>
  <dcterms:created xsi:type="dcterms:W3CDTF">2013-10-15T13:15:35Z</dcterms:created>
  <dcterms:modified xsi:type="dcterms:W3CDTF">2015-10-15T15:22:35Z</dcterms:modified>
</cp:coreProperties>
</file>