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3170" activeTab="0"/>
  </bookViews>
  <sheets>
    <sheet name="El-Ox" sheetId="1" r:id="rId1"/>
    <sheet name="Stat" sheetId="2" r:id="rId2"/>
    <sheet name="Full" sheetId="3" r:id="rId3"/>
    <sheet name="Cal" sheetId="4" r:id="rId4"/>
    <sheet name="Calcs" sheetId="5" r:id="rId5"/>
  </sheets>
  <definedNames/>
  <calcPr fullCalcOnLoad="1"/>
</workbook>
</file>

<file path=xl/sharedStrings.xml><?xml version="1.0" encoding="utf-8"?>
<sst xmlns="http://schemas.openxmlformats.org/spreadsheetml/2006/main" count="1651" uniqueCount="273">
  <si>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</si>
  <si>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</si>
  <si>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</si>
  <si>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</si>
  <si>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</si>
  <si>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</si>
  <si>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</si>
  <si>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</si>
  <si>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</si>
  <si>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</si>
  <si>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</si>
  <si>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</si>
  <si>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</si>
  <si>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</si>
  <si>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</si>
  <si>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</si>
  <si>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</si>
  <si>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</si>
  <si>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</si>
  <si>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</si>
  <si>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</si>
  <si>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-12166.    Y = 21861.    Z = 403.   Comment : G-4 Kyanite</t>
  </si>
  <si>
    <t>Na</t>
  </si>
  <si>
    <t>Al</t>
  </si>
  <si>
    <t>Mg</t>
  </si>
  <si>
    <t>Ca</t>
  </si>
  <si>
    <t>K</t>
  </si>
  <si>
    <t>Ti</t>
  </si>
  <si>
    <t>Fe</t>
  </si>
  <si>
    <t>Si</t>
  </si>
  <si>
    <t>Mn</t>
  </si>
  <si>
    <t>Cr</t>
  </si>
  <si>
    <t>O</t>
  </si>
  <si>
    <t>Total</t>
  </si>
  <si>
    <t>Formula</t>
  </si>
  <si>
    <t>Oxide</t>
  </si>
  <si>
    <t>Na2O</t>
  </si>
  <si>
    <t>Al2O3</t>
  </si>
  <si>
    <t>MgO</t>
  </si>
  <si>
    <t>CaO</t>
  </si>
  <si>
    <t>K2O</t>
  </si>
  <si>
    <t>TiO2</t>
  </si>
  <si>
    <t>FeO</t>
  </si>
  <si>
    <t>SiO2</t>
  </si>
  <si>
    <t>MnO</t>
  </si>
  <si>
    <t>Cr2O3</t>
  </si>
  <si>
    <t>2 / 1 .     X = -1453.    Y = -8252.    Z = 352.   Comment : MM-4 Garnet</t>
  </si>
  <si>
    <t>3 / 1 .     X = 1462.    Y = -8977.    Z = 352.   Comment : MM-4 Cordierite</t>
  </si>
  <si>
    <t>4 / 1 .     X = -7724.    Y = -21989.    Z = 289.   Comment : MM-4 Plagioclase</t>
  </si>
  <si>
    <t>5 / 1 .     X = 3845.    Y = 8930.    Z = 387.   Comment : JWS-9 Ca mica</t>
  </si>
  <si>
    <t>6 / 1 .     X = 3840.    Y = 8937.    Z = 387.   Comment : JWS-9 Ca mica</t>
  </si>
  <si>
    <t>7 / 1 .     X = 3797.    Y = 8937.    Z = 387.   Comment : JWS-9 Amphibole</t>
  </si>
  <si>
    <t>8 / 1 .     X = 3953.    Y = 8906.    Z = 387.   Comment : JWS-9 Amphibole - II</t>
  </si>
  <si>
    <t>9 / 1 .     X = -18331.    Y = 28544.    Z = 411.   Comment : PK-5 Chlorite</t>
  </si>
  <si>
    <t>10 / 1 .     X = -15339.    Y = 27724.    Z = 430.   Comment : PK-5 Garnet</t>
  </si>
  <si>
    <t>11 / 1 .     X = 5311.    Y = 19283.    Z = 414.   Comment : PK-5 White Mica</t>
  </si>
  <si>
    <t>12 / 1 .     X = 3627.    Y = 18744.    Z = 414.   Comment : PK-5 Chlorite</t>
  </si>
  <si>
    <t>13 / 1 .     X = 4060.    Y = -26177.    Z = 236.   Comment : JM-16 White Mica</t>
  </si>
  <si>
    <t>14 / 1 .     X = 7120.    Y = -21318.    Z = 246.   Comment : JM-16 Paragonite?</t>
  </si>
  <si>
    <t>15 / 1 .     X = 6679.    Y = -27705.    Z = 264.   Comment : JM-17 Brown Crud</t>
  </si>
  <si>
    <t>16 / 1 .     X = -379.    Y = -18765.    Z = 311.   Comment : JM-17 Feldspar</t>
  </si>
  <si>
    <t>17 / 1 .     X = -13540.    Y = -21813.    Z = 279.   Comment : JM-17 White Mica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</si>
  <si>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</si>
  <si>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</si>
  <si>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</si>
  <si>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</si>
  <si>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</si>
  <si>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</si>
  <si>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</si>
  <si>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</si>
  <si>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</si>
  <si>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G-4 Kyanite</t>
  </si>
  <si>
    <t xml:space="preserve">2 / 1 . </t>
  </si>
  <si>
    <t>MM-4 Garnet</t>
  </si>
  <si>
    <t xml:space="preserve">3 / 1 . </t>
  </si>
  <si>
    <t>MM-4 Cordierite</t>
  </si>
  <si>
    <t xml:space="preserve">4 / 1 . </t>
  </si>
  <si>
    <t>MM-4 Plagioclase</t>
  </si>
  <si>
    <t xml:space="preserve">5 / 1 . </t>
  </si>
  <si>
    <t>JWS-9 Ca mica</t>
  </si>
  <si>
    <t xml:space="preserve">6 / 1 . </t>
  </si>
  <si>
    <t xml:space="preserve">7 / 1 . </t>
  </si>
  <si>
    <t>JWS-9 Amphibole</t>
  </si>
  <si>
    <t xml:space="preserve">8 / 1 . </t>
  </si>
  <si>
    <t>JWS-9 Amphibole - II</t>
  </si>
  <si>
    <t xml:space="preserve">9 / 1 . </t>
  </si>
  <si>
    <t>PK-5 Chlorite</t>
  </si>
  <si>
    <t xml:space="preserve">10 / 1 . </t>
  </si>
  <si>
    <t>PK-5 Garnet</t>
  </si>
  <si>
    <t xml:space="preserve">11 / 1 . </t>
  </si>
  <si>
    <t>PK-5 White Mica</t>
  </si>
  <si>
    <t xml:space="preserve">12 / 1 . </t>
  </si>
  <si>
    <t xml:space="preserve">13 / 1 . </t>
  </si>
  <si>
    <t>JM-16 White Mica</t>
  </si>
  <si>
    <t xml:space="preserve">14 / 1 . </t>
  </si>
  <si>
    <t>JM-16 Paragonite?</t>
  </si>
  <si>
    <t xml:space="preserve">15 / 1 . </t>
  </si>
  <si>
    <t>JM-17 Brown Crud</t>
  </si>
  <si>
    <t xml:space="preserve">16 / 1 . </t>
  </si>
  <si>
    <t>JM-17 Feldspar</t>
  </si>
  <si>
    <t xml:space="preserve">17 / 1 . </t>
  </si>
  <si>
    <t>JM-17 White Mica</t>
  </si>
  <si>
    <t xml:space="preserve">FileName :   Pinal Schist.qtiDat </t>
  </si>
  <si>
    <t xml:space="preserve">Setup Name :  Std_Sil_Current.qtiSet </t>
  </si>
  <si>
    <t xml:space="preserve">Date :  25-Oct-2012 </t>
  </si>
  <si>
    <t xml:space="preserve">Spectromers Conditions :   Sp1 TAP,  Sp4 TAP,  Sp4 TAP,  Sp2 LPET,  Sp3 LPET,  Sp3 LPET,  Sp5 LLIF,  Sp1 TAP,  Sp5 LLIF,  Sp2 LPET </t>
  </si>
  <si>
    <t xml:space="preserve">Full Spectromers Conditions :   Sp1 TAP(2d= 25.745,K= 0.00218),  Sp4 TAP(2d= 25.745,K= 0.00218),  Sp4 TAP(2d= 25.745,K= 0.00218),  Sp2 LPET(2d= 8.75,K= 0.000144),  Sp3 LPET(2d= 8.75,K= 0.000144),  Sp3 LPET(2d= 8.75,K= 0.000144),  Sp5 LLIF(2d= 4.0267,K= 0.000058),  Sp1 TAP(2d= 25.745,K= 0.00218),  Sp5 LLIF(2d= 4.0267,K= 0.000058),  Sp2 LPET(2d= 8.75,K= 0.000144) </t>
  </si>
  <si>
    <t xml:space="preserve">Column Conditions :  Cond 1 : 15keV 20nA  </t>
  </si>
  <si>
    <t xml:space="preserve">DataSet Comment :  MM-4 Cordierite </t>
  </si>
  <si>
    <t xml:space="preserve">Comment :   </t>
  </si>
  <si>
    <t xml:space="preserve">Analysis Date :  10/24/2012 10:37:17 AM </t>
  </si>
  <si>
    <t xml:space="preserve">Sample Name :  10_24_12 </t>
  </si>
  <si>
    <t xml:space="preserve">Pha Parameters :  </t>
  </si>
  <si>
    <t>Bias</t>
  </si>
  <si>
    <t>Gain</t>
  </si>
  <si>
    <t>Dtime</t>
  </si>
  <si>
    <t>Blin</t>
  </si>
  <si>
    <t>Wind</t>
  </si>
  <si>
    <t>Mode</t>
  </si>
  <si>
    <t xml:space="preserve">  Sp1(Na Ka)</t>
  </si>
  <si>
    <t>Diff</t>
  </si>
  <si>
    <t xml:space="preserve">  Sp4(Mg Ka)</t>
  </si>
  <si>
    <t xml:space="preserve">  Sp4(Al Ka)</t>
  </si>
  <si>
    <t xml:space="preserve">  Sp2(Ca Ka)</t>
  </si>
  <si>
    <t xml:space="preserve">  Sp3(K  Ka)</t>
  </si>
  <si>
    <t xml:space="preserve">  Sp3(Ti Ka)</t>
  </si>
  <si>
    <t xml:space="preserve">  Sp5(Fe Ka)</t>
  </si>
  <si>
    <t xml:space="preserve">  Sp1(Si Ka)</t>
  </si>
  <si>
    <t xml:space="preserve">  Sp5(Mn Ka)</t>
  </si>
  <si>
    <t xml:space="preserve">  Sp2(Cr Ka)</t>
  </si>
  <si>
    <t xml:space="preserve">Diff </t>
  </si>
  <si>
    <t xml:space="preserve">Peak Position :   Sp1 46329 (-600, 600),  Sp4 38492 (-600, 600),  Sp4 32467 (-600, 600),  Sp2 38391 (-600, 600),  Sp3 42759 (-600, 600),  Sp3 31427 (-600, 600),  Sp5 48086 (-500, 500),  Sp1 27737 (-600, 600),  Sp5 52196 (-500, 500),  Sp2 26193 (-600, 600) </t>
  </si>
  <si>
    <t xml:space="preserve">Current Sample Position :   X = 1462 Y = -8977 Z = 352 </t>
  </si>
  <si>
    <t xml:space="preserve">Standard Name :   </t>
  </si>
  <si>
    <t xml:space="preserve"> Na On albite-Cr </t>
  </si>
  <si>
    <t xml:space="preserve"> Mg, Ca On diopside </t>
  </si>
  <si>
    <t xml:space="preserve"> Al On anor-hk </t>
  </si>
  <si>
    <t xml:space="preserve"> K  On kspar-OR1 </t>
  </si>
  <si>
    <t xml:space="preserve"> Ti On rutile1 </t>
  </si>
  <si>
    <t xml:space="preserve"> Fe On fayalite </t>
  </si>
  <si>
    <t xml:space="preserve"> Si On ol-fo92 </t>
  </si>
  <si>
    <t xml:space="preserve"> Mn On rhod791 </t>
  </si>
  <si>
    <t xml:space="preserve"> Cr On chrom_s </t>
  </si>
  <si>
    <t xml:space="preserve">Standard composition :   </t>
  </si>
  <si>
    <t xml:space="preserve"> albite-Cr = Si : 31.96%, Al : 10.39%, Fe : 0.01%, Ca : 0.01%, Na : 8.77%, K  : 0.02%, O  : 48.72% </t>
  </si>
  <si>
    <t xml:space="preserve"> diopside = Si : 25.93%, Mg : 11.23%, Ca : 18.51%, O  : 44.32% </t>
  </si>
  <si>
    <t xml:space="preserve"> anor-hk = Si : 20.57%, Al : 18.98%, Fe : 0.38%, Mg : 0.05%, Ca : 13.71%, Na : 0.44%, O  : 46.08% </t>
  </si>
  <si>
    <t xml:space="preserve"> kspar-OR1 = Si : 30.1%, Al : 9.83%, Fe : 0.02%, Na : 0.85%, K  : 12.39%, Ba : 0.73%, Sr : 0.03%, Rb : 0.03%, H  : 0.01%, O  : 46.04% </t>
  </si>
  <si>
    <t xml:space="preserve"> rutile1 = Ti : 59.93%, O  : 40.06% </t>
  </si>
  <si>
    <t xml:space="preserve"> fayalite = Si : 13.84%, Ti : 0.01%, Al : 0.05%, Fe : 52.24%, Mn : 1.55%, Mg : 0.06%, Ca : 0.21%, Zn : 0.38%, O  : 31.45% </t>
  </si>
  <si>
    <t xml:space="preserve"> ol-fo92 = Si : 19.13%, Al : 0.02%, Fe : 6.36%, Mn : 0.09%, Mg : 30.33%, Ca : 0.07%, Ni : 0.32%, O  : 43.74% </t>
  </si>
  <si>
    <t xml:space="preserve"> rhod791 = Si : 21.66%, Ti : 0.01%, Al : 0.02%, Fe : 2.1%, Mn : 36.14%, Mg : 0.58%, Ca : 2.69%, O  : 37.28% </t>
  </si>
  <si>
    <t xml:space="preserve"> chrom_s = Al : 5.25%, Cr : 41.39%, Fe : 10.14%, Mn : 0.09%, Mg : 9.17%, Ca : 0.09%, O  : 32.87% </t>
  </si>
  <si>
    <t xml:space="preserve">Calibration file name (Element intensity cps/nA) :   </t>
  </si>
  <si>
    <t xml:space="preserve"> Na : albite-Cr_NaSp1_050.calDat (Na : 70.0 cps/nA) </t>
  </si>
  <si>
    <t xml:space="preserve"> Mg : diopside_MgSp4_SiSp1_001.calDat (Mg : 148.0 cps/nA) </t>
  </si>
  <si>
    <t xml:space="preserve"> Al : anor-hk_AlSp4_017.calDat (Al : 332.0 cps/nA) </t>
  </si>
  <si>
    <t xml:space="preserve"> Ca : diopside_SiSp1_CaSp2_001.calDat (Ca : 406.5 cps/nA) </t>
  </si>
  <si>
    <t xml:space="preserve"> K  : kspar-OR1_SiSp1_K Sp3_002.calDat (K  : 192.0 cps/nA) </t>
  </si>
  <si>
    <t xml:space="preserve"> Ti : rutile1_TiSp3_050.calDat (Ti : 1506.6 cps/nA) </t>
  </si>
  <si>
    <t xml:space="preserve"> Fe : fayalite_SiSp1_FeSp5_002.calDat (Fe : 275.9 cps/nA) </t>
  </si>
  <si>
    <t xml:space="preserve"> Si : ol-fo92_SiSp1_003.calDat (Si : 341.9 cps/nA) </t>
  </si>
  <si>
    <t xml:space="preserve"> Mn : rhod791_MnSp5_038.calDat (Mn : 173.3 cps/nA) </t>
  </si>
  <si>
    <t xml:space="preserve"> Cr : chrom_s_CrSp2_002.calDat (Cr : 1130.2 cps/nA) </t>
  </si>
  <si>
    <t xml:space="preserve">Beam Size :  0 µm </t>
  </si>
  <si>
    <t xml:space="preserve">Setup Name :  Std_Gnt_Current.qtiSet </t>
  </si>
  <si>
    <t xml:space="preserve">DataSet Comment :  MM-4 Garnet </t>
  </si>
  <si>
    <t xml:space="preserve">Analysis Date :  10/24/2012 10:27:59 AM </t>
  </si>
  <si>
    <t xml:space="preserve">Peak Position :   Sp1 46329 (-600, 600),  Sp4 38486 (-600, 600),  Sp4 32458 (-600, 600),  Sp2 38391 (-600, 600),  Sp3 42759 (-600, 600),  Sp3 31427 (-600, 600),  Sp5 48086 (-500, 500),  Sp1 27740 (-600, 600),  Sp5 52201 (-500, 500),  Sp2 26193 (-600, 600) </t>
  </si>
  <si>
    <t xml:space="preserve">Current Sample Position :   X = -1453 Y = -8252 Z = 352 </t>
  </si>
  <si>
    <t xml:space="preserve"> Mg, Al, Si On pyrope2 </t>
  </si>
  <si>
    <t xml:space="preserve"> Ca On diopside </t>
  </si>
  <si>
    <t xml:space="preserve"> Mn On synspes </t>
  </si>
  <si>
    <t xml:space="preserve"> pyrope2 = Si : 19.8%, Ti : 0.3%, Cr : 1.3%, Al : 11.4%, Fe : 6.6%, Mn : 0.2%, Mg : 12.5%, Ca : 3.2%, O  : 44.96% </t>
  </si>
  <si>
    <t xml:space="preserve"> synspes = Si : 17.02%, Al : 10.9%, Mn : 33.29%, O  : 38.78% </t>
  </si>
  <si>
    <t xml:space="preserve"> Mg : pyrope2_MgSp4_003.calDat (Mg : 161.7 cps/nA) </t>
  </si>
  <si>
    <t xml:space="preserve"> Al : pyrope2_AlSp1_AlSp4_001.calDat (Al : 175.9 cps/nA) </t>
  </si>
  <si>
    <t xml:space="preserve"> Si : pyrope2_AlSp4_SiSp1_003.calDat (Si : 358.0 cps/nA) </t>
  </si>
  <si>
    <t xml:space="preserve"> Mn : synspes_MnSp5_001.calDat (Mn : 163.8 cps/nA) </t>
  </si>
  <si>
    <t xml:space="preserve">Setup Name :  Std_Kyanite.qtiSet </t>
  </si>
  <si>
    <t xml:space="preserve">DataSet Comment :  G-4 Kyanite </t>
  </si>
  <si>
    <t xml:space="preserve">Analysis Date :  10/24/2012 10:06:18 AM </t>
  </si>
  <si>
    <t xml:space="preserve">Peak Position :   Sp1 46329 (-600, 600),  Sp4 32463 (-500, 500),  Sp4 38492 (-600, 600),  Sp2 38391 (-600, 600),  Sp3 42759 (-600, 600),  Sp3 31427 (-600, 600),  Sp5 48086 (-500, 500),  Sp1 27740 (-500, 500),  Sp5 52196 (-500, 500),  Sp2 26193 (-600, 600) </t>
  </si>
  <si>
    <t xml:space="preserve">Current Sample Position :   X = -12166 Y = 21861 Z = 403 </t>
  </si>
  <si>
    <t xml:space="preserve"> Al, Si On kyanite </t>
  </si>
  <si>
    <t xml:space="preserve"> kyanite = Si : 17.33%, Al : 33.3%, O  : 49.37% </t>
  </si>
  <si>
    <t xml:space="preserve"> Al, Si : kyanite_AlSp4_SiSp1_001.calDat (Al : 614.8 cps/nA, Si : 294.4 cps/nA) </t>
  </si>
  <si>
    <t>User Name :  AM</t>
  </si>
  <si>
    <t>Project Name :  Pinal</t>
  </si>
  <si>
    <t>JLH 42611-1</t>
  </si>
  <si>
    <t>Spot #3</t>
  </si>
  <si>
    <t>JLH 42611-4</t>
  </si>
  <si>
    <t>Spot #25</t>
  </si>
  <si>
    <t>Spot #2</t>
  </si>
  <si>
    <t>Spot #5</t>
  </si>
  <si>
    <t>MM-4</t>
  </si>
  <si>
    <t>Albite</t>
  </si>
  <si>
    <t xml:space="preserve">PK-5 </t>
  </si>
  <si>
    <t>White Mica</t>
  </si>
  <si>
    <t>Garnet</t>
  </si>
  <si>
    <t>JWS-9</t>
  </si>
  <si>
    <t>Ca-rich Biotite?</t>
  </si>
  <si>
    <t>B2O3</t>
  </si>
  <si>
    <t>Fe2O3</t>
  </si>
  <si>
    <t>An</t>
  </si>
  <si>
    <t>H2O+</t>
  </si>
  <si>
    <t>Li2O</t>
  </si>
  <si>
    <t>Ab</t>
  </si>
  <si>
    <t>Or</t>
  </si>
  <si>
    <t>H2O-</t>
  </si>
  <si>
    <t>Mineral:</t>
  </si>
  <si>
    <t>Hornblende-Pargasite</t>
  </si>
  <si>
    <t>Tourmaline (Indicolite)</t>
  </si>
  <si>
    <t>Based on 24 oxygens</t>
  </si>
  <si>
    <t>Chlorite (Clinochlore/Pycnochlorite)</t>
  </si>
  <si>
    <t># Red colors indicate assumed values.</t>
  </si>
  <si>
    <t>Augite-Diopside-slide glass</t>
  </si>
  <si>
    <t>Based on 36 oxygens.</t>
  </si>
  <si>
    <t>Spot #6</t>
  </si>
  <si>
    <t>Spot #26</t>
  </si>
  <si>
    <t>Based on 6 oxygens.</t>
  </si>
  <si>
    <r>
      <t xml:space="preserve">Mineral: </t>
    </r>
    <r>
      <rPr>
        <b/>
        <sz val="10"/>
        <rFont val="Arial"/>
        <family val="2"/>
      </rPr>
      <t>Almandine-Spessartite Garnet</t>
    </r>
  </si>
  <si>
    <t>Based on 24 oxygens.</t>
  </si>
  <si>
    <t>JM-16</t>
  </si>
  <si>
    <t>Spot #4</t>
  </si>
  <si>
    <t>Plagioclase</t>
  </si>
  <si>
    <t>CS 5411-4</t>
  </si>
  <si>
    <t>Spot #13</t>
  </si>
  <si>
    <t>Tremolite-Ferroactinolite</t>
  </si>
  <si>
    <t>Chlorite (Pycnochlorite/Clinochlore)</t>
  </si>
  <si>
    <t>Spot #8</t>
  </si>
  <si>
    <t>Augite</t>
  </si>
  <si>
    <r>
      <t xml:space="preserve">Mineral: </t>
    </r>
    <r>
      <rPr>
        <b/>
        <sz val="10"/>
        <rFont val="Arial"/>
        <family val="2"/>
      </rPr>
      <t>Andesine</t>
    </r>
  </si>
  <si>
    <t>Paragonite?</t>
  </si>
  <si>
    <t>Spot #1</t>
  </si>
  <si>
    <r>
      <t xml:space="preserve">Mineral: </t>
    </r>
    <r>
      <rPr>
        <b/>
        <sz val="10"/>
        <rFont val="Arial"/>
        <family val="2"/>
      </rPr>
      <t>Spessartite Garnet</t>
    </r>
  </si>
  <si>
    <t>PK-5</t>
  </si>
  <si>
    <t>Spot #9</t>
  </si>
  <si>
    <t>JM-17</t>
  </si>
  <si>
    <t>Epidote</t>
  </si>
  <si>
    <t>Based on 13 oxygens</t>
  </si>
  <si>
    <t>LDM 4811-1</t>
  </si>
  <si>
    <t>Spot #20</t>
  </si>
  <si>
    <t>White mica</t>
  </si>
  <si>
    <t>Spot #12</t>
  </si>
  <si>
    <t>LDM 4811-1 2</t>
  </si>
  <si>
    <t>Spot #14</t>
  </si>
  <si>
    <t>Chlorite (Sheridanite)</t>
  </si>
  <si>
    <t>Spot #15</t>
  </si>
  <si>
    <t>"Brown Crud"</t>
  </si>
  <si>
    <t>Diabanite?</t>
  </si>
  <si>
    <t>Pycnochlorite + SiO2?</t>
  </si>
  <si>
    <t>Spot #16</t>
  </si>
  <si>
    <t>Spot #17</t>
  </si>
  <si>
    <t>Hornblende</t>
  </si>
  <si>
    <t>Spot #18</t>
  </si>
  <si>
    <t>Spot #7</t>
  </si>
  <si>
    <t>Spot #19</t>
  </si>
  <si>
    <t>Spot #21</t>
  </si>
  <si>
    <t>Spot #22</t>
  </si>
  <si>
    <t>Spot #23</t>
  </si>
  <si>
    <t>Spot #24</t>
  </si>
  <si>
    <t>Spot #?</t>
  </si>
  <si>
    <t xml:space="preserve">Microprobe Analyses of Pinal Schist samples </t>
  </si>
  <si>
    <t>Dragoon Mountains</t>
  </si>
  <si>
    <t>Little Dragoon Mountains</t>
  </si>
  <si>
    <t>James Wash</t>
  </si>
  <si>
    <t>Based on 32 oxygens.</t>
  </si>
  <si>
    <t>Based on 31 oxygens, flourine, hydroxide</t>
  </si>
  <si>
    <t>Johnny Lyon Hills</t>
  </si>
  <si>
    <t>Maricopa Mountains</t>
  </si>
  <si>
    <t>Javelina Mountains</t>
  </si>
  <si>
    <t>Picketpost Mountain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</si>
</sst>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1.57421875" style="0" customWidth="1"/>
    <col min="5" max="5" width="19.140625" style="0" customWidth="1"/>
    <col min="8" max="8" width="19.7109375" style="0" customWidth="1"/>
  </cols>
  <sheetData>
    <row r="1" spans="1:31" ht="15">
      <c r="A1" s="3" t="s">
        <v>263</v>
      </c>
      <c r="B1" t="s">
        <v>62</v>
      </c>
      <c r="I1" t="s">
        <v>1</v>
      </c>
      <c r="T1" t="s">
        <v>62</v>
      </c>
      <c r="U1" t="s">
        <v>35</v>
      </c>
      <c r="AE1" t="s">
        <v>62</v>
      </c>
    </row>
    <row r="2" spans="1:31" ht="15">
      <c r="A2" t="s">
        <v>63</v>
      </c>
      <c r="B2" t="s">
        <v>64</v>
      </c>
      <c r="C2" t="s">
        <v>65</v>
      </c>
      <c r="D2" t="s">
        <v>17</v>
      </c>
      <c r="E2" t="s">
        <v>66</v>
      </c>
      <c r="F2" t="s">
        <v>67</v>
      </c>
      <c r="G2" t="s">
        <v>68</v>
      </c>
      <c r="H2" t="s">
        <v>69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33</v>
      </c>
    </row>
    <row r="3" spans="1:31" ht="15">
      <c r="A3" t="s">
        <v>70</v>
      </c>
      <c r="B3">
        <v>-12166</v>
      </c>
      <c r="C3">
        <v>21861</v>
      </c>
      <c r="D3">
        <v>403</v>
      </c>
      <c r="E3" s="1">
        <v>41206.42104166667</v>
      </c>
      <c r="F3">
        <v>1</v>
      </c>
      <c r="G3" t="s">
        <v>62</v>
      </c>
      <c r="H3" t="s">
        <v>71</v>
      </c>
      <c r="I3">
        <v>0.030575</v>
      </c>
      <c r="J3">
        <v>31.83546</v>
      </c>
      <c r="K3">
        <v>0.025727</v>
      </c>
      <c r="L3">
        <v>0.015844</v>
      </c>
      <c r="M3">
        <v>0.00839</v>
      </c>
      <c r="N3">
        <v>0.016783</v>
      </c>
      <c r="O3">
        <v>1.425299</v>
      </c>
      <c r="P3">
        <v>16.67214</v>
      </c>
      <c r="Q3">
        <v>1E-05</v>
      </c>
      <c r="R3">
        <v>0.012069</v>
      </c>
      <c r="S3">
        <v>47.77399</v>
      </c>
      <c r="T3">
        <v>97.81629</v>
      </c>
      <c r="U3">
        <v>0.041214</v>
      </c>
      <c r="V3">
        <v>60.1529</v>
      </c>
      <c r="W3">
        <v>0.042664</v>
      </c>
      <c r="X3">
        <v>0.022169</v>
      </c>
      <c r="Y3">
        <v>0.010106</v>
      </c>
      <c r="Z3">
        <v>0.027995</v>
      </c>
      <c r="AA3">
        <v>1.833641</v>
      </c>
      <c r="AB3">
        <v>35.66795</v>
      </c>
      <c r="AC3">
        <v>1.3E-05</v>
      </c>
      <c r="AD3">
        <v>0.01764</v>
      </c>
      <c r="AE3">
        <v>97.8163</v>
      </c>
    </row>
    <row r="4" spans="1:31" ht="15">
      <c r="A4" t="s">
        <v>72</v>
      </c>
      <c r="B4">
        <v>-1453</v>
      </c>
      <c r="C4">
        <v>-8252</v>
      </c>
      <c r="D4">
        <v>352</v>
      </c>
      <c r="E4" s="1">
        <v>41206.43609953704</v>
      </c>
      <c r="F4">
        <v>2</v>
      </c>
      <c r="G4" t="s">
        <v>62</v>
      </c>
      <c r="H4" t="s">
        <v>73</v>
      </c>
      <c r="I4">
        <v>0.017211</v>
      </c>
      <c r="J4">
        <v>10.84091</v>
      </c>
      <c r="K4">
        <v>1.249321</v>
      </c>
      <c r="L4">
        <v>1.285679</v>
      </c>
      <c r="M4">
        <v>1E-05</v>
      </c>
      <c r="N4">
        <v>1E-05</v>
      </c>
      <c r="O4">
        <v>15.16101</v>
      </c>
      <c r="P4">
        <v>17.27358</v>
      </c>
      <c r="Q4">
        <v>14.64975</v>
      </c>
      <c r="R4">
        <v>0.002786</v>
      </c>
      <c r="S4">
        <v>39.27704</v>
      </c>
      <c r="T4">
        <v>99.75732</v>
      </c>
      <c r="U4">
        <v>0.0232</v>
      </c>
      <c r="V4">
        <v>20.48384</v>
      </c>
      <c r="W4">
        <v>2.071748</v>
      </c>
      <c r="X4">
        <v>1.798923</v>
      </c>
      <c r="Y4">
        <v>1.2E-05</v>
      </c>
      <c r="Z4">
        <v>1.7E-05</v>
      </c>
      <c r="AA4">
        <v>19.50458</v>
      </c>
      <c r="AB4">
        <v>36.95464</v>
      </c>
      <c r="AC4">
        <v>18.91628</v>
      </c>
      <c r="AD4">
        <v>0.004071</v>
      </c>
      <c r="AE4">
        <v>99.75731</v>
      </c>
    </row>
    <row r="5" spans="1:31" ht="15">
      <c r="A5" t="s">
        <v>74</v>
      </c>
      <c r="B5">
        <v>1462</v>
      </c>
      <c r="C5">
        <v>-8977</v>
      </c>
      <c r="D5">
        <v>352</v>
      </c>
      <c r="E5" s="1">
        <v>41206.442557870374</v>
      </c>
      <c r="F5">
        <v>3</v>
      </c>
      <c r="G5" t="s">
        <v>62</v>
      </c>
      <c r="H5" t="s">
        <v>75</v>
      </c>
      <c r="I5">
        <v>8.666446</v>
      </c>
      <c r="J5">
        <v>10.77357</v>
      </c>
      <c r="K5">
        <v>0.006197</v>
      </c>
      <c r="L5">
        <v>0.158432</v>
      </c>
      <c r="M5">
        <v>0.050769</v>
      </c>
      <c r="N5">
        <v>0.00202</v>
      </c>
      <c r="O5">
        <v>0.041369</v>
      </c>
      <c r="P5">
        <v>31.97483</v>
      </c>
      <c r="Q5">
        <v>1E-05</v>
      </c>
      <c r="R5">
        <v>0.01089</v>
      </c>
      <c r="S5">
        <v>49.12599</v>
      </c>
      <c r="T5">
        <v>100.8105</v>
      </c>
      <c r="U5">
        <v>11.68219</v>
      </c>
      <c r="V5">
        <v>20.35659</v>
      </c>
      <c r="W5">
        <v>0.010276</v>
      </c>
      <c r="X5">
        <v>0.221678</v>
      </c>
      <c r="Y5">
        <v>0.061157</v>
      </c>
      <c r="Z5">
        <v>0.003369</v>
      </c>
      <c r="AA5">
        <v>0.053221</v>
      </c>
      <c r="AB5">
        <v>68.40611</v>
      </c>
      <c r="AC5">
        <v>1.3E-05</v>
      </c>
      <c r="AD5">
        <v>0.015917</v>
      </c>
      <c r="AE5">
        <v>100.8105</v>
      </c>
    </row>
    <row r="6" spans="1:31" ht="15">
      <c r="A6" t="s">
        <v>76</v>
      </c>
      <c r="B6">
        <v>-7724</v>
      </c>
      <c r="C6">
        <v>-21989</v>
      </c>
      <c r="D6">
        <v>289</v>
      </c>
      <c r="E6" s="1">
        <v>41206.45106481481</v>
      </c>
      <c r="F6">
        <v>4</v>
      </c>
      <c r="G6" t="s">
        <v>62</v>
      </c>
      <c r="H6" t="s">
        <v>77</v>
      </c>
      <c r="I6">
        <v>5.878167</v>
      </c>
      <c r="J6">
        <v>13.69435</v>
      </c>
      <c r="K6">
        <v>1E-05</v>
      </c>
      <c r="L6">
        <v>4.828461</v>
      </c>
      <c r="M6">
        <v>0.081697</v>
      </c>
      <c r="N6">
        <v>0.006959</v>
      </c>
      <c r="O6">
        <v>0.031179</v>
      </c>
      <c r="P6">
        <v>27.89532</v>
      </c>
      <c r="Q6">
        <v>0.025959</v>
      </c>
      <c r="R6">
        <v>0.005756</v>
      </c>
      <c r="S6">
        <v>47.97775</v>
      </c>
      <c r="T6">
        <v>100.4256</v>
      </c>
      <c r="U6">
        <v>7.923646</v>
      </c>
      <c r="V6">
        <v>25.87539</v>
      </c>
      <c r="W6">
        <v>1.7E-05</v>
      </c>
      <c r="X6">
        <v>6.755983</v>
      </c>
      <c r="Y6">
        <v>0.098413</v>
      </c>
      <c r="Z6">
        <v>0.011607</v>
      </c>
      <c r="AA6">
        <v>0.040112</v>
      </c>
      <c r="AB6">
        <v>59.67851</v>
      </c>
      <c r="AC6">
        <v>0.033519</v>
      </c>
      <c r="AD6">
        <v>0.008413</v>
      </c>
      <c r="AE6">
        <v>100.4256</v>
      </c>
    </row>
    <row r="7" spans="1:31" ht="15">
      <c r="A7" t="s">
        <v>78</v>
      </c>
      <c r="B7">
        <v>3845</v>
      </c>
      <c r="C7">
        <v>8930</v>
      </c>
      <c r="D7">
        <v>387</v>
      </c>
      <c r="E7" s="1">
        <v>41206.47195601852</v>
      </c>
      <c r="F7">
        <v>5</v>
      </c>
      <c r="G7" t="s">
        <v>62</v>
      </c>
      <c r="H7" t="s">
        <v>79</v>
      </c>
      <c r="I7">
        <v>0.008837</v>
      </c>
      <c r="J7">
        <v>10.70974</v>
      </c>
      <c r="K7">
        <v>5.445241</v>
      </c>
      <c r="L7">
        <v>8.381837</v>
      </c>
      <c r="M7">
        <v>0.99611</v>
      </c>
      <c r="N7">
        <v>0.418594</v>
      </c>
      <c r="O7">
        <v>10.03687</v>
      </c>
      <c r="P7">
        <v>17.15113</v>
      </c>
      <c r="Q7">
        <v>0.03328</v>
      </c>
      <c r="R7">
        <v>0.027502</v>
      </c>
      <c r="S7">
        <v>39.38286</v>
      </c>
      <c r="T7">
        <v>92.592</v>
      </c>
      <c r="U7">
        <v>0.011912</v>
      </c>
      <c r="V7">
        <v>20.23599</v>
      </c>
      <c r="W7">
        <v>9.029833</v>
      </c>
      <c r="X7">
        <v>11.72787</v>
      </c>
      <c r="Y7">
        <v>1.199926</v>
      </c>
      <c r="Z7">
        <v>0.698238</v>
      </c>
      <c r="AA7">
        <v>12.9124</v>
      </c>
      <c r="AB7">
        <v>36.69267</v>
      </c>
      <c r="AC7">
        <v>0.042973</v>
      </c>
      <c r="AD7">
        <v>0.040196</v>
      </c>
      <c r="AE7">
        <v>92.59201</v>
      </c>
    </row>
    <row r="8" spans="1:31" ht="15">
      <c r="A8" t="s">
        <v>80</v>
      </c>
      <c r="B8">
        <v>3840</v>
      </c>
      <c r="C8">
        <v>8937</v>
      </c>
      <c r="D8">
        <v>387</v>
      </c>
      <c r="E8" s="1">
        <v>41206.47644675926</v>
      </c>
      <c r="F8">
        <v>6</v>
      </c>
      <c r="G8" t="s">
        <v>62</v>
      </c>
      <c r="H8" t="s">
        <v>79</v>
      </c>
      <c r="I8">
        <v>0.012859</v>
      </c>
      <c r="J8">
        <v>11.88481</v>
      </c>
      <c r="K8">
        <v>2.317101</v>
      </c>
      <c r="L8">
        <v>14.48521</v>
      </c>
      <c r="M8">
        <v>0.532943</v>
      </c>
      <c r="N8">
        <v>0.255695</v>
      </c>
      <c r="O8">
        <v>4.942959</v>
      </c>
      <c r="P8">
        <v>18.8584</v>
      </c>
      <c r="Q8">
        <v>0.024535</v>
      </c>
      <c r="R8">
        <v>0.018745</v>
      </c>
      <c r="S8">
        <v>41.08235</v>
      </c>
      <c r="T8">
        <v>94.41562</v>
      </c>
      <c r="U8">
        <v>0.017333</v>
      </c>
      <c r="V8">
        <v>22.45628</v>
      </c>
      <c r="W8">
        <v>3.842444</v>
      </c>
      <c r="X8">
        <v>20.26771</v>
      </c>
      <c r="Y8">
        <v>0.641989</v>
      </c>
      <c r="Z8">
        <v>0.426513</v>
      </c>
      <c r="AA8">
        <v>6.359097</v>
      </c>
      <c r="AB8">
        <v>40.34517</v>
      </c>
      <c r="AC8">
        <v>0.031681</v>
      </c>
      <c r="AD8">
        <v>0.027397</v>
      </c>
      <c r="AE8">
        <v>94.41561</v>
      </c>
    </row>
    <row r="9" spans="1:31" ht="15">
      <c r="A9" t="s">
        <v>81</v>
      </c>
      <c r="B9">
        <v>3797</v>
      </c>
      <c r="C9">
        <v>8937</v>
      </c>
      <c r="D9">
        <v>387</v>
      </c>
      <c r="E9" s="1">
        <v>41206.48443287037</v>
      </c>
      <c r="F9">
        <v>7</v>
      </c>
      <c r="G9" t="s">
        <v>62</v>
      </c>
      <c r="H9" t="s">
        <v>82</v>
      </c>
      <c r="I9">
        <v>1.217468</v>
      </c>
      <c r="J9">
        <v>6.389683</v>
      </c>
      <c r="K9">
        <v>7.198384</v>
      </c>
      <c r="L9">
        <v>8.075011</v>
      </c>
      <c r="M9">
        <v>0.201926</v>
      </c>
      <c r="N9">
        <v>0.088695</v>
      </c>
      <c r="O9">
        <v>11.99715</v>
      </c>
      <c r="P9">
        <v>20.63781</v>
      </c>
      <c r="Q9">
        <v>0.213362</v>
      </c>
      <c r="R9">
        <v>0.008703</v>
      </c>
      <c r="S9">
        <v>41.1875</v>
      </c>
      <c r="T9">
        <v>97.21569</v>
      </c>
      <c r="U9">
        <v>1.641121</v>
      </c>
      <c r="V9">
        <v>12.07327</v>
      </c>
      <c r="W9">
        <v>11.93707</v>
      </c>
      <c r="X9">
        <v>11.29856</v>
      </c>
      <c r="Y9">
        <v>0.243242</v>
      </c>
      <c r="Z9">
        <v>0.147948</v>
      </c>
      <c r="AA9">
        <v>15.43428</v>
      </c>
      <c r="AB9">
        <v>44.15199</v>
      </c>
      <c r="AC9">
        <v>0.275501</v>
      </c>
      <c r="AD9">
        <v>0.01272</v>
      </c>
      <c r="AE9">
        <v>97.21569</v>
      </c>
    </row>
    <row r="10" spans="1:31" ht="15">
      <c r="A10" t="s">
        <v>83</v>
      </c>
      <c r="B10">
        <v>3953</v>
      </c>
      <c r="C10">
        <v>8906</v>
      </c>
      <c r="D10">
        <v>387</v>
      </c>
      <c r="E10" s="1">
        <v>41206.48844907407</v>
      </c>
      <c r="F10">
        <v>8</v>
      </c>
      <c r="G10" t="s">
        <v>62</v>
      </c>
      <c r="H10" t="s">
        <v>84</v>
      </c>
      <c r="I10">
        <v>0.305857</v>
      </c>
      <c r="J10">
        <v>1.458671</v>
      </c>
      <c r="K10">
        <v>10.26644</v>
      </c>
      <c r="L10">
        <v>8.214231</v>
      </c>
      <c r="M10">
        <v>0.051488</v>
      </c>
      <c r="N10">
        <v>0.01883</v>
      </c>
      <c r="O10">
        <v>9.073611</v>
      </c>
      <c r="P10">
        <v>24.97452</v>
      </c>
      <c r="Q10">
        <v>0.226518</v>
      </c>
      <c r="R10">
        <v>0.008414</v>
      </c>
      <c r="S10">
        <v>42.58923</v>
      </c>
      <c r="T10">
        <v>97.18781</v>
      </c>
      <c r="U10">
        <v>0.412289</v>
      </c>
      <c r="V10">
        <v>2.75615</v>
      </c>
      <c r="W10">
        <v>17.02481</v>
      </c>
      <c r="X10">
        <v>11.49335</v>
      </c>
      <c r="Y10">
        <v>0.062023</v>
      </c>
      <c r="Z10">
        <v>0.031409</v>
      </c>
      <c r="AA10">
        <v>11.67316</v>
      </c>
      <c r="AB10">
        <v>53.42982</v>
      </c>
      <c r="AC10">
        <v>0.292488</v>
      </c>
      <c r="AD10">
        <v>0.012298</v>
      </c>
      <c r="AE10">
        <v>97.18781</v>
      </c>
    </row>
    <row r="11" spans="1:31" ht="15">
      <c r="A11" t="s">
        <v>85</v>
      </c>
      <c r="B11">
        <v>-18331</v>
      </c>
      <c r="C11">
        <v>28544</v>
      </c>
      <c r="D11">
        <v>411</v>
      </c>
      <c r="E11" s="1">
        <v>41206.510925925926</v>
      </c>
      <c r="F11">
        <v>9</v>
      </c>
      <c r="G11" t="s">
        <v>62</v>
      </c>
      <c r="H11" t="s">
        <v>86</v>
      </c>
      <c r="I11">
        <v>0.08583</v>
      </c>
      <c r="J11">
        <v>12.85207</v>
      </c>
      <c r="K11">
        <v>13.96651</v>
      </c>
      <c r="L11">
        <v>0.036264</v>
      </c>
      <c r="M11">
        <v>0.144457</v>
      </c>
      <c r="N11">
        <v>0.03347</v>
      </c>
      <c r="O11">
        <v>8.147285</v>
      </c>
      <c r="P11">
        <v>12.33796</v>
      </c>
      <c r="Q11">
        <v>0.934327</v>
      </c>
      <c r="R11">
        <v>0.008847</v>
      </c>
      <c r="S11">
        <v>37.39013</v>
      </c>
      <c r="T11">
        <v>85.93716</v>
      </c>
      <c r="U11">
        <v>0.115697</v>
      </c>
      <c r="V11">
        <v>24.2839</v>
      </c>
      <c r="W11">
        <v>23.16064</v>
      </c>
      <c r="X11">
        <v>0.050741</v>
      </c>
      <c r="Y11">
        <v>0.174014</v>
      </c>
      <c r="Z11">
        <v>0.05583</v>
      </c>
      <c r="AA11">
        <v>10.48145</v>
      </c>
      <c r="AB11">
        <v>26.39552</v>
      </c>
      <c r="AC11">
        <v>1.206437</v>
      </c>
      <c r="AD11">
        <v>0.012931</v>
      </c>
      <c r="AE11">
        <v>85.93716</v>
      </c>
    </row>
    <row r="12" spans="1:31" ht="15">
      <c r="A12" t="s">
        <v>87</v>
      </c>
      <c r="B12">
        <v>-15339</v>
      </c>
      <c r="C12">
        <v>27724</v>
      </c>
      <c r="D12">
        <v>430</v>
      </c>
      <c r="E12" s="1">
        <v>41206.51546296296</v>
      </c>
      <c r="F12">
        <v>10</v>
      </c>
      <c r="G12" t="s">
        <v>62</v>
      </c>
      <c r="H12" t="s">
        <v>88</v>
      </c>
      <c r="I12">
        <v>0.025468</v>
      </c>
      <c r="J12">
        <v>10.88068</v>
      </c>
      <c r="K12">
        <v>0.735446</v>
      </c>
      <c r="L12">
        <v>1.446627</v>
      </c>
      <c r="M12">
        <v>0.001501</v>
      </c>
      <c r="N12">
        <v>0.068309</v>
      </c>
      <c r="O12">
        <v>4.265494</v>
      </c>
      <c r="P12">
        <v>17.04884</v>
      </c>
      <c r="Q12">
        <v>25.70999</v>
      </c>
      <c r="R12">
        <v>0.004885</v>
      </c>
      <c r="S12">
        <v>38.93172</v>
      </c>
      <c r="T12">
        <v>99.11897</v>
      </c>
      <c r="U12">
        <v>0.03433</v>
      </c>
      <c r="V12">
        <v>20.55898</v>
      </c>
      <c r="W12">
        <v>1.219588</v>
      </c>
      <c r="X12">
        <v>2.024121</v>
      </c>
      <c r="Y12">
        <v>0.001808</v>
      </c>
      <c r="Z12">
        <v>0.113943</v>
      </c>
      <c r="AA12">
        <v>5.487541</v>
      </c>
      <c r="AB12">
        <v>36.47385</v>
      </c>
      <c r="AC12">
        <v>33.19768</v>
      </c>
      <c r="AD12">
        <v>0.00714</v>
      </c>
      <c r="AE12">
        <v>99.11897</v>
      </c>
    </row>
    <row r="13" spans="1:31" ht="15">
      <c r="A13" t="s">
        <v>89</v>
      </c>
      <c r="B13">
        <v>5311</v>
      </c>
      <c r="C13">
        <v>19283</v>
      </c>
      <c r="D13">
        <v>414</v>
      </c>
      <c r="E13" s="1">
        <v>41206.52253472222</v>
      </c>
      <c r="F13">
        <v>11</v>
      </c>
      <c r="G13" t="s">
        <v>62</v>
      </c>
      <c r="H13" t="s">
        <v>90</v>
      </c>
      <c r="I13">
        <v>1.35269</v>
      </c>
      <c r="J13">
        <v>19.38477</v>
      </c>
      <c r="K13">
        <v>0.31961</v>
      </c>
      <c r="L13">
        <v>1E-05</v>
      </c>
      <c r="M13">
        <v>7.178053</v>
      </c>
      <c r="N13">
        <v>0.103909</v>
      </c>
      <c r="O13">
        <v>1.883328</v>
      </c>
      <c r="P13">
        <v>22.12896</v>
      </c>
      <c r="Q13">
        <v>0.019155</v>
      </c>
      <c r="R13">
        <v>0.001014</v>
      </c>
      <c r="S13">
        <v>45.22064</v>
      </c>
      <c r="T13">
        <v>97.59214</v>
      </c>
      <c r="U13">
        <v>1.823397</v>
      </c>
      <c r="V13">
        <v>36.62741</v>
      </c>
      <c r="W13">
        <v>0.530008</v>
      </c>
      <c r="X13">
        <v>1.4E-05</v>
      </c>
      <c r="Y13">
        <v>8.646767</v>
      </c>
      <c r="Z13">
        <v>0.173326</v>
      </c>
      <c r="AA13">
        <v>2.422894</v>
      </c>
      <c r="AB13">
        <v>47.34211</v>
      </c>
      <c r="AC13">
        <v>0.024734</v>
      </c>
      <c r="AD13">
        <v>0.001483</v>
      </c>
      <c r="AE13">
        <v>97.59215</v>
      </c>
    </row>
    <row r="14" spans="1:31" ht="15">
      <c r="A14" t="s">
        <v>91</v>
      </c>
      <c r="B14">
        <v>3627</v>
      </c>
      <c r="C14">
        <v>18744</v>
      </c>
      <c r="D14">
        <v>414</v>
      </c>
      <c r="E14" s="1">
        <v>41206.52875</v>
      </c>
      <c r="F14">
        <v>12</v>
      </c>
      <c r="G14" t="s">
        <v>62</v>
      </c>
      <c r="H14" t="s">
        <v>86</v>
      </c>
      <c r="I14">
        <v>0.034398</v>
      </c>
      <c r="J14">
        <v>13.68881</v>
      </c>
      <c r="K14">
        <v>13.91234</v>
      </c>
      <c r="L14">
        <v>0.00292</v>
      </c>
      <c r="M14">
        <v>1E-05</v>
      </c>
      <c r="N14">
        <v>0.026471</v>
      </c>
      <c r="O14">
        <v>7.458905</v>
      </c>
      <c r="P14">
        <v>13.00218</v>
      </c>
      <c r="Q14">
        <v>0.862519</v>
      </c>
      <c r="R14">
        <v>0.010192</v>
      </c>
      <c r="S14">
        <v>38.5726</v>
      </c>
      <c r="T14">
        <v>87.57135</v>
      </c>
      <c r="U14">
        <v>0.046367</v>
      </c>
      <c r="V14">
        <v>25.86493</v>
      </c>
      <c r="W14">
        <v>23.07081</v>
      </c>
      <c r="X14">
        <v>0.004086</v>
      </c>
      <c r="Y14">
        <v>1.2E-05</v>
      </c>
      <c r="Z14">
        <v>0.044156</v>
      </c>
      <c r="AA14">
        <v>9.595852</v>
      </c>
      <c r="AB14">
        <v>27.81653</v>
      </c>
      <c r="AC14">
        <v>1.113716</v>
      </c>
      <c r="AD14">
        <v>0.014896</v>
      </c>
      <c r="AE14">
        <v>87.57135</v>
      </c>
    </row>
    <row r="15" spans="1:31" ht="15">
      <c r="A15" t="s">
        <v>92</v>
      </c>
      <c r="B15">
        <v>4060</v>
      </c>
      <c r="C15">
        <v>-26177</v>
      </c>
      <c r="D15">
        <v>236</v>
      </c>
      <c r="E15" s="1">
        <v>41206.5378587963</v>
      </c>
      <c r="F15">
        <v>13</v>
      </c>
      <c r="G15" t="s">
        <v>62</v>
      </c>
      <c r="H15" t="s">
        <v>93</v>
      </c>
      <c r="I15">
        <v>2.70815</v>
      </c>
      <c r="J15">
        <v>21.26505</v>
      </c>
      <c r="K15">
        <v>0.039231</v>
      </c>
      <c r="L15">
        <v>0.565719</v>
      </c>
      <c r="M15">
        <v>3.288031</v>
      </c>
      <c r="N15">
        <v>0.017399</v>
      </c>
      <c r="O15">
        <v>1.02241</v>
      </c>
      <c r="P15">
        <v>22.12143</v>
      </c>
      <c r="Q15">
        <v>0.003861</v>
      </c>
      <c r="R15">
        <v>0.004401</v>
      </c>
      <c r="S15">
        <v>46.29421</v>
      </c>
      <c r="T15">
        <v>97.3299</v>
      </c>
      <c r="U15">
        <v>3.650529</v>
      </c>
      <c r="V15">
        <v>40.18018</v>
      </c>
      <c r="W15">
        <v>0.065057</v>
      </c>
      <c r="X15">
        <v>0.791554</v>
      </c>
      <c r="Y15">
        <v>3.9608</v>
      </c>
      <c r="Z15">
        <v>0.029022</v>
      </c>
      <c r="AA15">
        <v>1.315326</v>
      </c>
      <c r="AB15">
        <v>47.32601</v>
      </c>
      <c r="AC15">
        <v>0.004985</v>
      </c>
      <c r="AD15">
        <v>0.006433</v>
      </c>
      <c r="AE15">
        <v>97.32989</v>
      </c>
    </row>
    <row r="16" spans="1:31" ht="15">
      <c r="A16" t="s">
        <v>94</v>
      </c>
      <c r="B16">
        <v>7120</v>
      </c>
      <c r="C16">
        <v>-21318</v>
      </c>
      <c r="D16">
        <v>246</v>
      </c>
      <c r="E16" s="1">
        <v>41206.58936342593</v>
      </c>
      <c r="F16">
        <v>14</v>
      </c>
      <c r="G16" t="s">
        <v>62</v>
      </c>
      <c r="H16" t="s">
        <v>95</v>
      </c>
      <c r="I16">
        <v>2.788931</v>
      </c>
      <c r="J16">
        <v>20.20593</v>
      </c>
      <c r="K16">
        <v>0.066401</v>
      </c>
      <c r="L16">
        <v>0.916374</v>
      </c>
      <c r="M16">
        <v>1.056078</v>
      </c>
      <c r="N16">
        <v>1E-05</v>
      </c>
      <c r="O16">
        <v>1.027187</v>
      </c>
      <c r="P16">
        <v>23.57811</v>
      </c>
      <c r="Q16">
        <v>0.021452</v>
      </c>
      <c r="R16">
        <v>1E-05</v>
      </c>
      <c r="S16">
        <v>46.73397</v>
      </c>
      <c r="T16">
        <v>96.39445</v>
      </c>
      <c r="U16">
        <v>3.75942</v>
      </c>
      <c r="V16">
        <v>38.17897</v>
      </c>
      <c r="W16">
        <v>0.110113</v>
      </c>
      <c r="X16">
        <v>1.282191</v>
      </c>
      <c r="Y16">
        <v>1.272164</v>
      </c>
      <c r="Z16">
        <v>1.7E-05</v>
      </c>
      <c r="AA16">
        <v>1.321472</v>
      </c>
      <c r="AB16">
        <v>50.4424</v>
      </c>
      <c r="AC16">
        <v>0.0277</v>
      </c>
      <c r="AD16">
        <v>1.5E-05</v>
      </c>
      <c r="AE16">
        <v>96.39446</v>
      </c>
    </row>
    <row r="17" spans="1:31" ht="15">
      <c r="A17" t="s">
        <v>96</v>
      </c>
      <c r="B17">
        <v>6679</v>
      </c>
      <c r="C17">
        <v>-27705</v>
      </c>
      <c r="D17">
        <v>264</v>
      </c>
      <c r="E17" s="1">
        <v>41206.631423611114</v>
      </c>
      <c r="F17">
        <v>15</v>
      </c>
      <c r="G17" t="s">
        <v>62</v>
      </c>
      <c r="H17" t="s">
        <v>97</v>
      </c>
      <c r="I17">
        <v>0.03171</v>
      </c>
      <c r="J17">
        <v>10.37417</v>
      </c>
      <c r="K17">
        <v>9.000473</v>
      </c>
      <c r="L17">
        <v>0.057155</v>
      </c>
      <c r="M17">
        <v>0.258415</v>
      </c>
      <c r="N17">
        <v>0.851296</v>
      </c>
      <c r="O17">
        <v>11.41812</v>
      </c>
      <c r="P17">
        <v>17.21719</v>
      </c>
      <c r="Q17">
        <v>0.695717</v>
      </c>
      <c r="R17">
        <v>0.023459</v>
      </c>
      <c r="S17">
        <v>38.90969</v>
      </c>
      <c r="T17">
        <v>88.83739</v>
      </c>
      <c r="U17">
        <v>0.042744</v>
      </c>
      <c r="V17">
        <v>19.60193</v>
      </c>
      <c r="W17">
        <v>14.92547</v>
      </c>
      <c r="X17">
        <v>0.079972</v>
      </c>
      <c r="Y17">
        <v>0.311289</v>
      </c>
      <c r="Z17">
        <v>1.420009</v>
      </c>
      <c r="AA17">
        <v>14.68937</v>
      </c>
      <c r="AB17">
        <v>36.834</v>
      </c>
      <c r="AC17">
        <v>0.898335</v>
      </c>
      <c r="AD17">
        <v>0.034288</v>
      </c>
      <c r="AE17">
        <v>88.83739</v>
      </c>
    </row>
    <row r="18" spans="1:31" ht="15">
      <c r="A18" t="s">
        <v>98</v>
      </c>
      <c r="B18">
        <v>-379</v>
      </c>
      <c r="C18">
        <v>-18765</v>
      </c>
      <c r="D18">
        <v>311</v>
      </c>
      <c r="E18" s="1">
        <v>41206.6391087963</v>
      </c>
      <c r="F18">
        <v>16</v>
      </c>
      <c r="G18" t="s">
        <v>62</v>
      </c>
      <c r="H18" t="s">
        <v>99</v>
      </c>
      <c r="I18">
        <v>5.32257</v>
      </c>
      <c r="J18">
        <v>14.13917</v>
      </c>
      <c r="K18">
        <v>1E-05</v>
      </c>
      <c r="L18">
        <v>5.678644</v>
      </c>
      <c r="M18">
        <v>0.047105</v>
      </c>
      <c r="N18">
        <v>1E-05</v>
      </c>
      <c r="O18">
        <v>0.047638</v>
      </c>
      <c r="P18">
        <v>27.25606</v>
      </c>
      <c r="Q18">
        <v>0.012243</v>
      </c>
      <c r="R18">
        <v>0.002071</v>
      </c>
      <c r="S18">
        <v>47.77841</v>
      </c>
      <c r="T18">
        <v>100.2839</v>
      </c>
      <c r="U18">
        <v>7.174714</v>
      </c>
      <c r="V18">
        <v>26.71587</v>
      </c>
      <c r="W18">
        <v>1.7E-05</v>
      </c>
      <c r="X18">
        <v>7.94556</v>
      </c>
      <c r="Y18">
        <v>0.056744</v>
      </c>
      <c r="Z18">
        <v>1.7E-05</v>
      </c>
      <c r="AA18">
        <v>0.061287</v>
      </c>
      <c r="AB18">
        <v>58.31089</v>
      </c>
      <c r="AC18">
        <v>0.015808</v>
      </c>
      <c r="AD18">
        <v>0.003028</v>
      </c>
      <c r="AE18">
        <v>100.2839</v>
      </c>
    </row>
    <row r="19" spans="1:31" ht="15">
      <c r="A19" t="s">
        <v>100</v>
      </c>
      <c r="B19">
        <v>-13540</v>
      </c>
      <c r="C19">
        <v>-21813</v>
      </c>
      <c r="D19">
        <v>279</v>
      </c>
      <c r="E19" s="1">
        <v>41206.64361111111</v>
      </c>
      <c r="F19">
        <v>17</v>
      </c>
      <c r="G19" t="s">
        <v>62</v>
      </c>
      <c r="H19" t="s">
        <v>101</v>
      </c>
      <c r="I19">
        <v>1.493986</v>
      </c>
      <c r="J19">
        <v>18.65546</v>
      </c>
      <c r="K19">
        <v>0.766765</v>
      </c>
      <c r="L19">
        <v>0.099536</v>
      </c>
      <c r="M19">
        <v>4.14197</v>
      </c>
      <c r="N19">
        <v>1E-05</v>
      </c>
      <c r="O19">
        <v>1.798767</v>
      </c>
      <c r="P19">
        <v>23.48704</v>
      </c>
      <c r="Q19">
        <v>0.083055</v>
      </c>
      <c r="R19">
        <v>1E-05</v>
      </c>
      <c r="S19">
        <v>45.80583</v>
      </c>
      <c r="T19">
        <v>96.33243</v>
      </c>
      <c r="U19">
        <v>2.013862</v>
      </c>
      <c r="V19">
        <v>35.24937</v>
      </c>
      <c r="W19">
        <v>1.271525</v>
      </c>
      <c r="X19">
        <v>0.139271</v>
      </c>
      <c r="Y19">
        <v>4.989465</v>
      </c>
      <c r="Z19">
        <v>1.7E-05</v>
      </c>
      <c r="AA19">
        <v>2.314106</v>
      </c>
      <c r="AB19">
        <v>50.24755</v>
      </c>
      <c r="AC19">
        <v>0.107243</v>
      </c>
      <c r="AD19">
        <v>1.5E-05</v>
      </c>
      <c r="AE19">
        <v>96.33242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7.140625" style="0" customWidth="1"/>
  </cols>
  <sheetData>
    <row r="1" spans="1:32" ht="15">
      <c r="A1" s="3" t="s">
        <v>263</v>
      </c>
      <c r="B1" t="s">
        <v>62</v>
      </c>
      <c r="I1" t="s">
        <v>1</v>
      </c>
      <c r="T1" t="s">
        <v>62</v>
      </c>
      <c r="U1" t="s">
        <v>2</v>
      </c>
      <c r="AF1" t="s">
        <v>3</v>
      </c>
    </row>
    <row r="2" spans="1:42" ht="15">
      <c r="A2" t="s">
        <v>63</v>
      </c>
      <c r="B2" t="s">
        <v>64</v>
      </c>
      <c r="C2" t="s">
        <v>65</v>
      </c>
      <c r="D2" t="s">
        <v>17</v>
      </c>
      <c r="E2" t="s">
        <v>66</v>
      </c>
      <c r="F2" t="s">
        <v>67</v>
      </c>
      <c r="G2" t="s">
        <v>68</v>
      </c>
      <c r="H2" t="s">
        <v>69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31</v>
      </c>
      <c r="AE2" t="s">
        <v>32</v>
      </c>
      <c r="AF2" t="s">
        <v>22</v>
      </c>
      <c r="AG2" t="s">
        <v>23</v>
      </c>
      <c r="AH2" t="s">
        <v>24</v>
      </c>
      <c r="AI2" t="s">
        <v>25</v>
      </c>
      <c r="AJ2" t="s">
        <v>26</v>
      </c>
      <c r="AK2" t="s">
        <v>27</v>
      </c>
      <c r="AL2" t="s">
        <v>28</v>
      </c>
      <c r="AM2" t="s">
        <v>29</v>
      </c>
      <c r="AN2" t="s">
        <v>30</v>
      </c>
      <c r="AO2" t="s">
        <v>31</v>
      </c>
      <c r="AP2" t="s">
        <v>32</v>
      </c>
    </row>
    <row r="3" spans="1:41" ht="15">
      <c r="A3" t="s">
        <v>70</v>
      </c>
      <c r="B3">
        <v>-12166</v>
      </c>
      <c r="C3">
        <v>21861</v>
      </c>
      <c r="D3">
        <v>403</v>
      </c>
      <c r="E3" s="1">
        <v>41206.42104166667</v>
      </c>
      <c r="F3">
        <v>1</v>
      </c>
      <c r="G3" t="s">
        <v>62</v>
      </c>
      <c r="H3" t="s">
        <v>71</v>
      </c>
      <c r="I3">
        <v>0.030575</v>
      </c>
      <c r="J3">
        <v>31.83546</v>
      </c>
      <c r="K3">
        <v>0.025727</v>
      </c>
      <c r="L3">
        <v>0.015844</v>
      </c>
      <c r="M3">
        <v>0.00839</v>
      </c>
      <c r="N3">
        <v>0.016783</v>
      </c>
      <c r="O3">
        <v>1.425299</v>
      </c>
      <c r="P3">
        <v>16.67214</v>
      </c>
      <c r="Q3">
        <v>1E-05</v>
      </c>
      <c r="R3">
        <v>0.012069</v>
      </c>
      <c r="S3">
        <v>47.77399</v>
      </c>
      <c r="T3">
        <v>97.81629</v>
      </c>
      <c r="U3">
        <v>0.017326</v>
      </c>
      <c r="V3">
        <v>0.308921</v>
      </c>
      <c r="W3">
        <v>0.014176</v>
      </c>
      <c r="X3">
        <v>0.011681</v>
      </c>
      <c r="Y3">
        <v>0.013219</v>
      </c>
      <c r="Z3">
        <v>0.015845</v>
      </c>
      <c r="AA3">
        <v>0.091043</v>
      </c>
      <c r="AB3">
        <v>0.235027</v>
      </c>
      <c r="AC3">
        <v>-3E-05</v>
      </c>
      <c r="AD3">
        <v>0.01739</v>
      </c>
      <c r="AF3">
        <v>177</v>
      </c>
      <c r="AG3">
        <v>366</v>
      </c>
      <c r="AH3">
        <v>152</v>
      </c>
      <c r="AI3">
        <v>132</v>
      </c>
      <c r="AJ3">
        <v>154</v>
      </c>
      <c r="AK3">
        <v>184</v>
      </c>
      <c r="AL3">
        <v>449</v>
      </c>
      <c r="AM3">
        <v>251</v>
      </c>
      <c r="AN3">
        <v>0</v>
      </c>
      <c r="AO3">
        <v>205</v>
      </c>
    </row>
    <row r="4" spans="1:41" ht="15">
      <c r="A4" t="s">
        <v>72</v>
      </c>
      <c r="B4">
        <v>-1453</v>
      </c>
      <c r="C4">
        <v>-8252</v>
      </c>
      <c r="D4">
        <v>352</v>
      </c>
      <c r="E4" s="1">
        <v>41206.43609953704</v>
      </c>
      <c r="F4">
        <v>2</v>
      </c>
      <c r="G4" t="s">
        <v>62</v>
      </c>
      <c r="H4" t="s">
        <v>73</v>
      </c>
      <c r="I4">
        <v>0.017211</v>
      </c>
      <c r="J4">
        <v>10.84091</v>
      </c>
      <c r="K4">
        <v>1.249321</v>
      </c>
      <c r="L4">
        <v>1.285679</v>
      </c>
      <c r="M4">
        <v>1E-05</v>
      </c>
      <c r="N4">
        <v>1E-05</v>
      </c>
      <c r="O4">
        <v>15.16101</v>
      </c>
      <c r="P4">
        <v>17.27358</v>
      </c>
      <c r="Q4">
        <v>14.64975</v>
      </c>
      <c r="R4">
        <v>0.002786</v>
      </c>
      <c r="S4">
        <v>39.27704</v>
      </c>
      <c r="T4">
        <v>99.75732</v>
      </c>
      <c r="U4">
        <v>0.021758</v>
      </c>
      <c r="V4">
        <v>0.145668</v>
      </c>
      <c r="W4">
        <v>0.055365</v>
      </c>
      <c r="X4">
        <v>0.039116</v>
      </c>
      <c r="Y4">
        <v>-1.7E-05</v>
      </c>
      <c r="Z4">
        <v>-1.9E-05</v>
      </c>
      <c r="AA4">
        <v>0.324741</v>
      </c>
      <c r="AB4">
        <v>0.205136</v>
      </c>
      <c r="AC4">
        <v>0.323129</v>
      </c>
      <c r="AD4">
        <v>0.018514</v>
      </c>
      <c r="AF4">
        <v>244</v>
      </c>
      <c r="AG4">
        <v>231</v>
      </c>
      <c r="AH4">
        <v>206</v>
      </c>
      <c r="AI4">
        <v>153</v>
      </c>
      <c r="AJ4">
        <v>0</v>
      </c>
      <c r="AK4">
        <v>0</v>
      </c>
      <c r="AL4">
        <v>960</v>
      </c>
      <c r="AM4">
        <v>227</v>
      </c>
      <c r="AN4">
        <v>626</v>
      </c>
      <c r="AO4">
        <v>222</v>
      </c>
    </row>
    <row r="5" spans="1:41" ht="15">
      <c r="A5" t="s">
        <v>74</v>
      </c>
      <c r="B5">
        <v>1462</v>
      </c>
      <c r="C5">
        <v>-8977</v>
      </c>
      <c r="D5">
        <v>352</v>
      </c>
      <c r="E5" s="1">
        <v>41206.442557870374</v>
      </c>
      <c r="F5">
        <v>3</v>
      </c>
      <c r="G5" t="s">
        <v>62</v>
      </c>
      <c r="H5" t="s">
        <v>75</v>
      </c>
      <c r="I5">
        <v>8.666446</v>
      </c>
      <c r="J5">
        <v>10.77357</v>
      </c>
      <c r="K5">
        <v>0.006197</v>
      </c>
      <c r="L5">
        <v>0.158432</v>
      </c>
      <c r="M5">
        <v>0.050769</v>
      </c>
      <c r="N5">
        <v>0.00202</v>
      </c>
      <c r="O5">
        <v>0.041369</v>
      </c>
      <c r="P5">
        <v>31.97483</v>
      </c>
      <c r="Q5">
        <v>1E-05</v>
      </c>
      <c r="R5">
        <v>0.01089</v>
      </c>
      <c r="S5">
        <v>49.12599</v>
      </c>
      <c r="T5">
        <v>100.8105</v>
      </c>
      <c r="U5">
        <v>0.283296</v>
      </c>
      <c r="V5">
        <v>0.141029</v>
      </c>
      <c r="W5">
        <v>0.012763</v>
      </c>
      <c r="X5">
        <v>0.0171</v>
      </c>
      <c r="Y5">
        <v>0.015982</v>
      </c>
      <c r="Z5">
        <v>0.015965</v>
      </c>
      <c r="AA5">
        <v>0.038451</v>
      </c>
      <c r="AB5">
        <v>0.332519</v>
      </c>
      <c r="AC5">
        <v>-5.3E-05</v>
      </c>
      <c r="AD5">
        <v>0.017524</v>
      </c>
      <c r="AF5">
        <v>401</v>
      </c>
      <c r="AG5">
        <v>214</v>
      </c>
      <c r="AH5">
        <v>149</v>
      </c>
      <c r="AI5">
        <v>134</v>
      </c>
      <c r="AJ5">
        <v>161</v>
      </c>
      <c r="AK5">
        <v>191</v>
      </c>
      <c r="AL5">
        <v>432</v>
      </c>
      <c r="AM5">
        <v>244</v>
      </c>
      <c r="AN5">
        <v>-1</v>
      </c>
      <c r="AO5">
        <v>207</v>
      </c>
    </row>
    <row r="6" spans="1:41" ht="15">
      <c r="A6" t="s">
        <v>76</v>
      </c>
      <c r="B6">
        <v>-7724</v>
      </c>
      <c r="C6">
        <v>-21989</v>
      </c>
      <c r="D6">
        <v>289</v>
      </c>
      <c r="E6" s="1">
        <v>41206.45106481481</v>
      </c>
      <c r="F6">
        <v>4</v>
      </c>
      <c r="G6" t="s">
        <v>62</v>
      </c>
      <c r="H6" t="s">
        <v>77</v>
      </c>
      <c r="I6">
        <v>5.878167</v>
      </c>
      <c r="J6">
        <v>13.69435</v>
      </c>
      <c r="K6">
        <v>1E-05</v>
      </c>
      <c r="L6">
        <v>4.828461</v>
      </c>
      <c r="M6">
        <v>0.081697</v>
      </c>
      <c r="N6">
        <v>0.006959</v>
      </c>
      <c r="O6">
        <v>0.031179</v>
      </c>
      <c r="P6">
        <v>27.89532</v>
      </c>
      <c r="Q6">
        <v>0.025959</v>
      </c>
      <c r="R6">
        <v>0.005756</v>
      </c>
      <c r="S6">
        <v>47.97775</v>
      </c>
      <c r="T6">
        <v>100.4256</v>
      </c>
      <c r="U6">
        <v>0.206847</v>
      </c>
      <c r="V6">
        <v>0.162614</v>
      </c>
      <c r="W6">
        <v>-1.8E-05</v>
      </c>
      <c r="X6">
        <v>0.082887</v>
      </c>
      <c r="Y6">
        <v>0.016848</v>
      </c>
      <c r="Z6">
        <v>0.016083</v>
      </c>
      <c r="AA6">
        <v>0.039499</v>
      </c>
      <c r="AB6">
        <v>0.296919</v>
      </c>
      <c r="AC6">
        <v>0.037087</v>
      </c>
      <c r="AD6">
        <v>0.017566</v>
      </c>
      <c r="AF6">
        <v>359</v>
      </c>
      <c r="AG6">
        <v>227</v>
      </c>
      <c r="AH6">
        <v>0</v>
      </c>
      <c r="AI6">
        <v>177</v>
      </c>
      <c r="AJ6">
        <v>155</v>
      </c>
      <c r="AK6">
        <v>191</v>
      </c>
      <c r="AL6">
        <v>453</v>
      </c>
      <c r="AM6">
        <v>233</v>
      </c>
      <c r="AN6">
        <v>426</v>
      </c>
      <c r="AO6">
        <v>209</v>
      </c>
    </row>
    <row r="7" spans="1:41" ht="15">
      <c r="A7" t="s">
        <v>78</v>
      </c>
      <c r="B7">
        <v>3845</v>
      </c>
      <c r="C7">
        <v>8930</v>
      </c>
      <c r="D7">
        <v>387</v>
      </c>
      <c r="E7" s="1">
        <v>41206.47195601852</v>
      </c>
      <c r="F7">
        <v>5</v>
      </c>
      <c r="G7" t="s">
        <v>62</v>
      </c>
      <c r="H7" t="s">
        <v>79</v>
      </c>
      <c r="I7">
        <v>0.008837</v>
      </c>
      <c r="J7">
        <v>10.70974</v>
      </c>
      <c r="K7">
        <v>5.445241</v>
      </c>
      <c r="L7">
        <v>8.381837</v>
      </c>
      <c r="M7">
        <v>0.99611</v>
      </c>
      <c r="N7">
        <v>0.418594</v>
      </c>
      <c r="O7">
        <v>10.03687</v>
      </c>
      <c r="P7">
        <v>17.15113</v>
      </c>
      <c r="Q7">
        <v>0.03328</v>
      </c>
      <c r="R7">
        <v>0.027502</v>
      </c>
      <c r="S7">
        <v>39.38286</v>
      </c>
      <c r="T7">
        <v>92.592</v>
      </c>
      <c r="U7">
        <v>0.019884</v>
      </c>
      <c r="V7">
        <v>0.143348</v>
      </c>
      <c r="W7">
        <v>0.121393</v>
      </c>
      <c r="X7">
        <v>0.117045</v>
      </c>
      <c r="Y7">
        <v>0.041139</v>
      </c>
      <c r="Z7">
        <v>0.025958</v>
      </c>
      <c r="AA7">
        <v>0.249153</v>
      </c>
      <c r="AB7">
        <v>0.204182</v>
      </c>
      <c r="AC7">
        <v>0.040801</v>
      </c>
      <c r="AD7">
        <v>0.017941</v>
      </c>
      <c r="AF7">
        <v>231</v>
      </c>
      <c r="AG7">
        <v>231</v>
      </c>
      <c r="AH7">
        <v>259</v>
      </c>
      <c r="AI7">
        <v>195</v>
      </c>
      <c r="AJ7">
        <v>165</v>
      </c>
      <c r="AK7">
        <v>195</v>
      </c>
      <c r="AL7">
        <v>598</v>
      </c>
      <c r="AM7">
        <v>207</v>
      </c>
      <c r="AN7">
        <v>467</v>
      </c>
      <c r="AO7">
        <v>207</v>
      </c>
    </row>
    <row r="8" spans="1:41" ht="15">
      <c r="A8" t="s">
        <v>80</v>
      </c>
      <c r="B8">
        <v>3840</v>
      </c>
      <c r="C8">
        <v>8937</v>
      </c>
      <c r="D8">
        <v>387</v>
      </c>
      <c r="E8" s="1">
        <v>41206.47644675926</v>
      </c>
      <c r="F8">
        <v>6</v>
      </c>
      <c r="G8" t="s">
        <v>62</v>
      </c>
      <c r="H8" t="s">
        <v>79</v>
      </c>
      <c r="I8">
        <v>0.012859</v>
      </c>
      <c r="J8">
        <v>11.88481</v>
      </c>
      <c r="K8">
        <v>2.317101</v>
      </c>
      <c r="L8">
        <v>14.48521</v>
      </c>
      <c r="M8">
        <v>0.532943</v>
      </c>
      <c r="N8">
        <v>0.255695</v>
      </c>
      <c r="O8">
        <v>4.942959</v>
      </c>
      <c r="P8">
        <v>18.8584</v>
      </c>
      <c r="Q8">
        <v>0.024535</v>
      </c>
      <c r="R8">
        <v>0.018745</v>
      </c>
      <c r="S8">
        <v>41.08235</v>
      </c>
      <c r="T8">
        <v>94.41562</v>
      </c>
      <c r="U8">
        <v>0.01893</v>
      </c>
      <c r="V8">
        <v>0.150141</v>
      </c>
      <c r="W8">
        <v>0.07205</v>
      </c>
      <c r="X8">
        <v>0.17352</v>
      </c>
      <c r="Y8">
        <v>0.030848</v>
      </c>
      <c r="Z8">
        <v>0.022888</v>
      </c>
      <c r="AA8">
        <v>0.168204</v>
      </c>
      <c r="AB8">
        <v>0.218162</v>
      </c>
      <c r="AC8">
        <v>0.038602</v>
      </c>
      <c r="AD8">
        <v>0.018011</v>
      </c>
      <c r="AF8">
        <v>215</v>
      </c>
      <c r="AG8">
        <v>222</v>
      </c>
      <c r="AH8">
        <v>214</v>
      </c>
      <c r="AI8">
        <v>233</v>
      </c>
      <c r="AJ8">
        <v>162</v>
      </c>
      <c r="AK8">
        <v>197</v>
      </c>
      <c r="AL8">
        <v>555</v>
      </c>
      <c r="AM8">
        <v>209</v>
      </c>
      <c r="AN8">
        <v>446</v>
      </c>
      <c r="AO8">
        <v>211</v>
      </c>
    </row>
    <row r="9" spans="1:41" ht="15">
      <c r="A9" t="s">
        <v>81</v>
      </c>
      <c r="B9">
        <v>3797</v>
      </c>
      <c r="C9">
        <v>8937</v>
      </c>
      <c r="D9">
        <v>387</v>
      </c>
      <c r="E9" s="1">
        <v>41206.48443287037</v>
      </c>
      <c r="F9">
        <v>7</v>
      </c>
      <c r="G9" t="s">
        <v>62</v>
      </c>
      <c r="H9" t="s">
        <v>82</v>
      </c>
      <c r="I9">
        <v>1.217468</v>
      </c>
      <c r="J9">
        <v>6.389683</v>
      </c>
      <c r="K9">
        <v>7.198384</v>
      </c>
      <c r="L9">
        <v>8.075011</v>
      </c>
      <c r="M9">
        <v>0.201926</v>
      </c>
      <c r="N9">
        <v>0.088695</v>
      </c>
      <c r="O9">
        <v>11.99715</v>
      </c>
      <c r="P9">
        <v>20.63781</v>
      </c>
      <c r="Q9">
        <v>0.213362</v>
      </c>
      <c r="R9">
        <v>0.008703</v>
      </c>
      <c r="S9">
        <v>41.1875</v>
      </c>
      <c r="T9">
        <v>97.21569</v>
      </c>
      <c r="U9">
        <v>0.075574</v>
      </c>
      <c r="V9">
        <v>0.106884</v>
      </c>
      <c r="W9">
        <v>0.147218</v>
      </c>
      <c r="X9">
        <v>0.114298</v>
      </c>
      <c r="Y9">
        <v>0.021868</v>
      </c>
      <c r="Z9">
        <v>0.019113</v>
      </c>
      <c r="AA9">
        <v>0.278219</v>
      </c>
      <c r="AB9">
        <v>0.234414</v>
      </c>
      <c r="AC9">
        <v>0.050601</v>
      </c>
      <c r="AD9">
        <v>0.018276</v>
      </c>
      <c r="AF9">
        <v>279</v>
      </c>
      <c r="AG9">
        <v>208</v>
      </c>
      <c r="AH9">
        <v>275</v>
      </c>
      <c r="AI9">
        <v>197</v>
      </c>
      <c r="AJ9">
        <v>166</v>
      </c>
      <c r="AK9">
        <v>201</v>
      </c>
      <c r="AL9">
        <v>629</v>
      </c>
      <c r="AM9">
        <v>223</v>
      </c>
      <c r="AN9">
        <v>470</v>
      </c>
      <c r="AO9">
        <v>217</v>
      </c>
    </row>
    <row r="10" spans="1:41" ht="15">
      <c r="A10" t="s">
        <v>83</v>
      </c>
      <c r="B10">
        <v>3953</v>
      </c>
      <c r="C10">
        <v>8906</v>
      </c>
      <c r="D10">
        <v>387</v>
      </c>
      <c r="E10" s="1">
        <v>41206.48844907407</v>
      </c>
      <c r="F10">
        <v>8</v>
      </c>
      <c r="G10" t="s">
        <v>62</v>
      </c>
      <c r="H10" t="s">
        <v>84</v>
      </c>
      <c r="I10">
        <v>0.305857</v>
      </c>
      <c r="J10">
        <v>1.458671</v>
      </c>
      <c r="K10">
        <v>10.26644</v>
      </c>
      <c r="L10">
        <v>8.214231</v>
      </c>
      <c r="M10">
        <v>0.051488</v>
      </c>
      <c r="N10">
        <v>0.01883</v>
      </c>
      <c r="O10">
        <v>9.073611</v>
      </c>
      <c r="P10">
        <v>24.97452</v>
      </c>
      <c r="Q10">
        <v>0.226518</v>
      </c>
      <c r="R10">
        <v>0.008414</v>
      </c>
      <c r="S10">
        <v>42.58923</v>
      </c>
      <c r="T10">
        <v>97.18781</v>
      </c>
      <c r="U10">
        <v>0.038168</v>
      </c>
      <c r="V10">
        <v>0.04986</v>
      </c>
      <c r="W10">
        <v>0.187545</v>
      </c>
      <c r="X10">
        <v>0.116262</v>
      </c>
      <c r="Y10">
        <v>0.015537</v>
      </c>
      <c r="Z10">
        <v>0.01749</v>
      </c>
      <c r="AA10">
        <v>0.236803</v>
      </c>
      <c r="AB10">
        <v>0.271303</v>
      </c>
      <c r="AC10">
        <v>0.050641</v>
      </c>
      <c r="AD10">
        <v>0.01833</v>
      </c>
      <c r="AF10">
        <v>235</v>
      </c>
      <c r="AG10">
        <v>180</v>
      </c>
      <c r="AH10">
        <v>301</v>
      </c>
      <c r="AI10">
        <v>198</v>
      </c>
      <c r="AJ10">
        <v>156</v>
      </c>
      <c r="AK10">
        <v>204</v>
      </c>
      <c r="AL10">
        <v>606</v>
      </c>
      <c r="AM10">
        <v>233</v>
      </c>
      <c r="AN10">
        <v>457</v>
      </c>
      <c r="AO10">
        <v>218</v>
      </c>
    </row>
    <row r="11" spans="1:41" ht="15">
      <c r="A11" t="s">
        <v>85</v>
      </c>
      <c r="B11">
        <v>-18331</v>
      </c>
      <c r="C11">
        <v>28544</v>
      </c>
      <c r="D11">
        <v>411</v>
      </c>
      <c r="E11" s="1">
        <v>41206.510925925926</v>
      </c>
      <c r="F11">
        <v>9</v>
      </c>
      <c r="G11" t="s">
        <v>62</v>
      </c>
      <c r="H11" t="s">
        <v>86</v>
      </c>
      <c r="I11">
        <v>0.08583</v>
      </c>
      <c r="J11">
        <v>12.85207</v>
      </c>
      <c r="K11">
        <v>13.96651</v>
      </c>
      <c r="L11">
        <v>0.036264</v>
      </c>
      <c r="M11">
        <v>0.144457</v>
      </c>
      <c r="N11">
        <v>0.03347</v>
      </c>
      <c r="O11">
        <v>8.147285</v>
      </c>
      <c r="P11">
        <v>12.33796</v>
      </c>
      <c r="Q11">
        <v>0.934327</v>
      </c>
      <c r="R11">
        <v>0.008847</v>
      </c>
      <c r="S11">
        <v>37.39013</v>
      </c>
      <c r="T11">
        <v>85.93716</v>
      </c>
      <c r="U11">
        <v>0.024666</v>
      </c>
      <c r="V11">
        <v>0.166207</v>
      </c>
      <c r="W11">
        <v>0.23386</v>
      </c>
      <c r="X11">
        <v>0.012723</v>
      </c>
      <c r="Y11">
        <v>0.019763</v>
      </c>
      <c r="Z11">
        <v>0.016088</v>
      </c>
      <c r="AA11">
        <v>0.221651</v>
      </c>
      <c r="AB11">
        <v>0.165228</v>
      </c>
      <c r="AC11">
        <v>0.077483</v>
      </c>
      <c r="AD11">
        <v>0.016909</v>
      </c>
      <c r="AF11">
        <v>221</v>
      </c>
      <c r="AG11">
        <v>248</v>
      </c>
      <c r="AH11">
        <v>321</v>
      </c>
      <c r="AI11">
        <v>135</v>
      </c>
      <c r="AJ11">
        <v>162</v>
      </c>
      <c r="AK11">
        <v>181</v>
      </c>
      <c r="AL11">
        <v>573</v>
      </c>
      <c r="AM11">
        <v>209</v>
      </c>
      <c r="AN11">
        <v>439</v>
      </c>
      <c r="AO11">
        <v>201</v>
      </c>
    </row>
    <row r="12" spans="1:41" ht="15">
      <c r="A12" t="s">
        <v>87</v>
      </c>
      <c r="B12">
        <v>-15339</v>
      </c>
      <c r="C12">
        <v>27724</v>
      </c>
      <c r="D12">
        <v>430</v>
      </c>
      <c r="E12" s="1">
        <v>41206.51546296296</v>
      </c>
      <c r="F12">
        <v>10</v>
      </c>
      <c r="G12" t="s">
        <v>62</v>
      </c>
      <c r="H12" t="s">
        <v>88</v>
      </c>
      <c r="I12">
        <v>0.025468</v>
      </c>
      <c r="J12">
        <v>10.88068</v>
      </c>
      <c r="K12">
        <v>0.735446</v>
      </c>
      <c r="L12">
        <v>1.446627</v>
      </c>
      <c r="M12">
        <v>0.001501</v>
      </c>
      <c r="N12">
        <v>0.068309</v>
      </c>
      <c r="O12">
        <v>4.265494</v>
      </c>
      <c r="P12">
        <v>17.04884</v>
      </c>
      <c r="Q12">
        <v>25.70999</v>
      </c>
      <c r="R12">
        <v>0.004885</v>
      </c>
      <c r="S12">
        <v>38.93172</v>
      </c>
      <c r="T12">
        <v>99.11897</v>
      </c>
      <c r="U12">
        <v>0.022797</v>
      </c>
      <c r="V12">
        <v>0.144423</v>
      </c>
      <c r="W12">
        <v>0.042383</v>
      </c>
      <c r="X12">
        <v>0.041221</v>
      </c>
      <c r="Y12">
        <v>0.014516</v>
      </c>
      <c r="Z12">
        <v>0.0184</v>
      </c>
      <c r="AA12">
        <v>0.167426</v>
      </c>
      <c r="AB12">
        <v>0.201862</v>
      </c>
      <c r="AC12">
        <v>0.475852</v>
      </c>
      <c r="AD12">
        <v>0.01868</v>
      </c>
      <c r="AF12">
        <v>249</v>
      </c>
      <c r="AG12">
        <v>231</v>
      </c>
      <c r="AH12">
        <v>196</v>
      </c>
      <c r="AI12">
        <v>158</v>
      </c>
      <c r="AJ12">
        <v>174</v>
      </c>
      <c r="AK12">
        <v>200</v>
      </c>
      <c r="AL12">
        <v>994</v>
      </c>
      <c r="AM12">
        <v>221</v>
      </c>
      <c r="AN12">
        <v>739</v>
      </c>
      <c r="AO12">
        <v>223</v>
      </c>
    </row>
    <row r="13" spans="1:41" ht="15">
      <c r="A13" t="s">
        <v>89</v>
      </c>
      <c r="B13">
        <v>5311</v>
      </c>
      <c r="C13">
        <v>19283</v>
      </c>
      <c r="D13">
        <v>414</v>
      </c>
      <c r="E13" s="1">
        <v>41206.52253472222</v>
      </c>
      <c r="F13">
        <v>11</v>
      </c>
      <c r="G13" t="s">
        <v>62</v>
      </c>
      <c r="H13" t="s">
        <v>90</v>
      </c>
      <c r="I13">
        <v>1.35269</v>
      </c>
      <c r="J13">
        <v>19.38477</v>
      </c>
      <c r="K13">
        <v>0.31961</v>
      </c>
      <c r="L13">
        <v>1E-05</v>
      </c>
      <c r="M13">
        <v>7.178053</v>
      </c>
      <c r="N13">
        <v>0.103909</v>
      </c>
      <c r="O13">
        <v>1.883328</v>
      </c>
      <c r="P13">
        <v>22.12896</v>
      </c>
      <c r="Q13">
        <v>0.019155</v>
      </c>
      <c r="R13">
        <v>0.001014</v>
      </c>
      <c r="S13">
        <v>45.22064</v>
      </c>
      <c r="T13">
        <v>97.59214</v>
      </c>
      <c r="U13">
        <v>0.075478</v>
      </c>
      <c r="V13">
        <v>0.203999</v>
      </c>
      <c r="W13">
        <v>0.026818</v>
      </c>
      <c r="X13">
        <v>-0.000155</v>
      </c>
      <c r="Y13">
        <v>0.13074</v>
      </c>
      <c r="Z13">
        <v>0.018889</v>
      </c>
      <c r="AA13">
        <v>0.104191</v>
      </c>
      <c r="AB13">
        <v>0.248325</v>
      </c>
      <c r="AC13">
        <v>0.036454</v>
      </c>
      <c r="AD13">
        <v>0.016741</v>
      </c>
      <c r="AF13">
        <v>245</v>
      </c>
      <c r="AG13">
        <v>249</v>
      </c>
      <c r="AH13">
        <v>158</v>
      </c>
      <c r="AI13">
        <v>-2</v>
      </c>
      <c r="AJ13">
        <v>197</v>
      </c>
      <c r="AK13">
        <v>192</v>
      </c>
      <c r="AL13">
        <v>488</v>
      </c>
      <c r="AM13">
        <v>228</v>
      </c>
      <c r="AN13">
        <v>424</v>
      </c>
      <c r="AO13">
        <v>201</v>
      </c>
    </row>
    <row r="14" spans="1:41" ht="15">
      <c r="A14" t="s">
        <v>91</v>
      </c>
      <c r="B14">
        <v>3627</v>
      </c>
      <c r="C14">
        <v>18744</v>
      </c>
      <c r="D14">
        <v>414</v>
      </c>
      <c r="E14" s="1">
        <v>41206.52875</v>
      </c>
      <c r="F14">
        <v>12</v>
      </c>
      <c r="G14" t="s">
        <v>62</v>
      </c>
      <c r="H14" t="s">
        <v>86</v>
      </c>
      <c r="I14">
        <v>0.034398</v>
      </c>
      <c r="J14">
        <v>13.68881</v>
      </c>
      <c r="K14">
        <v>13.91234</v>
      </c>
      <c r="L14">
        <v>0.00292</v>
      </c>
      <c r="M14">
        <v>1E-05</v>
      </c>
      <c r="N14">
        <v>0.026471</v>
      </c>
      <c r="O14">
        <v>7.458905</v>
      </c>
      <c r="P14">
        <v>13.00218</v>
      </c>
      <c r="Q14">
        <v>0.862519</v>
      </c>
      <c r="R14">
        <v>0.010192</v>
      </c>
      <c r="S14">
        <v>38.5726</v>
      </c>
      <c r="T14">
        <v>87.57135</v>
      </c>
      <c r="U14">
        <v>0.020223</v>
      </c>
      <c r="V14">
        <v>0.171768</v>
      </c>
      <c r="W14">
        <v>0.232167</v>
      </c>
      <c r="X14">
        <v>0.011513</v>
      </c>
      <c r="Y14">
        <v>-1.5E-05</v>
      </c>
      <c r="Z14">
        <v>0.015917</v>
      </c>
      <c r="AA14">
        <v>0.210697</v>
      </c>
      <c r="AB14">
        <v>0.170838</v>
      </c>
      <c r="AC14">
        <v>0.074037</v>
      </c>
      <c r="AD14">
        <v>0.016718</v>
      </c>
      <c r="AF14">
        <v>210</v>
      </c>
      <c r="AG14">
        <v>242</v>
      </c>
      <c r="AH14">
        <v>319</v>
      </c>
      <c r="AI14">
        <v>137</v>
      </c>
      <c r="AJ14">
        <v>0</v>
      </c>
      <c r="AK14">
        <v>182</v>
      </c>
      <c r="AL14">
        <v>592</v>
      </c>
      <c r="AM14">
        <v>197</v>
      </c>
      <c r="AN14">
        <v>417</v>
      </c>
      <c r="AO14">
        <v>198</v>
      </c>
    </row>
    <row r="15" spans="1:41" ht="15">
      <c r="A15" t="s">
        <v>92</v>
      </c>
      <c r="B15">
        <v>4060</v>
      </c>
      <c r="C15">
        <v>-26177</v>
      </c>
      <c r="D15">
        <v>236</v>
      </c>
      <c r="E15" s="1">
        <v>41206.5378587963</v>
      </c>
      <c r="F15">
        <v>13</v>
      </c>
      <c r="G15" t="s">
        <v>62</v>
      </c>
      <c r="H15" t="s">
        <v>93</v>
      </c>
      <c r="I15">
        <v>2.70815</v>
      </c>
      <c r="J15">
        <v>21.26505</v>
      </c>
      <c r="K15">
        <v>0.039231</v>
      </c>
      <c r="L15">
        <v>0.565719</v>
      </c>
      <c r="M15">
        <v>3.288031</v>
      </c>
      <c r="N15">
        <v>0.017399</v>
      </c>
      <c r="O15">
        <v>1.02241</v>
      </c>
      <c r="P15">
        <v>22.12143</v>
      </c>
      <c r="Q15">
        <v>0.003861</v>
      </c>
      <c r="R15">
        <v>0.004401</v>
      </c>
      <c r="S15">
        <v>46.29421</v>
      </c>
      <c r="T15">
        <v>97.3299</v>
      </c>
      <c r="U15">
        <v>0.116542</v>
      </c>
      <c r="V15">
        <v>0.218003</v>
      </c>
      <c r="W15">
        <v>0.014901</v>
      </c>
      <c r="X15">
        <v>0.027613</v>
      </c>
      <c r="Y15">
        <v>0.079735</v>
      </c>
      <c r="Z15">
        <v>0.016254</v>
      </c>
      <c r="AA15">
        <v>0.080314</v>
      </c>
      <c r="AB15">
        <v>0.249469</v>
      </c>
      <c r="AC15">
        <v>0.035526</v>
      </c>
      <c r="AD15">
        <v>0.016921</v>
      </c>
      <c r="AF15">
        <v>263</v>
      </c>
      <c r="AG15">
        <v>252</v>
      </c>
      <c r="AH15">
        <v>151</v>
      </c>
      <c r="AI15">
        <v>148</v>
      </c>
      <c r="AJ15">
        <v>175</v>
      </c>
      <c r="AK15">
        <v>189</v>
      </c>
      <c r="AL15">
        <v>471</v>
      </c>
      <c r="AM15">
        <v>225</v>
      </c>
      <c r="AN15">
        <v>425</v>
      </c>
      <c r="AO15">
        <v>202</v>
      </c>
    </row>
    <row r="16" spans="1:41" ht="15">
      <c r="A16" t="s">
        <v>94</v>
      </c>
      <c r="B16">
        <v>7120</v>
      </c>
      <c r="C16">
        <v>-21318</v>
      </c>
      <c r="D16">
        <v>246</v>
      </c>
      <c r="E16" s="1">
        <v>41206.58936342593</v>
      </c>
      <c r="F16">
        <v>14</v>
      </c>
      <c r="G16" t="s">
        <v>62</v>
      </c>
      <c r="H16" t="s">
        <v>95</v>
      </c>
      <c r="I16">
        <v>2.788931</v>
      </c>
      <c r="J16">
        <v>20.20593</v>
      </c>
      <c r="K16">
        <v>0.066401</v>
      </c>
      <c r="L16">
        <v>0.916374</v>
      </c>
      <c r="M16">
        <v>1.056078</v>
      </c>
      <c r="N16">
        <v>1E-05</v>
      </c>
      <c r="O16">
        <v>1.027187</v>
      </c>
      <c r="P16">
        <v>23.57811</v>
      </c>
      <c r="Q16">
        <v>0.021452</v>
      </c>
      <c r="R16">
        <v>1E-05</v>
      </c>
      <c r="S16">
        <v>46.73397</v>
      </c>
      <c r="T16">
        <v>96.39445</v>
      </c>
      <c r="U16">
        <v>0.118992</v>
      </c>
      <c r="V16">
        <v>0.210141</v>
      </c>
      <c r="W16">
        <v>0.0166</v>
      </c>
      <c r="X16">
        <v>0.0339</v>
      </c>
      <c r="Y16">
        <v>0.043087</v>
      </c>
      <c r="Z16">
        <v>-0.000111</v>
      </c>
      <c r="AA16">
        <v>0.079679</v>
      </c>
      <c r="AB16">
        <v>0.261791</v>
      </c>
      <c r="AC16">
        <v>0.035353</v>
      </c>
      <c r="AD16">
        <v>-9.6E-05</v>
      </c>
      <c r="AF16">
        <v>278</v>
      </c>
      <c r="AG16">
        <v>245</v>
      </c>
      <c r="AH16">
        <v>154</v>
      </c>
      <c r="AI16">
        <v>144</v>
      </c>
      <c r="AJ16">
        <v>162</v>
      </c>
      <c r="AK16">
        <v>-1</v>
      </c>
      <c r="AL16">
        <v>453</v>
      </c>
      <c r="AM16">
        <v>221</v>
      </c>
      <c r="AN16">
        <v>408</v>
      </c>
      <c r="AO16">
        <v>-1</v>
      </c>
    </row>
    <row r="17" spans="1:41" ht="15">
      <c r="A17" t="s">
        <v>96</v>
      </c>
      <c r="B17">
        <v>6679</v>
      </c>
      <c r="C17">
        <v>-27705</v>
      </c>
      <c r="D17">
        <v>264</v>
      </c>
      <c r="E17" s="1">
        <v>41206.631423611114</v>
      </c>
      <c r="F17">
        <v>15</v>
      </c>
      <c r="G17" t="s">
        <v>62</v>
      </c>
      <c r="H17" t="s">
        <v>97</v>
      </c>
      <c r="I17">
        <v>0.03171</v>
      </c>
      <c r="J17">
        <v>10.37417</v>
      </c>
      <c r="K17">
        <v>9.000473</v>
      </c>
      <c r="L17">
        <v>0.057155</v>
      </c>
      <c r="M17">
        <v>0.258415</v>
      </c>
      <c r="N17">
        <v>0.851296</v>
      </c>
      <c r="O17">
        <v>11.41812</v>
      </c>
      <c r="P17">
        <v>17.21719</v>
      </c>
      <c r="Q17">
        <v>0.695717</v>
      </c>
      <c r="R17">
        <v>0.023459</v>
      </c>
      <c r="S17">
        <v>38.90969</v>
      </c>
      <c r="T17">
        <v>88.83739</v>
      </c>
      <c r="U17">
        <v>0.020887</v>
      </c>
      <c r="V17">
        <v>0.143348</v>
      </c>
      <c r="W17">
        <v>0.170662</v>
      </c>
      <c r="X17">
        <v>0.013745</v>
      </c>
      <c r="Y17">
        <v>0.023676</v>
      </c>
      <c r="Z17">
        <v>0.033234</v>
      </c>
      <c r="AA17">
        <v>0.270719</v>
      </c>
      <c r="AB17">
        <v>0.207039</v>
      </c>
      <c r="AC17">
        <v>0.06942</v>
      </c>
      <c r="AD17">
        <v>0.017379</v>
      </c>
      <c r="AF17">
        <v>220</v>
      </c>
      <c r="AG17">
        <v>229</v>
      </c>
      <c r="AH17">
        <v>280</v>
      </c>
      <c r="AI17">
        <v>138</v>
      </c>
      <c r="AJ17">
        <v>163</v>
      </c>
      <c r="AK17">
        <v>194</v>
      </c>
      <c r="AL17">
        <v>640</v>
      </c>
      <c r="AM17">
        <v>211</v>
      </c>
      <c r="AN17">
        <v>448</v>
      </c>
      <c r="AO17">
        <v>202</v>
      </c>
    </row>
    <row r="18" spans="1:41" ht="15">
      <c r="A18" t="s">
        <v>98</v>
      </c>
      <c r="B18">
        <v>-379</v>
      </c>
      <c r="C18">
        <v>-18765</v>
      </c>
      <c r="D18">
        <v>311</v>
      </c>
      <c r="E18" s="1">
        <v>41206.6391087963</v>
      </c>
      <c r="F18">
        <v>16</v>
      </c>
      <c r="G18" t="s">
        <v>62</v>
      </c>
      <c r="H18" t="s">
        <v>99</v>
      </c>
      <c r="I18">
        <v>5.32257</v>
      </c>
      <c r="J18">
        <v>14.13917</v>
      </c>
      <c r="K18">
        <v>1E-05</v>
      </c>
      <c r="L18">
        <v>5.678644</v>
      </c>
      <c r="M18">
        <v>0.047105</v>
      </c>
      <c r="N18">
        <v>1E-05</v>
      </c>
      <c r="O18">
        <v>0.047638</v>
      </c>
      <c r="P18">
        <v>27.25606</v>
      </c>
      <c r="Q18">
        <v>0.012243</v>
      </c>
      <c r="R18">
        <v>0.002071</v>
      </c>
      <c r="S18">
        <v>47.77841</v>
      </c>
      <c r="T18">
        <v>100.2839</v>
      </c>
      <c r="U18">
        <v>0.191774</v>
      </c>
      <c r="V18">
        <v>0.166435</v>
      </c>
      <c r="W18">
        <v>-2E-05</v>
      </c>
      <c r="X18">
        <v>0.091919</v>
      </c>
      <c r="Y18">
        <v>0.015674</v>
      </c>
      <c r="Z18">
        <v>-2.4E-05</v>
      </c>
      <c r="AA18">
        <v>0.042287</v>
      </c>
      <c r="AB18">
        <v>0.291877</v>
      </c>
      <c r="AC18">
        <v>0.036952</v>
      </c>
      <c r="AD18">
        <v>0.017739</v>
      </c>
      <c r="AF18">
        <v>340</v>
      </c>
      <c r="AG18">
        <v>239</v>
      </c>
      <c r="AH18">
        <v>0</v>
      </c>
      <c r="AI18">
        <v>184</v>
      </c>
      <c r="AJ18">
        <v>160</v>
      </c>
      <c r="AK18">
        <v>0</v>
      </c>
      <c r="AL18">
        <v>476</v>
      </c>
      <c r="AM18">
        <v>231</v>
      </c>
      <c r="AN18">
        <v>436</v>
      </c>
      <c r="AO18">
        <v>213</v>
      </c>
    </row>
    <row r="19" spans="1:41" ht="15">
      <c r="A19" t="s">
        <v>100</v>
      </c>
      <c r="B19">
        <v>-13540</v>
      </c>
      <c r="C19">
        <v>-21813</v>
      </c>
      <c r="D19">
        <v>279</v>
      </c>
      <c r="E19" s="1">
        <v>41206.64361111111</v>
      </c>
      <c r="F19">
        <v>17</v>
      </c>
      <c r="G19" t="s">
        <v>62</v>
      </c>
      <c r="H19" t="s">
        <v>101</v>
      </c>
      <c r="I19">
        <v>1.493986</v>
      </c>
      <c r="J19">
        <v>18.65546</v>
      </c>
      <c r="K19">
        <v>0.766765</v>
      </c>
      <c r="L19">
        <v>0.099536</v>
      </c>
      <c r="M19">
        <v>4.14197</v>
      </c>
      <c r="N19">
        <v>1E-05</v>
      </c>
      <c r="O19">
        <v>1.798767</v>
      </c>
      <c r="P19">
        <v>23.48704</v>
      </c>
      <c r="Q19">
        <v>0.083055</v>
      </c>
      <c r="R19">
        <v>1E-05</v>
      </c>
      <c r="S19">
        <v>45.80583</v>
      </c>
      <c r="T19">
        <v>96.33243</v>
      </c>
      <c r="U19">
        <v>0.079758</v>
      </c>
      <c r="V19">
        <v>0.199146</v>
      </c>
      <c r="W19">
        <v>0.039601</v>
      </c>
      <c r="X19">
        <v>0.015999</v>
      </c>
      <c r="Y19">
        <v>0.091656</v>
      </c>
      <c r="Z19">
        <v>-1.303998</v>
      </c>
      <c r="AA19">
        <v>0.101901</v>
      </c>
      <c r="AB19">
        <v>0.260534</v>
      </c>
      <c r="AC19">
        <v>0.040528</v>
      </c>
      <c r="AD19">
        <v>-0.000105</v>
      </c>
      <c r="AF19">
        <v>235</v>
      </c>
      <c r="AG19">
        <v>245</v>
      </c>
      <c r="AH19">
        <v>171</v>
      </c>
      <c r="AI19">
        <v>148</v>
      </c>
      <c r="AJ19">
        <v>180</v>
      </c>
      <c r="AK19">
        <v>-15683</v>
      </c>
      <c r="AL19">
        <v>475</v>
      </c>
      <c r="AM19">
        <v>231</v>
      </c>
      <c r="AN19">
        <v>423</v>
      </c>
      <c r="AO19">
        <v>-1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3"/>
  <sheetViews>
    <sheetView zoomScalePageLayoutView="0" workbookViewId="0" topLeftCell="A1">
      <selection activeCell="E34" sqref="E34"/>
    </sheetView>
  </sheetViews>
  <sheetFormatPr defaultColWidth="9.140625" defaultRowHeight="15"/>
  <sheetData>
    <row r="1" ht="15">
      <c r="B1" t="s">
        <v>0</v>
      </c>
    </row>
    <row r="2" spans="2:21" ht="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ht="15">
      <c r="B3" t="s">
        <v>21</v>
      </c>
    </row>
    <row r="4" spans="1:21" ht="15">
      <c r="A4" t="s">
        <v>22</v>
      </c>
      <c r="B4">
        <v>0.030575</v>
      </c>
      <c r="C4">
        <v>0.017326</v>
      </c>
      <c r="D4">
        <v>177</v>
      </c>
      <c r="E4">
        <v>0.031257</v>
      </c>
      <c r="F4">
        <v>0.027773</v>
      </c>
      <c r="G4">
        <v>10.80038</v>
      </c>
      <c r="H4">
        <v>20</v>
      </c>
      <c r="I4">
        <v>216</v>
      </c>
      <c r="J4">
        <v>0.239315</v>
      </c>
      <c r="K4">
        <v>4.850266</v>
      </c>
      <c r="L4">
        <v>1.815154</v>
      </c>
      <c r="M4">
        <v>5.950119</v>
      </c>
      <c r="N4">
        <v>6.800153</v>
      </c>
      <c r="O4">
        <v>5.100086</v>
      </c>
      <c r="P4">
        <v>0.00342</v>
      </c>
      <c r="Q4">
        <v>0.000168</v>
      </c>
      <c r="R4">
        <v>1.042159</v>
      </c>
      <c r="S4">
        <v>1.756551</v>
      </c>
      <c r="T4">
        <v>0.999823</v>
      </c>
      <c r="U4">
        <v>20.2673</v>
      </c>
    </row>
    <row r="5" spans="1:21" ht="15">
      <c r="A5" t="s">
        <v>23</v>
      </c>
      <c r="B5">
        <v>31.83546</v>
      </c>
      <c r="C5">
        <v>0.308921</v>
      </c>
      <c r="D5">
        <v>366</v>
      </c>
      <c r="E5">
        <v>32.54617</v>
      </c>
      <c r="F5">
        <v>24.6402</v>
      </c>
      <c r="G5">
        <v>11908.75</v>
      </c>
      <c r="H5">
        <v>20</v>
      </c>
      <c r="I5">
        <v>229169</v>
      </c>
      <c r="J5">
        <v>580.6584</v>
      </c>
      <c r="K5">
        <v>11768.38</v>
      </c>
      <c r="L5">
        <v>84.83394</v>
      </c>
      <c r="M5">
        <v>140.3772</v>
      </c>
      <c r="N5">
        <v>201.3337</v>
      </c>
      <c r="O5">
        <v>79.42081</v>
      </c>
      <c r="P5">
        <v>0.944431</v>
      </c>
      <c r="Q5">
        <v>0.24882</v>
      </c>
      <c r="R5">
        <v>1.062165</v>
      </c>
      <c r="S5">
        <v>1.208233</v>
      </c>
      <c r="T5">
        <v>1.000823</v>
      </c>
      <c r="U5">
        <v>20.2673</v>
      </c>
    </row>
    <row r="6" spans="1:21" ht="15">
      <c r="A6" t="s">
        <v>24</v>
      </c>
      <c r="B6">
        <v>0.025727</v>
      </c>
      <c r="C6">
        <v>0.014176</v>
      </c>
      <c r="D6">
        <v>152</v>
      </c>
      <c r="E6">
        <v>0.026302</v>
      </c>
      <c r="F6">
        <v>0.022106</v>
      </c>
      <c r="G6">
        <v>21.3515</v>
      </c>
      <c r="H6">
        <v>20</v>
      </c>
      <c r="I6">
        <v>427</v>
      </c>
      <c r="J6">
        <v>0.357761</v>
      </c>
      <c r="K6">
        <v>7.250845</v>
      </c>
      <c r="L6">
        <v>1.51422</v>
      </c>
      <c r="M6">
        <v>14.10066</v>
      </c>
      <c r="N6">
        <v>14.90073</v>
      </c>
      <c r="O6">
        <v>13.30058</v>
      </c>
      <c r="P6">
        <v>0.002417</v>
      </c>
      <c r="Q6">
        <v>0.000183</v>
      </c>
      <c r="R6">
        <v>1.023966</v>
      </c>
      <c r="S6">
        <v>1.394042</v>
      </c>
      <c r="T6">
        <v>0.994121</v>
      </c>
      <c r="U6">
        <v>20.2673</v>
      </c>
    </row>
    <row r="7" spans="1:21" ht="15">
      <c r="A7" t="s">
        <v>25</v>
      </c>
      <c r="B7">
        <v>0.015844</v>
      </c>
      <c r="C7">
        <v>0.011681</v>
      </c>
      <c r="D7">
        <v>132</v>
      </c>
      <c r="E7">
        <v>0.016198</v>
      </c>
      <c r="F7">
        <v>0.008255</v>
      </c>
      <c r="G7">
        <v>32.65352</v>
      </c>
      <c r="H7">
        <v>20</v>
      </c>
      <c r="I7">
        <v>653</v>
      </c>
      <c r="J7">
        <v>0.342982</v>
      </c>
      <c r="K7">
        <v>6.951317</v>
      </c>
      <c r="L7">
        <v>1.270456</v>
      </c>
      <c r="M7">
        <v>25.7022</v>
      </c>
      <c r="N7">
        <v>28.20263</v>
      </c>
      <c r="O7">
        <v>23.20178</v>
      </c>
      <c r="P7">
        <v>0.000844</v>
      </c>
      <c r="Q7">
        <v>0.000139</v>
      </c>
      <c r="R7">
        <v>1.093156</v>
      </c>
      <c r="S7">
        <v>1.045591</v>
      </c>
      <c r="T7">
        <v>0.999367</v>
      </c>
      <c r="U7">
        <v>20.2673</v>
      </c>
    </row>
    <row r="8" spans="1:21" ht="15">
      <c r="A8" t="s">
        <v>26</v>
      </c>
      <c r="B8">
        <v>0.00839</v>
      </c>
      <c r="C8">
        <v>0.013219</v>
      </c>
      <c r="D8">
        <v>154</v>
      </c>
      <c r="E8">
        <v>0.008577</v>
      </c>
      <c r="F8">
        <v>0.004481</v>
      </c>
      <c r="G8">
        <v>19.95131</v>
      </c>
      <c r="H8">
        <v>20</v>
      </c>
      <c r="I8">
        <v>399</v>
      </c>
      <c r="J8">
        <v>0.1283</v>
      </c>
      <c r="K8">
        <v>2.6003</v>
      </c>
      <c r="L8">
        <v>1.149864</v>
      </c>
      <c r="M8">
        <v>17.35101</v>
      </c>
      <c r="N8">
        <v>19.80129</v>
      </c>
      <c r="O8">
        <v>14.90073</v>
      </c>
      <c r="P8">
        <v>0.000668</v>
      </c>
      <c r="Q8">
        <v>7E-05</v>
      </c>
      <c r="R8">
        <v>1.11345</v>
      </c>
      <c r="S8">
        <v>1.072212</v>
      </c>
      <c r="T8">
        <v>1.000109</v>
      </c>
      <c r="U8">
        <v>20.2673</v>
      </c>
    </row>
    <row r="9" spans="1:21" ht="15">
      <c r="A9" t="s">
        <v>27</v>
      </c>
      <c r="B9">
        <v>0.016783</v>
      </c>
      <c r="C9">
        <v>0.015845</v>
      </c>
      <c r="D9">
        <v>184</v>
      </c>
      <c r="E9">
        <v>0.017158</v>
      </c>
      <c r="F9">
        <v>0.007317</v>
      </c>
      <c r="G9">
        <v>62.61293</v>
      </c>
      <c r="H9">
        <v>20</v>
      </c>
      <c r="I9">
        <v>1252</v>
      </c>
      <c r="J9">
        <v>0.380069</v>
      </c>
      <c r="K9">
        <v>7.702961</v>
      </c>
      <c r="L9">
        <v>1.140283</v>
      </c>
      <c r="M9">
        <v>54.90997</v>
      </c>
      <c r="N9">
        <v>57.71099</v>
      </c>
      <c r="O9">
        <v>52.10896</v>
      </c>
      <c r="P9">
        <v>0.000252</v>
      </c>
      <c r="Q9">
        <v>0.000137</v>
      </c>
      <c r="R9">
        <v>1.207169</v>
      </c>
      <c r="S9">
        <v>1.016022</v>
      </c>
      <c r="T9">
        <v>0.998201</v>
      </c>
      <c r="U9">
        <v>20.2673</v>
      </c>
    </row>
    <row r="10" spans="1:21" ht="15">
      <c r="A10" t="s">
        <v>28</v>
      </c>
      <c r="B10">
        <v>1.425299</v>
      </c>
      <c r="C10">
        <v>0.091043</v>
      </c>
      <c r="D10">
        <v>449</v>
      </c>
      <c r="E10">
        <v>1.457118</v>
      </c>
      <c r="F10">
        <v>0.532974</v>
      </c>
      <c r="G10">
        <v>152.5768</v>
      </c>
      <c r="H10">
        <v>20</v>
      </c>
      <c r="I10">
        <v>3050</v>
      </c>
      <c r="J10">
        <v>6.812752</v>
      </c>
      <c r="K10">
        <v>138.0761</v>
      </c>
      <c r="L10">
        <v>10.52203</v>
      </c>
      <c r="M10">
        <v>14.50069</v>
      </c>
      <c r="N10">
        <v>14.40068</v>
      </c>
      <c r="O10">
        <v>14.6007</v>
      </c>
      <c r="P10">
        <v>0.02469</v>
      </c>
      <c r="Q10">
        <v>0.011582</v>
      </c>
      <c r="R10">
        <v>1.233782</v>
      </c>
      <c r="S10">
        <v>0.997384</v>
      </c>
      <c r="T10">
        <v>1.000316</v>
      </c>
      <c r="U10">
        <v>20.2673</v>
      </c>
    </row>
    <row r="11" spans="1:21" ht="15">
      <c r="A11" t="s">
        <v>29</v>
      </c>
      <c r="B11">
        <v>16.67214</v>
      </c>
      <c r="C11">
        <v>0.235027</v>
      </c>
      <c r="D11">
        <v>251</v>
      </c>
      <c r="E11">
        <v>17.04434</v>
      </c>
      <c r="F11">
        <v>12.39679</v>
      </c>
      <c r="G11">
        <v>5796.964</v>
      </c>
      <c r="H11">
        <v>20</v>
      </c>
      <c r="I11">
        <v>113763</v>
      </c>
      <c r="J11">
        <v>283.1928</v>
      </c>
      <c r="K11">
        <v>5739.553</v>
      </c>
      <c r="L11">
        <v>100.9728</v>
      </c>
      <c r="M11">
        <v>57.41116</v>
      </c>
      <c r="N11">
        <v>66.71468</v>
      </c>
      <c r="O11">
        <v>48.10764</v>
      </c>
      <c r="P11">
        <v>0.962068</v>
      </c>
      <c r="Q11">
        <v>0.110933</v>
      </c>
      <c r="R11">
        <v>1.037979</v>
      </c>
      <c r="S11">
        <v>1.445716</v>
      </c>
      <c r="T11">
        <v>0.999983</v>
      </c>
      <c r="U11">
        <v>20.2673</v>
      </c>
    </row>
    <row r="12" spans="1:21" ht="15">
      <c r="A12" t="s">
        <v>30</v>
      </c>
      <c r="B12">
        <v>1E-05</v>
      </c>
      <c r="C12">
        <v>-3E-05</v>
      </c>
      <c r="D12">
        <v>0</v>
      </c>
      <c r="E12">
        <v>1E-05</v>
      </c>
      <c r="F12">
        <v>4E-06</v>
      </c>
      <c r="G12">
        <v>12.3505</v>
      </c>
      <c r="H12">
        <v>20</v>
      </c>
      <c r="I12">
        <v>247</v>
      </c>
      <c r="J12">
        <v>-0.056747</v>
      </c>
      <c r="K12">
        <v>-1.150099</v>
      </c>
      <c r="L12">
        <v>0.914811</v>
      </c>
      <c r="M12">
        <v>13.5006</v>
      </c>
      <c r="N12">
        <v>13.40059</v>
      </c>
      <c r="O12">
        <v>13.60061</v>
      </c>
      <c r="P12">
        <v>-0.000327</v>
      </c>
      <c r="Q12">
        <v>-0.000101</v>
      </c>
      <c r="R12">
        <v>1.250456</v>
      </c>
      <c r="S12">
        <v>0.999704</v>
      </c>
      <c r="T12">
        <v>0.999716</v>
      </c>
      <c r="U12">
        <v>20.2673</v>
      </c>
    </row>
    <row r="13" spans="1:21" ht="15">
      <c r="A13" t="s">
        <v>31</v>
      </c>
      <c r="B13">
        <v>0.012069</v>
      </c>
      <c r="C13">
        <v>0.01739</v>
      </c>
      <c r="D13">
        <v>205</v>
      </c>
      <c r="E13">
        <v>0.012339</v>
      </c>
      <c r="F13">
        <v>0.004847</v>
      </c>
      <c r="G13">
        <v>84.72368</v>
      </c>
      <c r="H13">
        <v>20</v>
      </c>
      <c r="I13">
        <v>1694</v>
      </c>
      <c r="J13">
        <v>0.293735</v>
      </c>
      <c r="K13">
        <v>5.953209</v>
      </c>
      <c r="L13">
        <v>1.075577</v>
      </c>
      <c r="M13">
        <v>78.77047</v>
      </c>
      <c r="N13">
        <v>78.42029</v>
      </c>
      <c r="O13">
        <v>79.12065</v>
      </c>
      <c r="P13">
        <v>0.00026</v>
      </c>
      <c r="Q13">
        <v>9.9E-05</v>
      </c>
      <c r="R13">
        <v>1.221785</v>
      </c>
      <c r="S13">
        <v>1.002952</v>
      </c>
      <c r="T13">
        <v>1.011699</v>
      </c>
      <c r="U13">
        <v>20.2673</v>
      </c>
    </row>
    <row r="14" spans="1:6" ht="15">
      <c r="A14" t="s">
        <v>32</v>
      </c>
      <c r="B14">
        <v>47.77399</v>
      </c>
      <c r="E14">
        <v>48.84053</v>
      </c>
      <c r="F14">
        <v>62.35525</v>
      </c>
    </row>
    <row r="15" spans="1:6" ht="15">
      <c r="A15" t="s">
        <v>33</v>
      </c>
      <c r="B15">
        <v>97.81629</v>
      </c>
      <c r="E15">
        <v>100</v>
      </c>
      <c r="F15">
        <v>99.99999</v>
      </c>
    </row>
    <row r="16" spans="1:2" ht="15">
      <c r="A16" t="s">
        <v>34</v>
      </c>
      <c r="B16" t="s">
        <v>35</v>
      </c>
    </row>
    <row r="17" spans="1:2" ht="15">
      <c r="A17" t="s">
        <v>36</v>
      </c>
      <c r="B17">
        <v>0.041214</v>
      </c>
    </row>
    <row r="18" spans="1:2" ht="15">
      <c r="A18" t="s">
        <v>37</v>
      </c>
      <c r="B18">
        <v>60.1529</v>
      </c>
    </row>
    <row r="19" spans="1:2" ht="15">
      <c r="A19" t="s">
        <v>38</v>
      </c>
      <c r="B19">
        <v>0.042664</v>
      </c>
    </row>
    <row r="20" spans="1:2" ht="15">
      <c r="A20" t="s">
        <v>39</v>
      </c>
      <c r="B20">
        <v>0.022169</v>
      </c>
    </row>
    <row r="21" spans="1:2" ht="15">
      <c r="A21" t="s">
        <v>40</v>
      </c>
      <c r="B21">
        <v>0.010106</v>
      </c>
    </row>
    <row r="22" spans="1:2" ht="15">
      <c r="A22" t="s">
        <v>41</v>
      </c>
      <c r="B22">
        <v>0.027995</v>
      </c>
    </row>
    <row r="23" spans="1:2" ht="15">
      <c r="A23" t="s">
        <v>42</v>
      </c>
      <c r="B23">
        <v>1.833641</v>
      </c>
    </row>
    <row r="24" spans="1:2" ht="15">
      <c r="A24" t="s">
        <v>43</v>
      </c>
      <c r="B24">
        <v>35.66795</v>
      </c>
    </row>
    <row r="25" spans="1:2" ht="15">
      <c r="A25" t="s">
        <v>44</v>
      </c>
      <c r="B25">
        <v>1.3E-05</v>
      </c>
    </row>
    <row r="26" spans="1:2" ht="15">
      <c r="A26" t="s">
        <v>45</v>
      </c>
      <c r="B26">
        <v>0.01764</v>
      </c>
    </row>
    <row r="27" spans="1:2" ht="15">
      <c r="A27" t="s">
        <v>33</v>
      </c>
      <c r="B27">
        <v>97.8163</v>
      </c>
    </row>
    <row r="29" ht="15">
      <c r="B29" t="s">
        <v>46</v>
      </c>
    </row>
    <row r="30" spans="1:21" ht="15">
      <c r="A30" t="s">
        <v>22</v>
      </c>
      <c r="B30">
        <v>0.017211</v>
      </c>
      <c r="C30">
        <v>0.021758</v>
      </c>
      <c r="D30">
        <v>244</v>
      </c>
      <c r="E30">
        <v>0.017253</v>
      </c>
      <c r="F30">
        <v>0.018286</v>
      </c>
      <c r="G30">
        <v>8.100217</v>
      </c>
      <c r="H30">
        <v>20</v>
      </c>
      <c r="I30">
        <v>162</v>
      </c>
      <c r="J30">
        <v>0.100003</v>
      </c>
      <c r="K30">
        <v>2.000094</v>
      </c>
      <c r="L30">
        <v>1.327878</v>
      </c>
      <c r="M30">
        <v>6.100123</v>
      </c>
      <c r="N30">
        <v>6.400135</v>
      </c>
      <c r="O30">
        <v>5.800111</v>
      </c>
      <c r="P30">
        <v>0.001429</v>
      </c>
      <c r="Q30">
        <v>7E-05</v>
      </c>
      <c r="R30">
        <v>0.994629</v>
      </c>
      <c r="S30">
        <v>2.470024</v>
      </c>
      <c r="T30">
        <v>1.003595</v>
      </c>
      <c r="U30">
        <v>20.0003</v>
      </c>
    </row>
    <row r="31" spans="1:21" ht="15">
      <c r="A31" t="s">
        <v>23</v>
      </c>
      <c r="B31">
        <v>10.84091</v>
      </c>
      <c r="C31">
        <v>0.145668</v>
      </c>
      <c r="D31">
        <v>231</v>
      </c>
      <c r="E31">
        <v>10.86729</v>
      </c>
      <c r="F31">
        <v>9.81396</v>
      </c>
      <c r="G31">
        <v>3426.512</v>
      </c>
      <c r="H31">
        <v>20</v>
      </c>
      <c r="I31">
        <v>67764</v>
      </c>
      <c r="J31">
        <v>169.3303</v>
      </c>
      <c r="K31">
        <v>3386.656</v>
      </c>
      <c r="L31">
        <v>85.97354</v>
      </c>
      <c r="M31">
        <v>39.85542</v>
      </c>
      <c r="N31">
        <v>47.30738</v>
      </c>
      <c r="O31">
        <v>32.40347</v>
      </c>
      <c r="P31">
        <v>0.962587</v>
      </c>
      <c r="Q31">
        <v>0.07282</v>
      </c>
      <c r="R31">
        <v>1.013459</v>
      </c>
      <c r="S31">
        <v>1.476538</v>
      </c>
      <c r="T31">
        <v>1.002671</v>
      </c>
      <c r="U31">
        <v>20.0003</v>
      </c>
    </row>
    <row r="32" spans="1:21" ht="15">
      <c r="A32" t="s">
        <v>24</v>
      </c>
      <c r="B32">
        <v>1.249321</v>
      </c>
      <c r="C32">
        <v>0.055365</v>
      </c>
      <c r="D32">
        <v>206</v>
      </c>
      <c r="E32">
        <v>1.252361</v>
      </c>
      <c r="F32">
        <v>1.25552</v>
      </c>
      <c r="G32">
        <v>293.484</v>
      </c>
      <c r="H32">
        <v>20</v>
      </c>
      <c r="I32">
        <v>5864</v>
      </c>
      <c r="J32">
        <v>13.87145</v>
      </c>
      <c r="K32">
        <v>277.4331</v>
      </c>
      <c r="L32">
        <v>18.28464</v>
      </c>
      <c r="M32">
        <v>16.05085</v>
      </c>
      <c r="N32">
        <v>16.5009</v>
      </c>
      <c r="O32">
        <v>15.6008</v>
      </c>
      <c r="P32">
        <v>0.085788</v>
      </c>
      <c r="Q32">
        <v>0.007113</v>
      </c>
      <c r="R32">
        <v>0.977165</v>
      </c>
      <c r="S32">
        <v>1.806286</v>
      </c>
      <c r="T32">
        <v>1.002752</v>
      </c>
      <c r="U32">
        <v>20.0003</v>
      </c>
    </row>
    <row r="33" spans="1:21" ht="15">
      <c r="A33" t="s">
        <v>25</v>
      </c>
      <c r="B33">
        <v>1.285679</v>
      </c>
      <c r="C33">
        <v>0.039116</v>
      </c>
      <c r="D33">
        <v>153</v>
      </c>
      <c r="E33">
        <v>1.288807</v>
      </c>
      <c r="F33">
        <v>0.78352</v>
      </c>
      <c r="G33">
        <v>634.1242</v>
      </c>
      <c r="H33">
        <v>20</v>
      </c>
      <c r="I33">
        <v>12656</v>
      </c>
      <c r="J33">
        <v>29.78052</v>
      </c>
      <c r="K33">
        <v>595.6193</v>
      </c>
      <c r="L33">
        <v>16.46866</v>
      </c>
      <c r="M33">
        <v>38.5049</v>
      </c>
      <c r="N33">
        <v>36.9045</v>
      </c>
      <c r="O33">
        <v>40.10531</v>
      </c>
      <c r="P33">
        <v>0.073258</v>
      </c>
      <c r="Q33">
        <v>0.012044</v>
      </c>
      <c r="R33">
        <v>1.040444</v>
      </c>
      <c r="S33">
        <v>1.041202</v>
      </c>
      <c r="T33">
        <v>0.985422</v>
      </c>
      <c r="U33">
        <v>20.0003</v>
      </c>
    </row>
    <row r="34" spans="1:21" ht="15">
      <c r="A34" t="s">
        <v>26</v>
      </c>
      <c r="B34">
        <v>1E-05</v>
      </c>
      <c r="C34">
        <v>-1.7E-05</v>
      </c>
      <c r="D34">
        <v>0</v>
      </c>
      <c r="E34">
        <v>1E-05</v>
      </c>
      <c r="F34">
        <v>6E-06</v>
      </c>
      <c r="G34">
        <v>23.00175</v>
      </c>
      <c r="H34">
        <v>20</v>
      </c>
      <c r="I34">
        <v>460</v>
      </c>
      <c r="J34">
        <v>-0.13502</v>
      </c>
      <c r="K34">
        <v>-2.700434</v>
      </c>
      <c r="L34">
        <v>0.894934</v>
      </c>
      <c r="M34">
        <v>25.70218</v>
      </c>
      <c r="N34">
        <v>25.30211</v>
      </c>
      <c r="O34">
        <v>26.10225</v>
      </c>
      <c r="P34">
        <v>-0.000703</v>
      </c>
      <c r="Q34">
        <v>-7.4E-05</v>
      </c>
      <c r="R34">
        <v>1.060292</v>
      </c>
      <c r="S34">
        <v>1.065525</v>
      </c>
      <c r="T34">
        <v>0.990394</v>
      </c>
      <c r="U34">
        <v>20.0003</v>
      </c>
    </row>
    <row r="35" spans="1:21" ht="15">
      <c r="A35" t="s">
        <v>27</v>
      </c>
      <c r="B35">
        <v>1E-05</v>
      </c>
      <c r="C35">
        <v>-1.9E-05</v>
      </c>
      <c r="D35">
        <v>0</v>
      </c>
      <c r="E35">
        <v>1E-05</v>
      </c>
      <c r="F35">
        <v>5E-06</v>
      </c>
      <c r="G35">
        <v>77.0696</v>
      </c>
      <c r="H35">
        <v>20</v>
      </c>
      <c r="I35">
        <v>1541</v>
      </c>
      <c r="J35">
        <v>-0.22762</v>
      </c>
      <c r="K35">
        <v>-4.55246</v>
      </c>
      <c r="L35">
        <v>0.944225</v>
      </c>
      <c r="M35">
        <v>81.62206</v>
      </c>
      <c r="N35">
        <v>86.32458</v>
      </c>
      <c r="O35">
        <v>76.91952</v>
      </c>
      <c r="P35">
        <v>-0.000151</v>
      </c>
      <c r="Q35">
        <v>-8.2E-05</v>
      </c>
      <c r="R35">
        <v>1.147647</v>
      </c>
      <c r="S35">
        <v>1.016443</v>
      </c>
      <c r="T35">
        <v>0.959709</v>
      </c>
      <c r="U35">
        <v>20.0003</v>
      </c>
    </row>
    <row r="36" spans="1:21" ht="15">
      <c r="A36" t="s">
        <v>28</v>
      </c>
      <c r="B36">
        <v>15.16101</v>
      </c>
      <c r="C36">
        <v>0.324741</v>
      </c>
      <c r="D36">
        <v>960</v>
      </c>
      <c r="E36">
        <v>15.1979</v>
      </c>
      <c r="F36">
        <v>6.630916</v>
      </c>
      <c r="G36">
        <v>1600.206</v>
      </c>
      <c r="H36">
        <v>20</v>
      </c>
      <c r="I36">
        <v>31836</v>
      </c>
      <c r="J36">
        <v>76.41306</v>
      </c>
      <c r="K36">
        <v>1528.284</v>
      </c>
      <c r="L36">
        <v>22.24924</v>
      </c>
      <c r="M36">
        <v>71.92181</v>
      </c>
      <c r="N36">
        <v>109.8398</v>
      </c>
      <c r="O36">
        <v>34.00381</v>
      </c>
      <c r="P36">
        <v>0.276922</v>
      </c>
      <c r="Q36">
        <v>0.129907</v>
      </c>
      <c r="R36">
        <v>1.16957</v>
      </c>
      <c r="S36">
        <v>0.997806</v>
      </c>
      <c r="T36">
        <v>1.000316</v>
      </c>
      <c r="U36">
        <v>20.0003</v>
      </c>
    </row>
    <row r="37" spans="1:21" ht="15">
      <c r="A37" t="s">
        <v>29</v>
      </c>
      <c r="B37">
        <v>17.27358</v>
      </c>
      <c r="C37">
        <v>0.205136</v>
      </c>
      <c r="D37">
        <v>227</v>
      </c>
      <c r="E37">
        <v>17.3156</v>
      </c>
      <c r="F37">
        <v>15.02261</v>
      </c>
      <c r="G37">
        <v>6473.394</v>
      </c>
      <c r="H37">
        <v>20</v>
      </c>
      <c r="I37">
        <v>126760</v>
      </c>
      <c r="J37">
        <v>320.9369</v>
      </c>
      <c r="K37">
        <v>6418.833</v>
      </c>
      <c r="L37">
        <v>118.6471</v>
      </c>
      <c r="M37">
        <v>54.56005</v>
      </c>
      <c r="N37">
        <v>62.81302</v>
      </c>
      <c r="O37">
        <v>46.30708</v>
      </c>
      <c r="P37">
        <v>0.896461</v>
      </c>
      <c r="Q37">
        <v>0.125434</v>
      </c>
      <c r="R37">
        <v>0.990176</v>
      </c>
      <c r="S37">
        <v>1.3912</v>
      </c>
      <c r="T37">
        <v>1.000191</v>
      </c>
      <c r="U37">
        <v>20.0003</v>
      </c>
    </row>
    <row r="38" spans="1:21" ht="15">
      <c r="A38" t="s">
        <v>30</v>
      </c>
      <c r="B38">
        <v>14.64975</v>
      </c>
      <c r="C38">
        <v>0.323129</v>
      </c>
      <c r="D38">
        <v>626</v>
      </c>
      <c r="E38">
        <v>14.68538</v>
      </c>
      <c r="F38">
        <v>6.51332</v>
      </c>
      <c r="G38">
        <v>1465.099</v>
      </c>
      <c r="H38">
        <v>20</v>
      </c>
      <c r="I38">
        <v>29161</v>
      </c>
      <c r="J38">
        <v>71.81126</v>
      </c>
      <c r="K38">
        <v>1436.247</v>
      </c>
      <c r="L38">
        <v>50.77842</v>
      </c>
      <c r="M38">
        <v>28.85279</v>
      </c>
      <c r="N38">
        <v>32.60351</v>
      </c>
      <c r="O38">
        <v>25.10208</v>
      </c>
      <c r="P38">
        <v>0.438435</v>
      </c>
      <c r="Q38">
        <v>0.124174</v>
      </c>
      <c r="R38">
        <v>1.186323</v>
      </c>
      <c r="S38">
        <v>1.000155</v>
      </c>
      <c r="T38">
        <v>0.994274</v>
      </c>
      <c r="U38">
        <v>20.0003</v>
      </c>
    </row>
    <row r="39" spans="1:21" ht="15">
      <c r="A39" t="s">
        <v>31</v>
      </c>
      <c r="B39">
        <v>0.002786</v>
      </c>
      <c r="C39">
        <v>0.018514</v>
      </c>
      <c r="D39">
        <v>222</v>
      </c>
      <c r="E39">
        <v>0.002792</v>
      </c>
      <c r="F39">
        <v>0.001309</v>
      </c>
      <c r="G39">
        <v>111.3409</v>
      </c>
      <c r="H39">
        <v>20</v>
      </c>
      <c r="I39">
        <v>2226</v>
      </c>
      <c r="J39">
        <v>0.075052</v>
      </c>
      <c r="K39">
        <v>1.50106</v>
      </c>
      <c r="L39">
        <v>1.013666</v>
      </c>
      <c r="M39">
        <v>109.8398</v>
      </c>
      <c r="N39">
        <v>113.2423</v>
      </c>
      <c r="O39">
        <v>106.4374</v>
      </c>
      <c r="P39">
        <v>6.6E-05</v>
      </c>
      <c r="Q39">
        <v>2.5E-05</v>
      </c>
      <c r="R39">
        <v>1.159989</v>
      </c>
      <c r="S39">
        <v>1.003472</v>
      </c>
      <c r="T39">
        <v>0.962055</v>
      </c>
      <c r="U39">
        <v>20.0003</v>
      </c>
    </row>
    <row r="40" spans="1:6" ht="15">
      <c r="A40" t="s">
        <v>32</v>
      </c>
      <c r="B40">
        <v>39.27704</v>
      </c>
      <c r="E40">
        <v>39.3726</v>
      </c>
      <c r="F40">
        <v>59.96055</v>
      </c>
    </row>
    <row r="41" spans="1:6" ht="15">
      <c r="A41" t="s">
        <v>33</v>
      </c>
      <c r="B41">
        <v>99.75732</v>
      </c>
      <c r="E41">
        <v>100</v>
      </c>
      <c r="F41">
        <v>100</v>
      </c>
    </row>
    <row r="42" spans="1:2" ht="15">
      <c r="A42" t="s">
        <v>34</v>
      </c>
      <c r="B42" t="s">
        <v>35</v>
      </c>
    </row>
    <row r="43" spans="1:2" ht="15">
      <c r="A43" t="s">
        <v>36</v>
      </c>
      <c r="B43">
        <v>0.0232</v>
      </c>
    </row>
    <row r="44" spans="1:2" ht="15">
      <c r="A44" t="s">
        <v>37</v>
      </c>
      <c r="B44">
        <v>20.48384</v>
      </c>
    </row>
    <row r="45" spans="1:2" ht="15">
      <c r="A45" t="s">
        <v>38</v>
      </c>
      <c r="B45">
        <v>2.071748</v>
      </c>
    </row>
    <row r="46" spans="1:2" ht="15">
      <c r="A46" t="s">
        <v>39</v>
      </c>
      <c r="B46">
        <v>1.798923</v>
      </c>
    </row>
    <row r="47" spans="1:2" ht="15">
      <c r="A47" t="s">
        <v>40</v>
      </c>
      <c r="B47">
        <v>1.2E-05</v>
      </c>
    </row>
    <row r="48" spans="1:2" ht="15">
      <c r="A48" t="s">
        <v>41</v>
      </c>
      <c r="B48">
        <v>1.7E-05</v>
      </c>
    </row>
    <row r="49" spans="1:2" ht="15">
      <c r="A49" t="s">
        <v>42</v>
      </c>
      <c r="B49">
        <v>19.50458</v>
      </c>
    </row>
    <row r="50" spans="1:2" ht="15">
      <c r="A50" t="s">
        <v>43</v>
      </c>
      <c r="B50">
        <v>36.95464</v>
      </c>
    </row>
    <row r="51" spans="1:2" ht="15">
      <c r="A51" t="s">
        <v>44</v>
      </c>
      <c r="B51">
        <v>18.91628</v>
      </c>
    </row>
    <row r="52" spans="1:2" ht="15">
      <c r="A52" t="s">
        <v>45</v>
      </c>
      <c r="B52">
        <v>0.004071</v>
      </c>
    </row>
    <row r="53" spans="1:2" ht="15">
      <c r="A53" t="s">
        <v>33</v>
      </c>
      <c r="B53">
        <v>99.75731</v>
      </c>
    </row>
    <row r="55" ht="15">
      <c r="B55" t="s">
        <v>47</v>
      </c>
    </row>
    <row r="56" spans="1:21" ht="15">
      <c r="A56" t="s">
        <v>22</v>
      </c>
      <c r="B56">
        <v>8.666446</v>
      </c>
      <c r="C56">
        <v>0.283296</v>
      </c>
      <c r="D56">
        <v>401</v>
      </c>
      <c r="E56">
        <v>8.596766</v>
      </c>
      <c r="F56">
        <v>7.552025</v>
      </c>
      <c r="G56">
        <v>1398.626</v>
      </c>
      <c r="H56">
        <v>20</v>
      </c>
      <c r="I56">
        <v>27844</v>
      </c>
      <c r="J56">
        <v>68.88932</v>
      </c>
      <c r="K56">
        <v>1367.922</v>
      </c>
      <c r="L56">
        <v>45.55177</v>
      </c>
      <c r="M56">
        <v>30.70409</v>
      </c>
      <c r="N56">
        <v>47.90757</v>
      </c>
      <c r="O56">
        <v>13.5006</v>
      </c>
      <c r="P56">
        <v>0.984369</v>
      </c>
      <c r="Q56">
        <v>0.048382</v>
      </c>
      <c r="R56">
        <v>1.048563</v>
      </c>
      <c r="S56">
        <v>1.716161</v>
      </c>
      <c r="T56">
        <v>1.001709</v>
      </c>
      <c r="U56">
        <v>19.8568</v>
      </c>
    </row>
    <row r="57" spans="1:21" ht="15">
      <c r="A57" t="s">
        <v>23</v>
      </c>
      <c r="B57">
        <v>10.77357</v>
      </c>
      <c r="C57">
        <v>0.141029</v>
      </c>
      <c r="D57">
        <v>214</v>
      </c>
      <c r="E57">
        <v>10.68695</v>
      </c>
      <c r="F57">
        <v>7.999273</v>
      </c>
      <c r="G57">
        <v>3653.883</v>
      </c>
      <c r="H57">
        <v>20</v>
      </c>
      <c r="I57">
        <v>72207</v>
      </c>
      <c r="J57">
        <v>182.0171</v>
      </c>
      <c r="K57">
        <v>3614.277</v>
      </c>
      <c r="L57">
        <v>92.25723</v>
      </c>
      <c r="M57">
        <v>39.60538</v>
      </c>
      <c r="N57">
        <v>47.50745</v>
      </c>
      <c r="O57">
        <v>31.70332</v>
      </c>
      <c r="P57">
        <v>0.548163</v>
      </c>
      <c r="Q57">
        <v>0.079408</v>
      </c>
      <c r="R57">
        <v>1.068708</v>
      </c>
      <c r="S57">
        <v>1.285212</v>
      </c>
      <c r="T57">
        <v>0.997708</v>
      </c>
      <c r="U57">
        <v>19.8568</v>
      </c>
    </row>
    <row r="58" spans="1:21" ht="15">
      <c r="A58" t="s">
        <v>24</v>
      </c>
      <c r="B58">
        <v>0.006197</v>
      </c>
      <c r="C58">
        <v>0.012763</v>
      </c>
      <c r="D58">
        <v>149</v>
      </c>
      <c r="E58">
        <v>0.006147</v>
      </c>
      <c r="F58">
        <v>0.005108</v>
      </c>
      <c r="G58">
        <v>12.10048</v>
      </c>
      <c r="H58">
        <v>20</v>
      </c>
      <c r="I58">
        <v>242</v>
      </c>
      <c r="J58">
        <v>0.078064</v>
      </c>
      <c r="K58">
        <v>1.55011</v>
      </c>
      <c r="L58">
        <v>1.146925</v>
      </c>
      <c r="M58">
        <v>10.55037</v>
      </c>
      <c r="N58">
        <v>9.200279</v>
      </c>
      <c r="O58">
        <v>11.90047</v>
      </c>
      <c r="P58">
        <v>0.000527</v>
      </c>
      <c r="Q58">
        <v>4E-05</v>
      </c>
      <c r="R58">
        <v>1.030265</v>
      </c>
      <c r="S58">
        <v>1.522597</v>
      </c>
      <c r="T58">
        <v>0.99858</v>
      </c>
      <c r="U58">
        <v>19.8568</v>
      </c>
    </row>
    <row r="59" spans="1:21" ht="15">
      <c r="A59" t="s">
        <v>25</v>
      </c>
      <c r="B59">
        <v>0.158432</v>
      </c>
      <c r="C59">
        <v>0.0171</v>
      </c>
      <c r="D59">
        <v>134</v>
      </c>
      <c r="E59">
        <v>0.157158</v>
      </c>
      <c r="F59">
        <v>0.07919</v>
      </c>
      <c r="G59">
        <v>92.52824</v>
      </c>
      <c r="H59">
        <v>20</v>
      </c>
      <c r="I59">
        <v>1850</v>
      </c>
      <c r="J59">
        <v>3.403176</v>
      </c>
      <c r="K59">
        <v>67.57618</v>
      </c>
      <c r="L59">
        <v>3.70824</v>
      </c>
      <c r="M59">
        <v>24.95207</v>
      </c>
      <c r="N59">
        <v>26.90239</v>
      </c>
      <c r="O59">
        <v>23.00175</v>
      </c>
      <c r="P59">
        <v>0.008372</v>
      </c>
      <c r="Q59">
        <v>0.001376</v>
      </c>
      <c r="R59">
        <v>1.100017</v>
      </c>
      <c r="S59">
        <v>1.046521</v>
      </c>
      <c r="T59">
        <v>0.999973</v>
      </c>
      <c r="U59">
        <v>19.8568</v>
      </c>
    </row>
    <row r="60" spans="1:21" ht="15">
      <c r="A60" t="s">
        <v>26</v>
      </c>
      <c r="B60">
        <v>0.050769</v>
      </c>
      <c r="C60">
        <v>0.015982</v>
      </c>
      <c r="D60">
        <v>161</v>
      </c>
      <c r="E60">
        <v>0.050361</v>
      </c>
      <c r="F60">
        <v>0.026014</v>
      </c>
      <c r="G60">
        <v>33.40368</v>
      </c>
      <c r="H60">
        <v>20</v>
      </c>
      <c r="I60">
        <v>668</v>
      </c>
      <c r="J60">
        <v>0.770648</v>
      </c>
      <c r="K60">
        <v>15.30259</v>
      </c>
      <c r="L60">
        <v>1.845396</v>
      </c>
      <c r="M60">
        <v>18.10109</v>
      </c>
      <c r="N60">
        <v>19.60127</v>
      </c>
      <c r="O60">
        <v>16.60091</v>
      </c>
      <c r="P60">
        <v>0.004014</v>
      </c>
      <c r="Q60">
        <v>0.000422</v>
      </c>
      <c r="R60">
        <v>1.120414</v>
      </c>
      <c r="S60">
        <v>1.073333</v>
      </c>
      <c r="T60">
        <v>1.000257</v>
      </c>
      <c r="U60">
        <v>19.8568</v>
      </c>
    </row>
    <row r="61" spans="1:21" ht="15">
      <c r="A61" t="s">
        <v>27</v>
      </c>
      <c r="B61">
        <v>0.00202</v>
      </c>
      <c r="C61">
        <v>0.015965</v>
      </c>
      <c r="D61">
        <v>191</v>
      </c>
      <c r="E61">
        <v>0.002004</v>
      </c>
      <c r="F61">
        <v>0.000845</v>
      </c>
      <c r="G61">
        <v>56.71061</v>
      </c>
      <c r="H61">
        <v>20</v>
      </c>
      <c r="I61">
        <v>1134</v>
      </c>
      <c r="J61">
        <v>0.045337</v>
      </c>
      <c r="K61">
        <v>0.900257</v>
      </c>
      <c r="L61">
        <v>1.016131</v>
      </c>
      <c r="M61">
        <v>55.81035</v>
      </c>
      <c r="N61">
        <v>60.61212</v>
      </c>
      <c r="O61">
        <v>51.00858</v>
      </c>
      <c r="P61">
        <v>3E-05</v>
      </c>
      <c r="Q61">
        <v>1.6E-05</v>
      </c>
      <c r="R61">
        <v>1.214809</v>
      </c>
      <c r="S61">
        <v>1.016827</v>
      </c>
      <c r="T61">
        <v>0.999928</v>
      </c>
      <c r="U61">
        <v>19.8568</v>
      </c>
    </row>
    <row r="62" spans="1:21" ht="15">
      <c r="A62" t="s">
        <v>28</v>
      </c>
      <c r="B62">
        <v>0.041369</v>
      </c>
      <c r="C62">
        <v>0.038451</v>
      </c>
      <c r="D62">
        <v>432</v>
      </c>
      <c r="E62">
        <v>0.041036</v>
      </c>
      <c r="F62">
        <v>0.01484</v>
      </c>
      <c r="G62">
        <v>16.5509</v>
      </c>
      <c r="H62">
        <v>20</v>
      </c>
      <c r="I62">
        <v>331</v>
      </c>
      <c r="J62">
        <v>0.196425</v>
      </c>
      <c r="K62">
        <v>3.900368</v>
      </c>
      <c r="L62">
        <v>1.308316</v>
      </c>
      <c r="M62">
        <v>12.65054</v>
      </c>
      <c r="N62">
        <v>11.10041</v>
      </c>
      <c r="O62">
        <v>14.20067</v>
      </c>
      <c r="P62">
        <v>0.000712</v>
      </c>
      <c r="Q62">
        <v>0.000334</v>
      </c>
      <c r="R62">
        <v>1.24175</v>
      </c>
      <c r="S62">
        <v>0.997654</v>
      </c>
      <c r="T62">
        <v>1.000316</v>
      </c>
      <c r="U62">
        <v>19.8568</v>
      </c>
    </row>
    <row r="63" spans="1:21" ht="15">
      <c r="A63" t="s">
        <v>29</v>
      </c>
      <c r="B63">
        <v>31.97483</v>
      </c>
      <c r="C63">
        <v>0.332519</v>
      </c>
      <c r="D63">
        <v>244</v>
      </c>
      <c r="E63">
        <v>31.71775</v>
      </c>
      <c r="F63">
        <v>22.80782</v>
      </c>
      <c r="G63">
        <v>12505.74</v>
      </c>
      <c r="H63">
        <v>20</v>
      </c>
      <c r="I63">
        <v>240202</v>
      </c>
      <c r="J63">
        <v>626.3133</v>
      </c>
      <c r="K63">
        <v>12436.58</v>
      </c>
      <c r="L63">
        <v>180.8076</v>
      </c>
      <c r="M63">
        <v>69.16604</v>
      </c>
      <c r="N63">
        <v>78.02008</v>
      </c>
      <c r="O63">
        <v>60.312</v>
      </c>
      <c r="P63">
        <v>1.832045</v>
      </c>
      <c r="Q63">
        <v>0.242592</v>
      </c>
      <c r="R63">
        <v>1.044383</v>
      </c>
      <c r="S63">
        <v>1.262966</v>
      </c>
      <c r="T63">
        <v>1.000133</v>
      </c>
      <c r="U63">
        <v>19.8568</v>
      </c>
    </row>
    <row r="64" spans="1:21" ht="15">
      <c r="A64" t="s">
        <v>30</v>
      </c>
      <c r="B64">
        <v>1E-05</v>
      </c>
      <c r="C64">
        <v>-5.3E-05</v>
      </c>
      <c r="D64">
        <v>-1</v>
      </c>
      <c r="E64">
        <v>1E-05</v>
      </c>
      <c r="F64">
        <v>4E-06</v>
      </c>
      <c r="G64">
        <v>11.15041</v>
      </c>
      <c r="H64">
        <v>20</v>
      </c>
      <c r="I64">
        <v>223</v>
      </c>
      <c r="J64">
        <v>-0.030219</v>
      </c>
      <c r="K64">
        <v>-0.600046</v>
      </c>
      <c r="L64">
        <v>0.948934</v>
      </c>
      <c r="M64">
        <v>11.75046</v>
      </c>
      <c r="N64">
        <v>12.40051</v>
      </c>
      <c r="O64">
        <v>11.10041</v>
      </c>
      <c r="P64">
        <v>-0.000174</v>
      </c>
      <c r="Q64">
        <v>-5.4E-05</v>
      </c>
      <c r="R64">
        <v>1.258487</v>
      </c>
      <c r="S64">
        <v>1.000038</v>
      </c>
      <c r="T64">
        <v>1.000531</v>
      </c>
      <c r="U64">
        <v>19.8568</v>
      </c>
    </row>
    <row r="65" spans="1:21" ht="15">
      <c r="A65" t="s">
        <v>31</v>
      </c>
      <c r="B65">
        <v>0.01089</v>
      </c>
      <c r="C65">
        <v>0.017524</v>
      </c>
      <c r="D65">
        <v>207</v>
      </c>
      <c r="E65">
        <v>0.010803</v>
      </c>
      <c r="F65">
        <v>0.004196</v>
      </c>
      <c r="G65">
        <v>80.47137</v>
      </c>
      <c r="H65">
        <v>20</v>
      </c>
      <c r="I65">
        <v>1609</v>
      </c>
      <c r="J65">
        <v>0.26201</v>
      </c>
      <c r="K65">
        <v>5.202675</v>
      </c>
      <c r="L65">
        <v>1.069121</v>
      </c>
      <c r="M65">
        <v>75.26869</v>
      </c>
      <c r="N65">
        <v>76.41927</v>
      </c>
      <c r="O65">
        <v>74.11813</v>
      </c>
      <c r="P65">
        <v>0.000232</v>
      </c>
      <c r="Q65">
        <v>8.8E-05</v>
      </c>
      <c r="R65">
        <v>1.229591</v>
      </c>
      <c r="S65">
        <v>1.003411</v>
      </c>
      <c r="T65">
        <v>1.016441</v>
      </c>
      <c r="U65">
        <v>19.8568</v>
      </c>
    </row>
    <row r="66" spans="1:6" ht="15">
      <c r="A66" t="s">
        <v>32</v>
      </c>
      <c r="B66">
        <v>49.12599</v>
      </c>
      <c r="E66">
        <v>48.73101</v>
      </c>
      <c r="F66">
        <v>61.51069</v>
      </c>
    </row>
    <row r="67" spans="1:6" ht="15">
      <c r="A67" t="s">
        <v>33</v>
      </c>
      <c r="B67">
        <v>100.8105</v>
      </c>
      <c r="E67">
        <v>100</v>
      </c>
      <c r="F67">
        <v>100</v>
      </c>
    </row>
    <row r="68" spans="1:2" ht="15">
      <c r="A68" t="s">
        <v>34</v>
      </c>
      <c r="B68" t="s">
        <v>35</v>
      </c>
    </row>
    <row r="69" spans="1:2" ht="15">
      <c r="A69" t="s">
        <v>36</v>
      </c>
      <c r="B69">
        <v>11.68219</v>
      </c>
    </row>
    <row r="70" spans="1:2" ht="15">
      <c r="A70" t="s">
        <v>37</v>
      </c>
      <c r="B70">
        <v>20.35659</v>
      </c>
    </row>
    <row r="71" spans="1:2" ht="15">
      <c r="A71" t="s">
        <v>38</v>
      </c>
      <c r="B71">
        <v>0.010276</v>
      </c>
    </row>
    <row r="72" spans="1:2" ht="15">
      <c r="A72" t="s">
        <v>39</v>
      </c>
      <c r="B72">
        <v>0.221678</v>
      </c>
    </row>
    <row r="73" spans="1:2" ht="15">
      <c r="A73" t="s">
        <v>40</v>
      </c>
      <c r="B73">
        <v>0.061157</v>
      </c>
    </row>
    <row r="74" spans="1:2" ht="15">
      <c r="A74" t="s">
        <v>41</v>
      </c>
      <c r="B74">
        <v>0.003369</v>
      </c>
    </row>
    <row r="75" spans="1:2" ht="15">
      <c r="A75" t="s">
        <v>42</v>
      </c>
      <c r="B75">
        <v>0.053221</v>
      </c>
    </row>
    <row r="76" spans="1:2" ht="15">
      <c r="A76" t="s">
        <v>43</v>
      </c>
      <c r="B76">
        <v>68.40611</v>
      </c>
    </row>
    <row r="77" spans="1:2" ht="15">
      <c r="A77" t="s">
        <v>44</v>
      </c>
      <c r="B77">
        <v>1.3E-05</v>
      </c>
    </row>
    <row r="78" spans="1:2" ht="15">
      <c r="A78" t="s">
        <v>45</v>
      </c>
      <c r="B78">
        <v>0.015917</v>
      </c>
    </row>
    <row r="79" spans="1:2" ht="15">
      <c r="A79" t="s">
        <v>33</v>
      </c>
      <c r="B79">
        <v>100.8105</v>
      </c>
    </row>
    <row r="81" ht="15">
      <c r="B81" t="s">
        <v>48</v>
      </c>
    </row>
    <row r="82" spans="1:21" ht="15">
      <c r="A82" t="s">
        <v>22</v>
      </c>
      <c r="B82">
        <v>5.878167</v>
      </c>
      <c r="C82">
        <v>0.206847</v>
      </c>
      <c r="D82">
        <v>359</v>
      </c>
      <c r="E82">
        <v>5.853255</v>
      </c>
      <c r="F82">
        <v>5.240616</v>
      </c>
      <c r="G82">
        <v>947.0505</v>
      </c>
      <c r="H82">
        <v>20</v>
      </c>
      <c r="I82">
        <v>18882</v>
      </c>
      <c r="J82">
        <v>45.61917</v>
      </c>
      <c r="K82">
        <v>922.6981</v>
      </c>
      <c r="L82">
        <v>38.88929</v>
      </c>
      <c r="M82">
        <v>24.35248</v>
      </c>
      <c r="N82">
        <v>36.9045</v>
      </c>
      <c r="O82">
        <v>11.80046</v>
      </c>
      <c r="P82">
        <v>0.651859</v>
      </c>
      <c r="Q82">
        <v>0.032039</v>
      </c>
      <c r="R82">
        <v>1.044469</v>
      </c>
      <c r="S82">
        <v>1.764258</v>
      </c>
      <c r="T82">
        <v>1.00171</v>
      </c>
      <c r="U82">
        <v>20.2261</v>
      </c>
    </row>
    <row r="83" spans="1:21" ht="15">
      <c r="A83" t="s">
        <v>23</v>
      </c>
      <c r="B83">
        <v>13.69435</v>
      </c>
      <c r="C83">
        <v>0.162614</v>
      </c>
      <c r="D83">
        <v>227</v>
      </c>
      <c r="E83">
        <v>13.63631</v>
      </c>
      <c r="F83">
        <v>10.4028</v>
      </c>
      <c r="G83">
        <v>4785.447</v>
      </c>
      <c r="H83">
        <v>20</v>
      </c>
      <c r="I83">
        <v>94221</v>
      </c>
      <c r="J83">
        <v>234.2487</v>
      </c>
      <c r="K83">
        <v>4737.939</v>
      </c>
      <c r="L83">
        <v>100.7297</v>
      </c>
      <c r="M83">
        <v>47.50778</v>
      </c>
      <c r="N83">
        <v>57.61095</v>
      </c>
      <c r="O83">
        <v>37.40462</v>
      </c>
      <c r="P83">
        <v>0.705464</v>
      </c>
      <c r="Q83">
        <v>0.102195</v>
      </c>
      <c r="R83">
        <v>1.06452</v>
      </c>
      <c r="S83">
        <v>1.27224</v>
      </c>
      <c r="T83">
        <v>0.999213</v>
      </c>
      <c r="U83">
        <v>20.2261</v>
      </c>
    </row>
    <row r="84" spans="1:21" ht="15">
      <c r="A84" t="s">
        <v>24</v>
      </c>
      <c r="B84">
        <v>1E-05</v>
      </c>
      <c r="C84">
        <v>-1.8E-05</v>
      </c>
      <c r="D84">
        <v>0</v>
      </c>
      <c r="E84">
        <v>1E-05</v>
      </c>
      <c r="F84">
        <v>8E-06</v>
      </c>
      <c r="G84">
        <v>12.25049</v>
      </c>
      <c r="H84">
        <v>20</v>
      </c>
      <c r="I84">
        <v>245</v>
      </c>
      <c r="J84">
        <v>-0.093946</v>
      </c>
      <c r="K84">
        <v>-1.900167</v>
      </c>
      <c r="L84">
        <v>0.865719</v>
      </c>
      <c r="M84">
        <v>14.15066</v>
      </c>
      <c r="N84">
        <v>13.5006</v>
      </c>
      <c r="O84">
        <v>14.80072</v>
      </c>
      <c r="P84">
        <v>-0.000635</v>
      </c>
      <c r="Q84">
        <v>-4.8E-05</v>
      </c>
      <c r="R84">
        <v>1.026238</v>
      </c>
      <c r="S84">
        <v>1.501137</v>
      </c>
      <c r="T84">
        <v>0.998418</v>
      </c>
      <c r="U84">
        <v>20.2261</v>
      </c>
    </row>
    <row r="85" spans="1:21" ht="15">
      <c r="A85" t="s">
        <v>25</v>
      </c>
      <c r="B85">
        <v>4.828461</v>
      </c>
      <c r="C85">
        <v>0.082887</v>
      </c>
      <c r="D85">
        <v>177</v>
      </c>
      <c r="E85">
        <v>4.807998</v>
      </c>
      <c r="F85">
        <v>2.469202</v>
      </c>
      <c r="G85">
        <v>2158.517</v>
      </c>
      <c r="H85">
        <v>20</v>
      </c>
      <c r="I85">
        <v>42865</v>
      </c>
      <c r="J85">
        <v>104.4546</v>
      </c>
      <c r="K85">
        <v>2112.71</v>
      </c>
      <c r="L85">
        <v>47.12206</v>
      </c>
      <c r="M85">
        <v>45.80692</v>
      </c>
      <c r="N85">
        <v>45.20674</v>
      </c>
      <c r="O85">
        <v>46.4071</v>
      </c>
      <c r="P85">
        <v>0.256949</v>
      </c>
      <c r="Q85">
        <v>0.042243</v>
      </c>
      <c r="R85">
        <v>1.095479</v>
      </c>
      <c r="S85">
        <v>1.043442</v>
      </c>
      <c r="T85">
        <v>0.999962</v>
      </c>
      <c r="U85">
        <v>20.2261</v>
      </c>
    </row>
    <row r="86" spans="1:21" ht="15">
      <c r="A86" t="s">
        <v>26</v>
      </c>
      <c r="B86">
        <v>0.081697</v>
      </c>
      <c r="C86">
        <v>0.016848</v>
      </c>
      <c r="D86">
        <v>155</v>
      </c>
      <c r="E86">
        <v>0.08135</v>
      </c>
      <c r="F86">
        <v>0.042827</v>
      </c>
      <c r="G86">
        <v>43.25617</v>
      </c>
      <c r="H86">
        <v>20</v>
      </c>
      <c r="I86">
        <v>865</v>
      </c>
      <c r="J86">
        <v>1.258528</v>
      </c>
      <c r="K86">
        <v>25.45512</v>
      </c>
      <c r="L86">
        <v>2.429979</v>
      </c>
      <c r="M86">
        <v>17.80105</v>
      </c>
      <c r="N86">
        <v>16.80093</v>
      </c>
      <c r="O86">
        <v>18.80117</v>
      </c>
      <c r="P86">
        <v>0.006556</v>
      </c>
      <c r="Q86">
        <v>0.00069</v>
      </c>
      <c r="R86">
        <v>1.115841</v>
      </c>
      <c r="S86">
        <v>1.068863</v>
      </c>
      <c r="T86">
        <v>0.993795</v>
      </c>
      <c r="U86">
        <v>20.2261</v>
      </c>
    </row>
    <row r="87" spans="1:21" ht="15">
      <c r="A87" t="s">
        <v>27</v>
      </c>
      <c r="B87">
        <v>0.006959</v>
      </c>
      <c r="C87">
        <v>0.016083</v>
      </c>
      <c r="D87">
        <v>191</v>
      </c>
      <c r="E87">
        <v>0.006929</v>
      </c>
      <c r="F87">
        <v>0.002978</v>
      </c>
      <c r="G87">
        <v>60.51208</v>
      </c>
      <c r="H87">
        <v>20</v>
      </c>
      <c r="I87">
        <v>1210</v>
      </c>
      <c r="J87">
        <v>0.155796</v>
      </c>
      <c r="K87">
        <v>3.151138</v>
      </c>
      <c r="L87">
        <v>1.054935</v>
      </c>
      <c r="M87">
        <v>57.36094</v>
      </c>
      <c r="N87">
        <v>62.51289</v>
      </c>
      <c r="O87">
        <v>52.20899</v>
      </c>
      <c r="P87">
        <v>0.000103</v>
      </c>
      <c r="Q87">
        <v>5.6E-05</v>
      </c>
      <c r="R87">
        <v>1.209673</v>
      </c>
      <c r="S87">
        <v>1.023777</v>
      </c>
      <c r="T87">
        <v>0.999921</v>
      </c>
      <c r="U87">
        <v>20.2261</v>
      </c>
    </row>
    <row r="88" spans="1:21" ht="15">
      <c r="A88" t="s">
        <v>28</v>
      </c>
      <c r="B88">
        <v>0.031179</v>
      </c>
      <c r="C88">
        <v>0.039499</v>
      </c>
      <c r="D88">
        <v>453</v>
      </c>
      <c r="E88">
        <v>0.031047</v>
      </c>
      <c r="F88">
        <v>0.011443</v>
      </c>
      <c r="G88">
        <v>17.55102</v>
      </c>
      <c r="H88">
        <v>20</v>
      </c>
      <c r="I88">
        <v>351</v>
      </c>
      <c r="J88">
        <v>0.148339</v>
      </c>
      <c r="K88">
        <v>3.000317</v>
      </c>
      <c r="L88">
        <v>1.206197</v>
      </c>
      <c r="M88">
        <v>14.5507</v>
      </c>
      <c r="N88">
        <v>14.70071</v>
      </c>
      <c r="O88">
        <v>14.40068</v>
      </c>
      <c r="P88">
        <v>0.000538</v>
      </c>
      <c r="Q88">
        <v>0.000252</v>
      </c>
      <c r="R88">
        <v>1.236177</v>
      </c>
      <c r="S88">
        <v>1.000142</v>
      </c>
      <c r="T88">
        <v>1.000316</v>
      </c>
      <c r="U88">
        <v>20.2261</v>
      </c>
    </row>
    <row r="89" spans="1:21" ht="15">
      <c r="A89" t="s">
        <v>29</v>
      </c>
      <c r="B89">
        <v>27.89532</v>
      </c>
      <c r="C89">
        <v>0.296919</v>
      </c>
      <c r="D89">
        <v>233</v>
      </c>
      <c r="E89">
        <v>27.7771</v>
      </c>
      <c r="F89">
        <v>20.35752</v>
      </c>
      <c r="G89">
        <v>10971.77</v>
      </c>
      <c r="H89">
        <v>20</v>
      </c>
      <c r="I89">
        <v>211768</v>
      </c>
      <c r="J89">
        <v>539.311</v>
      </c>
      <c r="K89">
        <v>10908.16</v>
      </c>
      <c r="L89">
        <v>172.475</v>
      </c>
      <c r="M89">
        <v>63.61369</v>
      </c>
      <c r="N89">
        <v>73.81798</v>
      </c>
      <c r="O89">
        <v>53.40941</v>
      </c>
      <c r="P89">
        <v>1.577552</v>
      </c>
      <c r="Q89">
        <v>0.208893</v>
      </c>
      <c r="R89">
        <v>1.040275</v>
      </c>
      <c r="S89">
        <v>1.284713</v>
      </c>
      <c r="T89">
        <v>0.999718</v>
      </c>
      <c r="U89">
        <v>20.2261</v>
      </c>
    </row>
    <row r="90" spans="1:21" ht="15">
      <c r="A90" t="s">
        <v>30</v>
      </c>
      <c r="B90">
        <v>0.025959</v>
      </c>
      <c r="C90">
        <v>0.037087</v>
      </c>
      <c r="D90">
        <v>426</v>
      </c>
      <c r="E90">
        <v>0.025849</v>
      </c>
      <c r="F90">
        <v>0.009685</v>
      </c>
      <c r="G90">
        <v>13.70062</v>
      </c>
      <c r="H90">
        <v>20</v>
      </c>
      <c r="I90">
        <v>274</v>
      </c>
      <c r="J90">
        <v>0.116196</v>
      </c>
      <c r="K90">
        <v>2.350188</v>
      </c>
      <c r="L90">
        <v>1.207057</v>
      </c>
      <c r="M90">
        <v>11.35043</v>
      </c>
      <c r="N90">
        <v>12.70053</v>
      </c>
      <c r="O90">
        <v>10.00033</v>
      </c>
      <c r="P90">
        <v>0.00067</v>
      </c>
      <c r="Q90">
        <v>0.000207</v>
      </c>
      <c r="R90">
        <v>1.25293</v>
      </c>
      <c r="S90">
        <v>1.003242</v>
      </c>
      <c r="T90">
        <v>1.00054</v>
      </c>
      <c r="U90">
        <v>20.2261</v>
      </c>
    </row>
    <row r="91" spans="1:21" ht="15">
      <c r="A91" t="s">
        <v>31</v>
      </c>
      <c r="B91">
        <v>0.005756</v>
      </c>
      <c r="C91">
        <v>0.017566</v>
      </c>
      <c r="D91">
        <v>209</v>
      </c>
      <c r="E91">
        <v>0.005732</v>
      </c>
      <c r="F91">
        <v>0.002269</v>
      </c>
      <c r="G91">
        <v>82.62252</v>
      </c>
      <c r="H91">
        <v>20</v>
      </c>
      <c r="I91">
        <v>1652</v>
      </c>
      <c r="J91">
        <v>0.138509</v>
      </c>
      <c r="K91">
        <v>2.801498</v>
      </c>
      <c r="L91">
        <v>1.035097</v>
      </c>
      <c r="M91">
        <v>79.82102</v>
      </c>
      <c r="N91">
        <v>80.9216</v>
      </c>
      <c r="O91">
        <v>78.72044</v>
      </c>
      <c r="P91">
        <v>0.000123</v>
      </c>
      <c r="Q91">
        <v>4.7E-05</v>
      </c>
      <c r="R91">
        <v>1.224245</v>
      </c>
      <c r="S91">
        <v>1.007553</v>
      </c>
      <c r="T91">
        <v>1.016478</v>
      </c>
      <c r="U91">
        <v>20.2261</v>
      </c>
    </row>
    <row r="92" spans="1:6" ht="15">
      <c r="A92" t="s">
        <v>32</v>
      </c>
      <c r="B92">
        <v>47.97775</v>
      </c>
      <c r="E92">
        <v>47.77442</v>
      </c>
      <c r="F92">
        <v>61.46066</v>
      </c>
    </row>
    <row r="93" spans="1:6" ht="15">
      <c r="A93" t="s">
        <v>33</v>
      </c>
      <c r="B93">
        <v>100.4256</v>
      </c>
      <c r="E93">
        <v>100</v>
      </c>
      <c r="F93">
        <v>100</v>
      </c>
    </row>
    <row r="94" spans="1:2" ht="15">
      <c r="A94" t="s">
        <v>34</v>
      </c>
      <c r="B94" t="s">
        <v>35</v>
      </c>
    </row>
    <row r="95" spans="1:2" ht="15">
      <c r="A95" t="s">
        <v>36</v>
      </c>
      <c r="B95">
        <v>7.923646</v>
      </c>
    </row>
    <row r="96" spans="1:2" ht="15">
      <c r="A96" t="s">
        <v>37</v>
      </c>
      <c r="B96">
        <v>25.87539</v>
      </c>
    </row>
    <row r="97" spans="1:2" ht="15">
      <c r="A97" t="s">
        <v>38</v>
      </c>
      <c r="B97">
        <v>1.7E-05</v>
      </c>
    </row>
    <row r="98" spans="1:2" ht="15">
      <c r="A98" t="s">
        <v>39</v>
      </c>
      <c r="B98">
        <v>6.755983</v>
      </c>
    </row>
    <row r="99" spans="1:2" ht="15">
      <c r="A99" t="s">
        <v>40</v>
      </c>
      <c r="B99">
        <v>0.098413</v>
      </c>
    </row>
    <row r="100" spans="1:2" ht="15">
      <c r="A100" t="s">
        <v>41</v>
      </c>
      <c r="B100">
        <v>0.011607</v>
      </c>
    </row>
    <row r="101" spans="1:2" ht="15">
      <c r="A101" t="s">
        <v>42</v>
      </c>
      <c r="B101">
        <v>0.040112</v>
      </c>
    </row>
    <row r="102" spans="1:2" ht="15">
      <c r="A102" t="s">
        <v>43</v>
      </c>
      <c r="B102">
        <v>59.67851</v>
      </c>
    </row>
    <row r="103" spans="1:2" ht="15">
      <c r="A103" t="s">
        <v>44</v>
      </c>
      <c r="B103">
        <v>0.033519</v>
      </c>
    </row>
    <row r="104" spans="1:2" ht="15">
      <c r="A104" t="s">
        <v>45</v>
      </c>
      <c r="B104">
        <v>0.008413</v>
      </c>
    </row>
    <row r="105" spans="1:2" ht="15">
      <c r="A105" t="s">
        <v>33</v>
      </c>
      <c r="B105">
        <v>100.4256</v>
      </c>
    </row>
    <row r="107" ht="15">
      <c r="B107" t="s">
        <v>49</v>
      </c>
    </row>
    <row r="108" spans="1:21" ht="15">
      <c r="A108" t="s">
        <v>22</v>
      </c>
      <c r="B108">
        <v>0.008837</v>
      </c>
      <c r="C108">
        <v>0.019884</v>
      </c>
      <c r="D108">
        <v>231</v>
      </c>
      <c r="E108">
        <v>0.009544</v>
      </c>
      <c r="F108">
        <v>0.009335</v>
      </c>
      <c r="G108">
        <v>8.70025</v>
      </c>
      <c r="H108">
        <v>20</v>
      </c>
      <c r="I108">
        <v>174</v>
      </c>
      <c r="J108">
        <v>0.059172</v>
      </c>
      <c r="K108">
        <v>1.200061</v>
      </c>
      <c r="L108">
        <v>1.160004</v>
      </c>
      <c r="M108">
        <v>7.500189</v>
      </c>
      <c r="N108">
        <v>8.500238</v>
      </c>
      <c r="O108">
        <v>6.500139</v>
      </c>
      <c r="P108">
        <v>0.000846</v>
      </c>
      <c r="Q108">
        <v>4.2E-05</v>
      </c>
      <c r="R108">
        <v>1.021734</v>
      </c>
      <c r="S108">
        <v>2.089272</v>
      </c>
      <c r="T108">
        <v>1.002267</v>
      </c>
      <c r="U108">
        <v>20.281</v>
      </c>
    </row>
    <row r="109" spans="1:21" ht="15">
      <c r="A109" t="s">
        <v>23</v>
      </c>
      <c r="B109">
        <v>10.70974</v>
      </c>
      <c r="C109">
        <v>0.143348</v>
      </c>
      <c r="D109">
        <v>231</v>
      </c>
      <c r="E109">
        <v>11.5666</v>
      </c>
      <c r="F109">
        <v>9.639653</v>
      </c>
      <c r="G109">
        <v>3455.663</v>
      </c>
      <c r="H109">
        <v>20</v>
      </c>
      <c r="I109">
        <v>68334</v>
      </c>
      <c r="J109">
        <v>168.3328</v>
      </c>
      <c r="K109">
        <v>3413.957</v>
      </c>
      <c r="L109">
        <v>82.8577</v>
      </c>
      <c r="M109">
        <v>41.706</v>
      </c>
      <c r="N109">
        <v>50.60845</v>
      </c>
      <c r="O109">
        <v>32.80355</v>
      </c>
      <c r="P109">
        <v>0.506951</v>
      </c>
      <c r="Q109">
        <v>0.073438</v>
      </c>
      <c r="R109">
        <v>1.041229</v>
      </c>
      <c r="S109">
        <v>1.405129</v>
      </c>
      <c r="T109">
        <v>1.003212</v>
      </c>
      <c r="U109">
        <v>20.281</v>
      </c>
    </row>
    <row r="110" spans="1:21" ht="15">
      <c r="A110" t="s">
        <v>24</v>
      </c>
      <c r="B110">
        <v>5.445241</v>
      </c>
      <c r="C110">
        <v>0.121393</v>
      </c>
      <c r="D110">
        <v>259</v>
      </c>
      <c r="E110">
        <v>5.880898</v>
      </c>
      <c r="F110">
        <v>5.440898</v>
      </c>
      <c r="G110">
        <v>1396.708</v>
      </c>
      <c r="H110">
        <v>20</v>
      </c>
      <c r="I110">
        <v>27806</v>
      </c>
      <c r="J110">
        <v>67.27501</v>
      </c>
      <c r="K110">
        <v>1364.405</v>
      </c>
      <c r="L110">
        <v>43.237</v>
      </c>
      <c r="M110">
        <v>32.30354</v>
      </c>
      <c r="N110">
        <v>37.60467</v>
      </c>
      <c r="O110">
        <v>27.00241</v>
      </c>
      <c r="P110">
        <v>0.454563</v>
      </c>
      <c r="Q110">
        <v>0.034349</v>
      </c>
      <c r="R110">
        <v>1.003855</v>
      </c>
      <c r="S110">
        <v>1.586062</v>
      </c>
      <c r="T110">
        <v>1.001447</v>
      </c>
      <c r="U110">
        <v>20.281</v>
      </c>
    </row>
    <row r="111" spans="1:21" ht="15">
      <c r="A111" t="s">
        <v>25</v>
      </c>
      <c r="B111">
        <v>8.381837</v>
      </c>
      <c r="C111">
        <v>0.117045</v>
      </c>
      <c r="D111">
        <v>195</v>
      </c>
      <c r="E111">
        <v>9.052442</v>
      </c>
      <c r="F111">
        <v>5.078794</v>
      </c>
      <c r="G111">
        <v>3847.898</v>
      </c>
      <c r="H111">
        <v>20</v>
      </c>
      <c r="I111">
        <v>75993</v>
      </c>
      <c r="J111">
        <v>186.78</v>
      </c>
      <c r="K111">
        <v>3788.086</v>
      </c>
      <c r="L111">
        <v>64.33332</v>
      </c>
      <c r="M111">
        <v>59.8119</v>
      </c>
      <c r="N111">
        <v>54.30973</v>
      </c>
      <c r="O111">
        <v>65.31407</v>
      </c>
      <c r="P111">
        <v>0.459463</v>
      </c>
      <c r="Q111">
        <v>0.075536</v>
      </c>
      <c r="R111">
        <v>1.070248</v>
      </c>
      <c r="S111">
        <v>1.040831</v>
      </c>
      <c r="T111">
        <v>0.995425</v>
      </c>
      <c r="U111">
        <v>20.281</v>
      </c>
    </row>
    <row r="112" spans="1:21" ht="15">
      <c r="A112" t="s">
        <v>26</v>
      </c>
      <c r="B112">
        <v>0.99611</v>
      </c>
      <c r="C112">
        <v>0.041139</v>
      </c>
      <c r="D112">
        <v>165</v>
      </c>
      <c r="E112">
        <v>1.075806</v>
      </c>
      <c r="F112">
        <v>0.618726</v>
      </c>
      <c r="G112">
        <v>345.6438</v>
      </c>
      <c r="H112">
        <v>20</v>
      </c>
      <c r="I112">
        <v>6905</v>
      </c>
      <c r="J112">
        <v>15.9579</v>
      </c>
      <c r="K112">
        <v>323.6422</v>
      </c>
      <c r="L112">
        <v>15.70994</v>
      </c>
      <c r="M112">
        <v>22.0016</v>
      </c>
      <c r="N112">
        <v>22.0016</v>
      </c>
      <c r="O112">
        <v>22.0016</v>
      </c>
      <c r="P112">
        <v>0.083128</v>
      </c>
      <c r="Q112">
        <v>0.008744</v>
      </c>
      <c r="R112">
        <v>1.090404</v>
      </c>
      <c r="S112">
        <v>1.061071</v>
      </c>
      <c r="T112">
        <v>0.985003</v>
      </c>
      <c r="U112">
        <v>20.281</v>
      </c>
    </row>
    <row r="113" spans="1:21" ht="15">
      <c r="A113" t="s">
        <v>27</v>
      </c>
      <c r="B113">
        <v>0.418594</v>
      </c>
      <c r="C113">
        <v>0.025958</v>
      </c>
      <c r="D113">
        <v>195</v>
      </c>
      <c r="E113">
        <v>0.452084</v>
      </c>
      <c r="F113">
        <v>0.21223</v>
      </c>
      <c r="G113">
        <v>258.9711</v>
      </c>
      <c r="H113">
        <v>20</v>
      </c>
      <c r="I113">
        <v>5175</v>
      </c>
      <c r="J113">
        <v>9.63255</v>
      </c>
      <c r="K113">
        <v>195.3578</v>
      </c>
      <c r="L113">
        <v>4.071017</v>
      </c>
      <c r="M113">
        <v>63.61338</v>
      </c>
      <c r="N113">
        <v>66.71468</v>
      </c>
      <c r="O113">
        <v>60.51208</v>
      </c>
      <c r="P113">
        <v>0.006394</v>
      </c>
      <c r="Q113">
        <v>0.003474</v>
      </c>
      <c r="R113">
        <v>1.181164</v>
      </c>
      <c r="S113">
        <v>1.030405</v>
      </c>
      <c r="T113">
        <v>0.989891</v>
      </c>
      <c r="U113">
        <v>20.281</v>
      </c>
    </row>
    <row r="114" spans="1:21" ht="15">
      <c r="A114" t="s">
        <v>28</v>
      </c>
      <c r="B114">
        <v>10.03687</v>
      </c>
      <c r="C114">
        <v>0.249153</v>
      </c>
      <c r="D114">
        <v>598</v>
      </c>
      <c r="E114">
        <v>10.83989</v>
      </c>
      <c r="F114">
        <v>4.364633</v>
      </c>
      <c r="G114">
        <v>1015.542</v>
      </c>
      <c r="H114">
        <v>20</v>
      </c>
      <c r="I114">
        <v>20243</v>
      </c>
      <c r="J114">
        <v>48.75941</v>
      </c>
      <c r="K114">
        <v>988.8896</v>
      </c>
      <c r="L114">
        <v>38.1032</v>
      </c>
      <c r="M114">
        <v>26.65241</v>
      </c>
      <c r="N114">
        <v>31.10319</v>
      </c>
      <c r="O114">
        <v>22.20163</v>
      </c>
      <c r="P114">
        <v>0.176705</v>
      </c>
      <c r="Q114">
        <v>0.082894</v>
      </c>
      <c r="R114">
        <v>1.205367</v>
      </c>
      <c r="S114">
        <v>1.002963</v>
      </c>
      <c r="T114">
        <v>1.000316</v>
      </c>
      <c r="U114">
        <v>20.281</v>
      </c>
    </row>
    <row r="115" spans="1:21" ht="15">
      <c r="A115" t="s">
        <v>29</v>
      </c>
      <c r="B115">
        <v>17.15113</v>
      </c>
      <c r="C115">
        <v>0.204182</v>
      </c>
      <c r="D115">
        <v>207</v>
      </c>
      <c r="E115">
        <v>18.52334</v>
      </c>
      <c r="F115">
        <v>14.83063</v>
      </c>
      <c r="G115">
        <v>6554.835</v>
      </c>
      <c r="H115">
        <v>20</v>
      </c>
      <c r="I115">
        <v>128321</v>
      </c>
      <c r="J115">
        <v>320.8559</v>
      </c>
      <c r="K115">
        <v>6507.278</v>
      </c>
      <c r="L115">
        <v>137.8296</v>
      </c>
      <c r="M115">
        <v>47.55754</v>
      </c>
      <c r="N115">
        <v>52.30903</v>
      </c>
      <c r="O115">
        <v>42.80605</v>
      </c>
      <c r="P115">
        <v>0.938544</v>
      </c>
      <c r="Q115">
        <v>0.124278</v>
      </c>
      <c r="R115">
        <v>1.017416</v>
      </c>
      <c r="S115">
        <v>1.351604</v>
      </c>
      <c r="T115">
        <v>0.999155</v>
      </c>
      <c r="U115">
        <v>20.281</v>
      </c>
    </row>
    <row r="116" spans="1:21" ht="15">
      <c r="A116" t="s">
        <v>30</v>
      </c>
      <c r="B116">
        <v>0.03328</v>
      </c>
      <c r="C116">
        <v>0.040801</v>
      </c>
      <c r="D116">
        <v>467</v>
      </c>
      <c r="E116">
        <v>0.035943</v>
      </c>
      <c r="F116">
        <v>0.014712</v>
      </c>
      <c r="G116">
        <v>17.60102</v>
      </c>
      <c r="H116">
        <v>20</v>
      </c>
      <c r="I116">
        <v>352</v>
      </c>
      <c r="J116">
        <v>0.152869</v>
      </c>
      <c r="K116">
        <v>3.100328</v>
      </c>
      <c r="L116">
        <v>1.213806</v>
      </c>
      <c r="M116">
        <v>14.50069</v>
      </c>
      <c r="N116">
        <v>15.00074</v>
      </c>
      <c r="O116">
        <v>14.00065</v>
      </c>
      <c r="P116">
        <v>0.000882</v>
      </c>
      <c r="Q116">
        <v>0.000272</v>
      </c>
      <c r="R116">
        <v>1.222173</v>
      </c>
      <c r="S116">
        <v>1.006835</v>
      </c>
      <c r="T116">
        <v>0.995967</v>
      </c>
      <c r="U116">
        <v>20.281</v>
      </c>
    </row>
    <row r="117" spans="1:21" ht="15">
      <c r="A117" t="s">
        <v>31</v>
      </c>
      <c r="B117">
        <v>0.027502</v>
      </c>
      <c r="C117">
        <v>0.017941</v>
      </c>
      <c r="D117">
        <v>207</v>
      </c>
      <c r="E117">
        <v>0.029702</v>
      </c>
      <c r="F117">
        <v>0.012845</v>
      </c>
      <c r="G117">
        <v>100.4833</v>
      </c>
      <c r="H117">
        <v>20</v>
      </c>
      <c r="I117">
        <v>2009</v>
      </c>
      <c r="J117">
        <v>0.693192</v>
      </c>
      <c r="K117">
        <v>14.05863</v>
      </c>
      <c r="L117">
        <v>1.162669</v>
      </c>
      <c r="M117">
        <v>86.42467</v>
      </c>
      <c r="N117">
        <v>89.52644</v>
      </c>
      <c r="O117">
        <v>83.32291</v>
      </c>
      <c r="P117">
        <v>0.000613</v>
      </c>
      <c r="Q117">
        <v>0.000234</v>
      </c>
      <c r="R117">
        <v>1.194622</v>
      </c>
      <c r="S117">
        <v>1.012146</v>
      </c>
      <c r="T117">
        <v>0.989989</v>
      </c>
      <c r="U117">
        <v>20.281</v>
      </c>
    </row>
    <row r="118" spans="1:6" ht="15">
      <c r="A118" t="s">
        <v>32</v>
      </c>
      <c r="B118">
        <v>39.38286</v>
      </c>
      <c r="E118">
        <v>42.53376</v>
      </c>
      <c r="F118">
        <v>59.77754</v>
      </c>
    </row>
    <row r="119" spans="1:6" ht="15">
      <c r="A119" t="s">
        <v>33</v>
      </c>
      <c r="B119">
        <v>92.592</v>
      </c>
      <c r="E119">
        <v>100</v>
      </c>
      <c r="F119">
        <v>100</v>
      </c>
    </row>
    <row r="120" spans="1:2" ht="15">
      <c r="A120" t="s">
        <v>34</v>
      </c>
      <c r="B120" t="s">
        <v>35</v>
      </c>
    </row>
    <row r="121" spans="1:2" ht="15">
      <c r="A121" t="s">
        <v>36</v>
      </c>
      <c r="B121">
        <v>0.011912</v>
      </c>
    </row>
    <row r="122" spans="1:2" ht="15">
      <c r="A122" t="s">
        <v>37</v>
      </c>
      <c r="B122">
        <v>20.23599</v>
      </c>
    </row>
    <row r="123" spans="1:2" ht="15">
      <c r="A123" t="s">
        <v>38</v>
      </c>
      <c r="B123">
        <v>9.029833</v>
      </c>
    </row>
    <row r="124" spans="1:2" ht="15">
      <c r="A124" t="s">
        <v>39</v>
      </c>
      <c r="B124">
        <v>11.72787</v>
      </c>
    </row>
    <row r="125" spans="1:2" ht="15">
      <c r="A125" t="s">
        <v>40</v>
      </c>
      <c r="B125">
        <v>1.199926</v>
      </c>
    </row>
    <row r="126" spans="1:2" ht="15">
      <c r="A126" t="s">
        <v>41</v>
      </c>
      <c r="B126">
        <v>0.698238</v>
      </c>
    </row>
    <row r="127" spans="1:2" ht="15">
      <c r="A127" t="s">
        <v>42</v>
      </c>
      <c r="B127">
        <v>12.9124</v>
      </c>
    </row>
    <row r="128" spans="1:2" ht="15">
      <c r="A128" t="s">
        <v>43</v>
      </c>
      <c r="B128">
        <v>36.69267</v>
      </c>
    </row>
    <row r="129" spans="1:2" ht="15">
      <c r="A129" t="s">
        <v>44</v>
      </c>
      <c r="B129">
        <v>0.042973</v>
      </c>
    </row>
    <row r="130" spans="1:2" ht="15">
      <c r="A130" t="s">
        <v>45</v>
      </c>
      <c r="B130">
        <v>0.040196</v>
      </c>
    </row>
    <row r="131" spans="1:2" ht="15">
      <c r="A131" t="s">
        <v>33</v>
      </c>
      <c r="B131">
        <v>92.59201</v>
      </c>
    </row>
    <row r="133" ht="15">
      <c r="B133" t="s">
        <v>50</v>
      </c>
    </row>
    <row r="134" spans="1:21" ht="15">
      <c r="A134" t="s">
        <v>22</v>
      </c>
      <c r="B134">
        <v>0.012859</v>
      </c>
      <c r="C134">
        <v>0.01893</v>
      </c>
      <c r="D134">
        <v>215</v>
      </c>
      <c r="E134">
        <v>0.013619</v>
      </c>
      <c r="F134">
        <v>0.013175</v>
      </c>
      <c r="G134">
        <v>8.70025</v>
      </c>
      <c r="H134">
        <v>20</v>
      </c>
      <c r="I134">
        <v>174</v>
      </c>
      <c r="J134">
        <v>0.089025</v>
      </c>
      <c r="K134">
        <v>1.800092</v>
      </c>
      <c r="L134">
        <v>1.260877</v>
      </c>
      <c r="M134">
        <v>6.900158</v>
      </c>
      <c r="N134">
        <v>6.300131</v>
      </c>
      <c r="O134">
        <v>7.500185</v>
      </c>
      <c r="P134">
        <v>0.001272</v>
      </c>
      <c r="Q134">
        <v>6.3E-05</v>
      </c>
      <c r="R134">
        <v>1.027304</v>
      </c>
      <c r="S134">
        <v>2.009503</v>
      </c>
      <c r="T134">
        <v>1.002344</v>
      </c>
      <c r="U134">
        <v>20.22</v>
      </c>
    </row>
    <row r="135" spans="1:21" ht="15">
      <c r="A135" t="s">
        <v>23</v>
      </c>
      <c r="B135">
        <v>11.88481</v>
      </c>
      <c r="C135">
        <v>0.150141</v>
      </c>
      <c r="D135">
        <v>222</v>
      </c>
      <c r="E135">
        <v>12.58776</v>
      </c>
      <c r="F135">
        <v>10.37598</v>
      </c>
      <c r="G135">
        <v>4022.547</v>
      </c>
      <c r="H135">
        <v>20</v>
      </c>
      <c r="I135">
        <v>79397</v>
      </c>
      <c r="J135">
        <v>196.8418</v>
      </c>
      <c r="K135">
        <v>3980.141</v>
      </c>
      <c r="L135">
        <v>94.85716</v>
      </c>
      <c r="M135">
        <v>42.40636</v>
      </c>
      <c r="N135">
        <v>53.80956</v>
      </c>
      <c r="O135">
        <v>31.00317</v>
      </c>
      <c r="P135">
        <v>0.592809</v>
      </c>
      <c r="Q135">
        <v>0.085875</v>
      </c>
      <c r="R135">
        <v>1.046937</v>
      </c>
      <c r="S135">
        <v>1.328748</v>
      </c>
      <c r="T135">
        <v>1.002004</v>
      </c>
      <c r="U135">
        <v>20.22</v>
      </c>
    </row>
    <row r="136" spans="1:21" ht="15">
      <c r="A136" t="s">
        <v>24</v>
      </c>
      <c r="B136">
        <v>2.317101</v>
      </c>
      <c r="C136">
        <v>0.07205</v>
      </c>
      <c r="D136">
        <v>214</v>
      </c>
      <c r="E136">
        <v>2.45415</v>
      </c>
      <c r="F136">
        <v>2.245704</v>
      </c>
      <c r="G136">
        <v>617.7568</v>
      </c>
      <c r="H136">
        <v>20</v>
      </c>
      <c r="I136">
        <v>12330</v>
      </c>
      <c r="J136">
        <v>29.41172</v>
      </c>
      <c r="K136">
        <v>594.705</v>
      </c>
      <c r="L136">
        <v>26.79868</v>
      </c>
      <c r="M136">
        <v>23.05177</v>
      </c>
      <c r="N136">
        <v>25.00206</v>
      </c>
      <c r="O136">
        <v>21.10147</v>
      </c>
      <c r="P136">
        <v>0.198729</v>
      </c>
      <c r="Q136">
        <v>0.015017</v>
      </c>
      <c r="R136">
        <v>1.009341</v>
      </c>
      <c r="S136">
        <v>1.538734</v>
      </c>
      <c r="T136">
        <v>1.000368</v>
      </c>
      <c r="U136">
        <v>20.22</v>
      </c>
    </row>
    <row r="137" spans="1:21" ht="15">
      <c r="A137" t="s">
        <v>25</v>
      </c>
      <c r="B137">
        <v>14.48521</v>
      </c>
      <c r="C137">
        <v>0.17352</v>
      </c>
      <c r="D137">
        <v>233</v>
      </c>
      <c r="E137">
        <v>15.34196</v>
      </c>
      <c r="F137">
        <v>8.513348</v>
      </c>
      <c r="G137">
        <v>6581.348</v>
      </c>
      <c r="H137">
        <v>20</v>
      </c>
      <c r="I137">
        <v>128829</v>
      </c>
      <c r="J137">
        <v>321.3341</v>
      </c>
      <c r="K137">
        <v>6497.375</v>
      </c>
      <c r="L137">
        <v>78.37402</v>
      </c>
      <c r="M137">
        <v>83.9736</v>
      </c>
      <c r="N137">
        <v>73.91803</v>
      </c>
      <c r="O137">
        <v>94.02917</v>
      </c>
      <c r="P137">
        <v>0.790454</v>
      </c>
      <c r="Q137">
        <v>0.129951</v>
      </c>
      <c r="R137">
        <v>1.076342</v>
      </c>
      <c r="S137">
        <v>1.036744</v>
      </c>
      <c r="T137">
        <v>0.997814</v>
      </c>
      <c r="U137">
        <v>20.22</v>
      </c>
    </row>
    <row r="138" spans="1:21" ht="15">
      <c r="A138" t="s">
        <v>26</v>
      </c>
      <c r="B138">
        <v>0.532943</v>
      </c>
      <c r="C138">
        <v>0.030848</v>
      </c>
      <c r="D138">
        <v>162</v>
      </c>
      <c r="E138">
        <v>0.564465</v>
      </c>
      <c r="F138">
        <v>0.321089</v>
      </c>
      <c r="G138">
        <v>194.9754</v>
      </c>
      <c r="H138">
        <v>20</v>
      </c>
      <c r="I138">
        <v>3897</v>
      </c>
      <c r="J138">
        <v>8.591685</v>
      </c>
      <c r="K138">
        <v>173.7239</v>
      </c>
      <c r="L138">
        <v>9.174666</v>
      </c>
      <c r="M138">
        <v>21.2515</v>
      </c>
      <c r="N138">
        <v>22.40166</v>
      </c>
      <c r="O138">
        <v>20.10133</v>
      </c>
      <c r="P138">
        <v>0.044756</v>
      </c>
      <c r="Q138">
        <v>0.004708</v>
      </c>
      <c r="R138">
        <v>1.096568</v>
      </c>
      <c r="S138">
        <v>1.057435</v>
      </c>
      <c r="T138">
        <v>0.976738</v>
      </c>
      <c r="U138">
        <v>20.22</v>
      </c>
    </row>
    <row r="139" spans="1:21" ht="15">
      <c r="A139" t="s">
        <v>27</v>
      </c>
      <c r="B139">
        <v>0.255695</v>
      </c>
      <c r="C139">
        <v>0.022888</v>
      </c>
      <c r="D139">
        <v>197</v>
      </c>
      <c r="E139">
        <v>0.270818</v>
      </c>
      <c r="F139">
        <v>0.125745</v>
      </c>
      <c r="G139">
        <v>178.5551</v>
      </c>
      <c r="H139">
        <v>20</v>
      </c>
      <c r="I139">
        <v>3569</v>
      </c>
      <c r="J139">
        <v>5.763712</v>
      </c>
      <c r="K139">
        <v>116.5423</v>
      </c>
      <c r="L139">
        <v>2.879323</v>
      </c>
      <c r="M139">
        <v>62.01289</v>
      </c>
      <c r="N139">
        <v>69.81608</v>
      </c>
      <c r="O139">
        <v>54.2097</v>
      </c>
      <c r="P139">
        <v>0.003826</v>
      </c>
      <c r="Q139">
        <v>0.002079</v>
      </c>
      <c r="R139">
        <v>1.187995</v>
      </c>
      <c r="S139">
        <v>1.039817</v>
      </c>
      <c r="T139">
        <v>0.995665</v>
      </c>
      <c r="U139">
        <v>20.22</v>
      </c>
    </row>
    <row r="140" spans="1:21" ht="15">
      <c r="A140" t="s">
        <v>28</v>
      </c>
      <c r="B140">
        <v>4.942959</v>
      </c>
      <c r="C140">
        <v>0.168204</v>
      </c>
      <c r="D140">
        <v>555</v>
      </c>
      <c r="E140">
        <v>5.23532</v>
      </c>
      <c r="F140">
        <v>2.084925</v>
      </c>
      <c r="G140">
        <v>503.9868</v>
      </c>
      <c r="H140">
        <v>20</v>
      </c>
      <c r="I140">
        <v>10063</v>
      </c>
      <c r="J140">
        <v>23.81727</v>
      </c>
      <c r="K140">
        <v>481.5851</v>
      </c>
      <c r="L140">
        <v>22.49774</v>
      </c>
      <c r="M140">
        <v>22.40167</v>
      </c>
      <c r="N140">
        <v>24.20193</v>
      </c>
      <c r="O140">
        <v>20.6014</v>
      </c>
      <c r="P140">
        <v>0.086314</v>
      </c>
      <c r="Q140">
        <v>0.040491</v>
      </c>
      <c r="R140">
        <v>1.212604</v>
      </c>
      <c r="S140">
        <v>1.006135</v>
      </c>
      <c r="T140">
        <v>1.000316</v>
      </c>
      <c r="U140">
        <v>20.22</v>
      </c>
    </row>
    <row r="141" spans="1:21" ht="15">
      <c r="A141" t="s">
        <v>29</v>
      </c>
      <c r="B141">
        <v>18.8584</v>
      </c>
      <c r="C141">
        <v>0.218162</v>
      </c>
      <c r="D141">
        <v>209</v>
      </c>
      <c r="E141">
        <v>19.97382</v>
      </c>
      <c r="F141">
        <v>15.81707</v>
      </c>
      <c r="G141">
        <v>7376.915</v>
      </c>
      <c r="H141">
        <v>20</v>
      </c>
      <c r="I141">
        <v>144032</v>
      </c>
      <c r="J141">
        <v>362.3371</v>
      </c>
      <c r="K141">
        <v>7326.456</v>
      </c>
      <c r="L141">
        <v>146.1976</v>
      </c>
      <c r="M141">
        <v>50.45851</v>
      </c>
      <c r="N141">
        <v>56.21043</v>
      </c>
      <c r="O141">
        <v>44.7066</v>
      </c>
      <c r="P141">
        <v>1.059881</v>
      </c>
      <c r="Q141">
        <v>0.140345</v>
      </c>
      <c r="R141">
        <v>1.023015</v>
      </c>
      <c r="S141">
        <v>1.311209</v>
      </c>
      <c r="T141">
        <v>0.99867</v>
      </c>
      <c r="U141">
        <v>20.22</v>
      </c>
    </row>
    <row r="142" spans="1:21" ht="15">
      <c r="A142" t="s">
        <v>30</v>
      </c>
      <c r="B142">
        <v>0.024535</v>
      </c>
      <c r="C142">
        <v>0.038602</v>
      </c>
      <c r="D142">
        <v>446</v>
      </c>
      <c r="E142">
        <v>0.025987</v>
      </c>
      <c r="F142">
        <v>0.01052</v>
      </c>
      <c r="G142">
        <v>15.05075</v>
      </c>
      <c r="H142">
        <v>20</v>
      </c>
      <c r="I142">
        <v>301</v>
      </c>
      <c r="J142">
        <v>0.111286</v>
      </c>
      <c r="K142">
        <v>2.250203</v>
      </c>
      <c r="L142">
        <v>1.17579</v>
      </c>
      <c r="M142">
        <v>12.80054</v>
      </c>
      <c r="N142">
        <v>14.00065</v>
      </c>
      <c r="O142">
        <v>11.60044</v>
      </c>
      <c r="P142">
        <v>0.000642</v>
      </c>
      <c r="Q142">
        <v>0.000198</v>
      </c>
      <c r="R142">
        <v>1.229437</v>
      </c>
      <c r="S142">
        <v>1.010926</v>
      </c>
      <c r="T142">
        <v>0.998613</v>
      </c>
      <c r="U142">
        <v>20.22</v>
      </c>
    </row>
    <row r="143" spans="1:21" ht="15">
      <c r="A143" t="s">
        <v>31</v>
      </c>
      <c r="B143">
        <v>0.018745</v>
      </c>
      <c r="C143">
        <v>0.018011</v>
      </c>
      <c r="D143">
        <v>211</v>
      </c>
      <c r="E143">
        <v>0.019853</v>
      </c>
      <c r="F143">
        <v>0.008492</v>
      </c>
      <c r="G143">
        <v>93.47883</v>
      </c>
      <c r="H143">
        <v>20</v>
      </c>
      <c r="I143">
        <v>1869</v>
      </c>
      <c r="J143">
        <v>0.46021</v>
      </c>
      <c r="K143">
        <v>9.30545</v>
      </c>
      <c r="L143">
        <v>1.110551</v>
      </c>
      <c r="M143">
        <v>84.17338</v>
      </c>
      <c r="N143">
        <v>82.92268</v>
      </c>
      <c r="O143">
        <v>85.42407</v>
      </c>
      <c r="P143">
        <v>0.000407</v>
      </c>
      <c r="Q143">
        <v>0.000155</v>
      </c>
      <c r="R143">
        <v>1.201654</v>
      </c>
      <c r="S143">
        <v>1.017452</v>
      </c>
      <c r="T143">
        <v>1.005141</v>
      </c>
      <c r="U143">
        <v>20.22</v>
      </c>
    </row>
    <row r="144" spans="1:6" ht="15">
      <c r="A144" t="s">
        <v>32</v>
      </c>
      <c r="B144">
        <v>41.08235</v>
      </c>
      <c r="E144">
        <v>43.51224</v>
      </c>
      <c r="F144">
        <v>60.48396</v>
      </c>
    </row>
    <row r="145" spans="1:6" ht="15">
      <c r="A145" t="s">
        <v>33</v>
      </c>
      <c r="B145">
        <v>94.41562</v>
      </c>
      <c r="E145">
        <v>100</v>
      </c>
      <c r="F145">
        <v>100</v>
      </c>
    </row>
    <row r="146" spans="1:2" ht="15">
      <c r="A146" t="s">
        <v>34</v>
      </c>
      <c r="B146" t="s">
        <v>35</v>
      </c>
    </row>
    <row r="147" spans="1:2" ht="15">
      <c r="A147" t="s">
        <v>36</v>
      </c>
      <c r="B147">
        <v>0.017333</v>
      </c>
    </row>
    <row r="148" spans="1:2" ht="15">
      <c r="A148" t="s">
        <v>37</v>
      </c>
      <c r="B148">
        <v>22.45628</v>
      </c>
    </row>
    <row r="149" spans="1:2" ht="15">
      <c r="A149" t="s">
        <v>38</v>
      </c>
      <c r="B149">
        <v>3.842444</v>
      </c>
    </row>
    <row r="150" spans="1:2" ht="15">
      <c r="A150" t="s">
        <v>39</v>
      </c>
      <c r="B150">
        <v>20.26771</v>
      </c>
    </row>
    <row r="151" spans="1:2" ht="15">
      <c r="A151" t="s">
        <v>40</v>
      </c>
      <c r="B151">
        <v>0.641989</v>
      </c>
    </row>
    <row r="152" spans="1:2" ht="15">
      <c r="A152" t="s">
        <v>41</v>
      </c>
      <c r="B152">
        <v>0.426513</v>
      </c>
    </row>
    <row r="153" spans="1:2" ht="15">
      <c r="A153" t="s">
        <v>42</v>
      </c>
      <c r="B153">
        <v>6.359097</v>
      </c>
    </row>
    <row r="154" spans="1:2" ht="15">
      <c r="A154" t="s">
        <v>43</v>
      </c>
      <c r="B154">
        <v>40.34517</v>
      </c>
    </row>
    <row r="155" spans="1:2" ht="15">
      <c r="A155" t="s">
        <v>44</v>
      </c>
      <c r="B155">
        <v>0.031681</v>
      </c>
    </row>
    <row r="156" spans="1:2" ht="15">
      <c r="A156" t="s">
        <v>45</v>
      </c>
      <c r="B156">
        <v>0.027397</v>
      </c>
    </row>
    <row r="157" spans="1:2" ht="15">
      <c r="A157" t="s">
        <v>33</v>
      </c>
      <c r="B157">
        <v>94.41561</v>
      </c>
    </row>
    <row r="159" ht="15">
      <c r="B159" t="s">
        <v>51</v>
      </c>
    </row>
    <row r="160" spans="1:21" ht="15">
      <c r="A160" t="s">
        <v>22</v>
      </c>
      <c r="B160">
        <v>1.217468</v>
      </c>
      <c r="C160">
        <v>0.075574</v>
      </c>
      <c r="D160">
        <v>279</v>
      </c>
      <c r="E160">
        <v>1.252337</v>
      </c>
      <c r="F160">
        <v>1.225186</v>
      </c>
      <c r="G160">
        <v>173.1989</v>
      </c>
      <c r="H160">
        <v>20</v>
      </c>
      <c r="I160">
        <v>3462</v>
      </c>
      <c r="J160">
        <v>8.064004</v>
      </c>
      <c r="K160">
        <v>162.5985</v>
      </c>
      <c r="L160">
        <v>16.33891</v>
      </c>
      <c r="M160">
        <v>10.6004</v>
      </c>
      <c r="N160">
        <v>13.30058</v>
      </c>
      <c r="O160">
        <v>7.900206</v>
      </c>
      <c r="P160">
        <v>0.115228</v>
      </c>
      <c r="Q160">
        <v>0.005664</v>
      </c>
      <c r="R160">
        <v>1.021905</v>
      </c>
      <c r="S160">
        <v>2.111006</v>
      </c>
      <c r="T160">
        <v>1.002421</v>
      </c>
      <c r="U160">
        <v>20.1635</v>
      </c>
    </row>
    <row r="161" spans="1:21" ht="15">
      <c r="A161" t="s">
        <v>23</v>
      </c>
      <c r="B161">
        <v>6.389683</v>
      </c>
      <c r="C161">
        <v>0.106884</v>
      </c>
      <c r="D161">
        <v>208</v>
      </c>
      <c r="E161">
        <v>6.572687</v>
      </c>
      <c r="F161">
        <v>5.478887</v>
      </c>
      <c r="G161">
        <v>2001.838</v>
      </c>
      <c r="H161">
        <v>20</v>
      </c>
      <c r="I161">
        <v>39774</v>
      </c>
      <c r="J161">
        <v>97.71786</v>
      </c>
      <c r="K161">
        <v>1970.334</v>
      </c>
      <c r="L161">
        <v>63.54357</v>
      </c>
      <c r="M161">
        <v>31.50339</v>
      </c>
      <c r="N161">
        <v>37.30459</v>
      </c>
      <c r="O161">
        <v>25.70218</v>
      </c>
      <c r="P161">
        <v>0.294287</v>
      </c>
      <c r="Q161">
        <v>0.042631</v>
      </c>
      <c r="R161">
        <v>1.041396</v>
      </c>
      <c r="S161">
        <v>1.448532</v>
      </c>
      <c r="T161">
        <v>1.002395</v>
      </c>
      <c r="U161">
        <v>20.1635</v>
      </c>
    </row>
    <row r="162" spans="1:21" ht="15">
      <c r="A162" t="s">
        <v>24</v>
      </c>
      <c r="B162">
        <v>7.198384</v>
      </c>
      <c r="C162">
        <v>0.147218</v>
      </c>
      <c r="D162">
        <v>275</v>
      </c>
      <c r="E162">
        <v>7.40455</v>
      </c>
      <c r="F162">
        <v>6.852028</v>
      </c>
      <c r="G162">
        <v>1788.19</v>
      </c>
      <c r="H162">
        <v>20</v>
      </c>
      <c r="I162">
        <v>35554</v>
      </c>
      <c r="J162">
        <v>86.9733</v>
      </c>
      <c r="K162">
        <v>1753.686</v>
      </c>
      <c r="L162">
        <v>51.82512</v>
      </c>
      <c r="M162">
        <v>34.50432</v>
      </c>
      <c r="N162">
        <v>45.4068</v>
      </c>
      <c r="O162">
        <v>23.60184</v>
      </c>
      <c r="P162">
        <v>0.58766</v>
      </c>
      <c r="Q162">
        <v>0.044406</v>
      </c>
      <c r="R162">
        <v>1.00402</v>
      </c>
      <c r="S162">
        <v>1.621574</v>
      </c>
      <c r="T162">
        <v>1.002279</v>
      </c>
      <c r="U162">
        <v>20.1635</v>
      </c>
    </row>
    <row r="163" spans="1:21" ht="15">
      <c r="A163" t="s">
        <v>25</v>
      </c>
      <c r="B163">
        <v>8.075011</v>
      </c>
      <c r="C163">
        <v>0.114298</v>
      </c>
      <c r="D163">
        <v>197</v>
      </c>
      <c r="E163">
        <v>8.306284</v>
      </c>
      <c r="F163">
        <v>4.661173</v>
      </c>
      <c r="G163">
        <v>3696.139</v>
      </c>
      <c r="H163">
        <v>20</v>
      </c>
      <c r="I163">
        <v>73032</v>
      </c>
      <c r="J163">
        <v>180.3049</v>
      </c>
      <c r="K163">
        <v>3635.577</v>
      </c>
      <c r="L163">
        <v>61.03045</v>
      </c>
      <c r="M163">
        <v>60.56222</v>
      </c>
      <c r="N163">
        <v>54.5098</v>
      </c>
      <c r="O163">
        <v>66.61464</v>
      </c>
      <c r="P163">
        <v>0.443535</v>
      </c>
      <c r="Q163">
        <v>0.072917</v>
      </c>
      <c r="R163">
        <v>1.070373</v>
      </c>
      <c r="S163">
        <v>1.039503</v>
      </c>
      <c r="T163">
        <v>0.995056</v>
      </c>
      <c r="U163">
        <v>20.1635</v>
      </c>
    </row>
    <row r="164" spans="1:21" ht="15">
      <c r="A164" t="s">
        <v>26</v>
      </c>
      <c r="B164">
        <v>0.201926</v>
      </c>
      <c r="C164">
        <v>0.021868</v>
      </c>
      <c r="D164">
        <v>166</v>
      </c>
      <c r="E164">
        <v>0.207709</v>
      </c>
      <c r="F164">
        <v>0.119485</v>
      </c>
      <c r="G164">
        <v>87.12505</v>
      </c>
      <c r="H164">
        <v>20</v>
      </c>
      <c r="I164">
        <v>1742</v>
      </c>
      <c r="J164">
        <v>3.227289</v>
      </c>
      <c r="K164">
        <v>65.07344</v>
      </c>
      <c r="L164">
        <v>3.950961</v>
      </c>
      <c r="M164">
        <v>22.05161</v>
      </c>
      <c r="N164">
        <v>23.10176</v>
      </c>
      <c r="O164">
        <v>21.00146</v>
      </c>
      <c r="P164">
        <v>0.016812</v>
      </c>
      <c r="Q164">
        <v>0.001768</v>
      </c>
      <c r="R164">
        <v>1.090539</v>
      </c>
      <c r="S164">
        <v>1.062622</v>
      </c>
      <c r="T164">
        <v>0.98585</v>
      </c>
      <c r="U164">
        <v>20.1635</v>
      </c>
    </row>
    <row r="165" spans="1:21" ht="15">
      <c r="A165" t="s">
        <v>27</v>
      </c>
      <c r="B165">
        <v>0.088695</v>
      </c>
      <c r="C165">
        <v>0.019113</v>
      </c>
      <c r="D165">
        <v>201</v>
      </c>
      <c r="E165">
        <v>0.091235</v>
      </c>
      <c r="F165">
        <v>0.042839</v>
      </c>
      <c r="G165">
        <v>108.689</v>
      </c>
      <c r="H165">
        <v>20</v>
      </c>
      <c r="I165">
        <v>2173</v>
      </c>
      <c r="J165">
        <v>2.049441</v>
      </c>
      <c r="K165">
        <v>41.32391</v>
      </c>
      <c r="L165">
        <v>1.613432</v>
      </c>
      <c r="M165">
        <v>67.36507</v>
      </c>
      <c r="N165">
        <v>72.6174</v>
      </c>
      <c r="O165">
        <v>62.11273</v>
      </c>
      <c r="P165">
        <v>0.00136</v>
      </c>
      <c r="Q165">
        <v>0.000739</v>
      </c>
      <c r="R165">
        <v>1.181279</v>
      </c>
      <c r="S165">
        <v>1.028233</v>
      </c>
      <c r="T165">
        <v>0.987862</v>
      </c>
      <c r="U165">
        <v>20.1635</v>
      </c>
    </row>
    <row r="166" spans="1:21" ht="15">
      <c r="A166" t="s">
        <v>28</v>
      </c>
      <c r="B166">
        <v>11.99715</v>
      </c>
      <c r="C166">
        <v>0.278219</v>
      </c>
      <c r="D166">
        <v>629</v>
      </c>
      <c r="E166">
        <v>12.34075</v>
      </c>
      <c r="F166">
        <v>4.970017</v>
      </c>
      <c r="G166">
        <v>1206.585</v>
      </c>
      <c r="H166">
        <v>20</v>
      </c>
      <c r="I166">
        <v>24036</v>
      </c>
      <c r="J166">
        <v>58.39177</v>
      </c>
      <c r="K166">
        <v>1177.382</v>
      </c>
      <c r="L166">
        <v>41.31741</v>
      </c>
      <c r="M166">
        <v>29.20283</v>
      </c>
      <c r="N166">
        <v>31.50327</v>
      </c>
      <c r="O166">
        <v>26.90239</v>
      </c>
      <c r="P166">
        <v>0.211613</v>
      </c>
      <c r="Q166">
        <v>0.099269</v>
      </c>
      <c r="R166">
        <v>1.205431</v>
      </c>
      <c r="S166">
        <v>1.001917</v>
      </c>
      <c r="T166">
        <v>1.000316</v>
      </c>
      <c r="U166">
        <v>20.1635</v>
      </c>
    </row>
    <row r="167" spans="1:21" ht="15">
      <c r="A167" t="s">
        <v>29</v>
      </c>
      <c r="B167">
        <v>20.63781</v>
      </c>
      <c r="C167">
        <v>0.234414</v>
      </c>
      <c r="D167">
        <v>223</v>
      </c>
      <c r="E167">
        <v>21.22889</v>
      </c>
      <c r="F167">
        <v>17.00048</v>
      </c>
      <c r="G167">
        <v>8000.44</v>
      </c>
      <c r="H167">
        <v>20</v>
      </c>
      <c r="I167">
        <v>155893</v>
      </c>
      <c r="J167">
        <v>393.9732</v>
      </c>
      <c r="K167">
        <v>7943.879</v>
      </c>
      <c r="L167">
        <v>141.4484</v>
      </c>
      <c r="M167">
        <v>56.56084</v>
      </c>
      <c r="N167">
        <v>65.91434</v>
      </c>
      <c r="O167">
        <v>47.20735</v>
      </c>
      <c r="P167">
        <v>1.152421</v>
      </c>
      <c r="Q167">
        <v>0.152599</v>
      </c>
      <c r="R167">
        <v>1.017575</v>
      </c>
      <c r="S167">
        <v>1.327642</v>
      </c>
      <c r="T167">
        <v>0.999289</v>
      </c>
      <c r="U167">
        <v>20.1635</v>
      </c>
    </row>
    <row r="168" spans="1:21" ht="15">
      <c r="A168" t="s">
        <v>30</v>
      </c>
      <c r="B168">
        <v>0.213362</v>
      </c>
      <c r="C168">
        <v>0.050601</v>
      </c>
      <c r="D168">
        <v>470</v>
      </c>
      <c r="E168">
        <v>0.219473</v>
      </c>
      <c r="F168">
        <v>0.089851</v>
      </c>
      <c r="G168">
        <v>34.35389</v>
      </c>
      <c r="H168">
        <v>20</v>
      </c>
      <c r="I168">
        <v>687</v>
      </c>
      <c r="J168">
        <v>0.982131</v>
      </c>
      <c r="K168">
        <v>19.80319</v>
      </c>
      <c r="L168">
        <v>2.360979</v>
      </c>
      <c r="M168">
        <v>14.5507</v>
      </c>
      <c r="N168">
        <v>15.40078</v>
      </c>
      <c r="O168">
        <v>13.70062</v>
      </c>
      <c r="P168">
        <v>0.005667</v>
      </c>
      <c r="Q168">
        <v>0.001746</v>
      </c>
      <c r="R168">
        <v>1.222253</v>
      </c>
      <c r="S168">
        <v>1.005507</v>
      </c>
      <c r="T168">
        <v>0.995102</v>
      </c>
      <c r="U168">
        <v>20.1635</v>
      </c>
    </row>
    <row r="169" spans="1:21" ht="15">
      <c r="A169" t="s">
        <v>31</v>
      </c>
      <c r="B169">
        <v>0.008703</v>
      </c>
      <c r="C169">
        <v>0.018276</v>
      </c>
      <c r="D169">
        <v>217</v>
      </c>
      <c r="E169">
        <v>0.008952</v>
      </c>
      <c r="F169">
        <v>0.003872</v>
      </c>
      <c r="G169">
        <v>99.38258</v>
      </c>
      <c r="H169">
        <v>20</v>
      </c>
      <c r="I169">
        <v>1987</v>
      </c>
      <c r="J169">
        <v>0.220837</v>
      </c>
      <c r="K169">
        <v>4.45285</v>
      </c>
      <c r="L169">
        <v>1.046907</v>
      </c>
      <c r="M169">
        <v>94.92973</v>
      </c>
      <c r="N169">
        <v>96.43068</v>
      </c>
      <c r="O169">
        <v>93.42879</v>
      </c>
      <c r="P169">
        <v>0.000195</v>
      </c>
      <c r="Q169">
        <v>7.4E-05</v>
      </c>
      <c r="R169">
        <v>1.194714</v>
      </c>
      <c r="S169">
        <v>1.010434</v>
      </c>
      <c r="T169">
        <v>0.984933</v>
      </c>
      <c r="U169">
        <v>20.1635</v>
      </c>
    </row>
    <row r="170" spans="1:6" ht="15">
      <c r="A170" t="s">
        <v>32</v>
      </c>
      <c r="B170">
        <v>41.1875</v>
      </c>
      <c r="E170">
        <v>42.36713</v>
      </c>
      <c r="F170">
        <v>59.55619</v>
      </c>
    </row>
    <row r="171" spans="1:6" ht="15">
      <c r="A171" t="s">
        <v>33</v>
      </c>
      <c r="B171">
        <v>97.21569</v>
      </c>
      <c r="E171">
        <v>100</v>
      </c>
      <c r="F171">
        <v>100</v>
      </c>
    </row>
    <row r="172" spans="1:2" ht="15">
      <c r="A172" t="s">
        <v>34</v>
      </c>
      <c r="B172" t="s">
        <v>35</v>
      </c>
    </row>
    <row r="173" spans="1:2" ht="15">
      <c r="A173" t="s">
        <v>36</v>
      </c>
      <c r="B173">
        <v>1.641121</v>
      </c>
    </row>
    <row r="174" spans="1:2" ht="15">
      <c r="A174" t="s">
        <v>37</v>
      </c>
      <c r="B174">
        <v>12.07327</v>
      </c>
    </row>
    <row r="175" spans="1:2" ht="15">
      <c r="A175" t="s">
        <v>38</v>
      </c>
      <c r="B175">
        <v>11.93707</v>
      </c>
    </row>
    <row r="176" spans="1:2" ht="15">
      <c r="A176" t="s">
        <v>39</v>
      </c>
      <c r="B176">
        <v>11.29856</v>
      </c>
    </row>
    <row r="177" spans="1:2" ht="15">
      <c r="A177" t="s">
        <v>40</v>
      </c>
      <c r="B177">
        <v>0.243242</v>
      </c>
    </row>
    <row r="178" spans="1:2" ht="15">
      <c r="A178" t="s">
        <v>41</v>
      </c>
      <c r="B178">
        <v>0.147948</v>
      </c>
    </row>
    <row r="179" spans="1:2" ht="15">
      <c r="A179" t="s">
        <v>42</v>
      </c>
      <c r="B179">
        <v>15.43428</v>
      </c>
    </row>
    <row r="180" spans="1:2" ht="15">
      <c r="A180" t="s">
        <v>43</v>
      </c>
      <c r="B180">
        <v>44.15199</v>
      </c>
    </row>
    <row r="181" spans="1:2" ht="15">
      <c r="A181" t="s">
        <v>44</v>
      </c>
      <c r="B181">
        <v>0.275501</v>
      </c>
    </row>
    <row r="182" spans="1:2" ht="15">
      <c r="A182" t="s">
        <v>45</v>
      </c>
      <c r="B182">
        <v>0.01272</v>
      </c>
    </row>
    <row r="183" spans="1:2" ht="15">
      <c r="A183" t="s">
        <v>33</v>
      </c>
      <c r="B183">
        <v>97.21569</v>
      </c>
    </row>
    <row r="185" ht="15">
      <c r="B185" t="s">
        <v>52</v>
      </c>
    </row>
    <row r="186" spans="1:21" ht="15">
      <c r="A186" t="s">
        <v>22</v>
      </c>
      <c r="B186">
        <v>0.305857</v>
      </c>
      <c r="C186">
        <v>0.038168</v>
      </c>
      <c r="D186">
        <v>235</v>
      </c>
      <c r="E186">
        <v>0.314708</v>
      </c>
      <c r="F186">
        <v>0.301389</v>
      </c>
      <c r="G186">
        <v>49.45807</v>
      </c>
      <c r="H186">
        <v>20</v>
      </c>
      <c r="I186">
        <v>989</v>
      </c>
      <c r="J186">
        <v>2.083664</v>
      </c>
      <c r="K186">
        <v>41.65787</v>
      </c>
      <c r="L186">
        <v>6.34061</v>
      </c>
      <c r="M186">
        <v>7.800207</v>
      </c>
      <c r="N186">
        <v>9.200279</v>
      </c>
      <c r="O186">
        <v>6.400135</v>
      </c>
      <c r="P186">
        <v>0.029774</v>
      </c>
      <c r="Q186">
        <v>0.001463</v>
      </c>
      <c r="R186">
        <v>1.029325</v>
      </c>
      <c r="S186">
        <v>2.039058</v>
      </c>
      <c r="T186">
        <v>1.001878</v>
      </c>
      <c r="U186">
        <v>19.9926</v>
      </c>
    </row>
    <row r="187" spans="1:21" ht="15">
      <c r="A187" t="s">
        <v>23</v>
      </c>
      <c r="B187">
        <v>1.458671</v>
      </c>
      <c r="C187">
        <v>0.04986</v>
      </c>
      <c r="D187">
        <v>180</v>
      </c>
      <c r="E187">
        <v>1.500879</v>
      </c>
      <c r="F187">
        <v>1.224712</v>
      </c>
      <c r="G187">
        <v>464.6614</v>
      </c>
      <c r="H187">
        <v>20</v>
      </c>
      <c r="I187">
        <v>9279</v>
      </c>
      <c r="J187">
        <v>22.09616</v>
      </c>
      <c r="K187">
        <v>441.7597</v>
      </c>
      <c r="L187">
        <v>20.28936</v>
      </c>
      <c r="M187">
        <v>22.90173</v>
      </c>
      <c r="N187">
        <v>23.40181</v>
      </c>
      <c r="O187">
        <v>22.40166</v>
      </c>
      <c r="P187">
        <v>0.066545</v>
      </c>
      <c r="Q187">
        <v>0.00964</v>
      </c>
      <c r="R187">
        <v>1.048986</v>
      </c>
      <c r="S187">
        <v>1.455252</v>
      </c>
      <c r="T187">
        <v>1.000543</v>
      </c>
      <c r="U187">
        <v>19.9926</v>
      </c>
    </row>
    <row r="188" spans="1:21" ht="15">
      <c r="A188" t="s">
        <v>24</v>
      </c>
      <c r="B188">
        <v>10.26644</v>
      </c>
      <c r="C188">
        <v>0.187545</v>
      </c>
      <c r="D188">
        <v>301</v>
      </c>
      <c r="E188">
        <v>10.5635</v>
      </c>
      <c r="F188">
        <v>9.569016</v>
      </c>
      <c r="G188">
        <v>2597.069</v>
      </c>
      <c r="H188">
        <v>20</v>
      </c>
      <c r="I188">
        <v>51500</v>
      </c>
      <c r="J188">
        <v>127.7453</v>
      </c>
      <c r="K188">
        <v>2553.961</v>
      </c>
      <c r="L188">
        <v>60.24694</v>
      </c>
      <c r="M188">
        <v>43.10706</v>
      </c>
      <c r="N188">
        <v>59.91184</v>
      </c>
      <c r="O188">
        <v>26.30228</v>
      </c>
      <c r="P188">
        <v>0.863147</v>
      </c>
      <c r="Q188">
        <v>0.065223</v>
      </c>
      <c r="R188">
        <v>1.011321</v>
      </c>
      <c r="S188">
        <v>1.562493</v>
      </c>
      <c r="T188">
        <v>1.002381</v>
      </c>
      <c r="U188">
        <v>19.9926</v>
      </c>
    </row>
    <row r="189" spans="1:21" ht="15">
      <c r="A189" t="s">
        <v>25</v>
      </c>
      <c r="B189">
        <v>8.214231</v>
      </c>
      <c r="C189">
        <v>0.116262</v>
      </c>
      <c r="D189">
        <v>198</v>
      </c>
      <c r="E189">
        <v>8.451914</v>
      </c>
      <c r="F189">
        <v>4.642825</v>
      </c>
      <c r="G189">
        <v>3692.759</v>
      </c>
      <c r="H189">
        <v>20</v>
      </c>
      <c r="I189">
        <v>72966</v>
      </c>
      <c r="J189">
        <v>181.7471</v>
      </c>
      <c r="K189">
        <v>3633.597</v>
      </c>
      <c r="L189">
        <v>62.41818</v>
      </c>
      <c r="M189">
        <v>59.16159</v>
      </c>
      <c r="N189">
        <v>55.71024</v>
      </c>
      <c r="O189">
        <v>62.61293</v>
      </c>
      <c r="P189">
        <v>0.447082</v>
      </c>
      <c r="Q189">
        <v>0.073501</v>
      </c>
      <c r="R189">
        <v>1.07846</v>
      </c>
      <c r="S189">
        <v>1.039839</v>
      </c>
      <c r="T189">
        <v>0.996298</v>
      </c>
      <c r="U189">
        <v>19.9926</v>
      </c>
    </row>
    <row r="190" spans="1:21" ht="15">
      <c r="A190" t="s">
        <v>26</v>
      </c>
      <c r="B190">
        <v>0.051488</v>
      </c>
      <c r="C190">
        <v>0.015537</v>
      </c>
      <c r="D190">
        <v>156</v>
      </c>
      <c r="E190">
        <v>0.052978</v>
      </c>
      <c r="F190">
        <v>0.029832</v>
      </c>
      <c r="G190">
        <v>35.00404</v>
      </c>
      <c r="H190">
        <v>20</v>
      </c>
      <c r="I190">
        <v>700</v>
      </c>
      <c r="J190">
        <v>0.815446</v>
      </c>
      <c r="K190">
        <v>16.30289</v>
      </c>
      <c r="L190">
        <v>1.871758</v>
      </c>
      <c r="M190">
        <v>18.70115</v>
      </c>
      <c r="N190">
        <v>18.30111</v>
      </c>
      <c r="O190">
        <v>19.1012</v>
      </c>
      <c r="P190">
        <v>0.004248</v>
      </c>
      <c r="Q190">
        <v>0.000447</v>
      </c>
      <c r="R190">
        <v>1.09872</v>
      </c>
      <c r="S190">
        <v>1.063736</v>
      </c>
      <c r="T190">
        <v>0.98643</v>
      </c>
      <c r="U190">
        <v>19.9926</v>
      </c>
    </row>
    <row r="191" spans="1:21" ht="15">
      <c r="A191" t="s">
        <v>27</v>
      </c>
      <c r="B191">
        <v>0.01883</v>
      </c>
      <c r="C191">
        <v>0.01749</v>
      </c>
      <c r="D191">
        <v>204</v>
      </c>
      <c r="E191">
        <v>0.019374</v>
      </c>
      <c r="F191">
        <v>0.008905</v>
      </c>
      <c r="G191">
        <v>75.26869</v>
      </c>
      <c r="H191">
        <v>20</v>
      </c>
      <c r="I191">
        <v>1505</v>
      </c>
      <c r="J191">
        <v>0.430357</v>
      </c>
      <c r="K191">
        <v>8.603951</v>
      </c>
      <c r="L191">
        <v>1.129063</v>
      </c>
      <c r="M191">
        <v>66.66474</v>
      </c>
      <c r="N191">
        <v>71.51688</v>
      </c>
      <c r="O191">
        <v>61.81261</v>
      </c>
      <c r="P191">
        <v>0.000286</v>
      </c>
      <c r="Q191">
        <v>0.000155</v>
      </c>
      <c r="R191">
        <v>1.19035</v>
      </c>
      <c r="S191">
        <v>1.028597</v>
      </c>
      <c r="T191">
        <v>0.990765</v>
      </c>
      <c r="U191">
        <v>19.9926</v>
      </c>
    </row>
    <row r="192" spans="1:21" ht="15">
      <c r="A192" t="s">
        <v>28</v>
      </c>
      <c r="B192">
        <v>9.073611</v>
      </c>
      <c r="C192">
        <v>0.236803</v>
      </c>
      <c r="D192">
        <v>606</v>
      </c>
      <c r="E192">
        <v>9.336163</v>
      </c>
      <c r="F192">
        <v>3.680642</v>
      </c>
      <c r="G192">
        <v>902.2786</v>
      </c>
      <c r="H192">
        <v>20</v>
      </c>
      <c r="I192">
        <v>17992</v>
      </c>
      <c r="J192">
        <v>43.81753</v>
      </c>
      <c r="K192">
        <v>876.0262</v>
      </c>
      <c r="L192">
        <v>34.36949</v>
      </c>
      <c r="M192">
        <v>26.25231</v>
      </c>
      <c r="N192">
        <v>29.70291</v>
      </c>
      <c r="O192">
        <v>22.80172</v>
      </c>
      <c r="P192">
        <v>0.158795</v>
      </c>
      <c r="Q192">
        <v>0.074492</v>
      </c>
      <c r="R192">
        <v>1.21506</v>
      </c>
      <c r="S192">
        <v>1.001956</v>
      </c>
      <c r="T192">
        <v>1.000316</v>
      </c>
      <c r="U192">
        <v>19.9926</v>
      </c>
    </row>
    <row r="193" spans="1:21" ht="15">
      <c r="A193" t="s">
        <v>29</v>
      </c>
      <c r="B193">
        <v>24.97452</v>
      </c>
      <c r="C193">
        <v>0.271303</v>
      </c>
      <c r="D193">
        <v>233</v>
      </c>
      <c r="E193">
        <v>25.69717</v>
      </c>
      <c r="F193">
        <v>20.14458</v>
      </c>
      <c r="G193">
        <v>9879.207</v>
      </c>
      <c r="H193">
        <v>20</v>
      </c>
      <c r="I193">
        <v>191346</v>
      </c>
      <c r="J193">
        <v>490.9338</v>
      </c>
      <c r="K193">
        <v>9815.043</v>
      </c>
      <c r="L193">
        <v>153.9683</v>
      </c>
      <c r="M193">
        <v>64.16392</v>
      </c>
      <c r="N193">
        <v>74.21817</v>
      </c>
      <c r="O193">
        <v>54.10966</v>
      </c>
      <c r="P193">
        <v>1.436043</v>
      </c>
      <c r="Q193">
        <v>0.190155</v>
      </c>
      <c r="R193">
        <v>1.025015</v>
      </c>
      <c r="S193">
        <v>1.279484</v>
      </c>
      <c r="T193">
        <v>0.999292</v>
      </c>
      <c r="U193">
        <v>19.9926</v>
      </c>
    </row>
    <row r="194" spans="1:21" ht="15">
      <c r="A194" t="s">
        <v>30</v>
      </c>
      <c r="B194">
        <v>0.226518</v>
      </c>
      <c r="C194">
        <v>0.050641</v>
      </c>
      <c r="D194">
        <v>457</v>
      </c>
      <c r="E194">
        <v>0.233072</v>
      </c>
      <c r="F194">
        <v>0.093406</v>
      </c>
      <c r="G194">
        <v>33.9538</v>
      </c>
      <c r="H194">
        <v>20</v>
      </c>
      <c r="I194">
        <v>679</v>
      </c>
      <c r="J194">
        <v>1.033043</v>
      </c>
      <c r="K194">
        <v>20.65322</v>
      </c>
      <c r="L194">
        <v>2.552805</v>
      </c>
      <c r="M194">
        <v>13.30058</v>
      </c>
      <c r="N194">
        <v>13.00056</v>
      </c>
      <c r="O194">
        <v>13.60061</v>
      </c>
      <c r="P194">
        <v>0.00596</v>
      </c>
      <c r="Q194">
        <v>0.001836</v>
      </c>
      <c r="R194">
        <v>1.231912</v>
      </c>
      <c r="S194">
        <v>1.005576</v>
      </c>
      <c r="T194">
        <v>0.996448</v>
      </c>
      <c r="U194">
        <v>19.9926</v>
      </c>
    </row>
    <row r="195" spans="1:21" ht="15">
      <c r="A195" t="s">
        <v>31</v>
      </c>
      <c r="B195">
        <v>0.008414</v>
      </c>
      <c r="C195">
        <v>0.01833</v>
      </c>
      <c r="D195">
        <v>218</v>
      </c>
      <c r="E195">
        <v>0.008657</v>
      </c>
      <c r="F195">
        <v>0.003666</v>
      </c>
      <c r="G195">
        <v>95.22992</v>
      </c>
      <c r="H195">
        <v>20</v>
      </c>
      <c r="I195">
        <v>1904</v>
      </c>
      <c r="J195">
        <v>0.210207</v>
      </c>
      <c r="K195">
        <v>4.202576</v>
      </c>
      <c r="L195">
        <v>1.046168</v>
      </c>
      <c r="M195">
        <v>91.02734</v>
      </c>
      <c r="N195">
        <v>92.92849</v>
      </c>
      <c r="O195">
        <v>89.12621</v>
      </c>
      <c r="P195">
        <v>0.000186</v>
      </c>
      <c r="Q195">
        <v>7.1E-05</v>
      </c>
      <c r="R195">
        <v>1.204059</v>
      </c>
      <c r="S195">
        <v>1.010532</v>
      </c>
      <c r="T195">
        <v>0.992561</v>
      </c>
      <c r="U195">
        <v>19.9926</v>
      </c>
    </row>
    <row r="196" spans="1:6" ht="15">
      <c r="A196" t="s">
        <v>32</v>
      </c>
      <c r="B196">
        <v>42.58923</v>
      </c>
      <c r="E196">
        <v>43.82158</v>
      </c>
      <c r="F196">
        <v>60.30103</v>
      </c>
    </row>
    <row r="197" spans="1:6" ht="15">
      <c r="A197" t="s">
        <v>33</v>
      </c>
      <c r="B197">
        <v>97.18781</v>
      </c>
      <c r="E197">
        <v>100</v>
      </c>
      <c r="F197">
        <v>100</v>
      </c>
    </row>
    <row r="198" spans="1:2" ht="15">
      <c r="A198" t="s">
        <v>34</v>
      </c>
      <c r="B198" t="s">
        <v>35</v>
      </c>
    </row>
    <row r="199" spans="1:2" ht="15">
      <c r="A199" t="s">
        <v>36</v>
      </c>
      <c r="B199">
        <v>0.412289</v>
      </c>
    </row>
    <row r="200" spans="1:2" ht="15">
      <c r="A200" t="s">
        <v>37</v>
      </c>
      <c r="B200">
        <v>2.75615</v>
      </c>
    </row>
    <row r="201" spans="1:2" ht="15">
      <c r="A201" t="s">
        <v>38</v>
      </c>
      <c r="B201">
        <v>17.02481</v>
      </c>
    </row>
    <row r="202" spans="1:2" ht="15">
      <c r="A202" t="s">
        <v>39</v>
      </c>
      <c r="B202">
        <v>11.49335</v>
      </c>
    </row>
    <row r="203" spans="1:2" ht="15">
      <c r="A203" t="s">
        <v>40</v>
      </c>
      <c r="B203">
        <v>0.062023</v>
      </c>
    </row>
    <row r="204" spans="1:2" ht="15">
      <c r="A204" t="s">
        <v>41</v>
      </c>
      <c r="B204">
        <v>0.031409</v>
      </c>
    </row>
    <row r="205" spans="1:2" ht="15">
      <c r="A205" t="s">
        <v>42</v>
      </c>
      <c r="B205">
        <v>11.67316</v>
      </c>
    </row>
    <row r="206" spans="1:2" ht="15">
      <c r="A206" t="s">
        <v>43</v>
      </c>
      <c r="B206">
        <v>53.42982</v>
      </c>
    </row>
    <row r="207" spans="1:2" ht="15">
      <c r="A207" t="s">
        <v>44</v>
      </c>
      <c r="B207">
        <v>0.292488</v>
      </c>
    </row>
    <row r="208" spans="1:2" ht="15">
      <c r="A208" t="s">
        <v>45</v>
      </c>
      <c r="B208">
        <v>0.012298</v>
      </c>
    </row>
    <row r="209" spans="1:2" ht="15">
      <c r="A209" t="s">
        <v>33</v>
      </c>
      <c r="B209">
        <v>97.18781</v>
      </c>
    </row>
    <row r="211" ht="15">
      <c r="B211" t="s">
        <v>53</v>
      </c>
    </row>
    <row r="212" spans="1:21" ht="15">
      <c r="A212" t="s">
        <v>22</v>
      </c>
      <c r="B212">
        <v>0.08583</v>
      </c>
      <c r="C212">
        <v>0.024666</v>
      </c>
      <c r="D212">
        <v>221</v>
      </c>
      <c r="E212">
        <v>0.099876</v>
      </c>
      <c r="F212">
        <v>0.093353</v>
      </c>
      <c r="G212">
        <v>20.05133</v>
      </c>
      <c r="H212">
        <v>20</v>
      </c>
      <c r="I212">
        <v>401</v>
      </c>
      <c r="J212">
        <v>0.615998</v>
      </c>
      <c r="K212">
        <v>12.35113</v>
      </c>
      <c r="L212">
        <v>2.604002</v>
      </c>
      <c r="M212">
        <v>7.700196</v>
      </c>
      <c r="N212">
        <v>8.000211</v>
      </c>
      <c r="O212">
        <v>7.400181</v>
      </c>
      <c r="P212">
        <v>0.008802</v>
      </c>
      <c r="Q212">
        <v>0.000433</v>
      </c>
      <c r="R212">
        <v>1.02951</v>
      </c>
      <c r="S212">
        <v>1.938043</v>
      </c>
      <c r="T212">
        <v>1.000375</v>
      </c>
      <c r="U212">
        <v>20.0506</v>
      </c>
    </row>
    <row r="213" spans="1:21" ht="15">
      <c r="A213" t="s">
        <v>23</v>
      </c>
      <c r="B213">
        <v>12.85207</v>
      </c>
      <c r="C213">
        <v>0.166207</v>
      </c>
      <c r="D213">
        <v>248</v>
      </c>
      <c r="E213">
        <v>14.95519</v>
      </c>
      <c r="F213">
        <v>11.91044</v>
      </c>
      <c r="G213">
        <v>3772.641</v>
      </c>
      <c r="H213">
        <v>20</v>
      </c>
      <c r="I213">
        <v>74525</v>
      </c>
      <c r="J213">
        <v>186.1708</v>
      </c>
      <c r="K213">
        <v>3732.835</v>
      </c>
      <c r="L213">
        <v>94.77681</v>
      </c>
      <c r="M213">
        <v>39.80553</v>
      </c>
      <c r="N213">
        <v>49.30802</v>
      </c>
      <c r="O213">
        <v>30.30303</v>
      </c>
      <c r="P213">
        <v>0.560672</v>
      </c>
      <c r="Q213">
        <v>0.08122</v>
      </c>
      <c r="R213">
        <v>1.049201</v>
      </c>
      <c r="S213">
        <v>1.500661</v>
      </c>
      <c r="T213">
        <v>1.005515</v>
      </c>
      <c r="U213">
        <v>20.0506</v>
      </c>
    </row>
    <row r="214" spans="1:21" ht="15">
      <c r="A214" t="s">
        <v>24</v>
      </c>
      <c r="B214">
        <v>13.96651</v>
      </c>
      <c r="C214">
        <v>0.23386</v>
      </c>
      <c r="D214">
        <v>321</v>
      </c>
      <c r="E214">
        <v>16.25201</v>
      </c>
      <c r="F214">
        <v>14.36858</v>
      </c>
      <c r="G214">
        <v>3648.147</v>
      </c>
      <c r="H214">
        <v>20</v>
      </c>
      <c r="I214">
        <v>72095</v>
      </c>
      <c r="J214">
        <v>179.3281</v>
      </c>
      <c r="K214">
        <v>3595.636</v>
      </c>
      <c r="L214">
        <v>69.47364</v>
      </c>
      <c r="M214">
        <v>52.51124</v>
      </c>
      <c r="N214">
        <v>78.02008</v>
      </c>
      <c r="O214">
        <v>27.00241</v>
      </c>
      <c r="P214">
        <v>1.211681</v>
      </c>
      <c r="Q214">
        <v>0.09156</v>
      </c>
      <c r="R214">
        <v>1.011511</v>
      </c>
      <c r="S214">
        <v>1.502703</v>
      </c>
      <c r="T214">
        <v>1.001872</v>
      </c>
      <c r="U214">
        <v>20.0506</v>
      </c>
    </row>
    <row r="215" spans="1:21" ht="15">
      <c r="A215" t="s">
        <v>25</v>
      </c>
      <c r="B215">
        <v>0.036264</v>
      </c>
      <c r="C215">
        <v>0.012723</v>
      </c>
      <c r="D215">
        <v>135</v>
      </c>
      <c r="E215">
        <v>0.042199</v>
      </c>
      <c r="F215">
        <v>0.022624</v>
      </c>
      <c r="G215">
        <v>43.25617</v>
      </c>
      <c r="H215">
        <v>20</v>
      </c>
      <c r="I215">
        <v>865</v>
      </c>
      <c r="J215">
        <v>0.80066</v>
      </c>
      <c r="K215">
        <v>16.05372</v>
      </c>
      <c r="L215">
        <v>1.590157</v>
      </c>
      <c r="M215">
        <v>27.20245</v>
      </c>
      <c r="N215">
        <v>28.70272</v>
      </c>
      <c r="O215">
        <v>25.70218</v>
      </c>
      <c r="P215">
        <v>0.00197</v>
      </c>
      <c r="Q215">
        <v>0.000324</v>
      </c>
      <c r="R215">
        <v>1.079051</v>
      </c>
      <c r="S215">
        <v>1.042821</v>
      </c>
      <c r="T215">
        <v>0.995297</v>
      </c>
      <c r="U215">
        <v>20.0506</v>
      </c>
    </row>
    <row r="216" spans="1:21" ht="15">
      <c r="A216" t="s">
        <v>26</v>
      </c>
      <c r="B216">
        <v>0.144457</v>
      </c>
      <c r="C216">
        <v>0.019763</v>
      </c>
      <c r="D216">
        <v>162</v>
      </c>
      <c r="E216">
        <v>0.168096</v>
      </c>
      <c r="F216">
        <v>0.092385</v>
      </c>
      <c r="G216">
        <v>64.71381</v>
      </c>
      <c r="H216">
        <v>20</v>
      </c>
      <c r="I216">
        <v>1294</v>
      </c>
      <c r="J216">
        <v>2.252428</v>
      </c>
      <c r="K216">
        <v>45.16254</v>
      </c>
      <c r="L216">
        <v>3.309954</v>
      </c>
      <c r="M216">
        <v>19.55128</v>
      </c>
      <c r="N216">
        <v>21.60154</v>
      </c>
      <c r="O216">
        <v>17.50101</v>
      </c>
      <c r="P216">
        <v>0.011733</v>
      </c>
      <c r="Q216">
        <v>0.001234</v>
      </c>
      <c r="R216">
        <v>1.099242</v>
      </c>
      <c r="S216">
        <v>1.067636</v>
      </c>
      <c r="T216">
        <v>0.997781</v>
      </c>
      <c r="U216">
        <v>20.0506</v>
      </c>
    </row>
    <row r="217" spans="1:21" ht="15">
      <c r="A217" t="s">
        <v>27</v>
      </c>
      <c r="B217">
        <v>0.03347</v>
      </c>
      <c r="C217">
        <v>0.016088</v>
      </c>
      <c r="D217">
        <v>181</v>
      </c>
      <c r="E217">
        <v>0.038947</v>
      </c>
      <c r="F217">
        <v>0.017472</v>
      </c>
      <c r="G217">
        <v>70.31631</v>
      </c>
      <c r="H217">
        <v>20</v>
      </c>
      <c r="I217">
        <v>1406</v>
      </c>
      <c r="J217">
        <v>0.778352</v>
      </c>
      <c r="K217">
        <v>15.60643</v>
      </c>
      <c r="L217">
        <v>1.285258</v>
      </c>
      <c r="M217">
        <v>54.70988</v>
      </c>
      <c r="N217">
        <v>56.51054</v>
      </c>
      <c r="O217">
        <v>52.90924</v>
      </c>
      <c r="P217">
        <v>0.000517</v>
      </c>
      <c r="Q217">
        <v>0.000281</v>
      </c>
      <c r="R217">
        <v>1.191203</v>
      </c>
      <c r="S217">
        <v>1.014631</v>
      </c>
      <c r="T217">
        <v>0.986419</v>
      </c>
      <c r="U217">
        <v>20.0506</v>
      </c>
    </row>
    <row r="218" spans="1:21" ht="15">
      <c r="A218" t="s">
        <v>28</v>
      </c>
      <c r="B218">
        <v>8.147285</v>
      </c>
      <c r="C218">
        <v>0.221651</v>
      </c>
      <c r="D218">
        <v>573</v>
      </c>
      <c r="E218">
        <v>9.480514</v>
      </c>
      <c r="F218">
        <v>3.647829</v>
      </c>
      <c r="G218">
        <v>813.9304</v>
      </c>
      <c r="H218">
        <v>20</v>
      </c>
      <c r="I218">
        <v>16235</v>
      </c>
      <c r="J218">
        <v>39.41421</v>
      </c>
      <c r="K218">
        <v>790.2785</v>
      </c>
      <c r="L218">
        <v>34.41295</v>
      </c>
      <c r="M218">
        <v>23.65186</v>
      </c>
      <c r="N218">
        <v>25.90221</v>
      </c>
      <c r="O218">
        <v>21.40151</v>
      </c>
      <c r="P218">
        <v>0.142838</v>
      </c>
      <c r="Q218">
        <v>0.067006</v>
      </c>
      <c r="R218">
        <v>1.216456</v>
      </c>
      <c r="S218">
        <v>0.996976</v>
      </c>
      <c r="T218">
        <v>1.000316</v>
      </c>
      <c r="U218">
        <v>20.0506</v>
      </c>
    </row>
    <row r="219" spans="1:21" ht="15">
      <c r="A219" t="s">
        <v>29</v>
      </c>
      <c r="B219">
        <v>12.33796</v>
      </c>
      <c r="C219">
        <v>0.165228</v>
      </c>
      <c r="D219">
        <v>209</v>
      </c>
      <c r="E219">
        <v>14.35696</v>
      </c>
      <c r="F219">
        <v>10.98456</v>
      </c>
      <c r="G219">
        <v>4293.585</v>
      </c>
      <c r="H219">
        <v>20</v>
      </c>
      <c r="I219">
        <v>84672</v>
      </c>
      <c r="J219">
        <v>212.1447</v>
      </c>
      <c r="K219">
        <v>4253.629</v>
      </c>
      <c r="L219">
        <v>107.4594</v>
      </c>
      <c r="M219">
        <v>39.9554</v>
      </c>
      <c r="N219">
        <v>46.30708</v>
      </c>
      <c r="O219">
        <v>33.60373</v>
      </c>
      <c r="P219">
        <v>0.62055</v>
      </c>
      <c r="Q219">
        <v>0.082171</v>
      </c>
      <c r="R219">
        <v>1.02525</v>
      </c>
      <c r="S219">
        <v>1.453458</v>
      </c>
      <c r="T219">
        <v>1.000026</v>
      </c>
      <c r="U219">
        <v>20.0506</v>
      </c>
    </row>
    <row r="220" spans="1:21" ht="15">
      <c r="A220" t="s">
        <v>30</v>
      </c>
      <c r="B220">
        <v>0.934327</v>
      </c>
      <c r="C220">
        <v>0.077483</v>
      </c>
      <c r="D220">
        <v>439</v>
      </c>
      <c r="E220">
        <v>1.087221</v>
      </c>
      <c r="F220">
        <v>0.425253</v>
      </c>
      <c r="G220">
        <v>98.43196</v>
      </c>
      <c r="H220">
        <v>20</v>
      </c>
      <c r="I220">
        <v>1968</v>
      </c>
      <c r="J220">
        <v>4.288223</v>
      </c>
      <c r="K220">
        <v>85.98145</v>
      </c>
      <c r="L220">
        <v>7.905857</v>
      </c>
      <c r="M220">
        <v>12.45051</v>
      </c>
      <c r="N220">
        <v>12.20049</v>
      </c>
      <c r="O220">
        <v>12.70053</v>
      </c>
      <c r="P220">
        <v>0.024742</v>
      </c>
      <c r="Q220">
        <v>0.007622</v>
      </c>
      <c r="R220">
        <v>1.233178</v>
      </c>
      <c r="S220">
        <v>0.999185</v>
      </c>
      <c r="T220">
        <v>0.995171</v>
      </c>
      <c r="U220">
        <v>20.0506</v>
      </c>
    </row>
    <row r="221" spans="1:21" ht="15">
      <c r="A221" t="s">
        <v>31</v>
      </c>
      <c r="B221">
        <v>0.008847</v>
      </c>
      <c r="C221">
        <v>0.016909</v>
      </c>
      <c r="D221">
        <v>201</v>
      </c>
      <c r="E221">
        <v>0.010295</v>
      </c>
      <c r="F221">
        <v>0.004255</v>
      </c>
      <c r="G221">
        <v>84.52357</v>
      </c>
      <c r="H221">
        <v>20</v>
      </c>
      <c r="I221">
        <v>1690</v>
      </c>
      <c r="J221">
        <v>0.224554</v>
      </c>
      <c r="K221">
        <v>4.502441</v>
      </c>
      <c r="L221">
        <v>1.056266</v>
      </c>
      <c r="M221">
        <v>80.02113</v>
      </c>
      <c r="N221">
        <v>80.62144</v>
      </c>
      <c r="O221">
        <v>79.42081</v>
      </c>
      <c r="P221">
        <v>0.000199</v>
      </c>
      <c r="Q221">
        <v>7.6E-05</v>
      </c>
      <c r="R221">
        <v>1.205162</v>
      </c>
      <c r="S221">
        <v>1.002263</v>
      </c>
      <c r="T221">
        <v>0.984167</v>
      </c>
      <c r="U221">
        <v>20.0506</v>
      </c>
    </row>
    <row r="222" spans="1:6" ht="15">
      <c r="A222" t="s">
        <v>32</v>
      </c>
      <c r="B222">
        <v>37.39013</v>
      </c>
      <c r="E222">
        <v>43.50869</v>
      </c>
      <c r="F222">
        <v>58.43325</v>
      </c>
    </row>
    <row r="223" spans="1:6" ht="15">
      <c r="A223" t="s">
        <v>33</v>
      </c>
      <c r="B223">
        <v>85.93716</v>
      </c>
      <c r="E223">
        <v>99.99998</v>
      </c>
      <c r="F223">
        <v>99.99999</v>
      </c>
    </row>
    <row r="224" spans="1:2" ht="15">
      <c r="A224" t="s">
        <v>34</v>
      </c>
      <c r="B224" t="s">
        <v>35</v>
      </c>
    </row>
    <row r="225" spans="1:2" ht="15">
      <c r="A225" t="s">
        <v>36</v>
      </c>
      <c r="B225">
        <v>0.115697</v>
      </c>
    </row>
    <row r="226" spans="1:2" ht="15">
      <c r="A226" t="s">
        <v>37</v>
      </c>
      <c r="B226">
        <v>24.2839</v>
      </c>
    </row>
    <row r="227" spans="1:2" ht="15">
      <c r="A227" t="s">
        <v>38</v>
      </c>
      <c r="B227">
        <v>23.16064</v>
      </c>
    </row>
    <row r="228" spans="1:2" ht="15">
      <c r="A228" t="s">
        <v>39</v>
      </c>
      <c r="B228">
        <v>0.050741</v>
      </c>
    </row>
    <row r="229" spans="1:2" ht="15">
      <c r="A229" t="s">
        <v>40</v>
      </c>
      <c r="B229">
        <v>0.174014</v>
      </c>
    </row>
    <row r="230" spans="1:2" ht="15">
      <c r="A230" t="s">
        <v>41</v>
      </c>
      <c r="B230">
        <v>0.05583</v>
      </c>
    </row>
    <row r="231" spans="1:2" ht="15">
      <c r="A231" t="s">
        <v>42</v>
      </c>
      <c r="B231">
        <v>10.48145</v>
      </c>
    </row>
    <row r="232" spans="1:2" ht="15">
      <c r="A232" t="s">
        <v>43</v>
      </c>
      <c r="B232">
        <v>26.39552</v>
      </c>
    </row>
    <row r="233" spans="1:2" ht="15">
      <c r="A233" t="s">
        <v>44</v>
      </c>
      <c r="B233">
        <v>1.206437</v>
      </c>
    </row>
    <row r="234" spans="1:2" ht="15">
      <c r="A234" t="s">
        <v>45</v>
      </c>
      <c r="B234">
        <v>0.012931</v>
      </c>
    </row>
    <row r="235" spans="1:2" ht="15">
      <c r="A235" t="s">
        <v>33</v>
      </c>
      <c r="B235">
        <v>85.93716</v>
      </c>
    </row>
    <row r="237" ht="15">
      <c r="B237" t="s">
        <v>54</v>
      </c>
    </row>
    <row r="238" spans="1:21" ht="15">
      <c r="A238" t="s">
        <v>22</v>
      </c>
      <c r="B238">
        <v>0.025468</v>
      </c>
      <c r="C238">
        <v>0.022797</v>
      </c>
      <c r="D238">
        <v>249</v>
      </c>
      <c r="E238">
        <v>0.025694</v>
      </c>
      <c r="F238">
        <v>0.027306</v>
      </c>
      <c r="G238">
        <v>9.800317</v>
      </c>
      <c r="H238">
        <v>20</v>
      </c>
      <c r="I238">
        <v>196</v>
      </c>
      <c r="J238">
        <v>0.150215</v>
      </c>
      <c r="K238">
        <v>3.050165</v>
      </c>
      <c r="L238">
        <v>1.451866</v>
      </c>
      <c r="M238">
        <v>6.750152</v>
      </c>
      <c r="N238">
        <v>7.400181</v>
      </c>
      <c r="O238">
        <v>6.100123</v>
      </c>
      <c r="P238">
        <v>0.002146</v>
      </c>
      <c r="Q238">
        <v>0.000105</v>
      </c>
      <c r="R238">
        <v>0.992183</v>
      </c>
      <c r="S238">
        <v>2.439216</v>
      </c>
      <c r="T238">
        <v>1.003611</v>
      </c>
      <c r="U238">
        <v>20.3054</v>
      </c>
    </row>
    <row r="239" spans="1:21" ht="15">
      <c r="A239" t="s">
        <v>23</v>
      </c>
      <c r="B239">
        <v>10.88068</v>
      </c>
      <c r="C239">
        <v>0.144423</v>
      </c>
      <c r="D239">
        <v>231</v>
      </c>
      <c r="E239">
        <v>10.97739</v>
      </c>
      <c r="F239">
        <v>9.940153</v>
      </c>
      <c r="G239">
        <v>3543.354</v>
      </c>
      <c r="H239">
        <v>20</v>
      </c>
      <c r="I239">
        <v>70048</v>
      </c>
      <c r="J239">
        <v>172.422</v>
      </c>
      <c r="K239">
        <v>3501.098</v>
      </c>
      <c r="L239">
        <v>83.85434</v>
      </c>
      <c r="M239">
        <v>42.25606</v>
      </c>
      <c r="N239">
        <v>49.40805</v>
      </c>
      <c r="O239">
        <v>35.10406</v>
      </c>
      <c r="P239">
        <v>0.980162</v>
      </c>
      <c r="Q239">
        <v>0.074149</v>
      </c>
      <c r="R239">
        <v>1.010965</v>
      </c>
      <c r="S239">
        <v>1.45828</v>
      </c>
      <c r="T239">
        <v>1.002598</v>
      </c>
      <c r="U239">
        <v>20.3054</v>
      </c>
    </row>
    <row r="240" spans="1:21" ht="15">
      <c r="A240" t="s">
        <v>24</v>
      </c>
      <c r="B240">
        <v>0.735446</v>
      </c>
      <c r="C240">
        <v>0.042383</v>
      </c>
      <c r="D240">
        <v>196</v>
      </c>
      <c r="E240">
        <v>0.741983</v>
      </c>
      <c r="F240">
        <v>0.745863</v>
      </c>
      <c r="G240">
        <v>183.1606</v>
      </c>
      <c r="H240">
        <v>20</v>
      </c>
      <c r="I240">
        <v>3661</v>
      </c>
      <c r="J240">
        <v>8.269222</v>
      </c>
      <c r="K240">
        <v>167.9099</v>
      </c>
      <c r="L240">
        <v>12.00992</v>
      </c>
      <c r="M240">
        <v>15.25077</v>
      </c>
      <c r="N240">
        <v>16.60091</v>
      </c>
      <c r="O240">
        <v>13.90064</v>
      </c>
      <c r="P240">
        <v>0.051141</v>
      </c>
      <c r="Q240">
        <v>0.004241</v>
      </c>
      <c r="R240">
        <v>0.97476</v>
      </c>
      <c r="S240">
        <v>1.788157</v>
      </c>
      <c r="T240">
        <v>1.002633</v>
      </c>
      <c r="U240">
        <v>20.3054</v>
      </c>
    </row>
    <row r="241" spans="1:21" ht="15">
      <c r="A241" t="s">
        <v>25</v>
      </c>
      <c r="B241">
        <v>1.446627</v>
      </c>
      <c r="C241">
        <v>0.041221</v>
      </c>
      <c r="D241">
        <v>158</v>
      </c>
      <c r="E241">
        <v>1.459486</v>
      </c>
      <c r="F241">
        <v>0.889678</v>
      </c>
      <c r="G241">
        <v>727.0402</v>
      </c>
      <c r="H241">
        <v>20</v>
      </c>
      <c r="I241">
        <v>14506</v>
      </c>
      <c r="J241">
        <v>33.70454</v>
      </c>
      <c r="K241">
        <v>684.3842</v>
      </c>
      <c r="L241">
        <v>17.04426</v>
      </c>
      <c r="M241">
        <v>42.65601</v>
      </c>
      <c r="N241">
        <v>43.10613</v>
      </c>
      <c r="O241">
        <v>42.20588</v>
      </c>
      <c r="P241">
        <v>0.08291</v>
      </c>
      <c r="Q241">
        <v>0.013631</v>
      </c>
      <c r="R241">
        <v>1.037889</v>
      </c>
      <c r="S241">
        <v>1.03983</v>
      </c>
      <c r="T241">
        <v>0.983401</v>
      </c>
      <c r="U241">
        <v>20.3054</v>
      </c>
    </row>
    <row r="242" spans="1:21" ht="15">
      <c r="A242" t="s">
        <v>26</v>
      </c>
      <c r="B242">
        <v>0.001501</v>
      </c>
      <c r="C242">
        <v>0.014516</v>
      </c>
      <c r="D242">
        <v>174</v>
      </c>
      <c r="E242">
        <v>0.001514</v>
      </c>
      <c r="F242">
        <v>0.000946</v>
      </c>
      <c r="G242">
        <v>26.25227</v>
      </c>
      <c r="H242">
        <v>20</v>
      </c>
      <c r="I242">
        <v>525</v>
      </c>
      <c r="J242">
        <v>0.024627</v>
      </c>
      <c r="K242">
        <v>0.500053</v>
      </c>
      <c r="L242">
        <v>1.019418</v>
      </c>
      <c r="M242">
        <v>25.75222</v>
      </c>
      <c r="N242">
        <v>28.90276</v>
      </c>
      <c r="O242">
        <v>22.60169</v>
      </c>
      <c r="P242">
        <v>0.000128</v>
      </c>
      <c r="Q242">
        <v>1.3E-05</v>
      </c>
      <c r="R242">
        <v>1.057687</v>
      </c>
      <c r="S242">
        <v>1.063628</v>
      </c>
      <c r="T242">
        <v>0.988935</v>
      </c>
      <c r="U242">
        <v>20.3054</v>
      </c>
    </row>
    <row r="243" spans="1:21" ht="15">
      <c r="A243" t="s">
        <v>27</v>
      </c>
      <c r="B243">
        <v>0.068309</v>
      </c>
      <c r="C243">
        <v>0.0184</v>
      </c>
      <c r="D243">
        <v>200</v>
      </c>
      <c r="E243">
        <v>0.068916</v>
      </c>
      <c r="F243">
        <v>0.035152</v>
      </c>
      <c r="G243">
        <v>113.8928</v>
      </c>
      <c r="H243">
        <v>20</v>
      </c>
      <c r="I243">
        <v>2277</v>
      </c>
      <c r="J243">
        <v>1.705062</v>
      </c>
      <c r="K243">
        <v>34.62196</v>
      </c>
      <c r="L243">
        <v>1.436755</v>
      </c>
      <c r="M243">
        <v>79.27083</v>
      </c>
      <c r="N243">
        <v>84.72368</v>
      </c>
      <c r="O243">
        <v>73.81798</v>
      </c>
      <c r="P243">
        <v>0.001132</v>
      </c>
      <c r="Q243">
        <v>0.000615</v>
      </c>
      <c r="R243">
        <v>1.144833</v>
      </c>
      <c r="S243">
        <v>1.016006</v>
      </c>
      <c r="T243">
        <v>0.95494</v>
      </c>
      <c r="U243">
        <v>20.3054</v>
      </c>
    </row>
    <row r="244" spans="1:21" ht="15">
      <c r="A244" t="s">
        <v>28</v>
      </c>
      <c r="B244">
        <v>4.265494</v>
      </c>
      <c r="C244">
        <v>0.167426</v>
      </c>
      <c r="D244">
        <v>994</v>
      </c>
      <c r="E244">
        <v>4.303408</v>
      </c>
      <c r="F244">
        <v>1.882666</v>
      </c>
      <c r="G244">
        <v>517.6327</v>
      </c>
      <c r="H244">
        <v>20</v>
      </c>
      <c r="I244">
        <v>10335</v>
      </c>
      <c r="J244">
        <v>21.55347</v>
      </c>
      <c r="K244">
        <v>437.6518</v>
      </c>
      <c r="L244">
        <v>6.471954</v>
      </c>
      <c r="M244">
        <v>79.9809</v>
      </c>
      <c r="N244">
        <v>134.4596</v>
      </c>
      <c r="O244">
        <v>25.50215</v>
      </c>
      <c r="P244">
        <v>0.07811</v>
      </c>
      <c r="Q244">
        <v>0.036642</v>
      </c>
      <c r="R244">
        <v>1.166715</v>
      </c>
      <c r="S244">
        <v>0.997722</v>
      </c>
      <c r="T244">
        <v>1.000316</v>
      </c>
      <c r="U244">
        <v>20.3054</v>
      </c>
    </row>
    <row r="245" spans="1:21" ht="15">
      <c r="A245" t="s">
        <v>29</v>
      </c>
      <c r="B245">
        <v>17.04884</v>
      </c>
      <c r="C245">
        <v>0.201862</v>
      </c>
      <c r="D245">
        <v>221</v>
      </c>
      <c r="E245">
        <v>17.20038</v>
      </c>
      <c r="F245">
        <v>14.96292</v>
      </c>
      <c r="G245">
        <v>6548.104</v>
      </c>
      <c r="H245">
        <v>20</v>
      </c>
      <c r="I245">
        <v>128192</v>
      </c>
      <c r="J245">
        <v>319.8062</v>
      </c>
      <c r="K245">
        <v>6493.793</v>
      </c>
      <c r="L245">
        <v>120.5689</v>
      </c>
      <c r="M245">
        <v>54.31007</v>
      </c>
      <c r="N245">
        <v>64.41369</v>
      </c>
      <c r="O245">
        <v>44.20645</v>
      </c>
      <c r="P245">
        <v>0.893303</v>
      </c>
      <c r="Q245">
        <v>0.124992</v>
      </c>
      <c r="R245">
        <v>0.987739</v>
      </c>
      <c r="S245">
        <v>1.381364</v>
      </c>
      <c r="T245">
        <v>1.000118</v>
      </c>
      <c r="U245">
        <v>20.3054</v>
      </c>
    </row>
    <row r="246" spans="1:21" ht="15">
      <c r="A246" t="s">
        <v>30</v>
      </c>
      <c r="B246">
        <v>25.70999</v>
      </c>
      <c r="C246">
        <v>0.475852</v>
      </c>
      <c r="D246">
        <v>739</v>
      </c>
      <c r="E246">
        <v>25.93852</v>
      </c>
      <c r="F246">
        <v>11.53541</v>
      </c>
      <c r="G246">
        <v>2594.424</v>
      </c>
      <c r="H246">
        <v>20</v>
      </c>
      <c r="I246">
        <v>51448</v>
      </c>
      <c r="J246">
        <v>125.7359</v>
      </c>
      <c r="K246">
        <v>2553.118</v>
      </c>
      <c r="L246">
        <v>62.81023</v>
      </c>
      <c r="M246">
        <v>41.30576</v>
      </c>
      <c r="N246">
        <v>47.50745</v>
      </c>
      <c r="O246">
        <v>35.10406</v>
      </c>
      <c r="P246">
        <v>0.767665</v>
      </c>
      <c r="Q246">
        <v>0.217418</v>
      </c>
      <c r="R246">
        <v>1.183424</v>
      </c>
      <c r="S246">
        <v>1.000026</v>
      </c>
      <c r="T246">
        <v>0.998685</v>
      </c>
      <c r="U246">
        <v>20.3054</v>
      </c>
    </row>
    <row r="247" spans="1:21" ht="15">
      <c r="A247" t="s">
        <v>31</v>
      </c>
      <c r="B247">
        <v>0.004885</v>
      </c>
      <c r="C247">
        <v>0.01868</v>
      </c>
      <c r="D247">
        <v>223</v>
      </c>
      <c r="E247">
        <v>0.004928</v>
      </c>
      <c r="F247">
        <v>0.002316</v>
      </c>
      <c r="G247">
        <v>111.2909</v>
      </c>
      <c r="H247">
        <v>20</v>
      </c>
      <c r="I247">
        <v>2225</v>
      </c>
      <c r="J247">
        <v>0.128136</v>
      </c>
      <c r="K247">
        <v>2.601845</v>
      </c>
      <c r="L247">
        <v>1.023938</v>
      </c>
      <c r="M247">
        <v>108.689</v>
      </c>
      <c r="N247">
        <v>112.4417</v>
      </c>
      <c r="O247">
        <v>104.9363</v>
      </c>
      <c r="P247">
        <v>0.000113</v>
      </c>
      <c r="Q247">
        <v>4.3E-05</v>
      </c>
      <c r="R247">
        <v>1.157151</v>
      </c>
      <c r="S247">
        <v>1.00331</v>
      </c>
      <c r="T247">
        <v>0.990722</v>
      </c>
      <c r="U247">
        <v>20.3054</v>
      </c>
    </row>
    <row r="248" spans="1:6" ht="15">
      <c r="A248" t="s">
        <v>32</v>
      </c>
      <c r="B248">
        <v>38.93172</v>
      </c>
      <c r="E248">
        <v>39.27777</v>
      </c>
      <c r="F248">
        <v>59.97759</v>
      </c>
    </row>
    <row r="249" spans="1:6" ht="15">
      <c r="A249" t="s">
        <v>33</v>
      </c>
      <c r="B249">
        <v>99.11897</v>
      </c>
      <c r="E249">
        <v>100</v>
      </c>
      <c r="F249">
        <v>100</v>
      </c>
    </row>
    <row r="250" spans="1:2" ht="15">
      <c r="A250" t="s">
        <v>34</v>
      </c>
      <c r="B250" t="s">
        <v>35</v>
      </c>
    </row>
    <row r="251" spans="1:2" ht="15">
      <c r="A251" t="s">
        <v>36</v>
      </c>
      <c r="B251">
        <v>0.03433</v>
      </c>
    </row>
    <row r="252" spans="1:2" ht="15">
      <c r="A252" t="s">
        <v>37</v>
      </c>
      <c r="B252">
        <v>20.55898</v>
      </c>
    </row>
    <row r="253" spans="1:2" ht="15">
      <c r="A253" t="s">
        <v>38</v>
      </c>
      <c r="B253">
        <v>1.219588</v>
      </c>
    </row>
    <row r="254" spans="1:2" ht="15">
      <c r="A254" t="s">
        <v>39</v>
      </c>
      <c r="B254">
        <v>2.024121</v>
      </c>
    </row>
    <row r="255" spans="1:2" ht="15">
      <c r="A255" t="s">
        <v>40</v>
      </c>
      <c r="B255">
        <v>0.001808</v>
      </c>
    </row>
    <row r="256" spans="1:2" ht="15">
      <c r="A256" t="s">
        <v>41</v>
      </c>
      <c r="B256">
        <v>0.113943</v>
      </c>
    </row>
    <row r="257" spans="1:2" ht="15">
      <c r="A257" t="s">
        <v>42</v>
      </c>
      <c r="B257">
        <v>5.487541</v>
      </c>
    </row>
    <row r="258" spans="1:2" ht="15">
      <c r="A258" t="s">
        <v>43</v>
      </c>
      <c r="B258">
        <v>36.47385</v>
      </c>
    </row>
    <row r="259" spans="1:2" ht="15">
      <c r="A259" t="s">
        <v>44</v>
      </c>
      <c r="B259">
        <v>33.19768</v>
      </c>
    </row>
    <row r="260" spans="1:2" ht="15">
      <c r="A260" t="s">
        <v>45</v>
      </c>
      <c r="B260">
        <v>0.00714</v>
      </c>
    </row>
    <row r="261" spans="1:2" ht="15">
      <c r="A261" t="s">
        <v>33</v>
      </c>
      <c r="B261">
        <v>99.11897</v>
      </c>
    </row>
    <row r="263" ht="15">
      <c r="B263" t="s">
        <v>55</v>
      </c>
    </row>
    <row r="264" spans="1:21" ht="15">
      <c r="A264" t="s">
        <v>22</v>
      </c>
      <c r="B264">
        <v>1.35269</v>
      </c>
      <c r="C264">
        <v>0.075478</v>
      </c>
      <c r="D264">
        <v>245</v>
      </c>
      <c r="E264">
        <v>1.386064</v>
      </c>
      <c r="F264">
        <v>1.272325</v>
      </c>
      <c r="G264">
        <v>218.7578</v>
      </c>
      <c r="H264">
        <v>20</v>
      </c>
      <c r="I264">
        <v>4372</v>
      </c>
      <c r="J264">
        <v>10.27158</v>
      </c>
      <c r="K264">
        <v>207.9574</v>
      </c>
      <c r="L264">
        <v>20.25456</v>
      </c>
      <c r="M264">
        <v>10.80042</v>
      </c>
      <c r="N264">
        <v>14.20067</v>
      </c>
      <c r="O264">
        <v>7.400181</v>
      </c>
      <c r="P264">
        <v>0.146772</v>
      </c>
      <c r="Q264">
        <v>0.007214</v>
      </c>
      <c r="R264">
        <v>1.03649</v>
      </c>
      <c r="S264">
        <v>1.817628</v>
      </c>
      <c r="T264">
        <v>1.001242</v>
      </c>
      <c r="U264">
        <v>20.2459</v>
      </c>
    </row>
    <row r="265" spans="1:21" ht="15">
      <c r="A265" t="s">
        <v>23</v>
      </c>
      <c r="B265">
        <v>19.38477</v>
      </c>
      <c r="C265">
        <v>0.203999</v>
      </c>
      <c r="D265">
        <v>249</v>
      </c>
      <c r="E265">
        <v>19.86305</v>
      </c>
      <c r="F265">
        <v>15.53564</v>
      </c>
      <c r="G265">
        <v>6931.61</v>
      </c>
      <c r="H265">
        <v>20</v>
      </c>
      <c r="I265">
        <v>135532</v>
      </c>
      <c r="J265">
        <v>339.4143</v>
      </c>
      <c r="K265">
        <v>6871.748</v>
      </c>
      <c r="L265">
        <v>115.7922</v>
      </c>
      <c r="M265">
        <v>59.86251</v>
      </c>
      <c r="N265">
        <v>74.31822</v>
      </c>
      <c r="O265">
        <v>45.4068</v>
      </c>
      <c r="P265">
        <v>1.02218</v>
      </c>
      <c r="Q265">
        <v>0.148075</v>
      </c>
      <c r="R265">
        <v>1.056361</v>
      </c>
      <c r="S265">
        <v>1.247793</v>
      </c>
      <c r="T265">
        <v>1.001219</v>
      </c>
      <c r="U265">
        <v>20.2459</v>
      </c>
    </row>
    <row r="266" spans="1:21" ht="15">
      <c r="A266" t="s">
        <v>24</v>
      </c>
      <c r="B266">
        <v>0.31961</v>
      </c>
      <c r="C266">
        <v>0.026818</v>
      </c>
      <c r="D266">
        <v>158</v>
      </c>
      <c r="E266">
        <v>0.327495</v>
      </c>
      <c r="F266">
        <v>0.284354</v>
      </c>
      <c r="G266">
        <v>100.5834</v>
      </c>
      <c r="H266">
        <v>20</v>
      </c>
      <c r="I266">
        <v>2011</v>
      </c>
      <c r="J266">
        <v>4.274086</v>
      </c>
      <c r="K266">
        <v>86.53272</v>
      </c>
      <c r="L266">
        <v>7.158627</v>
      </c>
      <c r="M266">
        <v>14.05065</v>
      </c>
      <c r="N266">
        <v>14.6007</v>
      </c>
      <c r="O266">
        <v>13.5006</v>
      </c>
      <c r="P266">
        <v>0.028879</v>
      </c>
      <c r="Q266">
        <v>0.002182</v>
      </c>
      <c r="R266">
        <v>1.018389</v>
      </c>
      <c r="S266">
        <v>1.45283</v>
      </c>
      <c r="T266">
        <v>0.997321</v>
      </c>
      <c r="U266">
        <v>20.2459</v>
      </c>
    </row>
    <row r="267" spans="1:21" ht="15">
      <c r="A267" t="s">
        <v>25</v>
      </c>
      <c r="B267">
        <v>1E-05</v>
      </c>
      <c r="C267">
        <v>-0.000155</v>
      </c>
      <c r="D267">
        <v>-2</v>
      </c>
      <c r="E267">
        <v>1E-05</v>
      </c>
      <c r="F267">
        <v>5E-06</v>
      </c>
      <c r="G267">
        <v>32.60351</v>
      </c>
      <c r="H267">
        <v>20</v>
      </c>
      <c r="I267">
        <v>652</v>
      </c>
      <c r="J267">
        <v>-0.017294</v>
      </c>
      <c r="K267">
        <v>-0.350128</v>
      </c>
      <c r="L267">
        <v>0.989375</v>
      </c>
      <c r="M267">
        <v>32.95364</v>
      </c>
      <c r="N267">
        <v>28.90276</v>
      </c>
      <c r="O267">
        <v>37.00452</v>
      </c>
      <c r="P267">
        <v>-4.3E-05</v>
      </c>
      <c r="Q267">
        <v>-7E-06</v>
      </c>
      <c r="R267">
        <v>1.086793</v>
      </c>
      <c r="S267">
        <v>1.062756</v>
      </c>
      <c r="T267">
        <v>0.999201</v>
      </c>
      <c r="U267">
        <v>20.2459</v>
      </c>
    </row>
    <row r="268" spans="1:21" ht="15">
      <c r="A268" t="s">
        <v>26</v>
      </c>
      <c r="B268">
        <v>7.178053</v>
      </c>
      <c r="C268">
        <v>0.13074</v>
      </c>
      <c r="D268">
        <v>197</v>
      </c>
      <c r="E268">
        <v>7.355155</v>
      </c>
      <c r="F268">
        <v>3.969941</v>
      </c>
      <c r="G268">
        <v>2275.307</v>
      </c>
      <c r="H268">
        <v>20</v>
      </c>
      <c r="I268">
        <v>45167</v>
      </c>
      <c r="J268">
        <v>110.9486</v>
      </c>
      <c r="K268">
        <v>2246.254</v>
      </c>
      <c r="L268">
        <v>78.31615</v>
      </c>
      <c r="M268">
        <v>29.05284</v>
      </c>
      <c r="N268">
        <v>24.90205</v>
      </c>
      <c r="O268">
        <v>33.20364</v>
      </c>
      <c r="P268">
        <v>0.577955</v>
      </c>
      <c r="Q268">
        <v>0.060793</v>
      </c>
      <c r="R268">
        <v>1.107054</v>
      </c>
      <c r="S268">
        <v>1.066781</v>
      </c>
      <c r="T268">
        <v>0.999981</v>
      </c>
      <c r="U268">
        <v>20.2459</v>
      </c>
    </row>
    <row r="269" spans="1:21" ht="15">
      <c r="A269" t="s">
        <v>27</v>
      </c>
      <c r="B269">
        <v>0.103909</v>
      </c>
      <c r="C269">
        <v>0.018889</v>
      </c>
      <c r="D269">
        <v>192</v>
      </c>
      <c r="E269">
        <v>0.106473</v>
      </c>
      <c r="F269">
        <v>0.046909</v>
      </c>
      <c r="G269">
        <v>106.3873</v>
      </c>
      <c r="H269">
        <v>20</v>
      </c>
      <c r="I269">
        <v>2127</v>
      </c>
      <c r="J269">
        <v>2.344959</v>
      </c>
      <c r="K269">
        <v>47.47581</v>
      </c>
      <c r="L269">
        <v>1.805883</v>
      </c>
      <c r="M269">
        <v>58.91152</v>
      </c>
      <c r="N269">
        <v>63.61335</v>
      </c>
      <c r="O269">
        <v>54.2097</v>
      </c>
      <c r="P269">
        <v>0.001556</v>
      </c>
      <c r="Q269">
        <v>0.000846</v>
      </c>
      <c r="R269">
        <v>1.199931</v>
      </c>
      <c r="S269">
        <v>1.02589</v>
      </c>
      <c r="T269">
        <v>0.998017</v>
      </c>
      <c r="U269">
        <v>20.2459</v>
      </c>
    </row>
    <row r="270" spans="1:21" ht="15">
      <c r="A270" t="s">
        <v>28</v>
      </c>
      <c r="B270">
        <v>1.883328</v>
      </c>
      <c r="C270">
        <v>0.104191</v>
      </c>
      <c r="D270">
        <v>488</v>
      </c>
      <c r="E270">
        <v>1.929794</v>
      </c>
      <c r="F270">
        <v>0.729225</v>
      </c>
      <c r="G270">
        <v>199.9318</v>
      </c>
      <c r="H270">
        <v>20</v>
      </c>
      <c r="I270">
        <v>3996</v>
      </c>
      <c r="J270">
        <v>9.028043</v>
      </c>
      <c r="K270">
        <v>182.7809</v>
      </c>
      <c r="L270">
        <v>11.65717</v>
      </c>
      <c r="M270">
        <v>17.15097</v>
      </c>
      <c r="N270">
        <v>17.70103</v>
      </c>
      <c r="O270">
        <v>16.60091</v>
      </c>
      <c r="P270">
        <v>0.032718</v>
      </c>
      <c r="Q270">
        <v>0.015348</v>
      </c>
      <c r="R270">
        <v>1.225832</v>
      </c>
      <c r="S270">
        <v>1.000919</v>
      </c>
      <c r="T270">
        <v>1.000316</v>
      </c>
      <c r="U270">
        <v>20.2459</v>
      </c>
    </row>
    <row r="271" spans="1:21" ht="15">
      <c r="A271" t="s">
        <v>29</v>
      </c>
      <c r="B271">
        <v>22.12896</v>
      </c>
      <c r="C271">
        <v>0.248325</v>
      </c>
      <c r="D271">
        <v>228</v>
      </c>
      <c r="E271">
        <v>22.67494</v>
      </c>
      <c r="F271">
        <v>17.03782</v>
      </c>
      <c r="G271">
        <v>8447.449</v>
      </c>
      <c r="H271">
        <v>20</v>
      </c>
      <c r="I271">
        <v>164367</v>
      </c>
      <c r="J271">
        <v>414.4167</v>
      </c>
      <c r="K271">
        <v>8390.238</v>
      </c>
      <c r="L271">
        <v>147.6538</v>
      </c>
      <c r="M271">
        <v>57.21119</v>
      </c>
      <c r="N271">
        <v>68.11531</v>
      </c>
      <c r="O271">
        <v>46.30708</v>
      </c>
      <c r="P271">
        <v>1.212221</v>
      </c>
      <c r="Q271">
        <v>0.160517</v>
      </c>
      <c r="R271">
        <v>1.03228</v>
      </c>
      <c r="S271">
        <v>1.334093</v>
      </c>
      <c r="T271">
        <v>0.999306</v>
      </c>
      <c r="U271">
        <v>20.2459</v>
      </c>
    </row>
    <row r="272" spans="1:21" ht="15">
      <c r="A272" t="s">
        <v>30</v>
      </c>
      <c r="B272">
        <v>0.019155</v>
      </c>
      <c r="C272">
        <v>0.036454</v>
      </c>
      <c r="D272">
        <v>424</v>
      </c>
      <c r="E272">
        <v>0.019628</v>
      </c>
      <c r="F272">
        <v>0.00754</v>
      </c>
      <c r="G272">
        <v>13.20057</v>
      </c>
      <c r="H272">
        <v>20</v>
      </c>
      <c r="I272">
        <v>264</v>
      </c>
      <c r="J272">
        <v>0.086444</v>
      </c>
      <c r="K272">
        <v>1.750137</v>
      </c>
      <c r="L272">
        <v>1.152845</v>
      </c>
      <c r="M272">
        <v>11.45044</v>
      </c>
      <c r="N272">
        <v>10.30035</v>
      </c>
      <c r="O272">
        <v>12.60052</v>
      </c>
      <c r="P272">
        <v>0.000499</v>
      </c>
      <c r="Q272">
        <v>0.000154</v>
      </c>
      <c r="R272">
        <v>1.242554</v>
      </c>
      <c r="S272">
        <v>1.004289</v>
      </c>
      <c r="T272">
        <v>0.999649</v>
      </c>
      <c r="U272">
        <v>20.2459</v>
      </c>
    </row>
    <row r="273" spans="1:21" ht="15">
      <c r="A273" t="s">
        <v>31</v>
      </c>
      <c r="B273">
        <v>0.001014</v>
      </c>
      <c r="C273">
        <v>0.016741</v>
      </c>
      <c r="D273">
        <v>201</v>
      </c>
      <c r="E273">
        <v>0.00104</v>
      </c>
      <c r="F273">
        <v>0.000422</v>
      </c>
      <c r="G273">
        <v>75.96904</v>
      </c>
      <c r="H273">
        <v>20</v>
      </c>
      <c r="I273">
        <v>1519</v>
      </c>
      <c r="J273">
        <v>0.024708</v>
      </c>
      <c r="K273">
        <v>0.500244</v>
      </c>
      <c r="L273">
        <v>1.006629</v>
      </c>
      <c r="M273">
        <v>75.4688</v>
      </c>
      <c r="N273">
        <v>76.81947</v>
      </c>
      <c r="O273">
        <v>74.11813</v>
      </c>
      <c r="P273">
        <v>2.2E-05</v>
      </c>
      <c r="Q273">
        <v>8E-06</v>
      </c>
      <c r="R273">
        <v>1.214207</v>
      </c>
      <c r="S273">
        <v>1.008887</v>
      </c>
      <c r="T273">
        <v>1.011253</v>
      </c>
      <c r="U273">
        <v>20.2459</v>
      </c>
    </row>
    <row r="274" spans="1:6" ht="15">
      <c r="A274" t="s">
        <v>32</v>
      </c>
      <c r="B274">
        <v>45.22064</v>
      </c>
      <c r="E274">
        <v>46.33636</v>
      </c>
      <c r="F274">
        <v>61.11581</v>
      </c>
    </row>
    <row r="275" spans="1:6" ht="15">
      <c r="A275" t="s">
        <v>33</v>
      </c>
      <c r="B275">
        <v>97.59214</v>
      </c>
      <c r="E275">
        <v>100</v>
      </c>
      <c r="F275">
        <v>100</v>
      </c>
    </row>
    <row r="276" spans="1:2" ht="15">
      <c r="A276" t="s">
        <v>34</v>
      </c>
      <c r="B276" t="s">
        <v>35</v>
      </c>
    </row>
    <row r="277" spans="1:2" ht="15">
      <c r="A277" t="s">
        <v>36</v>
      </c>
      <c r="B277">
        <v>1.823397</v>
      </c>
    </row>
    <row r="278" spans="1:2" ht="15">
      <c r="A278" t="s">
        <v>37</v>
      </c>
      <c r="B278">
        <v>36.62741</v>
      </c>
    </row>
    <row r="279" spans="1:2" ht="15">
      <c r="A279" t="s">
        <v>38</v>
      </c>
      <c r="B279">
        <v>0.530008</v>
      </c>
    </row>
    <row r="280" spans="1:2" ht="15">
      <c r="A280" t="s">
        <v>39</v>
      </c>
      <c r="B280">
        <v>1.4E-05</v>
      </c>
    </row>
    <row r="281" spans="1:2" ht="15">
      <c r="A281" t="s">
        <v>40</v>
      </c>
      <c r="B281">
        <v>8.646767</v>
      </c>
    </row>
    <row r="282" spans="1:2" ht="15">
      <c r="A282" t="s">
        <v>41</v>
      </c>
      <c r="B282">
        <v>0.173326</v>
      </c>
    </row>
    <row r="283" spans="1:2" ht="15">
      <c r="A283" t="s">
        <v>42</v>
      </c>
      <c r="B283">
        <v>2.422894</v>
      </c>
    </row>
    <row r="284" spans="1:2" ht="15">
      <c r="A284" t="s">
        <v>43</v>
      </c>
      <c r="B284">
        <v>47.34211</v>
      </c>
    </row>
    <row r="285" spans="1:2" ht="15">
      <c r="A285" t="s">
        <v>44</v>
      </c>
      <c r="B285">
        <v>0.024734</v>
      </c>
    </row>
    <row r="286" spans="1:2" ht="15">
      <c r="A286" t="s">
        <v>45</v>
      </c>
      <c r="B286">
        <v>0.001483</v>
      </c>
    </row>
    <row r="287" spans="1:2" ht="15">
      <c r="A287" t="s">
        <v>33</v>
      </c>
      <c r="B287">
        <v>97.59215</v>
      </c>
    </row>
    <row r="289" ht="15">
      <c r="B289" t="s">
        <v>56</v>
      </c>
    </row>
    <row r="290" spans="1:21" ht="15">
      <c r="A290" t="s">
        <v>22</v>
      </c>
      <c r="B290">
        <v>0.034398</v>
      </c>
      <c r="C290">
        <v>0.020223</v>
      </c>
      <c r="D290">
        <v>210</v>
      </c>
      <c r="E290">
        <v>0.03928</v>
      </c>
      <c r="F290">
        <v>0.036448</v>
      </c>
      <c r="G290">
        <v>12.3005</v>
      </c>
      <c r="H290">
        <v>20</v>
      </c>
      <c r="I290">
        <v>246</v>
      </c>
      <c r="J290">
        <v>0.249807</v>
      </c>
      <c r="K290">
        <v>5.050324</v>
      </c>
      <c r="L290">
        <v>1.69658</v>
      </c>
      <c r="M290">
        <v>7.250175</v>
      </c>
      <c r="N290">
        <v>6.500139</v>
      </c>
      <c r="O290">
        <v>8.000211</v>
      </c>
      <c r="P290">
        <v>0.00357</v>
      </c>
      <c r="Q290">
        <v>0.000175</v>
      </c>
      <c r="R290">
        <v>1.03154</v>
      </c>
      <c r="S290">
        <v>1.911827</v>
      </c>
      <c r="T290">
        <v>1.000245</v>
      </c>
      <c r="U290">
        <v>20.2169</v>
      </c>
    </row>
    <row r="291" spans="1:21" ht="15">
      <c r="A291" t="s">
        <v>23</v>
      </c>
      <c r="B291">
        <v>13.68881</v>
      </c>
      <c r="C291">
        <v>0.171768</v>
      </c>
      <c r="D291">
        <v>242</v>
      </c>
      <c r="E291">
        <v>15.63161</v>
      </c>
      <c r="F291">
        <v>12.35886</v>
      </c>
      <c r="G291">
        <v>4086.628</v>
      </c>
      <c r="H291">
        <v>20</v>
      </c>
      <c r="I291">
        <v>80645</v>
      </c>
      <c r="J291">
        <v>200.2025</v>
      </c>
      <c r="K291">
        <v>4047.473</v>
      </c>
      <c r="L291">
        <v>104.3695</v>
      </c>
      <c r="M291">
        <v>39.15537</v>
      </c>
      <c r="N291">
        <v>48.90789</v>
      </c>
      <c r="O291">
        <v>29.40285</v>
      </c>
      <c r="P291">
        <v>0.60293</v>
      </c>
      <c r="Q291">
        <v>0.087342</v>
      </c>
      <c r="R291">
        <v>1.051279</v>
      </c>
      <c r="S291">
        <v>1.484733</v>
      </c>
      <c r="T291">
        <v>1.005362</v>
      </c>
      <c r="U291">
        <v>20.2169</v>
      </c>
    </row>
    <row r="292" spans="1:21" ht="15">
      <c r="A292" t="s">
        <v>24</v>
      </c>
      <c r="B292">
        <v>13.91234</v>
      </c>
      <c r="C292">
        <v>0.232167</v>
      </c>
      <c r="D292">
        <v>319</v>
      </c>
      <c r="E292">
        <v>15.88686</v>
      </c>
      <c r="F292">
        <v>13.94389</v>
      </c>
      <c r="G292">
        <v>3704.234</v>
      </c>
      <c r="H292">
        <v>20</v>
      </c>
      <c r="I292">
        <v>73190</v>
      </c>
      <c r="J292">
        <v>180.5579</v>
      </c>
      <c r="K292">
        <v>3650.322</v>
      </c>
      <c r="L292">
        <v>68.70916</v>
      </c>
      <c r="M292">
        <v>53.91179</v>
      </c>
      <c r="N292">
        <v>79.72097</v>
      </c>
      <c r="O292">
        <v>28.10261</v>
      </c>
      <c r="P292">
        <v>1.21999</v>
      </c>
      <c r="Q292">
        <v>0.092188</v>
      </c>
      <c r="R292">
        <v>1.013509</v>
      </c>
      <c r="S292">
        <v>1.486318</v>
      </c>
      <c r="T292">
        <v>1.001565</v>
      </c>
      <c r="U292">
        <v>20.2169</v>
      </c>
    </row>
    <row r="293" spans="1:21" ht="15">
      <c r="A293" t="s">
        <v>25</v>
      </c>
      <c r="B293">
        <v>0.00292</v>
      </c>
      <c r="C293">
        <v>0.011513</v>
      </c>
      <c r="D293">
        <v>137</v>
      </c>
      <c r="E293">
        <v>0.003334</v>
      </c>
      <c r="F293">
        <v>0.001775</v>
      </c>
      <c r="G293">
        <v>29.85294</v>
      </c>
      <c r="H293">
        <v>20</v>
      </c>
      <c r="I293">
        <v>597</v>
      </c>
      <c r="J293">
        <v>0.064315</v>
      </c>
      <c r="K293">
        <v>1.300245</v>
      </c>
      <c r="L293">
        <v>1.045538</v>
      </c>
      <c r="M293">
        <v>28.5527</v>
      </c>
      <c r="N293">
        <v>30.10299</v>
      </c>
      <c r="O293">
        <v>27.00241</v>
      </c>
      <c r="P293">
        <v>0.000158</v>
      </c>
      <c r="Q293">
        <v>2.6E-05</v>
      </c>
      <c r="R293">
        <v>1.081293</v>
      </c>
      <c r="S293">
        <v>1.042688</v>
      </c>
      <c r="T293">
        <v>0.995762</v>
      </c>
      <c r="U293">
        <v>20.2169</v>
      </c>
    </row>
    <row r="294" spans="1:21" ht="15">
      <c r="A294" t="s">
        <v>26</v>
      </c>
      <c r="B294">
        <v>1E-05</v>
      </c>
      <c r="C294">
        <v>-1.5E-05</v>
      </c>
      <c r="D294">
        <v>0</v>
      </c>
      <c r="E294">
        <v>1.1E-05</v>
      </c>
      <c r="F294">
        <v>6E-06</v>
      </c>
      <c r="G294">
        <v>16.65092</v>
      </c>
      <c r="H294">
        <v>20</v>
      </c>
      <c r="I294">
        <v>333</v>
      </c>
      <c r="J294">
        <v>-0.136041</v>
      </c>
      <c r="K294">
        <v>-2.750336</v>
      </c>
      <c r="L294">
        <v>0.858239</v>
      </c>
      <c r="M294">
        <v>19.40125</v>
      </c>
      <c r="N294">
        <v>21.00146</v>
      </c>
      <c r="O294">
        <v>17.80105</v>
      </c>
      <c r="P294">
        <v>-0.000709</v>
      </c>
      <c r="Q294">
        <v>-7.5E-05</v>
      </c>
      <c r="R294">
        <v>1.101505</v>
      </c>
      <c r="S294">
        <v>1.068135</v>
      </c>
      <c r="T294">
        <v>0.998105</v>
      </c>
      <c r="U294">
        <v>20.2169</v>
      </c>
    </row>
    <row r="295" spans="1:21" ht="15">
      <c r="A295" t="s">
        <v>27</v>
      </c>
      <c r="B295">
        <v>0.026471</v>
      </c>
      <c r="C295">
        <v>0.015917</v>
      </c>
      <c r="D295">
        <v>182</v>
      </c>
      <c r="E295">
        <v>0.030228</v>
      </c>
      <c r="F295">
        <v>0.013462</v>
      </c>
      <c r="G295">
        <v>68.01527</v>
      </c>
      <c r="H295">
        <v>20</v>
      </c>
      <c r="I295">
        <v>1360</v>
      </c>
      <c r="J295">
        <v>0.61359</v>
      </c>
      <c r="K295">
        <v>12.40488</v>
      </c>
      <c r="L295">
        <v>1.223068</v>
      </c>
      <c r="M295">
        <v>55.61038</v>
      </c>
      <c r="N295">
        <v>63.0131</v>
      </c>
      <c r="O295">
        <v>48.20767</v>
      </c>
      <c r="P295">
        <v>0.000407</v>
      </c>
      <c r="Q295">
        <v>0.000221</v>
      </c>
      <c r="R295">
        <v>1.193732</v>
      </c>
      <c r="S295">
        <v>1.014463</v>
      </c>
      <c r="T295">
        <v>0.987717</v>
      </c>
      <c r="U295">
        <v>20.2169</v>
      </c>
    </row>
    <row r="296" spans="1:21" ht="15">
      <c r="A296" t="s">
        <v>28</v>
      </c>
      <c r="B296">
        <v>7.458905</v>
      </c>
      <c r="C296">
        <v>0.210697</v>
      </c>
      <c r="D296">
        <v>592</v>
      </c>
      <c r="E296">
        <v>8.517518</v>
      </c>
      <c r="F296">
        <v>3.253529</v>
      </c>
      <c r="G296">
        <v>753.9211</v>
      </c>
      <c r="H296">
        <v>20</v>
      </c>
      <c r="I296">
        <v>15041</v>
      </c>
      <c r="J296">
        <v>36.02525</v>
      </c>
      <c r="K296">
        <v>728.3188</v>
      </c>
      <c r="L296">
        <v>29.44748</v>
      </c>
      <c r="M296">
        <v>25.60222</v>
      </c>
      <c r="N296">
        <v>29.90295</v>
      </c>
      <c r="O296">
        <v>21.3015</v>
      </c>
      <c r="P296">
        <v>0.130556</v>
      </c>
      <c r="Q296">
        <v>0.061245</v>
      </c>
      <c r="R296">
        <v>1.219177</v>
      </c>
      <c r="S296">
        <v>0.996901</v>
      </c>
      <c r="T296">
        <v>1.000316</v>
      </c>
      <c r="U296">
        <v>20.2169</v>
      </c>
    </row>
    <row r="297" spans="1:21" ht="15">
      <c r="A297" t="s">
        <v>29</v>
      </c>
      <c r="B297">
        <v>13.00218</v>
      </c>
      <c r="C297">
        <v>0.170838</v>
      </c>
      <c r="D297">
        <v>197</v>
      </c>
      <c r="E297">
        <v>14.84753</v>
      </c>
      <c r="F297">
        <v>11.27752</v>
      </c>
      <c r="G297">
        <v>4558.92</v>
      </c>
      <c r="H297">
        <v>20</v>
      </c>
      <c r="I297">
        <v>89827</v>
      </c>
      <c r="J297">
        <v>223.7195</v>
      </c>
      <c r="K297">
        <v>4522.916</v>
      </c>
      <c r="L297">
        <v>126.6213</v>
      </c>
      <c r="M297">
        <v>36.00438</v>
      </c>
      <c r="N297">
        <v>41.40566</v>
      </c>
      <c r="O297">
        <v>30.60309</v>
      </c>
      <c r="P297">
        <v>0.654408</v>
      </c>
      <c r="Q297">
        <v>0.086654</v>
      </c>
      <c r="R297">
        <v>1.027289</v>
      </c>
      <c r="S297">
        <v>1.450433</v>
      </c>
      <c r="T297">
        <v>1.000057</v>
      </c>
      <c r="U297">
        <v>20.2169</v>
      </c>
    </row>
    <row r="298" spans="1:21" ht="15">
      <c r="A298" t="s">
        <v>30</v>
      </c>
      <c r="B298">
        <v>0.862519</v>
      </c>
      <c r="C298">
        <v>0.074037</v>
      </c>
      <c r="D298">
        <v>417</v>
      </c>
      <c r="E298">
        <v>0.984933</v>
      </c>
      <c r="F298">
        <v>0.382451</v>
      </c>
      <c r="G298">
        <v>91.17743</v>
      </c>
      <c r="H298">
        <v>20</v>
      </c>
      <c r="I298">
        <v>1823</v>
      </c>
      <c r="J298">
        <v>3.948528</v>
      </c>
      <c r="K298">
        <v>79.827</v>
      </c>
      <c r="L298">
        <v>8.032952</v>
      </c>
      <c r="M298">
        <v>11.35043</v>
      </c>
      <c r="N298">
        <v>11.50044</v>
      </c>
      <c r="O298">
        <v>11.20041</v>
      </c>
      <c r="P298">
        <v>0.022782</v>
      </c>
      <c r="Q298">
        <v>0.007018</v>
      </c>
      <c r="R298">
        <v>1.235898</v>
      </c>
      <c r="S298">
        <v>0.99909</v>
      </c>
      <c r="T298">
        <v>0.995675</v>
      </c>
      <c r="U298">
        <v>20.2169</v>
      </c>
    </row>
    <row r="299" spans="1:21" ht="15">
      <c r="A299" t="s">
        <v>31</v>
      </c>
      <c r="B299">
        <v>0.010192</v>
      </c>
      <c r="C299">
        <v>0.016718</v>
      </c>
      <c r="D299">
        <v>198</v>
      </c>
      <c r="E299">
        <v>0.011639</v>
      </c>
      <c r="F299">
        <v>0.004775</v>
      </c>
      <c r="G299">
        <v>83.52302</v>
      </c>
      <c r="H299">
        <v>20</v>
      </c>
      <c r="I299">
        <v>1670</v>
      </c>
      <c r="J299">
        <v>0.257347</v>
      </c>
      <c r="K299">
        <v>5.202751</v>
      </c>
      <c r="L299">
        <v>1.066429</v>
      </c>
      <c r="M299">
        <v>78.32027</v>
      </c>
      <c r="N299">
        <v>81.52193</v>
      </c>
      <c r="O299">
        <v>75.11861</v>
      </c>
      <c r="P299">
        <v>0.000228</v>
      </c>
      <c r="Q299">
        <v>8.7E-05</v>
      </c>
      <c r="R299">
        <v>1.207785</v>
      </c>
      <c r="S299">
        <v>1.002143</v>
      </c>
      <c r="T299">
        <v>0.987236</v>
      </c>
      <c r="U299">
        <v>20.2169</v>
      </c>
    </row>
    <row r="300" spans="1:6" ht="15">
      <c r="A300" t="s">
        <v>32</v>
      </c>
      <c r="B300">
        <v>38.5726</v>
      </c>
      <c r="E300">
        <v>44.04705</v>
      </c>
      <c r="F300">
        <v>58.72729</v>
      </c>
    </row>
    <row r="301" spans="1:6" ht="15">
      <c r="A301" t="s">
        <v>33</v>
      </c>
      <c r="B301">
        <v>87.57135</v>
      </c>
      <c r="E301">
        <v>100</v>
      </c>
      <c r="F301">
        <v>100</v>
      </c>
    </row>
    <row r="302" spans="1:2" ht="15">
      <c r="A302" t="s">
        <v>34</v>
      </c>
      <c r="B302" t="s">
        <v>35</v>
      </c>
    </row>
    <row r="303" spans="1:2" ht="15">
      <c r="A303" t="s">
        <v>36</v>
      </c>
      <c r="B303">
        <v>0.046367</v>
      </c>
    </row>
    <row r="304" spans="1:2" ht="15">
      <c r="A304" t="s">
        <v>37</v>
      </c>
      <c r="B304">
        <v>25.86493</v>
      </c>
    </row>
    <row r="305" spans="1:2" ht="15">
      <c r="A305" t="s">
        <v>38</v>
      </c>
      <c r="B305">
        <v>23.07081</v>
      </c>
    </row>
    <row r="306" spans="1:2" ht="15">
      <c r="A306" t="s">
        <v>39</v>
      </c>
      <c r="B306">
        <v>0.004086</v>
      </c>
    </row>
    <row r="307" spans="1:2" ht="15">
      <c r="A307" t="s">
        <v>40</v>
      </c>
      <c r="B307">
        <v>1.2E-05</v>
      </c>
    </row>
    <row r="308" spans="1:2" ht="15">
      <c r="A308" t="s">
        <v>41</v>
      </c>
      <c r="B308">
        <v>0.044156</v>
      </c>
    </row>
    <row r="309" spans="1:2" ht="15">
      <c r="A309" t="s">
        <v>42</v>
      </c>
      <c r="B309">
        <v>9.595852</v>
      </c>
    </row>
    <row r="310" spans="1:2" ht="15">
      <c r="A310" t="s">
        <v>43</v>
      </c>
      <c r="B310">
        <v>27.81653</v>
      </c>
    </row>
    <row r="311" spans="1:2" ht="15">
      <c r="A311" t="s">
        <v>44</v>
      </c>
      <c r="B311">
        <v>1.113716</v>
      </c>
    </row>
    <row r="312" spans="1:2" ht="15">
      <c r="A312" t="s">
        <v>45</v>
      </c>
      <c r="B312">
        <v>0.014896</v>
      </c>
    </row>
    <row r="313" spans="1:2" ht="15">
      <c r="A313" t="s">
        <v>33</v>
      </c>
      <c r="B313">
        <v>87.57135</v>
      </c>
    </row>
    <row r="315" ht="15">
      <c r="B315" t="s">
        <v>57</v>
      </c>
    </row>
    <row r="316" spans="1:21" ht="15">
      <c r="A316" t="s">
        <v>22</v>
      </c>
      <c r="B316">
        <v>2.70815</v>
      </c>
      <c r="C316">
        <v>0.116542</v>
      </c>
      <c r="D316">
        <v>263</v>
      </c>
      <c r="E316">
        <v>2.782444</v>
      </c>
      <c r="F316">
        <v>2.503341</v>
      </c>
      <c r="G316">
        <v>436.4778</v>
      </c>
      <c r="H316">
        <v>20</v>
      </c>
      <c r="I316">
        <v>8717</v>
      </c>
      <c r="J316">
        <v>21.01661</v>
      </c>
      <c r="K316">
        <v>423.5771</v>
      </c>
      <c r="L316">
        <v>33.83369</v>
      </c>
      <c r="M316">
        <v>12.90068</v>
      </c>
      <c r="N316">
        <v>19.30123</v>
      </c>
      <c r="O316">
        <v>6.500139</v>
      </c>
      <c r="P316">
        <v>0.300309</v>
      </c>
      <c r="Q316">
        <v>0.01476</v>
      </c>
      <c r="R316">
        <v>1.041079</v>
      </c>
      <c r="S316">
        <v>1.77076</v>
      </c>
      <c r="T316">
        <v>1.001007</v>
      </c>
      <c r="U316">
        <v>20.1544</v>
      </c>
    </row>
    <row r="317" spans="1:21" ht="15">
      <c r="A317" t="s">
        <v>23</v>
      </c>
      <c r="B317">
        <v>21.26505</v>
      </c>
      <c r="C317">
        <v>0.218003</v>
      </c>
      <c r="D317">
        <v>252</v>
      </c>
      <c r="E317">
        <v>21.84842</v>
      </c>
      <c r="F317">
        <v>16.74874</v>
      </c>
      <c r="G317">
        <v>7559.964</v>
      </c>
      <c r="H317">
        <v>20</v>
      </c>
      <c r="I317">
        <v>147519</v>
      </c>
      <c r="J317">
        <v>372.0925</v>
      </c>
      <c r="K317">
        <v>7499.302</v>
      </c>
      <c r="L317">
        <v>124.6227</v>
      </c>
      <c r="M317">
        <v>60.6628</v>
      </c>
      <c r="N317">
        <v>74.71842</v>
      </c>
      <c r="O317">
        <v>46.60717</v>
      </c>
      <c r="P317">
        <v>1.120594</v>
      </c>
      <c r="Q317">
        <v>0.162332</v>
      </c>
      <c r="R317">
        <v>1.061058</v>
      </c>
      <c r="S317">
        <v>1.242348</v>
      </c>
      <c r="T317">
        <v>1.00156</v>
      </c>
      <c r="U317">
        <v>20.1544</v>
      </c>
    </row>
    <row r="318" spans="1:21" ht="15">
      <c r="A318" t="s">
        <v>24</v>
      </c>
      <c r="B318">
        <v>0.039231</v>
      </c>
      <c r="C318">
        <v>0.014901</v>
      </c>
      <c r="D318">
        <v>151</v>
      </c>
      <c r="E318">
        <v>0.040308</v>
      </c>
      <c r="F318">
        <v>0.034302</v>
      </c>
      <c r="G318">
        <v>23.10176</v>
      </c>
      <c r="H318">
        <v>20</v>
      </c>
      <c r="I318">
        <v>462</v>
      </c>
      <c r="J318">
        <v>0.523521</v>
      </c>
      <c r="K318">
        <v>10.55124</v>
      </c>
      <c r="L318">
        <v>1.840701</v>
      </c>
      <c r="M318">
        <v>12.55052</v>
      </c>
      <c r="N318">
        <v>12.80054</v>
      </c>
      <c r="O318">
        <v>12.3005</v>
      </c>
      <c r="P318">
        <v>0.003537</v>
      </c>
      <c r="Q318">
        <v>0.000267</v>
      </c>
      <c r="R318">
        <v>1.022904</v>
      </c>
      <c r="S318">
        <v>1.450248</v>
      </c>
      <c r="T318">
        <v>0.996824</v>
      </c>
      <c r="U318">
        <v>20.1544</v>
      </c>
    </row>
    <row r="319" spans="1:21" ht="15">
      <c r="A319" t="s">
        <v>25</v>
      </c>
      <c r="B319">
        <v>0.565719</v>
      </c>
      <c r="C319">
        <v>0.027613</v>
      </c>
      <c r="D319">
        <v>148</v>
      </c>
      <c r="E319">
        <v>0.581238</v>
      </c>
      <c r="F319">
        <v>0.299954</v>
      </c>
      <c r="G319">
        <v>277.003</v>
      </c>
      <c r="H319">
        <v>20</v>
      </c>
      <c r="I319">
        <v>5535</v>
      </c>
      <c r="J319">
        <v>12.16854</v>
      </c>
      <c r="K319">
        <v>245.2497</v>
      </c>
      <c r="L319">
        <v>8.723589</v>
      </c>
      <c r="M319">
        <v>31.75333</v>
      </c>
      <c r="N319">
        <v>30.90315</v>
      </c>
      <c r="O319">
        <v>32.60351</v>
      </c>
      <c r="P319">
        <v>0.029934</v>
      </c>
      <c r="Q319">
        <v>0.004921</v>
      </c>
      <c r="R319">
        <v>1.091873</v>
      </c>
      <c r="S319">
        <v>1.053275</v>
      </c>
      <c r="T319">
        <v>0.999576</v>
      </c>
      <c r="U319">
        <v>20.1544</v>
      </c>
    </row>
    <row r="320" spans="1:21" ht="15">
      <c r="A320" t="s">
        <v>26</v>
      </c>
      <c r="B320">
        <v>3.288031</v>
      </c>
      <c r="C320">
        <v>0.079735</v>
      </c>
      <c r="D320">
        <v>175</v>
      </c>
      <c r="E320">
        <v>3.378233</v>
      </c>
      <c r="F320">
        <v>1.787148</v>
      </c>
      <c r="G320">
        <v>1040.259</v>
      </c>
      <c r="H320">
        <v>20</v>
      </c>
      <c r="I320">
        <v>20734</v>
      </c>
      <c r="J320">
        <v>50.49305</v>
      </c>
      <c r="K320">
        <v>1017.657</v>
      </c>
      <c r="L320">
        <v>46.02567</v>
      </c>
      <c r="M320">
        <v>22.60171</v>
      </c>
      <c r="N320">
        <v>20.00132</v>
      </c>
      <c r="O320">
        <v>25.2021</v>
      </c>
      <c r="P320">
        <v>0.263029</v>
      </c>
      <c r="Q320">
        <v>0.027667</v>
      </c>
      <c r="R320">
        <v>1.112176</v>
      </c>
      <c r="S320">
        <v>1.069489</v>
      </c>
      <c r="T320">
        <v>0.999473</v>
      </c>
      <c r="U320">
        <v>20.1544</v>
      </c>
    </row>
    <row r="321" spans="1:21" ht="15">
      <c r="A321" t="s">
        <v>27</v>
      </c>
      <c r="B321">
        <v>0.017399</v>
      </c>
      <c r="C321">
        <v>0.016254</v>
      </c>
      <c r="D321">
        <v>189</v>
      </c>
      <c r="E321">
        <v>0.017876</v>
      </c>
      <c r="F321">
        <v>0.007719</v>
      </c>
      <c r="G321">
        <v>64.51373</v>
      </c>
      <c r="H321">
        <v>20</v>
      </c>
      <c r="I321">
        <v>1290</v>
      </c>
      <c r="J321">
        <v>0.39213</v>
      </c>
      <c r="K321">
        <v>7.903145</v>
      </c>
      <c r="L321">
        <v>1.139605</v>
      </c>
      <c r="M321">
        <v>56.61059</v>
      </c>
      <c r="N321">
        <v>58.81141</v>
      </c>
      <c r="O321">
        <v>54.40977</v>
      </c>
      <c r="P321">
        <v>0.00026</v>
      </c>
      <c r="Q321">
        <v>0.000141</v>
      </c>
      <c r="R321">
        <v>1.205672</v>
      </c>
      <c r="S321">
        <v>1.02151</v>
      </c>
      <c r="T321">
        <v>0.998833</v>
      </c>
      <c r="U321">
        <v>20.1544</v>
      </c>
    </row>
    <row r="322" spans="1:21" ht="15">
      <c r="A322" t="s">
        <v>28</v>
      </c>
      <c r="B322">
        <v>1.02241</v>
      </c>
      <c r="C322">
        <v>0.080314</v>
      </c>
      <c r="D322">
        <v>471</v>
      </c>
      <c r="E322">
        <v>1.050458</v>
      </c>
      <c r="F322">
        <v>0.389052</v>
      </c>
      <c r="G322">
        <v>114.193</v>
      </c>
      <c r="H322">
        <v>20</v>
      </c>
      <c r="I322">
        <v>2283</v>
      </c>
      <c r="J322">
        <v>4.884402</v>
      </c>
      <c r="K322">
        <v>98.44219</v>
      </c>
      <c r="L322">
        <v>7.249972</v>
      </c>
      <c r="M322">
        <v>15.75082</v>
      </c>
      <c r="N322">
        <v>16.70092</v>
      </c>
      <c r="O322">
        <v>14.80072</v>
      </c>
      <c r="P322">
        <v>0.017701</v>
      </c>
      <c r="Q322">
        <v>0.008304</v>
      </c>
      <c r="R322">
        <v>1.232039</v>
      </c>
      <c r="S322">
        <v>0.999315</v>
      </c>
      <c r="T322">
        <v>1.000316</v>
      </c>
      <c r="U322">
        <v>20.1544</v>
      </c>
    </row>
    <row r="323" spans="1:21" ht="15">
      <c r="A323" t="s">
        <v>29</v>
      </c>
      <c r="B323">
        <v>22.12143</v>
      </c>
      <c r="C323">
        <v>0.249469</v>
      </c>
      <c r="D323">
        <v>225</v>
      </c>
      <c r="E323">
        <v>22.7283</v>
      </c>
      <c r="F323">
        <v>16.73839</v>
      </c>
      <c r="G323">
        <v>8250.004</v>
      </c>
      <c r="H323">
        <v>20</v>
      </c>
      <c r="I323">
        <v>160627</v>
      </c>
      <c r="J323">
        <v>406.6926</v>
      </c>
      <c r="K323">
        <v>8196.645</v>
      </c>
      <c r="L323">
        <v>154.6115</v>
      </c>
      <c r="M323">
        <v>53.35957</v>
      </c>
      <c r="N323">
        <v>60.61212</v>
      </c>
      <c r="O323">
        <v>46.10701</v>
      </c>
      <c r="P323">
        <v>1.189627</v>
      </c>
      <c r="Q323">
        <v>0.157525</v>
      </c>
      <c r="R323">
        <v>1.036888</v>
      </c>
      <c r="S323">
        <v>1.351766</v>
      </c>
      <c r="T323">
        <v>0.999725</v>
      </c>
      <c r="U323">
        <v>20.1544</v>
      </c>
    </row>
    <row r="324" spans="1:21" ht="15">
      <c r="A324" t="s">
        <v>30</v>
      </c>
      <c r="B324">
        <v>0.003861</v>
      </c>
      <c r="C324">
        <v>0.035526</v>
      </c>
      <c r="D324">
        <v>425</v>
      </c>
      <c r="E324">
        <v>0.003967</v>
      </c>
      <c r="F324">
        <v>0.001494</v>
      </c>
      <c r="G324">
        <v>11.70045</v>
      </c>
      <c r="H324">
        <v>20</v>
      </c>
      <c r="I324">
        <v>234</v>
      </c>
      <c r="J324">
        <v>0.017367</v>
      </c>
      <c r="K324">
        <v>0.350026</v>
      </c>
      <c r="L324">
        <v>1.030838</v>
      </c>
      <c r="M324">
        <v>11.35043</v>
      </c>
      <c r="N324">
        <v>11.20041</v>
      </c>
      <c r="O324">
        <v>11.50044</v>
      </c>
      <c r="P324">
        <v>0.0001</v>
      </c>
      <c r="Q324">
        <v>3.1E-05</v>
      </c>
      <c r="R324">
        <v>1.24875</v>
      </c>
      <c r="S324">
        <v>1.002204</v>
      </c>
      <c r="T324">
        <v>1.000016</v>
      </c>
      <c r="U324">
        <v>20.1544</v>
      </c>
    </row>
    <row r="325" spans="1:21" ht="15">
      <c r="A325" t="s">
        <v>31</v>
      </c>
      <c r="B325">
        <v>0.004401</v>
      </c>
      <c r="C325">
        <v>0.016921</v>
      </c>
      <c r="D325">
        <v>202</v>
      </c>
      <c r="E325">
        <v>0.004522</v>
      </c>
      <c r="F325">
        <v>0.001799</v>
      </c>
      <c r="G325">
        <v>77.0696</v>
      </c>
      <c r="H325">
        <v>20</v>
      </c>
      <c r="I325">
        <v>1541</v>
      </c>
      <c r="J325">
        <v>0.106727</v>
      </c>
      <c r="K325">
        <v>2.151024</v>
      </c>
      <c r="L325">
        <v>1.028711</v>
      </c>
      <c r="M325">
        <v>74.91857</v>
      </c>
      <c r="N325">
        <v>78.92055</v>
      </c>
      <c r="O325">
        <v>70.9166</v>
      </c>
      <c r="P325">
        <v>9.4E-05</v>
      </c>
      <c r="Q325">
        <v>3.6E-05</v>
      </c>
      <c r="R325">
        <v>1.220173</v>
      </c>
      <c r="S325">
        <v>1.006187</v>
      </c>
      <c r="T325">
        <v>1.013421</v>
      </c>
      <c r="U325">
        <v>20.1544</v>
      </c>
    </row>
    <row r="326" spans="1:6" ht="15">
      <c r="A326" t="s">
        <v>32</v>
      </c>
      <c r="B326">
        <v>46.29421</v>
      </c>
      <c r="E326">
        <v>47.56423</v>
      </c>
      <c r="F326">
        <v>61.48806</v>
      </c>
    </row>
    <row r="327" spans="1:6" ht="15">
      <c r="A327" t="s">
        <v>33</v>
      </c>
      <c r="B327">
        <v>97.3299</v>
      </c>
      <c r="E327">
        <v>100</v>
      </c>
      <c r="F327">
        <v>100</v>
      </c>
    </row>
    <row r="328" spans="1:2" ht="15">
      <c r="A328" t="s">
        <v>34</v>
      </c>
      <c r="B328" t="s">
        <v>35</v>
      </c>
    </row>
    <row r="329" spans="1:2" ht="15">
      <c r="A329" t="s">
        <v>36</v>
      </c>
      <c r="B329">
        <v>3.650529</v>
      </c>
    </row>
    <row r="330" spans="1:2" ht="15">
      <c r="A330" t="s">
        <v>37</v>
      </c>
      <c r="B330">
        <v>40.18018</v>
      </c>
    </row>
    <row r="331" spans="1:2" ht="15">
      <c r="A331" t="s">
        <v>38</v>
      </c>
      <c r="B331">
        <v>0.065057</v>
      </c>
    </row>
    <row r="332" spans="1:2" ht="15">
      <c r="A332" t="s">
        <v>39</v>
      </c>
      <c r="B332">
        <v>0.791554</v>
      </c>
    </row>
    <row r="333" spans="1:2" ht="15">
      <c r="A333" t="s">
        <v>40</v>
      </c>
      <c r="B333">
        <v>3.9608</v>
      </c>
    </row>
    <row r="334" spans="1:2" ht="15">
      <c r="A334" t="s">
        <v>41</v>
      </c>
      <c r="B334">
        <v>0.029022</v>
      </c>
    </row>
    <row r="335" spans="1:2" ht="15">
      <c r="A335" t="s">
        <v>42</v>
      </c>
      <c r="B335">
        <v>1.315326</v>
      </c>
    </row>
    <row r="336" spans="1:2" ht="15">
      <c r="A336" t="s">
        <v>43</v>
      </c>
      <c r="B336">
        <v>47.32601</v>
      </c>
    </row>
    <row r="337" spans="1:2" ht="15">
      <c r="A337" t="s">
        <v>44</v>
      </c>
      <c r="B337">
        <v>0.004985</v>
      </c>
    </row>
    <row r="338" spans="1:2" ht="15">
      <c r="A338" t="s">
        <v>45</v>
      </c>
      <c r="B338">
        <v>0.006433</v>
      </c>
    </row>
    <row r="339" spans="1:2" ht="15">
      <c r="A339" t="s">
        <v>33</v>
      </c>
      <c r="B339">
        <v>97.32989</v>
      </c>
    </row>
    <row r="341" ht="15">
      <c r="B341" t="s">
        <v>58</v>
      </c>
    </row>
    <row r="342" spans="1:21" ht="15">
      <c r="A342" t="s">
        <v>22</v>
      </c>
      <c r="B342">
        <v>2.788931</v>
      </c>
      <c r="C342">
        <v>0.118992</v>
      </c>
      <c r="D342">
        <v>278</v>
      </c>
      <c r="E342">
        <v>2.893248</v>
      </c>
      <c r="F342">
        <v>2.580013</v>
      </c>
      <c r="G342">
        <v>452.7254</v>
      </c>
      <c r="H342">
        <v>20</v>
      </c>
      <c r="I342">
        <v>9041</v>
      </c>
      <c r="J342">
        <v>21.64668</v>
      </c>
      <c r="K342">
        <v>438.1246</v>
      </c>
      <c r="L342">
        <v>31.00689</v>
      </c>
      <c r="M342">
        <v>14.6008</v>
      </c>
      <c r="N342">
        <v>20.00132</v>
      </c>
      <c r="O342">
        <v>9.200279</v>
      </c>
      <c r="P342">
        <v>0.309312</v>
      </c>
      <c r="Q342">
        <v>0.015203</v>
      </c>
      <c r="R342">
        <v>1.04356</v>
      </c>
      <c r="S342">
        <v>1.766087</v>
      </c>
      <c r="T342">
        <v>1.000989</v>
      </c>
      <c r="U342">
        <v>20.2398</v>
      </c>
    </row>
    <row r="343" spans="1:21" ht="15">
      <c r="A343" t="s">
        <v>23</v>
      </c>
      <c r="B343">
        <v>20.20593</v>
      </c>
      <c r="C343">
        <v>0.210141</v>
      </c>
      <c r="D343">
        <v>245</v>
      </c>
      <c r="E343">
        <v>20.96171</v>
      </c>
      <c r="F343">
        <v>15.92691</v>
      </c>
      <c r="G343">
        <v>7198.482</v>
      </c>
      <c r="H343">
        <v>20</v>
      </c>
      <c r="I343">
        <v>140629</v>
      </c>
      <c r="J343">
        <v>352.8059</v>
      </c>
      <c r="K343">
        <v>7140.72</v>
      </c>
      <c r="L343">
        <v>124.6236</v>
      </c>
      <c r="M343">
        <v>57.7618</v>
      </c>
      <c r="N343">
        <v>73.21769</v>
      </c>
      <c r="O343">
        <v>42.3059</v>
      </c>
      <c r="P343">
        <v>1.06251</v>
      </c>
      <c r="Q343">
        <v>0.153917</v>
      </c>
      <c r="R343">
        <v>1.063592</v>
      </c>
      <c r="S343">
        <v>1.242128</v>
      </c>
      <c r="T343">
        <v>1.001006</v>
      </c>
      <c r="U343">
        <v>20.2398</v>
      </c>
    </row>
    <row r="344" spans="1:21" ht="15">
      <c r="A344" t="s">
        <v>24</v>
      </c>
      <c r="B344">
        <v>0.066401</v>
      </c>
      <c r="C344">
        <v>0.0166</v>
      </c>
      <c r="D344">
        <v>154</v>
      </c>
      <c r="E344">
        <v>0.068885</v>
      </c>
      <c r="F344">
        <v>0.058103</v>
      </c>
      <c r="G344">
        <v>31.1532</v>
      </c>
      <c r="H344">
        <v>20</v>
      </c>
      <c r="I344">
        <v>623</v>
      </c>
      <c r="J344">
        <v>0.884526</v>
      </c>
      <c r="K344">
        <v>17.90262</v>
      </c>
      <c r="L344">
        <v>2.351082</v>
      </c>
      <c r="M344">
        <v>13.25058</v>
      </c>
      <c r="N344">
        <v>14.40068</v>
      </c>
      <c r="O344">
        <v>12.10048</v>
      </c>
      <c r="P344">
        <v>0.005977</v>
      </c>
      <c r="Q344">
        <v>0.000452</v>
      </c>
      <c r="R344">
        <v>1.025343</v>
      </c>
      <c r="S344">
        <v>1.449373</v>
      </c>
      <c r="T344">
        <v>0.996807</v>
      </c>
      <c r="U344">
        <v>20.2398</v>
      </c>
    </row>
    <row r="345" spans="1:21" ht="15">
      <c r="A345" t="s">
        <v>25</v>
      </c>
      <c r="B345">
        <v>0.916374</v>
      </c>
      <c r="C345">
        <v>0.0339</v>
      </c>
      <c r="D345">
        <v>144</v>
      </c>
      <c r="E345">
        <v>0.95065</v>
      </c>
      <c r="F345">
        <v>0.486255</v>
      </c>
      <c r="G345">
        <v>430.26</v>
      </c>
      <c r="H345">
        <v>20</v>
      </c>
      <c r="I345">
        <v>8593</v>
      </c>
      <c r="J345">
        <v>19.75845</v>
      </c>
      <c r="K345">
        <v>399.907</v>
      </c>
      <c r="L345">
        <v>14.17519</v>
      </c>
      <c r="M345">
        <v>30.35304</v>
      </c>
      <c r="N345">
        <v>30.10299</v>
      </c>
      <c r="O345">
        <v>30.60309</v>
      </c>
      <c r="P345">
        <v>0.048604</v>
      </c>
      <c r="Q345">
        <v>0.007991</v>
      </c>
      <c r="R345">
        <v>1.094564</v>
      </c>
      <c r="S345">
        <v>1.048154</v>
      </c>
      <c r="T345">
        <v>0.999566</v>
      </c>
      <c r="U345">
        <v>20.2398</v>
      </c>
    </row>
    <row r="346" spans="1:21" ht="15">
      <c r="A346" t="s">
        <v>26</v>
      </c>
      <c r="B346">
        <v>1.056078</v>
      </c>
      <c r="C346">
        <v>0.043087</v>
      </c>
      <c r="D346">
        <v>162</v>
      </c>
      <c r="E346">
        <v>1.09558</v>
      </c>
      <c r="F346">
        <v>0.574457</v>
      </c>
      <c r="G346">
        <v>346.3454</v>
      </c>
      <c r="H346">
        <v>20</v>
      </c>
      <c r="I346">
        <v>6919</v>
      </c>
      <c r="J346">
        <v>16.15847</v>
      </c>
      <c r="K346">
        <v>327.0442</v>
      </c>
      <c r="L346">
        <v>17.94421</v>
      </c>
      <c r="M346">
        <v>19.30124</v>
      </c>
      <c r="N346">
        <v>20.6014</v>
      </c>
      <c r="O346">
        <v>18.00107</v>
      </c>
      <c r="P346">
        <v>0.084173</v>
      </c>
      <c r="Q346">
        <v>0.008854</v>
      </c>
      <c r="R346">
        <v>1.114898</v>
      </c>
      <c r="S346">
        <v>1.071429</v>
      </c>
      <c r="T346">
        <v>0.998964</v>
      </c>
      <c r="U346">
        <v>20.2398</v>
      </c>
    </row>
    <row r="347" spans="1:21" ht="15">
      <c r="A347" t="s">
        <v>27</v>
      </c>
      <c r="B347">
        <v>1E-05</v>
      </c>
      <c r="C347">
        <v>-0.000111</v>
      </c>
      <c r="D347">
        <v>-1</v>
      </c>
      <c r="E347">
        <v>1E-05</v>
      </c>
      <c r="F347">
        <v>4E-06</v>
      </c>
      <c r="G347">
        <v>57.76101</v>
      </c>
      <c r="H347">
        <v>20</v>
      </c>
      <c r="I347">
        <v>1155</v>
      </c>
      <c r="J347">
        <v>-0.032131</v>
      </c>
      <c r="K347">
        <v>-0.650322</v>
      </c>
      <c r="L347">
        <v>0.988867</v>
      </c>
      <c r="M347">
        <v>58.41133</v>
      </c>
      <c r="N347">
        <v>63.21318</v>
      </c>
      <c r="O347">
        <v>53.60948</v>
      </c>
      <c r="P347">
        <v>-2.1E-05</v>
      </c>
      <c r="Q347">
        <v>-1.2E-05</v>
      </c>
      <c r="R347">
        <v>1.208689</v>
      </c>
      <c r="S347">
        <v>1.01925</v>
      </c>
      <c r="T347">
        <v>0.998747</v>
      </c>
      <c r="U347">
        <v>20.2398</v>
      </c>
    </row>
    <row r="348" spans="1:21" ht="15">
      <c r="A348" t="s">
        <v>28</v>
      </c>
      <c r="B348">
        <v>1.027187</v>
      </c>
      <c r="C348">
        <v>0.079679</v>
      </c>
      <c r="D348">
        <v>453</v>
      </c>
      <c r="E348">
        <v>1.065608</v>
      </c>
      <c r="F348">
        <v>0.391173</v>
      </c>
      <c r="G348">
        <v>113.7927</v>
      </c>
      <c r="H348">
        <v>20</v>
      </c>
      <c r="I348">
        <v>2275</v>
      </c>
      <c r="J348">
        <v>4.898369</v>
      </c>
      <c r="K348">
        <v>99.14201</v>
      </c>
      <c r="L348">
        <v>7.767045</v>
      </c>
      <c r="M348">
        <v>14.65071</v>
      </c>
      <c r="N348">
        <v>14.80072</v>
      </c>
      <c r="O348">
        <v>14.50069</v>
      </c>
      <c r="P348">
        <v>0.017752</v>
      </c>
      <c r="Q348">
        <v>0.008328</v>
      </c>
      <c r="R348">
        <v>1.235243</v>
      </c>
      <c r="S348">
        <v>0.998505</v>
      </c>
      <c r="T348">
        <v>1.000316</v>
      </c>
      <c r="U348">
        <v>20.2398</v>
      </c>
    </row>
    <row r="349" spans="1:21" ht="15">
      <c r="A349" t="s">
        <v>29</v>
      </c>
      <c r="B349">
        <v>23.57811</v>
      </c>
      <c r="C349">
        <v>0.261791</v>
      </c>
      <c r="D349">
        <v>221</v>
      </c>
      <c r="E349">
        <v>24.46003</v>
      </c>
      <c r="F349">
        <v>17.85444</v>
      </c>
      <c r="G349">
        <v>8856.123</v>
      </c>
      <c r="H349">
        <v>20</v>
      </c>
      <c r="I349">
        <v>172093</v>
      </c>
      <c r="J349">
        <v>434.9852</v>
      </c>
      <c r="K349">
        <v>8804.014</v>
      </c>
      <c r="L349">
        <v>169.9535</v>
      </c>
      <c r="M349">
        <v>52.10909</v>
      </c>
      <c r="N349">
        <v>58.41126</v>
      </c>
      <c r="O349">
        <v>45.80692</v>
      </c>
      <c r="P349">
        <v>1.272386</v>
      </c>
      <c r="Q349">
        <v>0.168484</v>
      </c>
      <c r="R349">
        <v>1.039369</v>
      </c>
      <c r="S349">
        <v>1.342097</v>
      </c>
      <c r="T349">
        <v>0.999944</v>
      </c>
      <c r="U349">
        <v>20.2398</v>
      </c>
    </row>
    <row r="350" spans="1:21" ht="15">
      <c r="A350" t="s">
        <v>30</v>
      </c>
      <c r="B350">
        <v>0.021452</v>
      </c>
      <c r="C350">
        <v>0.035353</v>
      </c>
      <c r="D350">
        <v>408</v>
      </c>
      <c r="E350">
        <v>0.022255</v>
      </c>
      <c r="F350">
        <v>0.008305</v>
      </c>
      <c r="G350">
        <v>12.45051</v>
      </c>
      <c r="H350">
        <v>20</v>
      </c>
      <c r="I350">
        <v>249</v>
      </c>
      <c r="J350">
        <v>0.096352</v>
      </c>
      <c r="K350">
        <v>1.950142</v>
      </c>
      <c r="L350">
        <v>1.185721</v>
      </c>
      <c r="M350">
        <v>10.50037</v>
      </c>
      <c r="N350">
        <v>11.80046</v>
      </c>
      <c r="O350">
        <v>9.200279</v>
      </c>
      <c r="P350">
        <v>0.000556</v>
      </c>
      <c r="Q350">
        <v>0.000171</v>
      </c>
      <c r="R350">
        <v>1.251963</v>
      </c>
      <c r="S350">
        <v>1.001158</v>
      </c>
      <c r="T350">
        <v>0.999982</v>
      </c>
      <c r="U350">
        <v>20.2398</v>
      </c>
    </row>
    <row r="351" spans="1:21" ht="15">
      <c r="A351" t="s">
        <v>31</v>
      </c>
      <c r="B351">
        <v>1E-05</v>
      </c>
      <c r="C351">
        <v>-9.6E-05</v>
      </c>
      <c r="D351">
        <v>-1</v>
      </c>
      <c r="E351">
        <v>1E-05</v>
      </c>
      <c r="F351">
        <v>4E-06</v>
      </c>
      <c r="G351">
        <v>74.01807</v>
      </c>
      <c r="H351">
        <v>20</v>
      </c>
      <c r="I351">
        <v>1480</v>
      </c>
      <c r="J351">
        <v>-0.042017</v>
      </c>
      <c r="K351">
        <v>-0.850418</v>
      </c>
      <c r="L351">
        <v>0.988641</v>
      </c>
      <c r="M351">
        <v>74.86849</v>
      </c>
      <c r="N351">
        <v>75.51881</v>
      </c>
      <c r="O351">
        <v>74.21817</v>
      </c>
      <c r="P351">
        <v>-3.7E-05</v>
      </c>
      <c r="Q351">
        <v>-1.4E-05</v>
      </c>
      <c r="R351">
        <v>1.223282</v>
      </c>
      <c r="S351">
        <v>1.00484</v>
      </c>
      <c r="T351">
        <v>1.01322</v>
      </c>
      <c r="U351">
        <v>20.2398</v>
      </c>
    </row>
    <row r="352" spans="1:6" ht="15">
      <c r="A352" t="s">
        <v>32</v>
      </c>
      <c r="B352">
        <v>46.73397</v>
      </c>
      <c r="E352">
        <v>48.48202</v>
      </c>
      <c r="F352">
        <v>62.12033</v>
      </c>
    </row>
    <row r="353" spans="1:6" ht="15">
      <c r="A353" t="s">
        <v>33</v>
      </c>
      <c r="B353">
        <v>96.39445</v>
      </c>
      <c r="E353">
        <v>100</v>
      </c>
      <c r="F353">
        <v>100</v>
      </c>
    </row>
    <row r="354" spans="1:2" ht="15">
      <c r="A354" t="s">
        <v>34</v>
      </c>
      <c r="B354" t="s">
        <v>35</v>
      </c>
    </row>
    <row r="355" spans="1:2" ht="15">
      <c r="A355" t="s">
        <v>36</v>
      </c>
      <c r="B355">
        <v>3.75942</v>
      </c>
    </row>
    <row r="356" spans="1:2" ht="15">
      <c r="A356" t="s">
        <v>37</v>
      </c>
      <c r="B356">
        <v>38.17897</v>
      </c>
    </row>
    <row r="357" spans="1:2" ht="15">
      <c r="A357" t="s">
        <v>38</v>
      </c>
      <c r="B357">
        <v>0.110113</v>
      </c>
    </row>
    <row r="358" spans="1:2" ht="15">
      <c r="A358" t="s">
        <v>39</v>
      </c>
      <c r="B358">
        <v>1.282191</v>
      </c>
    </row>
    <row r="359" spans="1:2" ht="15">
      <c r="A359" t="s">
        <v>40</v>
      </c>
      <c r="B359">
        <v>1.272164</v>
      </c>
    </row>
    <row r="360" spans="1:2" ht="15">
      <c r="A360" t="s">
        <v>41</v>
      </c>
      <c r="B360">
        <v>1.7E-05</v>
      </c>
    </row>
    <row r="361" spans="1:2" ht="15">
      <c r="A361" t="s">
        <v>42</v>
      </c>
      <c r="B361">
        <v>1.321472</v>
      </c>
    </row>
    <row r="362" spans="1:2" ht="15">
      <c r="A362" t="s">
        <v>43</v>
      </c>
      <c r="B362">
        <v>50.4424</v>
      </c>
    </row>
    <row r="363" spans="1:2" ht="15">
      <c r="A363" t="s">
        <v>44</v>
      </c>
      <c r="B363">
        <v>0.0277</v>
      </c>
    </row>
    <row r="364" spans="1:2" ht="15">
      <c r="A364" t="s">
        <v>45</v>
      </c>
      <c r="B364">
        <v>1.5E-05</v>
      </c>
    </row>
    <row r="365" spans="1:2" ht="15">
      <c r="A365" t="s">
        <v>33</v>
      </c>
      <c r="B365">
        <v>96.39446</v>
      </c>
    </row>
    <row r="367" ht="15">
      <c r="B367" t="s">
        <v>59</v>
      </c>
    </row>
    <row r="368" spans="1:21" ht="15">
      <c r="A368" t="s">
        <v>22</v>
      </c>
      <c r="B368">
        <v>0.03171</v>
      </c>
      <c r="C368">
        <v>0.020887</v>
      </c>
      <c r="D368">
        <v>220</v>
      </c>
      <c r="E368">
        <v>0.035694</v>
      </c>
      <c r="F368">
        <v>0.034104</v>
      </c>
      <c r="G368">
        <v>11.0504</v>
      </c>
      <c r="H368">
        <v>20</v>
      </c>
      <c r="I368">
        <v>221</v>
      </c>
      <c r="J368">
        <v>0.214258</v>
      </c>
      <c r="K368">
        <v>4.300252</v>
      </c>
      <c r="L368">
        <v>1.63706</v>
      </c>
      <c r="M368">
        <v>6.750151</v>
      </c>
      <c r="N368">
        <v>6.400135</v>
      </c>
      <c r="O368">
        <v>7.100166</v>
      </c>
      <c r="P368">
        <v>0.003062</v>
      </c>
      <c r="Q368">
        <v>0.00015</v>
      </c>
      <c r="R368">
        <v>1.023913</v>
      </c>
      <c r="S368">
        <v>2.067346</v>
      </c>
      <c r="T368">
        <v>1.001606</v>
      </c>
      <c r="U368">
        <v>20.0704</v>
      </c>
    </row>
    <row r="369" spans="1:21" ht="15">
      <c r="A369" t="s">
        <v>23</v>
      </c>
      <c r="B369">
        <v>10.37417</v>
      </c>
      <c r="C369">
        <v>0.143348</v>
      </c>
      <c r="D369">
        <v>229</v>
      </c>
      <c r="E369">
        <v>11.6777</v>
      </c>
      <c r="F369">
        <v>9.506634</v>
      </c>
      <c r="G369">
        <v>3174.358</v>
      </c>
      <c r="H369">
        <v>20</v>
      </c>
      <c r="I369">
        <v>62829</v>
      </c>
      <c r="J369">
        <v>156.3199</v>
      </c>
      <c r="K369">
        <v>3137.403</v>
      </c>
      <c r="L369">
        <v>85.89872</v>
      </c>
      <c r="M369">
        <v>36.95466</v>
      </c>
      <c r="N369">
        <v>43.80633</v>
      </c>
      <c r="O369">
        <v>30.10299</v>
      </c>
      <c r="P369">
        <v>0.470773</v>
      </c>
      <c r="Q369">
        <v>0.068197</v>
      </c>
      <c r="R369">
        <v>1.043457</v>
      </c>
      <c r="S369">
        <v>1.458963</v>
      </c>
      <c r="T369">
        <v>1.003697</v>
      </c>
      <c r="U369">
        <v>20.0704</v>
      </c>
    </row>
    <row r="370" spans="1:21" ht="15">
      <c r="A370" t="s">
        <v>24</v>
      </c>
      <c r="B370">
        <v>9.000473</v>
      </c>
      <c r="C370">
        <v>0.170662</v>
      </c>
      <c r="D370">
        <v>280</v>
      </c>
      <c r="E370">
        <v>10.1314</v>
      </c>
      <c r="F370">
        <v>9.156086</v>
      </c>
      <c r="G370">
        <v>2272.414</v>
      </c>
      <c r="H370">
        <v>20</v>
      </c>
      <c r="I370">
        <v>45110</v>
      </c>
      <c r="J370">
        <v>111.3784</v>
      </c>
      <c r="K370">
        <v>2235.408</v>
      </c>
      <c r="L370">
        <v>61.40765</v>
      </c>
      <c r="M370">
        <v>37.00539</v>
      </c>
      <c r="N370">
        <v>53.20934</v>
      </c>
      <c r="O370">
        <v>20.80143</v>
      </c>
      <c r="P370">
        <v>0.752559</v>
      </c>
      <c r="Q370">
        <v>0.056867</v>
      </c>
      <c r="R370">
        <v>1.005996</v>
      </c>
      <c r="S370">
        <v>1.575213</v>
      </c>
      <c r="T370">
        <v>1.001698</v>
      </c>
      <c r="U370">
        <v>20.0704</v>
      </c>
    </row>
    <row r="371" spans="1:21" ht="15">
      <c r="A371" t="s">
        <v>25</v>
      </c>
      <c r="B371">
        <v>0.057155</v>
      </c>
      <c r="C371">
        <v>0.013745</v>
      </c>
      <c r="D371">
        <v>138</v>
      </c>
      <c r="E371">
        <v>0.064337</v>
      </c>
      <c r="F371">
        <v>0.035259</v>
      </c>
      <c r="G371">
        <v>54.5098</v>
      </c>
      <c r="H371">
        <v>20</v>
      </c>
      <c r="I371">
        <v>1090</v>
      </c>
      <c r="J371">
        <v>1.270878</v>
      </c>
      <c r="K371">
        <v>25.50703</v>
      </c>
      <c r="L371">
        <v>1.879468</v>
      </c>
      <c r="M371">
        <v>29.00278</v>
      </c>
      <c r="N371">
        <v>29.20281</v>
      </c>
      <c r="O371">
        <v>28.80274</v>
      </c>
      <c r="P371">
        <v>0.003126</v>
      </c>
      <c r="Q371">
        <v>0.000514</v>
      </c>
      <c r="R371">
        <v>1.072764</v>
      </c>
      <c r="S371">
        <v>1.043894</v>
      </c>
      <c r="T371">
        <v>0.993038</v>
      </c>
      <c r="U371">
        <v>20.0704</v>
      </c>
    </row>
    <row r="372" spans="1:21" ht="15">
      <c r="A372" t="s">
        <v>26</v>
      </c>
      <c r="B372">
        <v>0.258415</v>
      </c>
      <c r="C372">
        <v>0.023676</v>
      </c>
      <c r="D372">
        <v>163</v>
      </c>
      <c r="E372">
        <v>0.290885</v>
      </c>
      <c r="F372">
        <v>0.163418</v>
      </c>
      <c r="G372">
        <v>101.534</v>
      </c>
      <c r="H372">
        <v>20</v>
      </c>
      <c r="I372">
        <v>2030</v>
      </c>
      <c r="J372">
        <v>4.05486</v>
      </c>
      <c r="K372">
        <v>81.38267</v>
      </c>
      <c r="L372">
        <v>5.038573</v>
      </c>
      <c r="M372">
        <v>20.15134</v>
      </c>
      <c r="N372">
        <v>21.10147</v>
      </c>
      <c r="O372">
        <v>19.20122</v>
      </c>
      <c r="P372">
        <v>0.021123</v>
      </c>
      <c r="Q372">
        <v>0.002222</v>
      </c>
      <c r="R372">
        <v>1.092915</v>
      </c>
      <c r="S372">
        <v>1.068486</v>
      </c>
      <c r="T372">
        <v>0.996429</v>
      </c>
      <c r="U372">
        <v>20.0704</v>
      </c>
    </row>
    <row r="373" spans="1:21" ht="15">
      <c r="A373" t="s">
        <v>27</v>
      </c>
      <c r="B373">
        <v>0.851296</v>
      </c>
      <c r="C373">
        <v>0.033234</v>
      </c>
      <c r="D373">
        <v>194</v>
      </c>
      <c r="E373">
        <v>0.958263</v>
      </c>
      <c r="F373">
        <v>0.439425</v>
      </c>
      <c r="G373">
        <v>464.5611</v>
      </c>
      <c r="H373">
        <v>20</v>
      </c>
      <c r="I373">
        <v>9277</v>
      </c>
      <c r="J373">
        <v>19.95962</v>
      </c>
      <c r="K373">
        <v>400.5976</v>
      </c>
      <c r="L373">
        <v>7.262909</v>
      </c>
      <c r="M373">
        <v>63.9635</v>
      </c>
      <c r="N373">
        <v>64.9139</v>
      </c>
      <c r="O373">
        <v>63.0131</v>
      </c>
      <c r="P373">
        <v>0.013248</v>
      </c>
      <c r="Q373">
        <v>0.007199</v>
      </c>
      <c r="R373">
        <v>1.18407</v>
      </c>
      <c r="S373">
        <v>1.015378</v>
      </c>
      <c r="T373">
        <v>0.983399</v>
      </c>
      <c r="U373">
        <v>20.0704</v>
      </c>
    </row>
    <row r="374" spans="1:21" ht="15">
      <c r="A374" t="s">
        <v>28</v>
      </c>
      <c r="B374">
        <v>11.41812</v>
      </c>
      <c r="C374">
        <v>0.270719</v>
      </c>
      <c r="D374">
        <v>640</v>
      </c>
      <c r="E374">
        <v>12.85283</v>
      </c>
      <c r="F374">
        <v>5.055161</v>
      </c>
      <c r="G374">
        <v>1144.355</v>
      </c>
      <c r="H374">
        <v>20</v>
      </c>
      <c r="I374">
        <v>22801</v>
      </c>
      <c r="J374">
        <v>55.52466</v>
      </c>
      <c r="K374">
        <v>1114.402</v>
      </c>
      <c r="L374">
        <v>38.20485</v>
      </c>
      <c r="M374">
        <v>29.95314</v>
      </c>
      <c r="N374">
        <v>37.30459</v>
      </c>
      <c r="O374">
        <v>22.60169</v>
      </c>
      <c r="P374">
        <v>0.201222</v>
      </c>
      <c r="Q374">
        <v>0.094395</v>
      </c>
      <c r="R374">
        <v>1.208679</v>
      </c>
      <c r="S374">
        <v>0.997975</v>
      </c>
      <c r="T374">
        <v>1.000316</v>
      </c>
      <c r="U374">
        <v>20.0704</v>
      </c>
    </row>
    <row r="375" spans="1:21" ht="15">
      <c r="A375" t="s">
        <v>29</v>
      </c>
      <c r="B375">
        <v>17.21719</v>
      </c>
      <c r="C375">
        <v>0.207039</v>
      </c>
      <c r="D375">
        <v>211</v>
      </c>
      <c r="E375">
        <v>19.38056</v>
      </c>
      <c r="F375">
        <v>15.15724</v>
      </c>
      <c r="G375">
        <v>6295.321</v>
      </c>
      <c r="H375">
        <v>20</v>
      </c>
      <c r="I375">
        <v>123344</v>
      </c>
      <c r="J375">
        <v>311.407</v>
      </c>
      <c r="K375">
        <v>6250.064</v>
      </c>
      <c r="L375">
        <v>139.1019</v>
      </c>
      <c r="M375">
        <v>45.25692</v>
      </c>
      <c r="N375">
        <v>52.20899</v>
      </c>
      <c r="O375">
        <v>38.30484</v>
      </c>
      <c r="P375">
        <v>0.910905</v>
      </c>
      <c r="Q375">
        <v>0.120618</v>
      </c>
      <c r="R375">
        <v>1.019606</v>
      </c>
      <c r="S375">
        <v>1.389314</v>
      </c>
      <c r="T375">
        <v>0.999941</v>
      </c>
      <c r="U375">
        <v>20.0704</v>
      </c>
    </row>
    <row r="376" spans="1:21" ht="15">
      <c r="A376" t="s">
        <v>30</v>
      </c>
      <c r="B376">
        <v>0.695717</v>
      </c>
      <c r="C376">
        <v>0.06942</v>
      </c>
      <c r="D376">
        <v>448</v>
      </c>
      <c r="E376">
        <v>0.783135</v>
      </c>
      <c r="F376">
        <v>0.313112</v>
      </c>
      <c r="G376">
        <v>77.71992</v>
      </c>
      <c r="H376">
        <v>20</v>
      </c>
      <c r="I376">
        <v>1554</v>
      </c>
      <c r="J376">
        <v>3.214652</v>
      </c>
      <c r="K376">
        <v>64.51935</v>
      </c>
      <c r="L376">
        <v>5.887617</v>
      </c>
      <c r="M376">
        <v>13.20057</v>
      </c>
      <c r="N376">
        <v>13.20057</v>
      </c>
      <c r="O376">
        <v>13.20057</v>
      </c>
      <c r="P376">
        <v>0.018548</v>
      </c>
      <c r="Q376">
        <v>0.005714</v>
      </c>
      <c r="R376">
        <v>1.225433</v>
      </c>
      <c r="S376">
        <v>1.00043</v>
      </c>
      <c r="T376">
        <v>0.99363</v>
      </c>
      <c r="U376">
        <v>20.0704</v>
      </c>
    </row>
    <row r="377" spans="1:21" ht="15">
      <c r="A377" t="s">
        <v>31</v>
      </c>
      <c r="B377">
        <v>0.023459</v>
      </c>
      <c r="C377">
        <v>0.017379</v>
      </c>
      <c r="D377">
        <v>202</v>
      </c>
      <c r="E377">
        <v>0.026407</v>
      </c>
      <c r="F377">
        <v>0.011155</v>
      </c>
      <c r="G377">
        <v>95.43005</v>
      </c>
      <c r="H377">
        <v>20</v>
      </c>
      <c r="I377">
        <v>1908</v>
      </c>
      <c r="J377">
        <v>0.603232</v>
      </c>
      <c r="K377">
        <v>12.10711</v>
      </c>
      <c r="L377">
        <v>1.145303</v>
      </c>
      <c r="M377">
        <v>83.32294</v>
      </c>
      <c r="N377">
        <v>86.5247</v>
      </c>
      <c r="O377">
        <v>80.12118</v>
      </c>
      <c r="P377">
        <v>0.000534</v>
      </c>
      <c r="Q377">
        <v>0.000203</v>
      </c>
      <c r="R377">
        <v>1.197719</v>
      </c>
      <c r="S377">
        <v>1.003855</v>
      </c>
      <c r="T377">
        <v>0.975899</v>
      </c>
      <c r="U377">
        <v>20.0704</v>
      </c>
    </row>
    <row r="378" spans="1:6" ht="15">
      <c r="A378" t="s">
        <v>32</v>
      </c>
      <c r="B378">
        <v>38.90969</v>
      </c>
      <c r="E378">
        <v>43.79877</v>
      </c>
      <c r="F378">
        <v>60.1284</v>
      </c>
    </row>
    <row r="379" spans="1:6" ht="15">
      <c r="A379" t="s">
        <v>33</v>
      </c>
      <c r="B379">
        <v>88.83739</v>
      </c>
      <c r="E379">
        <v>99.99999</v>
      </c>
      <c r="F379">
        <v>99.99999</v>
      </c>
    </row>
    <row r="380" spans="1:2" ht="15">
      <c r="A380" t="s">
        <v>34</v>
      </c>
      <c r="B380" t="s">
        <v>35</v>
      </c>
    </row>
    <row r="381" spans="1:2" ht="15">
      <c r="A381" t="s">
        <v>36</v>
      </c>
      <c r="B381">
        <v>0.042744</v>
      </c>
    </row>
    <row r="382" spans="1:2" ht="15">
      <c r="A382" t="s">
        <v>37</v>
      </c>
      <c r="B382">
        <v>19.60193</v>
      </c>
    </row>
    <row r="383" spans="1:2" ht="15">
      <c r="A383" t="s">
        <v>38</v>
      </c>
      <c r="B383">
        <v>14.92547</v>
      </c>
    </row>
    <row r="384" spans="1:2" ht="15">
      <c r="A384" t="s">
        <v>39</v>
      </c>
      <c r="B384">
        <v>0.079972</v>
      </c>
    </row>
    <row r="385" spans="1:2" ht="15">
      <c r="A385" t="s">
        <v>40</v>
      </c>
      <c r="B385">
        <v>0.311289</v>
      </c>
    </row>
    <row r="386" spans="1:2" ht="15">
      <c r="A386" t="s">
        <v>41</v>
      </c>
      <c r="B386">
        <v>1.420009</v>
      </c>
    </row>
    <row r="387" spans="1:2" ht="15">
      <c r="A387" t="s">
        <v>42</v>
      </c>
      <c r="B387">
        <v>14.68937</v>
      </c>
    </row>
    <row r="388" spans="1:2" ht="15">
      <c r="A388" t="s">
        <v>43</v>
      </c>
      <c r="B388">
        <v>36.834</v>
      </c>
    </row>
    <row r="389" spans="1:2" ht="15">
      <c r="A389" t="s">
        <v>44</v>
      </c>
      <c r="B389">
        <v>0.898335</v>
      </c>
    </row>
    <row r="390" spans="1:2" ht="15">
      <c r="A390" t="s">
        <v>45</v>
      </c>
      <c r="B390">
        <v>0.034288</v>
      </c>
    </row>
    <row r="391" spans="1:2" ht="15">
      <c r="A391" t="s">
        <v>33</v>
      </c>
      <c r="B391">
        <v>88.83739</v>
      </c>
    </row>
    <row r="393" ht="15">
      <c r="B393" t="s">
        <v>60</v>
      </c>
    </row>
    <row r="394" spans="1:21" ht="15">
      <c r="A394" t="s">
        <v>22</v>
      </c>
      <c r="B394">
        <v>5.32257</v>
      </c>
      <c r="C394">
        <v>0.191774</v>
      </c>
      <c r="D394">
        <v>340</v>
      </c>
      <c r="E394">
        <v>5.307501</v>
      </c>
      <c r="F394">
        <v>4.767506</v>
      </c>
      <c r="G394">
        <v>846.6589</v>
      </c>
      <c r="H394">
        <v>20</v>
      </c>
      <c r="I394">
        <v>16886</v>
      </c>
      <c r="J394">
        <v>41.11982</v>
      </c>
      <c r="K394">
        <v>825.3571</v>
      </c>
      <c r="L394">
        <v>39.74581</v>
      </c>
      <c r="M394">
        <v>21.30184</v>
      </c>
      <c r="N394">
        <v>31.50327</v>
      </c>
      <c r="O394">
        <v>11.10041</v>
      </c>
      <c r="P394">
        <v>0.587567</v>
      </c>
      <c r="Q394">
        <v>0.028879</v>
      </c>
      <c r="R394">
        <v>1.043831</v>
      </c>
      <c r="S394">
        <v>1.773327</v>
      </c>
      <c r="T394">
        <v>1.001702</v>
      </c>
      <c r="U394">
        <v>20.072</v>
      </c>
    </row>
    <row r="395" spans="1:21" ht="15">
      <c r="A395" t="s">
        <v>23</v>
      </c>
      <c r="B395">
        <v>14.13917</v>
      </c>
      <c r="C395">
        <v>0.166435</v>
      </c>
      <c r="D395">
        <v>239</v>
      </c>
      <c r="E395">
        <v>14.09914</v>
      </c>
      <c r="F395">
        <v>10.79101</v>
      </c>
      <c r="G395">
        <v>4918.663</v>
      </c>
      <c r="H395">
        <v>20</v>
      </c>
      <c r="I395">
        <v>96802</v>
      </c>
      <c r="J395">
        <v>242.4623</v>
      </c>
      <c r="K395">
        <v>4866.703</v>
      </c>
      <c r="L395">
        <v>94.66343</v>
      </c>
      <c r="M395">
        <v>51.95948</v>
      </c>
      <c r="N395">
        <v>65.11399</v>
      </c>
      <c r="O395">
        <v>38.80497</v>
      </c>
      <c r="P395">
        <v>0.7302</v>
      </c>
      <c r="Q395">
        <v>0.105778</v>
      </c>
      <c r="R395">
        <v>1.063867</v>
      </c>
      <c r="S395">
        <v>1.269484</v>
      </c>
      <c r="T395">
        <v>0.999421</v>
      </c>
      <c r="U395">
        <v>20.072</v>
      </c>
    </row>
    <row r="396" spans="1:21" ht="15">
      <c r="A396" t="s">
        <v>24</v>
      </c>
      <c r="B396">
        <v>1E-05</v>
      </c>
      <c r="C396">
        <v>-2E-05</v>
      </c>
      <c r="D396">
        <v>0</v>
      </c>
      <c r="E396">
        <v>1E-05</v>
      </c>
      <c r="F396">
        <v>8E-06</v>
      </c>
      <c r="G396">
        <v>12.45051</v>
      </c>
      <c r="H396">
        <v>20</v>
      </c>
      <c r="I396">
        <v>249</v>
      </c>
      <c r="J396">
        <v>-0.084703</v>
      </c>
      <c r="K396">
        <v>-1.700155</v>
      </c>
      <c r="L396">
        <v>0.879853</v>
      </c>
      <c r="M396">
        <v>14.15067</v>
      </c>
      <c r="N396">
        <v>15.6008</v>
      </c>
      <c r="O396">
        <v>12.70053</v>
      </c>
      <c r="P396">
        <v>-0.000572</v>
      </c>
      <c r="Q396">
        <v>-4.3E-05</v>
      </c>
      <c r="R396">
        <v>1.02561</v>
      </c>
      <c r="S396">
        <v>1.49657</v>
      </c>
      <c r="T396">
        <v>0.99837</v>
      </c>
      <c r="U396">
        <v>20.072</v>
      </c>
    </row>
    <row r="397" spans="1:21" ht="15">
      <c r="A397" t="s">
        <v>25</v>
      </c>
      <c r="B397">
        <v>5.678644</v>
      </c>
      <c r="C397">
        <v>0.091919</v>
      </c>
      <c r="D397">
        <v>184</v>
      </c>
      <c r="E397">
        <v>5.662566</v>
      </c>
      <c r="F397">
        <v>2.917574</v>
      </c>
      <c r="G397">
        <v>2518.153</v>
      </c>
      <c r="H397">
        <v>20</v>
      </c>
      <c r="I397">
        <v>49948</v>
      </c>
      <c r="J397">
        <v>122.997</v>
      </c>
      <c r="K397">
        <v>2468.795</v>
      </c>
      <c r="L397">
        <v>51.01805</v>
      </c>
      <c r="M397">
        <v>49.35809</v>
      </c>
      <c r="N397">
        <v>45.50683</v>
      </c>
      <c r="O397">
        <v>53.20934</v>
      </c>
      <c r="P397">
        <v>0.302562</v>
      </c>
      <c r="Q397">
        <v>0.049741</v>
      </c>
      <c r="R397">
        <v>1.094766</v>
      </c>
      <c r="S397">
        <v>1.042824</v>
      </c>
      <c r="T397">
        <v>0.999974</v>
      </c>
      <c r="U397">
        <v>20.072</v>
      </c>
    </row>
    <row r="398" spans="1:21" ht="15">
      <c r="A398" t="s">
        <v>26</v>
      </c>
      <c r="B398">
        <v>0.047105</v>
      </c>
      <c r="C398">
        <v>0.015674</v>
      </c>
      <c r="D398">
        <v>160</v>
      </c>
      <c r="E398">
        <v>0.046972</v>
      </c>
      <c r="F398">
        <v>0.024809</v>
      </c>
      <c r="G398">
        <v>33.5037</v>
      </c>
      <c r="H398">
        <v>20</v>
      </c>
      <c r="I398">
        <v>670</v>
      </c>
      <c r="J398">
        <v>0.727507</v>
      </c>
      <c r="K398">
        <v>14.60253</v>
      </c>
      <c r="L398">
        <v>1.772572</v>
      </c>
      <c r="M398">
        <v>18.90118</v>
      </c>
      <c r="N398">
        <v>18.60114</v>
      </c>
      <c r="O398">
        <v>19.20122</v>
      </c>
      <c r="P398">
        <v>0.00379</v>
      </c>
      <c r="Q398">
        <v>0.000399</v>
      </c>
      <c r="R398">
        <v>1.115124</v>
      </c>
      <c r="S398">
        <v>1.068128</v>
      </c>
      <c r="T398">
        <v>0.992583</v>
      </c>
      <c r="U398">
        <v>20.072</v>
      </c>
    </row>
    <row r="399" spans="1:21" ht="15">
      <c r="A399" t="s">
        <v>27</v>
      </c>
      <c r="B399">
        <v>1E-05</v>
      </c>
      <c r="C399">
        <v>-2.4E-05</v>
      </c>
      <c r="D399">
        <v>0</v>
      </c>
      <c r="E399">
        <v>1E-05</v>
      </c>
      <c r="F399">
        <v>4E-06</v>
      </c>
      <c r="G399">
        <v>56.51054</v>
      </c>
      <c r="H399">
        <v>20</v>
      </c>
      <c r="I399">
        <v>1130</v>
      </c>
      <c r="J399">
        <v>-0.149524</v>
      </c>
      <c r="K399">
        <v>-3.001244</v>
      </c>
      <c r="L399">
        <v>0.949569</v>
      </c>
      <c r="M399">
        <v>59.51178</v>
      </c>
      <c r="N399">
        <v>64.9139</v>
      </c>
      <c r="O399">
        <v>54.10966</v>
      </c>
      <c r="P399">
        <v>-9.9E-05</v>
      </c>
      <c r="Q399">
        <v>-5.4E-05</v>
      </c>
      <c r="R399">
        <v>1.208864</v>
      </c>
      <c r="S399">
        <v>1.025022</v>
      </c>
      <c r="T399">
        <v>0.999931</v>
      </c>
      <c r="U399">
        <v>20.072</v>
      </c>
    </row>
    <row r="400" spans="1:21" ht="15">
      <c r="A400" t="s">
        <v>28</v>
      </c>
      <c r="B400">
        <v>0.047638</v>
      </c>
      <c r="C400">
        <v>0.042287</v>
      </c>
      <c r="D400">
        <v>476</v>
      </c>
      <c r="E400">
        <v>0.047504</v>
      </c>
      <c r="F400">
        <v>0.017566</v>
      </c>
      <c r="G400">
        <v>20.40137</v>
      </c>
      <c r="H400">
        <v>20</v>
      </c>
      <c r="I400">
        <v>408</v>
      </c>
      <c r="J400">
        <v>0.226711</v>
      </c>
      <c r="K400">
        <v>4.550541</v>
      </c>
      <c r="L400">
        <v>1.287085</v>
      </c>
      <c r="M400">
        <v>15.85083</v>
      </c>
      <c r="N400">
        <v>14.90073</v>
      </c>
      <c r="O400">
        <v>16.80093</v>
      </c>
      <c r="P400">
        <v>0.000822</v>
      </c>
      <c r="Q400">
        <v>0.000385</v>
      </c>
      <c r="R400">
        <v>1.235293</v>
      </c>
      <c r="S400">
        <v>1.000579</v>
      </c>
      <c r="T400">
        <v>1.000316</v>
      </c>
      <c r="U400">
        <v>20.072</v>
      </c>
    </row>
    <row r="401" spans="1:21" ht="15">
      <c r="A401" t="s">
        <v>29</v>
      </c>
      <c r="B401">
        <v>27.25606</v>
      </c>
      <c r="C401">
        <v>0.291877</v>
      </c>
      <c r="D401">
        <v>231</v>
      </c>
      <c r="E401">
        <v>27.17889</v>
      </c>
      <c r="F401">
        <v>19.98416</v>
      </c>
      <c r="G401">
        <v>10620.47</v>
      </c>
      <c r="H401">
        <v>20</v>
      </c>
      <c r="I401">
        <v>205217</v>
      </c>
      <c r="J401">
        <v>526.0515</v>
      </c>
      <c r="K401">
        <v>10558.91</v>
      </c>
      <c r="L401">
        <v>172.5139</v>
      </c>
      <c r="M401">
        <v>61.56298</v>
      </c>
      <c r="N401">
        <v>73.61788</v>
      </c>
      <c r="O401">
        <v>49.50809</v>
      </c>
      <c r="P401">
        <v>1.538766</v>
      </c>
      <c r="Q401">
        <v>0.203757</v>
      </c>
      <c r="R401">
        <v>1.039634</v>
      </c>
      <c r="S401">
        <v>1.287647</v>
      </c>
      <c r="T401">
        <v>0.999647</v>
      </c>
      <c r="U401">
        <v>20.072</v>
      </c>
    </row>
    <row r="402" spans="1:21" ht="15">
      <c r="A402" t="s">
        <v>30</v>
      </c>
      <c r="B402">
        <v>0.012243</v>
      </c>
      <c r="C402">
        <v>0.036952</v>
      </c>
      <c r="D402">
        <v>436</v>
      </c>
      <c r="E402">
        <v>0.012208</v>
      </c>
      <c r="F402">
        <v>0.004589</v>
      </c>
      <c r="G402">
        <v>12.80054</v>
      </c>
      <c r="H402">
        <v>20</v>
      </c>
      <c r="I402">
        <v>256</v>
      </c>
      <c r="J402">
        <v>0.054807</v>
      </c>
      <c r="K402">
        <v>1.100089</v>
      </c>
      <c r="L402">
        <v>1.094021</v>
      </c>
      <c r="M402">
        <v>11.70045</v>
      </c>
      <c r="N402">
        <v>11.80046</v>
      </c>
      <c r="O402">
        <v>11.60044</v>
      </c>
      <c r="P402">
        <v>0.000316</v>
      </c>
      <c r="Q402">
        <v>9.7E-05</v>
      </c>
      <c r="R402">
        <v>1.25205</v>
      </c>
      <c r="S402">
        <v>1.003809</v>
      </c>
      <c r="T402">
        <v>1.000532</v>
      </c>
      <c r="U402">
        <v>20.072</v>
      </c>
    </row>
    <row r="403" spans="1:21" ht="15">
      <c r="A403" t="s">
        <v>31</v>
      </c>
      <c r="B403">
        <v>0.002071</v>
      </c>
      <c r="C403">
        <v>0.017739</v>
      </c>
      <c r="D403">
        <v>213</v>
      </c>
      <c r="E403">
        <v>0.002066</v>
      </c>
      <c r="F403">
        <v>0.00082</v>
      </c>
      <c r="G403">
        <v>82.07222</v>
      </c>
      <c r="H403">
        <v>20</v>
      </c>
      <c r="I403">
        <v>1641</v>
      </c>
      <c r="J403">
        <v>0.049847</v>
      </c>
      <c r="K403">
        <v>1.000534</v>
      </c>
      <c r="L403">
        <v>1.012341</v>
      </c>
      <c r="M403">
        <v>81.07169</v>
      </c>
      <c r="N403">
        <v>80.9216</v>
      </c>
      <c r="O403">
        <v>81.22176</v>
      </c>
      <c r="P403">
        <v>4.4E-05</v>
      </c>
      <c r="Q403">
        <v>1.7E-05</v>
      </c>
      <c r="R403">
        <v>1.2234</v>
      </c>
      <c r="S403">
        <v>1.008283</v>
      </c>
      <c r="T403">
        <v>1.016439</v>
      </c>
      <c r="U403">
        <v>20.072</v>
      </c>
    </row>
    <row r="404" spans="1:6" ht="15">
      <c r="A404" t="s">
        <v>32</v>
      </c>
      <c r="B404">
        <v>47.77841</v>
      </c>
      <c r="E404">
        <v>47.64314</v>
      </c>
      <c r="F404">
        <v>61.49195</v>
      </c>
    </row>
    <row r="405" spans="1:6" ht="15">
      <c r="A405" t="s">
        <v>33</v>
      </c>
      <c r="B405">
        <v>100.2839</v>
      </c>
      <c r="E405">
        <v>99.99999</v>
      </c>
      <c r="F405">
        <v>100</v>
      </c>
    </row>
    <row r="406" spans="1:2" ht="15">
      <c r="A406" t="s">
        <v>34</v>
      </c>
      <c r="B406" t="s">
        <v>35</v>
      </c>
    </row>
    <row r="407" spans="1:2" ht="15">
      <c r="A407" t="s">
        <v>36</v>
      </c>
      <c r="B407">
        <v>7.174714</v>
      </c>
    </row>
    <row r="408" spans="1:2" ht="15">
      <c r="A408" t="s">
        <v>37</v>
      </c>
      <c r="B408">
        <v>26.71587</v>
      </c>
    </row>
    <row r="409" spans="1:2" ht="15">
      <c r="A409" t="s">
        <v>38</v>
      </c>
      <c r="B409">
        <v>1.7E-05</v>
      </c>
    </row>
    <row r="410" spans="1:2" ht="15">
      <c r="A410" t="s">
        <v>39</v>
      </c>
      <c r="B410">
        <v>7.94556</v>
      </c>
    </row>
    <row r="411" spans="1:2" ht="15">
      <c r="A411" t="s">
        <v>40</v>
      </c>
      <c r="B411">
        <v>0.056744</v>
      </c>
    </row>
    <row r="412" spans="1:2" ht="15">
      <c r="A412" t="s">
        <v>41</v>
      </c>
      <c r="B412">
        <v>1.7E-05</v>
      </c>
    </row>
    <row r="413" spans="1:2" ht="15">
      <c r="A413" t="s">
        <v>42</v>
      </c>
      <c r="B413">
        <v>0.061287</v>
      </c>
    </row>
    <row r="414" spans="1:2" ht="15">
      <c r="A414" t="s">
        <v>43</v>
      </c>
      <c r="B414">
        <v>58.31089</v>
      </c>
    </row>
    <row r="415" spans="1:2" ht="15">
      <c r="A415" t="s">
        <v>44</v>
      </c>
      <c r="B415">
        <v>0.015808</v>
      </c>
    </row>
    <row r="416" spans="1:2" ht="15">
      <c r="A416" t="s">
        <v>45</v>
      </c>
      <c r="B416">
        <v>0.003028</v>
      </c>
    </row>
    <row r="417" spans="1:2" ht="15">
      <c r="A417" t="s">
        <v>33</v>
      </c>
      <c r="B417">
        <v>100.2839</v>
      </c>
    </row>
    <row r="419" ht="15">
      <c r="B419" t="s">
        <v>61</v>
      </c>
    </row>
    <row r="420" spans="1:21" ht="15">
      <c r="A420" t="s">
        <v>22</v>
      </c>
      <c r="B420">
        <v>1.493986</v>
      </c>
      <c r="C420">
        <v>0.079758</v>
      </c>
      <c r="D420">
        <v>235</v>
      </c>
      <c r="E420">
        <v>1.550865</v>
      </c>
      <c r="F420">
        <v>1.403791</v>
      </c>
      <c r="G420">
        <v>240.1402</v>
      </c>
      <c r="H420">
        <v>20</v>
      </c>
      <c r="I420">
        <v>4799</v>
      </c>
      <c r="J420">
        <v>11.40158</v>
      </c>
      <c r="K420">
        <v>230.1398</v>
      </c>
      <c r="L420">
        <v>24.0132</v>
      </c>
      <c r="M420">
        <v>10.00034</v>
      </c>
      <c r="N420">
        <v>11.60044</v>
      </c>
      <c r="O420">
        <v>8.400233</v>
      </c>
      <c r="P420">
        <v>0.162919</v>
      </c>
      <c r="Q420">
        <v>0.008008</v>
      </c>
      <c r="R420">
        <v>1.040061</v>
      </c>
      <c r="S420">
        <v>1.802385</v>
      </c>
      <c r="T420">
        <v>1.001098</v>
      </c>
      <c r="U420">
        <v>20.1849</v>
      </c>
    </row>
    <row r="421" spans="1:21" ht="15">
      <c r="A421" t="s">
        <v>23</v>
      </c>
      <c r="B421">
        <v>18.65546</v>
      </c>
      <c r="C421">
        <v>0.199146</v>
      </c>
      <c r="D421">
        <v>245</v>
      </c>
      <c r="E421">
        <v>19.36571</v>
      </c>
      <c r="F421">
        <v>14.93585</v>
      </c>
      <c r="G421">
        <v>6612.773</v>
      </c>
      <c r="H421">
        <v>20</v>
      </c>
      <c r="I421">
        <v>129431</v>
      </c>
      <c r="J421">
        <v>324.7904</v>
      </c>
      <c r="K421">
        <v>6555.861</v>
      </c>
      <c r="L421">
        <v>116.1939</v>
      </c>
      <c r="M421">
        <v>56.91153</v>
      </c>
      <c r="N421">
        <v>72.91754</v>
      </c>
      <c r="O421">
        <v>40.90552</v>
      </c>
      <c r="P421">
        <v>0.978139</v>
      </c>
      <c r="Q421">
        <v>0.141695</v>
      </c>
      <c r="R421">
        <v>1.060011</v>
      </c>
      <c r="S421">
        <v>1.250288</v>
      </c>
      <c r="T421">
        <v>1.000802</v>
      </c>
      <c r="U421">
        <v>20.1849</v>
      </c>
    </row>
    <row r="422" spans="1:21" ht="15">
      <c r="A422" t="s">
        <v>24</v>
      </c>
      <c r="B422">
        <v>0.766765</v>
      </c>
      <c r="C422">
        <v>0.039601</v>
      </c>
      <c r="D422">
        <v>171</v>
      </c>
      <c r="E422">
        <v>0.795957</v>
      </c>
      <c r="F422">
        <v>0.681487</v>
      </c>
      <c r="G422">
        <v>223.4647</v>
      </c>
      <c r="H422">
        <v>20</v>
      </c>
      <c r="I422">
        <v>4466</v>
      </c>
      <c r="J422">
        <v>10.26083</v>
      </c>
      <c r="K422">
        <v>207.1138</v>
      </c>
      <c r="L422">
        <v>13.6668</v>
      </c>
      <c r="M422">
        <v>16.35092</v>
      </c>
      <c r="N422">
        <v>19.60127</v>
      </c>
      <c r="O422">
        <v>13.10057</v>
      </c>
      <c r="P422">
        <v>0.06933</v>
      </c>
      <c r="Q422">
        <v>0.005239</v>
      </c>
      <c r="R422">
        <v>1.0219</v>
      </c>
      <c r="S422">
        <v>1.446873</v>
      </c>
      <c r="T422">
        <v>0.997241</v>
      </c>
      <c r="U422">
        <v>20.1849</v>
      </c>
    </row>
    <row r="423" spans="1:21" ht="15">
      <c r="A423" t="s">
        <v>25</v>
      </c>
      <c r="B423">
        <v>0.099536</v>
      </c>
      <c r="C423">
        <v>0.015999</v>
      </c>
      <c r="D423">
        <v>148</v>
      </c>
      <c r="E423">
        <v>0.103326</v>
      </c>
      <c r="F423">
        <v>0.053647</v>
      </c>
      <c r="G423">
        <v>74.91852</v>
      </c>
      <c r="H423">
        <v>20</v>
      </c>
      <c r="I423">
        <v>1498</v>
      </c>
      <c r="J423">
        <v>2.138486</v>
      </c>
      <c r="K423">
        <v>43.16513</v>
      </c>
      <c r="L423">
        <v>2.359387</v>
      </c>
      <c r="M423">
        <v>31.75339</v>
      </c>
      <c r="N423">
        <v>27.5025</v>
      </c>
      <c r="O423">
        <v>36.00428</v>
      </c>
      <c r="P423">
        <v>0.00526</v>
      </c>
      <c r="Q423">
        <v>0.000865</v>
      </c>
      <c r="R423">
        <v>1.090692</v>
      </c>
      <c r="S423">
        <v>1.056008</v>
      </c>
      <c r="T423">
        <v>0.999264</v>
      </c>
      <c r="U423">
        <v>20.1849</v>
      </c>
    </row>
    <row r="424" spans="1:21" ht="15">
      <c r="A424" t="s">
        <v>26</v>
      </c>
      <c r="B424">
        <v>4.14197</v>
      </c>
      <c r="C424">
        <v>0.091656</v>
      </c>
      <c r="D424">
        <v>180</v>
      </c>
      <c r="E424">
        <v>4.299664</v>
      </c>
      <c r="F424">
        <v>2.288442</v>
      </c>
      <c r="G424">
        <v>1308.425</v>
      </c>
      <c r="H424">
        <v>20</v>
      </c>
      <c r="I424">
        <v>26056</v>
      </c>
      <c r="J424">
        <v>63.63288</v>
      </c>
      <c r="K424">
        <v>1284.423</v>
      </c>
      <c r="L424">
        <v>54.51339</v>
      </c>
      <c r="M424">
        <v>24.00191</v>
      </c>
      <c r="N424">
        <v>22.90173</v>
      </c>
      <c r="O424">
        <v>25.10208</v>
      </c>
      <c r="P424">
        <v>0.331477</v>
      </c>
      <c r="Q424">
        <v>0.034867</v>
      </c>
      <c r="R424">
        <v>1.110994</v>
      </c>
      <c r="S424">
        <v>1.069595</v>
      </c>
      <c r="T424">
        <v>0.99991</v>
      </c>
      <c r="U424">
        <v>20.1849</v>
      </c>
    </row>
    <row r="425" spans="1:21" ht="15">
      <c r="A425" t="s">
        <v>27</v>
      </c>
      <c r="B425">
        <v>1E-05</v>
      </c>
      <c r="C425">
        <v>-1.303998</v>
      </c>
      <c r="D425">
        <v>-15683</v>
      </c>
      <c r="E425">
        <v>1E-05</v>
      </c>
      <c r="F425">
        <v>5E-06</v>
      </c>
      <c r="G425">
        <v>57.01072</v>
      </c>
      <c r="H425">
        <v>20</v>
      </c>
      <c r="I425">
        <v>1140</v>
      </c>
      <c r="J425">
        <v>-3E-06</v>
      </c>
      <c r="K425">
        <v>-5.7E-05</v>
      </c>
      <c r="L425">
        <v>0.999999</v>
      </c>
      <c r="M425">
        <v>57.01078</v>
      </c>
      <c r="N425">
        <v>61.21236</v>
      </c>
      <c r="O425">
        <v>52.8092</v>
      </c>
      <c r="P425">
        <v>0</v>
      </c>
      <c r="Q425">
        <v>0</v>
      </c>
      <c r="R425">
        <v>1.204314</v>
      </c>
      <c r="S425">
        <v>1.022198</v>
      </c>
      <c r="T425">
        <v>0.997857</v>
      </c>
      <c r="U425">
        <v>20.1849</v>
      </c>
    </row>
    <row r="426" spans="1:21" ht="15">
      <c r="A426" t="s">
        <v>28</v>
      </c>
      <c r="B426">
        <v>1.798767</v>
      </c>
      <c r="C426">
        <v>0.101901</v>
      </c>
      <c r="D426">
        <v>475</v>
      </c>
      <c r="E426">
        <v>1.86725</v>
      </c>
      <c r="F426">
        <v>0.69577</v>
      </c>
      <c r="G426">
        <v>189.7187</v>
      </c>
      <c r="H426">
        <v>20</v>
      </c>
      <c r="I426">
        <v>3792</v>
      </c>
      <c r="J426">
        <v>8.601373</v>
      </c>
      <c r="K426">
        <v>173.6178</v>
      </c>
      <c r="L426">
        <v>11.78314</v>
      </c>
      <c r="M426">
        <v>16.10086</v>
      </c>
      <c r="N426">
        <v>16.70092</v>
      </c>
      <c r="O426">
        <v>15.50079</v>
      </c>
      <c r="P426">
        <v>0.031172</v>
      </c>
      <c r="Q426">
        <v>0.014623</v>
      </c>
      <c r="R426">
        <v>1.230514</v>
      </c>
      <c r="S426">
        <v>0.999539</v>
      </c>
      <c r="T426">
        <v>1.000316</v>
      </c>
      <c r="U426">
        <v>20.1849</v>
      </c>
    </row>
    <row r="427" spans="1:21" ht="15">
      <c r="A427" t="s">
        <v>29</v>
      </c>
      <c r="B427">
        <v>23.48704</v>
      </c>
      <c r="C427">
        <v>0.260534</v>
      </c>
      <c r="D427">
        <v>231</v>
      </c>
      <c r="E427">
        <v>24.38124</v>
      </c>
      <c r="F427">
        <v>18.06496</v>
      </c>
      <c r="G427">
        <v>8913.653</v>
      </c>
      <c r="H427">
        <v>20</v>
      </c>
      <c r="I427">
        <v>173179</v>
      </c>
      <c r="J427">
        <v>438.7112</v>
      </c>
      <c r="K427">
        <v>8855.342</v>
      </c>
      <c r="L427">
        <v>152.8632</v>
      </c>
      <c r="M427">
        <v>58.31131</v>
      </c>
      <c r="N427">
        <v>63.41327</v>
      </c>
      <c r="O427">
        <v>53.20934</v>
      </c>
      <c r="P427">
        <v>1.283285</v>
      </c>
      <c r="Q427">
        <v>0.169927</v>
      </c>
      <c r="R427">
        <v>1.035856</v>
      </c>
      <c r="S427">
        <v>1.33067</v>
      </c>
      <c r="T427">
        <v>0.999647</v>
      </c>
      <c r="U427">
        <v>20.1849</v>
      </c>
    </row>
    <row r="428" spans="1:21" ht="15">
      <c r="A428" t="s">
        <v>30</v>
      </c>
      <c r="B428">
        <v>0.083055</v>
      </c>
      <c r="C428">
        <v>0.040528</v>
      </c>
      <c r="D428">
        <v>423</v>
      </c>
      <c r="E428">
        <v>0.086217</v>
      </c>
      <c r="F428">
        <v>0.032657</v>
      </c>
      <c r="G428">
        <v>18.85117</v>
      </c>
      <c r="H428">
        <v>20</v>
      </c>
      <c r="I428">
        <v>377</v>
      </c>
      <c r="J428">
        <v>0.374079</v>
      </c>
      <c r="K428">
        <v>7.550751</v>
      </c>
      <c r="L428">
        <v>1.668183</v>
      </c>
      <c r="M428">
        <v>11.30042</v>
      </c>
      <c r="N428">
        <v>12.00047</v>
      </c>
      <c r="O428">
        <v>10.60037</v>
      </c>
      <c r="P428">
        <v>0.002158</v>
      </c>
      <c r="Q428">
        <v>0.000665</v>
      </c>
      <c r="R428">
        <v>1.247243</v>
      </c>
      <c r="S428">
        <v>1.002505</v>
      </c>
      <c r="T428">
        <v>0.999613</v>
      </c>
      <c r="U428">
        <v>20.1849</v>
      </c>
    </row>
    <row r="429" spans="1:21" ht="15">
      <c r="A429" t="s">
        <v>31</v>
      </c>
      <c r="B429">
        <v>1E-05</v>
      </c>
      <c r="C429">
        <v>-0.000105</v>
      </c>
      <c r="D429">
        <v>-1</v>
      </c>
      <c r="E429">
        <v>1E-05</v>
      </c>
      <c r="F429">
        <v>4E-06</v>
      </c>
      <c r="G429">
        <v>78.02008</v>
      </c>
      <c r="H429">
        <v>20</v>
      </c>
      <c r="I429">
        <v>1560</v>
      </c>
      <c r="J429">
        <v>-0.039655</v>
      </c>
      <c r="K429">
        <v>-0.80043</v>
      </c>
      <c r="L429">
        <v>0.989845</v>
      </c>
      <c r="M429">
        <v>78.82051</v>
      </c>
      <c r="N429">
        <v>81.02166</v>
      </c>
      <c r="O429">
        <v>76.61937</v>
      </c>
      <c r="P429">
        <v>-3.5E-05</v>
      </c>
      <c r="Q429">
        <v>-1.3E-05</v>
      </c>
      <c r="R429">
        <v>1.218735</v>
      </c>
      <c r="S429">
        <v>1.006585</v>
      </c>
      <c r="T429">
        <v>1.011019</v>
      </c>
      <c r="U429">
        <v>20.1849</v>
      </c>
    </row>
    <row r="430" spans="1:6" ht="15">
      <c r="A430" t="s">
        <v>32</v>
      </c>
      <c r="B430">
        <v>45.80583</v>
      </c>
      <c r="E430">
        <v>47.54975</v>
      </c>
      <c r="F430">
        <v>61.84339</v>
      </c>
    </row>
    <row r="431" spans="1:6" ht="15">
      <c r="A431" t="s">
        <v>33</v>
      </c>
      <c r="B431">
        <v>96.33243</v>
      </c>
      <c r="E431">
        <v>100</v>
      </c>
      <c r="F431">
        <v>100</v>
      </c>
    </row>
    <row r="432" spans="1:2" ht="15">
      <c r="A432" t="s">
        <v>34</v>
      </c>
      <c r="B432" t="s">
        <v>35</v>
      </c>
    </row>
    <row r="433" spans="1:2" ht="15">
      <c r="A433" t="s">
        <v>36</v>
      </c>
      <c r="B433">
        <v>2.013862</v>
      </c>
    </row>
    <row r="434" spans="1:2" ht="15">
      <c r="A434" t="s">
        <v>37</v>
      </c>
      <c r="B434">
        <v>35.24937</v>
      </c>
    </row>
    <row r="435" spans="1:2" ht="15">
      <c r="A435" t="s">
        <v>38</v>
      </c>
      <c r="B435">
        <v>1.271525</v>
      </c>
    </row>
    <row r="436" spans="1:2" ht="15">
      <c r="A436" t="s">
        <v>39</v>
      </c>
      <c r="B436">
        <v>0.139271</v>
      </c>
    </row>
    <row r="437" spans="1:2" ht="15">
      <c r="A437" t="s">
        <v>40</v>
      </c>
      <c r="B437">
        <v>4.989465</v>
      </c>
    </row>
    <row r="438" spans="1:2" ht="15">
      <c r="A438" t="s">
        <v>41</v>
      </c>
      <c r="B438">
        <v>1.7E-05</v>
      </c>
    </row>
    <row r="439" spans="1:2" ht="15">
      <c r="A439" t="s">
        <v>42</v>
      </c>
      <c r="B439">
        <v>2.314106</v>
      </c>
    </row>
    <row r="440" spans="1:2" ht="15">
      <c r="A440" t="s">
        <v>43</v>
      </c>
      <c r="B440">
        <v>50.24755</v>
      </c>
    </row>
    <row r="441" spans="1:2" ht="15">
      <c r="A441" t="s">
        <v>44</v>
      </c>
      <c r="B441">
        <v>0.107243</v>
      </c>
    </row>
    <row r="442" spans="1:2" ht="15">
      <c r="A442" t="s">
        <v>45</v>
      </c>
      <c r="B442">
        <v>1.5E-05</v>
      </c>
    </row>
    <row r="443" spans="1:2" ht="15">
      <c r="A443" t="s">
        <v>33</v>
      </c>
      <c r="B443">
        <v>96.33242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F9" sqref="F9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s="2" t="s">
        <v>106</v>
      </c>
    </row>
    <row r="6" ht="15">
      <c r="A6" t="s">
        <v>107</v>
      </c>
    </row>
    <row r="7" ht="15">
      <c r="A7" t="s">
        <v>187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188</v>
      </c>
    </row>
    <row r="12" ht="15">
      <c r="A12" t="s">
        <v>111</v>
      </c>
    </row>
    <row r="13" spans="1:2" ht="15">
      <c r="A13" t="s">
        <v>112</v>
      </c>
      <c r="B13" t="s">
        <v>62</v>
      </c>
    </row>
    <row r="14" spans="1:9" ht="15">
      <c r="A14" t="s">
        <v>62</v>
      </c>
      <c r="C14" t="s">
        <v>113</v>
      </c>
      <c r="D14" t="s">
        <v>114</v>
      </c>
      <c r="E14" t="s">
        <v>115</v>
      </c>
      <c r="F14" t="s">
        <v>116</v>
      </c>
      <c r="G14" t="s">
        <v>117</v>
      </c>
      <c r="H14" t="s">
        <v>118</v>
      </c>
      <c r="I14" t="s">
        <v>62</v>
      </c>
    </row>
    <row r="15" spans="1:8" ht="15">
      <c r="A15" t="s">
        <v>119</v>
      </c>
      <c r="B15">
        <v>1278</v>
      </c>
      <c r="C15">
        <v>2821</v>
      </c>
      <c r="D15">
        <v>3</v>
      </c>
      <c r="E15">
        <v>840</v>
      </c>
      <c r="F15">
        <v>4159</v>
      </c>
      <c r="G15" t="s">
        <v>120</v>
      </c>
      <c r="H15" t="s">
        <v>62</v>
      </c>
    </row>
    <row r="16" spans="1:8" ht="15">
      <c r="A16" t="s">
        <v>121</v>
      </c>
      <c r="B16">
        <v>1280</v>
      </c>
      <c r="C16">
        <v>2896</v>
      </c>
      <c r="D16">
        <v>3</v>
      </c>
      <c r="E16">
        <v>873</v>
      </c>
      <c r="F16">
        <v>4000</v>
      </c>
      <c r="G16" t="s">
        <v>120</v>
      </c>
      <c r="H16" t="s">
        <v>62</v>
      </c>
    </row>
    <row r="17" spans="1:8" ht="15">
      <c r="A17" t="s">
        <v>122</v>
      </c>
      <c r="B17">
        <v>1280</v>
      </c>
      <c r="C17">
        <v>2896</v>
      </c>
      <c r="D17">
        <v>3</v>
      </c>
      <c r="E17">
        <v>873</v>
      </c>
      <c r="F17">
        <v>4000</v>
      </c>
      <c r="G17" t="s">
        <v>120</v>
      </c>
      <c r="H17" t="s">
        <v>62</v>
      </c>
    </row>
    <row r="18" spans="1:8" ht="15">
      <c r="A18" t="s">
        <v>123</v>
      </c>
      <c r="B18">
        <v>1840</v>
      </c>
      <c r="C18">
        <v>968</v>
      </c>
      <c r="D18">
        <v>3</v>
      </c>
      <c r="E18">
        <v>592</v>
      </c>
      <c r="F18">
        <v>4000</v>
      </c>
      <c r="G18" t="s">
        <v>120</v>
      </c>
      <c r="H18" t="s">
        <v>62</v>
      </c>
    </row>
    <row r="19" spans="1:8" ht="15">
      <c r="A19" t="s">
        <v>124</v>
      </c>
      <c r="B19">
        <v>1822</v>
      </c>
      <c r="C19">
        <v>901</v>
      </c>
      <c r="D19">
        <v>3</v>
      </c>
      <c r="E19">
        <v>523</v>
      </c>
      <c r="F19">
        <v>4000</v>
      </c>
      <c r="G19" t="s">
        <v>120</v>
      </c>
      <c r="H19" t="s">
        <v>62</v>
      </c>
    </row>
    <row r="20" spans="1:8" ht="15">
      <c r="A20" t="s">
        <v>125</v>
      </c>
      <c r="B20">
        <v>1824</v>
      </c>
      <c r="C20">
        <v>902</v>
      </c>
      <c r="D20">
        <v>3</v>
      </c>
      <c r="E20">
        <v>523</v>
      </c>
      <c r="F20">
        <v>4000</v>
      </c>
      <c r="G20" t="s">
        <v>120</v>
      </c>
      <c r="H20" t="s">
        <v>62</v>
      </c>
    </row>
    <row r="21" spans="1:8" ht="15">
      <c r="A21" t="s">
        <v>126</v>
      </c>
      <c r="B21">
        <v>1828</v>
      </c>
      <c r="C21">
        <v>426</v>
      </c>
      <c r="D21">
        <v>3</v>
      </c>
      <c r="E21">
        <v>500</v>
      </c>
      <c r="F21">
        <v>4000</v>
      </c>
      <c r="G21" t="s">
        <v>120</v>
      </c>
      <c r="H21" t="s">
        <v>62</v>
      </c>
    </row>
    <row r="22" spans="1:8" ht="15">
      <c r="A22" t="s">
        <v>127</v>
      </c>
      <c r="B22">
        <v>1278</v>
      </c>
      <c r="C22">
        <v>2739</v>
      </c>
      <c r="D22">
        <v>3</v>
      </c>
      <c r="E22">
        <v>840</v>
      </c>
      <c r="F22">
        <v>4159</v>
      </c>
      <c r="G22" t="s">
        <v>120</v>
      </c>
      <c r="H22" t="s">
        <v>62</v>
      </c>
    </row>
    <row r="23" spans="1:8" ht="15">
      <c r="A23" t="s">
        <v>128</v>
      </c>
      <c r="B23">
        <v>1825</v>
      </c>
      <c r="C23">
        <v>426</v>
      </c>
      <c r="D23">
        <v>3</v>
      </c>
      <c r="E23">
        <v>500</v>
      </c>
      <c r="F23">
        <v>4000</v>
      </c>
      <c r="G23" t="s">
        <v>120</v>
      </c>
      <c r="H23" t="s">
        <v>62</v>
      </c>
    </row>
    <row r="24" spans="1:7" ht="15">
      <c r="A24" t="s">
        <v>129</v>
      </c>
      <c r="B24">
        <v>1840</v>
      </c>
      <c r="C24">
        <v>968</v>
      </c>
      <c r="D24">
        <v>3</v>
      </c>
      <c r="E24">
        <v>592</v>
      </c>
      <c r="F24">
        <v>4000</v>
      </c>
      <c r="G24" t="s">
        <v>130</v>
      </c>
    </row>
    <row r="25" ht="15">
      <c r="A25" s="2" t="s">
        <v>131</v>
      </c>
    </row>
    <row r="26" ht="15">
      <c r="A26" t="s">
        <v>132</v>
      </c>
    </row>
    <row r="27" ht="15">
      <c r="A27" t="s">
        <v>133</v>
      </c>
    </row>
    <row r="28" ht="15">
      <c r="A28" t="s">
        <v>134</v>
      </c>
    </row>
    <row r="29" ht="15">
      <c r="A29" t="s">
        <v>135</v>
      </c>
    </row>
    <row r="30" ht="15">
      <c r="A30" t="s">
        <v>136</v>
      </c>
    </row>
    <row r="31" ht="15">
      <c r="A31" t="s">
        <v>137</v>
      </c>
    </row>
    <row r="32" ht="15">
      <c r="A32" t="s">
        <v>138</v>
      </c>
    </row>
    <row r="33" ht="15">
      <c r="A33" t="s">
        <v>139</v>
      </c>
    </row>
    <row r="34" ht="15">
      <c r="A34" t="s">
        <v>140</v>
      </c>
    </row>
    <row r="35" ht="15">
      <c r="A35" t="s">
        <v>141</v>
      </c>
    </row>
    <row r="36" ht="15">
      <c r="A36" t="s">
        <v>142</v>
      </c>
    </row>
    <row r="37" ht="15">
      <c r="A37" t="s">
        <v>143</v>
      </c>
    </row>
    <row r="38" ht="15">
      <c r="A38" t="s">
        <v>144</v>
      </c>
    </row>
    <row r="39" ht="15">
      <c r="A39" t="s">
        <v>145</v>
      </c>
    </row>
    <row r="40" ht="15">
      <c r="A40" t="s">
        <v>146</v>
      </c>
    </row>
    <row r="41" ht="15">
      <c r="A41" t="s">
        <v>147</v>
      </c>
    </row>
    <row r="42" ht="15">
      <c r="A42" t="s">
        <v>148</v>
      </c>
    </row>
    <row r="43" ht="15">
      <c r="A43" t="s">
        <v>149</v>
      </c>
    </row>
    <row r="44" ht="15">
      <c r="A44" t="s">
        <v>150</v>
      </c>
    </row>
    <row r="45" ht="15">
      <c r="A45" t="s">
        <v>151</v>
      </c>
    </row>
    <row r="46" ht="15">
      <c r="A46" t="s">
        <v>152</v>
      </c>
    </row>
    <row r="47" ht="15">
      <c r="A47" t="s">
        <v>153</v>
      </c>
    </row>
    <row r="48" ht="15">
      <c r="A48" t="s">
        <v>154</v>
      </c>
    </row>
    <row r="49" ht="15">
      <c r="A49" t="s">
        <v>155</v>
      </c>
    </row>
    <row r="50" ht="15">
      <c r="A50" t="s">
        <v>156</v>
      </c>
    </row>
    <row r="51" ht="15">
      <c r="A51" t="s">
        <v>157</v>
      </c>
    </row>
    <row r="52" ht="15">
      <c r="A52" t="s">
        <v>158</v>
      </c>
    </row>
    <row r="53" ht="15">
      <c r="A53" t="s">
        <v>159</v>
      </c>
    </row>
    <row r="54" ht="15">
      <c r="A54" t="s">
        <v>160</v>
      </c>
    </row>
    <row r="55" ht="15">
      <c r="A55" t="s">
        <v>161</v>
      </c>
    </row>
    <row r="56" ht="15">
      <c r="A56" t="s">
        <v>162</v>
      </c>
    </row>
    <row r="57" ht="15">
      <c r="A57" t="s">
        <v>163</v>
      </c>
    </row>
    <row r="58" ht="15">
      <c r="A58" t="s">
        <v>164</v>
      </c>
    </row>
    <row r="61" ht="15">
      <c r="A61" t="s">
        <v>102</v>
      </c>
    </row>
    <row r="62" ht="15">
      <c r="A62" t="s">
        <v>165</v>
      </c>
    </row>
    <row r="63" ht="15">
      <c r="A63" t="s">
        <v>104</v>
      </c>
    </row>
    <row r="64" ht="15">
      <c r="A64" t="s">
        <v>105</v>
      </c>
    </row>
    <row r="65" ht="15">
      <c r="A65" s="2" t="s">
        <v>106</v>
      </c>
    </row>
    <row r="66" ht="15">
      <c r="A66" t="s">
        <v>107</v>
      </c>
    </row>
    <row r="67" ht="15">
      <c r="A67" t="s">
        <v>187</v>
      </c>
    </row>
    <row r="68" ht="15">
      <c r="A68" t="s">
        <v>166</v>
      </c>
    </row>
    <row r="69" ht="15">
      <c r="A69" t="s">
        <v>109</v>
      </c>
    </row>
    <row r="70" ht="15">
      <c r="A70" t="s">
        <v>167</v>
      </c>
    </row>
    <row r="71" ht="15">
      <c r="A71" t="s">
        <v>188</v>
      </c>
    </row>
    <row r="72" ht="15">
      <c r="A72" t="s">
        <v>111</v>
      </c>
    </row>
    <row r="73" spans="1:2" ht="15">
      <c r="A73" t="s">
        <v>112</v>
      </c>
      <c r="B73" t="s">
        <v>62</v>
      </c>
    </row>
    <row r="74" spans="1:9" ht="15">
      <c r="A74" t="s">
        <v>62</v>
      </c>
      <c r="C74" t="s">
        <v>113</v>
      </c>
      <c r="D74" t="s">
        <v>114</v>
      </c>
      <c r="E74" t="s">
        <v>115</v>
      </c>
      <c r="F74" t="s">
        <v>116</v>
      </c>
      <c r="G74" t="s">
        <v>117</v>
      </c>
      <c r="H74" t="s">
        <v>118</v>
      </c>
      <c r="I74" t="s">
        <v>62</v>
      </c>
    </row>
    <row r="75" spans="1:8" ht="15">
      <c r="A75" t="s">
        <v>119</v>
      </c>
      <c r="B75">
        <v>1278</v>
      </c>
      <c r="C75">
        <v>2821</v>
      </c>
      <c r="D75">
        <v>3</v>
      </c>
      <c r="E75">
        <v>840</v>
      </c>
      <c r="F75">
        <v>4159</v>
      </c>
      <c r="G75" t="s">
        <v>120</v>
      </c>
      <c r="H75" t="s">
        <v>62</v>
      </c>
    </row>
    <row r="76" spans="1:8" ht="15">
      <c r="A76" t="s">
        <v>121</v>
      </c>
      <c r="B76">
        <v>1280</v>
      </c>
      <c r="C76">
        <v>2896</v>
      </c>
      <c r="D76">
        <v>3</v>
      </c>
      <c r="E76">
        <v>873</v>
      </c>
      <c r="F76">
        <v>4000</v>
      </c>
      <c r="G76" t="s">
        <v>120</v>
      </c>
      <c r="H76" t="s">
        <v>62</v>
      </c>
    </row>
    <row r="77" spans="1:8" ht="15">
      <c r="A77" t="s">
        <v>122</v>
      </c>
      <c r="B77">
        <v>1280</v>
      </c>
      <c r="C77">
        <v>2837</v>
      </c>
      <c r="D77">
        <v>3</v>
      </c>
      <c r="E77">
        <v>873</v>
      </c>
      <c r="F77">
        <v>4000</v>
      </c>
      <c r="G77" t="s">
        <v>120</v>
      </c>
      <c r="H77" t="s">
        <v>62</v>
      </c>
    </row>
    <row r="78" spans="1:8" ht="15">
      <c r="A78" t="s">
        <v>123</v>
      </c>
      <c r="B78">
        <v>1840</v>
      </c>
      <c r="C78">
        <v>968</v>
      </c>
      <c r="D78">
        <v>3</v>
      </c>
      <c r="E78">
        <v>592</v>
      </c>
      <c r="F78">
        <v>4000</v>
      </c>
      <c r="G78" t="s">
        <v>120</v>
      </c>
      <c r="H78" t="s">
        <v>62</v>
      </c>
    </row>
    <row r="79" spans="1:8" ht="15">
      <c r="A79" t="s">
        <v>124</v>
      </c>
      <c r="B79">
        <v>1822</v>
      </c>
      <c r="C79">
        <v>901</v>
      </c>
      <c r="D79">
        <v>3</v>
      </c>
      <c r="E79">
        <v>523</v>
      </c>
      <c r="F79">
        <v>4000</v>
      </c>
      <c r="G79" t="s">
        <v>120</v>
      </c>
      <c r="H79" t="s">
        <v>62</v>
      </c>
    </row>
    <row r="80" spans="1:8" ht="15">
      <c r="A80" t="s">
        <v>125</v>
      </c>
      <c r="B80">
        <v>1824</v>
      </c>
      <c r="C80">
        <v>902</v>
      </c>
      <c r="D80">
        <v>3</v>
      </c>
      <c r="E80">
        <v>523</v>
      </c>
      <c r="F80">
        <v>4000</v>
      </c>
      <c r="G80" t="s">
        <v>120</v>
      </c>
      <c r="H80" t="s">
        <v>62</v>
      </c>
    </row>
    <row r="81" spans="1:8" ht="15">
      <c r="A81" t="s">
        <v>126</v>
      </c>
      <c r="B81">
        <v>1828</v>
      </c>
      <c r="C81">
        <v>426</v>
      </c>
      <c r="D81">
        <v>3</v>
      </c>
      <c r="E81">
        <v>500</v>
      </c>
      <c r="F81">
        <v>4000</v>
      </c>
      <c r="G81" t="s">
        <v>120</v>
      </c>
      <c r="H81" t="s">
        <v>62</v>
      </c>
    </row>
    <row r="82" spans="1:8" ht="15">
      <c r="A82" t="s">
        <v>127</v>
      </c>
      <c r="B82">
        <v>1278</v>
      </c>
      <c r="C82">
        <v>2739</v>
      </c>
      <c r="D82">
        <v>3</v>
      </c>
      <c r="E82">
        <v>840</v>
      </c>
      <c r="F82">
        <v>4159</v>
      </c>
      <c r="G82" t="s">
        <v>120</v>
      </c>
      <c r="H82" t="s">
        <v>62</v>
      </c>
    </row>
    <row r="83" spans="1:8" ht="15">
      <c r="A83" t="s">
        <v>128</v>
      </c>
      <c r="B83">
        <v>1825</v>
      </c>
      <c r="C83">
        <v>426</v>
      </c>
      <c r="D83">
        <v>3</v>
      </c>
      <c r="E83">
        <v>500</v>
      </c>
      <c r="F83">
        <v>4000</v>
      </c>
      <c r="G83" t="s">
        <v>120</v>
      </c>
      <c r="H83" t="s">
        <v>62</v>
      </c>
    </row>
    <row r="84" spans="1:7" ht="15">
      <c r="A84" t="s">
        <v>129</v>
      </c>
      <c r="B84">
        <v>1840</v>
      </c>
      <c r="C84">
        <v>968</v>
      </c>
      <c r="D84">
        <v>3</v>
      </c>
      <c r="E84">
        <v>592</v>
      </c>
      <c r="F84">
        <v>4000</v>
      </c>
      <c r="G84" t="s">
        <v>130</v>
      </c>
    </row>
    <row r="85" ht="15">
      <c r="A85" s="2" t="s">
        <v>168</v>
      </c>
    </row>
    <row r="86" ht="15">
      <c r="A86" t="s">
        <v>169</v>
      </c>
    </row>
    <row r="87" ht="15">
      <c r="A87" t="s">
        <v>133</v>
      </c>
    </row>
    <row r="88" ht="15">
      <c r="A88" t="s">
        <v>134</v>
      </c>
    </row>
    <row r="89" ht="15">
      <c r="A89" t="s">
        <v>170</v>
      </c>
    </row>
    <row r="90" ht="15">
      <c r="A90" t="s">
        <v>171</v>
      </c>
    </row>
    <row r="91" ht="15">
      <c r="A91" t="s">
        <v>137</v>
      </c>
    </row>
    <row r="92" ht="15">
      <c r="A92" t="s">
        <v>138</v>
      </c>
    </row>
    <row r="93" ht="15">
      <c r="A93" t="s">
        <v>139</v>
      </c>
    </row>
    <row r="94" ht="15">
      <c r="A94" t="s">
        <v>172</v>
      </c>
    </row>
    <row r="95" ht="15">
      <c r="A95" t="s">
        <v>142</v>
      </c>
    </row>
    <row r="96" ht="15">
      <c r="A96" t="s">
        <v>143</v>
      </c>
    </row>
    <row r="97" ht="15">
      <c r="A97" t="s">
        <v>144</v>
      </c>
    </row>
    <row r="98" ht="15">
      <c r="A98" t="s">
        <v>173</v>
      </c>
    </row>
    <row r="99" ht="15">
      <c r="A99" t="s">
        <v>145</v>
      </c>
    </row>
    <row r="100" ht="15">
      <c r="A100" t="s">
        <v>147</v>
      </c>
    </row>
    <row r="101" ht="15">
      <c r="A101" t="s">
        <v>148</v>
      </c>
    </row>
    <row r="102" ht="15">
      <c r="A102" t="s">
        <v>149</v>
      </c>
    </row>
    <row r="103" ht="15">
      <c r="A103" t="s">
        <v>174</v>
      </c>
    </row>
    <row r="104" ht="15">
      <c r="A104" t="s">
        <v>152</v>
      </c>
    </row>
    <row r="105" ht="15">
      <c r="A105" t="s">
        <v>153</v>
      </c>
    </row>
    <row r="106" ht="15">
      <c r="A106" t="s">
        <v>154</v>
      </c>
    </row>
    <row r="107" ht="15">
      <c r="A107" t="s">
        <v>175</v>
      </c>
    </row>
    <row r="108" ht="15">
      <c r="A108" t="s">
        <v>176</v>
      </c>
    </row>
    <row r="109" ht="15">
      <c r="A109" t="s">
        <v>157</v>
      </c>
    </row>
    <row r="110" ht="15">
      <c r="A110" t="s">
        <v>158</v>
      </c>
    </row>
    <row r="111" ht="15">
      <c r="A111" t="s">
        <v>159</v>
      </c>
    </row>
    <row r="112" ht="15">
      <c r="A112" t="s">
        <v>160</v>
      </c>
    </row>
    <row r="113" ht="15">
      <c r="A113" t="s">
        <v>177</v>
      </c>
    </row>
    <row r="114" ht="15">
      <c r="A114" t="s">
        <v>178</v>
      </c>
    </row>
    <row r="115" ht="15">
      <c r="A115" t="s">
        <v>163</v>
      </c>
    </row>
    <row r="116" ht="15">
      <c r="A116" t="s">
        <v>164</v>
      </c>
    </row>
    <row r="119" ht="15">
      <c r="A119" t="s">
        <v>102</v>
      </c>
    </row>
    <row r="120" ht="15">
      <c r="A120" t="s">
        <v>179</v>
      </c>
    </row>
    <row r="121" ht="15">
      <c r="A121" t="s">
        <v>104</v>
      </c>
    </row>
    <row r="122" ht="15">
      <c r="A122" t="s">
        <v>105</v>
      </c>
    </row>
    <row r="123" ht="15">
      <c r="A123" s="2" t="s">
        <v>106</v>
      </c>
    </row>
    <row r="124" ht="15">
      <c r="A124" t="s">
        <v>107</v>
      </c>
    </row>
    <row r="125" ht="15">
      <c r="A125" t="s">
        <v>187</v>
      </c>
    </row>
    <row r="126" ht="15">
      <c r="A126" t="s">
        <v>180</v>
      </c>
    </row>
    <row r="127" ht="15">
      <c r="A127" t="s">
        <v>109</v>
      </c>
    </row>
    <row r="128" ht="15">
      <c r="A128" t="s">
        <v>181</v>
      </c>
    </row>
    <row r="129" ht="15">
      <c r="A129" t="s">
        <v>188</v>
      </c>
    </row>
    <row r="130" ht="15">
      <c r="A130" t="s">
        <v>111</v>
      </c>
    </row>
    <row r="131" spans="1:2" ht="15">
      <c r="A131" t="s">
        <v>112</v>
      </c>
      <c r="B131" t="s">
        <v>62</v>
      </c>
    </row>
    <row r="132" spans="1:9" ht="15">
      <c r="A132" t="s">
        <v>62</v>
      </c>
      <c r="C132" t="s">
        <v>113</v>
      </c>
      <c r="D132" t="s">
        <v>114</v>
      </c>
      <c r="E132" t="s">
        <v>115</v>
      </c>
      <c r="F132" t="s">
        <v>116</v>
      </c>
      <c r="G132" t="s">
        <v>117</v>
      </c>
      <c r="H132" t="s">
        <v>118</v>
      </c>
      <c r="I132" t="s">
        <v>62</v>
      </c>
    </row>
    <row r="133" spans="1:8" ht="15">
      <c r="A133" t="s">
        <v>119</v>
      </c>
      <c r="B133">
        <v>1278</v>
      </c>
      <c r="C133">
        <v>2821</v>
      </c>
      <c r="D133">
        <v>3</v>
      </c>
      <c r="E133">
        <v>840</v>
      </c>
      <c r="F133">
        <v>4159</v>
      </c>
      <c r="G133" t="s">
        <v>120</v>
      </c>
      <c r="H133" t="s">
        <v>62</v>
      </c>
    </row>
    <row r="134" spans="1:8" ht="15">
      <c r="A134" t="s">
        <v>122</v>
      </c>
      <c r="B134">
        <v>1280</v>
      </c>
      <c r="C134">
        <v>2896</v>
      </c>
      <c r="D134">
        <v>3</v>
      </c>
      <c r="E134">
        <v>873</v>
      </c>
      <c r="F134">
        <v>4000</v>
      </c>
      <c r="G134" t="s">
        <v>120</v>
      </c>
      <c r="H134" t="s">
        <v>62</v>
      </c>
    </row>
    <row r="135" spans="1:8" ht="15">
      <c r="A135" t="s">
        <v>121</v>
      </c>
      <c r="B135">
        <v>1280</v>
      </c>
      <c r="C135">
        <v>2896</v>
      </c>
      <c r="D135">
        <v>3</v>
      </c>
      <c r="E135">
        <v>873</v>
      </c>
      <c r="F135">
        <v>4000</v>
      </c>
      <c r="G135" t="s">
        <v>120</v>
      </c>
      <c r="H135" t="s">
        <v>62</v>
      </c>
    </row>
    <row r="136" spans="1:8" ht="15">
      <c r="A136" t="s">
        <v>123</v>
      </c>
      <c r="B136">
        <v>1840</v>
      </c>
      <c r="C136">
        <v>968</v>
      </c>
      <c r="D136">
        <v>3</v>
      </c>
      <c r="E136">
        <v>592</v>
      </c>
      <c r="F136">
        <v>4000</v>
      </c>
      <c r="G136" t="s">
        <v>120</v>
      </c>
      <c r="H136" t="s">
        <v>62</v>
      </c>
    </row>
    <row r="137" spans="1:8" ht="15">
      <c r="A137" t="s">
        <v>124</v>
      </c>
      <c r="B137">
        <v>1822</v>
      </c>
      <c r="C137">
        <v>901</v>
      </c>
      <c r="D137">
        <v>3</v>
      </c>
      <c r="E137">
        <v>523</v>
      </c>
      <c r="F137">
        <v>4000</v>
      </c>
      <c r="G137" t="s">
        <v>120</v>
      </c>
      <c r="H137" t="s">
        <v>62</v>
      </c>
    </row>
    <row r="138" spans="1:8" ht="15">
      <c r="A138" t="s">
        <v>125</v>
      </c>
      <c r="B138">
        <v>1824</v>
      </c>
      <c r="C138">
        <v>902</v>
      </c>
      <c r="D138">
        <v>3</v>
      </c>
      <c r="E138">
        <v>523</v>
      </c>
      <c r="F138">
        <v>4000</v>
      </c>
      <c r="G138" t="s">
        <v>120</v>
      </c>
      <c r="H138" t="s">
        <v>62</v>
      </c>
    </row>
    <row r="139" spans="1:8" ht="15">
      <c r="A139" t="s">
        <v>126</v>
      </c>
      <c r="B139">
        <v>1828</v>
      </c>
      <c r="C139">
        <v>426</v>
      </c>
      <c r="D139">
        <v>3</v>
      </c>
      <c r="E139">
        <v>500</v>
      </c>
      <c r="F139">
        <v>4000</v>
      </c>
      <c r="G139" t="s">
        <v>120</v>
      </c>
      <c r="H139" t="s">
        <v>62</v>
      </c>
    </row>
    <row r="140" spans="1:8" ht="15">
      <c r="A140" t="s">
        <v>127</v>
      </c>
      <c r="B140">
        <v>1278</v>
      </c>
      <c r="C140">
        <v>2739</v>
      </c>
      <c r="D140">
        <v>3</v>
      </c>
      <c r="E140">
        <v>840</v>
      </c>
      <c r="F140">
        <v>4159</v>
      </c>
      <c r="G140" t="s">
        <v>120</v>
      </c>
      <c r="H140" t="s">
        <v>62</v>
      </c>
    </row>
    <row r="141" spans="1:8" ht="15">
      <c r="A141" t="s">
        <v>128</v>
      </c>
      <c r="B141">
        <v>1825</v>
      </c>
      <c r="C141">
        <v>426</v>
      </c>
      <c r="D141">
        <v>3</v>
      </c>
      <c r="E141">
        <v>500</v>
      </c>
      <c r="F141">
        <v>4000</v>
      </c>
      <c r="G141" t="s">
        <v>120</v>
      </c>
      <c r="H141" t="s">
        <v>62</v>
      </c>
    </row>
    <row r="142" spans="1:7" ht="15">
      <c r="A142" t="s">
        <v>129</v>
      </c>
      <c r="B142">
        <v>1840</v>
      </c>
      <c r="C142">
        <v>968</v>
      </c>
      <c r="D142">
        <v>3</v>
      </c>
      <c r="E142">
        <v>592</v>
      </c>
      <c r="F142">
        <v>4000</v>
      </c>
      <c r="G142" t="s">
        <v>130</v>
      </c>
    </row>
    <row r="143" ht="15">
      <c r="A143" s="2" t="s">
        <v>182</v>
      </c>
    </row>
    <row r="144" ht="15">
      <c r="A144" t="s">
        <v>183</v>
      </c>
    </row>
    <row r="145" ht="15">
      <c r="A145" t="s">
        <v>133</v>
      </c>
    </row>
    <row r="146" ht="15">
      <c r="A146" t="s">
        <v>134</v>
      </c>
    </row>
    <row r="147" ht="15">
      <c r="A147" t="s">
        <v>184</v>
      </c>
    </row>
    <row r="148" ht="15">
      <c r="A148" t="s">
        <v>135</v>
      </c>
    </row>
    <row r="149" ht="15">
      <c r="A149" t="s">
        <v>137</v>
      </c>
    </row>
    <row r="150" ht="15">
      <c r="A150" t="s">
        <v>138</v>
      </c>
    </row>
    <row r="151" ht="15">
      <c r="A151" t="s">
        <v>139</v>
      </c>
    </row>
    <row r="152" ht="15">
      <c r="A152" t="s">
        <v>141</v>
      </c>
    </row>
    <row r="153" ht="15">
      <c r="A153" t="s">
        <v>142</v>
      </c>
    </row>
    <row r="154" ht="15">
      <c r="A154" t="s">
        <v>143</v>
      </c>
    </row>
    <row r="155" ht="15">
      <c r="A155" t="s">
        <v>144</v>
      </c>
    </row>
    <row r="156" ht="15">
      <c r="A156" t="s">
        <v>185</v>
      </c>
    </row>
    <row r="157" ht="15">
      <c r="A157" t="s">
        <v>145</v>
      </c>
    </row>
    <row r="158" ht="15">
      <c r="A158" t="s">
        <v>147</v>
      </c>
    </row>
    <row r="159" ht="15">
      <c r="A159" t="s">
        <v>148</v>
      </c>
    </row>
    <row r="160" ht="15">
      <c r="A160" t="s">
        <v>149</v>
      </c>
    </row>
    <row r="161" ht="15">
      <c r="A161" t="s">
        <v>151</v>
      </c>
    </row>
    <row r="162" ht="15">
      <c r="A162" t="s">
        <v>152</v>
      </c>
    </row>
    <row r="163" ht="15">
      <c r="A163" t="s">
        <v>153</v>
      </c>
    </row>
    <row r="164" ht="15">
      <c r="A164" t="s">
        <v>154</v>
      </c>
    </row>
    <row r="165" ht="15">
      <c r="A165" t="s">
        <v>186</v>
      </c>
    </row>
    <row r="166" ht="15">
      <c r="A166" t="s">
        <v>155</v>
      </c>
    </row>
    <row r="167" ht="15">
      <c r="A167" t="s">
        <v>157</v>
      </c>
    </row>
    <row r="168" ht="15">
      <c r="A168" t="s">
        <v>158</v>
      </c>
    </row>
    <row r="169" ht="15">
      <c r="A169" t="s">
        <v>159</v>
      </c>
    </row>
    <row r="170" ht="15">
      <c r="A170" t="s">
        <v>160</v>
      </c>
    </row>
    <row r="171" ht="15">
      <c r="A171" t="s">
        <v>162</v>
      </c>
    </row>
    <row r="172" ht="15">
      <c r="A172" t="s">
        <v>163</v>
      </c>
    </row>
    <row r="173" ht="15">
      <c r="A173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304"/>
  <sheetViews>
    <sheetView zoomScalePageLayoutView="0" workbookViewId="0" topLeftCell="BW1">
      <selection activeCell="L61" sqref="L61"/>
    </sheetView>
  </sheetViews>
  <sheetFormatPr defaultColWidth="9.140625" defaultRowHeight="15"/>
  <cols>
    <col min="24" max="24" width="10.57421875" style="0" customWidth="1"/>
    <col min="47" max="47" width="10.7109375" style="0" customWidth="1"/>
    <col min="57" max="57" width="10.8515625" style="0" customWidth="1"/>
    <col min="66" max="66" width="11.140625" style="0" customWidth="1"/>
    <col min="75" max="75" width="12.140625" style="0" customWidth="1"/>
  </cols>
  <sheetData>
    <row r="1" ht="15">
      <c r="A1" s="3" t="s">
        <v>263</v>
      </c>
    </row>
    <row r="2" ht="15">
      <c r="A2" s="11" t="s">
        <v>215</v>
      </c>
    </row>
    <row r="3" ht="15">
      <c r="A3" s="11"/>
    </row>
    <row r="4" spans="1:75" ht="15">
      <c r="A4" t="s">
        <v>269</v>
      </c>
      <c r="L4" t="s">
        <v>269</v>
      </c>
      <c r="W4" t="s">
        <v>269</v>
      </c>
      <c r="AU4" t="s">
        <v>270</v>
      </c>
      <c r="BE4" t="s">
        <v>272</v>
      </c>
      <c r="BN4" t="s">
        <v>270</v>
      </c>
      <c r="BW4" t="s">
        <v>266</v>
      </c>
    </row>
    <row r="5" spans="1:75" ht="15">
      <c r="A5" t="s">
        <v>189</v>
      </c>
      <c r="C5" t="s">
        <v>190</v>
      </c>
      <c r="L5" t="s">
        <v>191</v>
      </c>
      <c r="N5" t="s">
        <v>192</v>
      </c>
      <c r="W5" t="s">
        <v>189</v>
      </c>
      <c r="Y5" t="s">
        <v>193</v>
      </c>
      <c r="AI5" t="s">
        <v>269</v>
      </c>
      <c r="AU5" s="4">
        <v>41206</v>
      </c>
      <c r="BE5" s="4">
        <v>41206</v>
      </c>
      <c r="BN5" s="4">
        <v>41206</v>
      </c>
      <c r="BW5" s="4">
        <v>41206</v>
      </c>
    </row>
    <row r="6" spans="1:77" ht="15">
      <c r="A6" t="s">
        <v>43</v>
      </c>
      <c r="B6" s="5">
        <v>42.42</v>
      </c>
      <c r="C6">
        <v>60.08</v>
      </c>
      <c r="D6">
        <f>$B6/$C6</f>
        <v>0.7060585885486019</v>
      </c>
      <c r="E6">
        <f>$D6*2</f>
        <v>1.4121171770972039</v>
      </c>
      <c r="F6">
        <f>$E6*(24/$E20)</f>
        <v>12.476706553604304</v>
      </c>
      <c r="G6" s="6">
        <f>$F6/2</f>
        <v>6.238353276802152</v>
      </c>
      <c r="I6" s="6">
        <f>+$G6</f>
        <v>6.238353276802152</v>
      </c>
      <c r="L6" t="s">
        <v>43</v>
      </c>
      <c r="M6" s="5">
        <v>36.98</v>
      </c>
      <c r="N6">
        <v>60.08</v>
      </c>
      <c r="O6">
        <f>$M6/$N6</f>
        <v>0.6155126498002663</v>
      </c>
      <c r="P6">
        <f>$O6*2</f>
        <v>1.2310252996005326</v>
      </c>
      <c r="Q6">
        <f>$P6*(31/$P20)</f>
        <v>12.11961437220694</v>
      </c>
      <c r="R6" s="6">
        <f>$Q6/2</f>
        <v>6.05980718610347</v>
      </c>
      <c r="T6" s="6">
        <f>+$R6</f>
        <v>6.05980718610347</v>
      </c>
      <c r="W6" t="s">
        <v>43</v>
      </c>
      <c r="X6" s="5">
        <v>30.27</v>
      </c>
      <c r="Y6">
        <v>60.08</v>
      </c>
      <c r="Z6">
        <f>$X6/$Y6</f>
        <v>0.5038282290279628</v>
      </c>
      <c r="AA6">
        <f>$Z6*2</f>
        <v>1.0076564580559255</v>
      </c>
      <c r="AB6">
        <f>$AA6*(36/$AA21)</f>
        <v>12.039525874476206</v>
      </c>
      <c r="AC6" s="6">
        <f>$AB6/2</f>
        <v>6.019762937238103</v>
      </c>
      <c r="AE6" s="6">
        <f>+$AC6</f>
        <v>6.019762937238103</v>
      </c>
      <c r="AI6" t="s">
        <v>189</v>
      </c>
      <c r="AK6" t="s">
        <v>194</v>
      </c>
      <c r="AU6" t="s">
        <v>195</v>
      </c>
      <c r="AV6" t="s">
        <v>196</v>
      </c>
      <c r="BE6" t="s">
        <v>197</v>
      </c>
      <c r="BF6" t="s">
        <v>198</v>
      </c>
      <c r="BN6" t="s">
        <v>195</v>
      </c>
      <c r="BO6" t="s">
        <v>199</v>
      </c>
      <c r="BW6" t="s">
        <v>200</v>
      </c>
      <c r="BY6" s="3" t="s">
        <v>201</v>
      </c>
    </row>
    <row r="7" spans="1:83" ht="15">
      <c r="A7" t="s">
        <v>37</v>
      </c>
      <c r="B7" s="5">
        <v>12.59</v>
      </c>
      <c r="C7">
        <v>101.96</v>
      </c>
      <c r="D7">
        <f>$B7/$C7</f>
        <v>0.12347979599843076</v>
      </c>
      <c r="E7">
        <f>$D7*3</f>
        <v>0.3704393879952923</v>
      </c>
      <c r="F7">
        <f>$E7*(24/$E20)</f>
        <v>3.273002846275754</v>
      </c>
      <c r="G7" s="6">
        <f>$F7*0.6666</f>
        <v>2.1817836973274174</v>
      </c>
      <c r="I7" s="6">
        <f>8-$G6</f>
        <v>1.761646723197848</v>
      </c>
      <c r="J7" s="5">
        <f>$I6+$I7</f>
        <v>8</v>
      </c>
      <c r="L7" t="s">
        <v>37</v>
      </c>
      <c r="M7" s="5">
        <v>33.11</v>
      </c>
      <c r="N7">
        <v>101.96</v>
      </c>
      <c r="O7">
        <f aca="true" t="shared" si="0" ref="O7:O17">$M7/$N7</f>
        <v>0.3247351902706944</v>
      </c>
      <c r="P7">
        <f>$O7*3</f>
        <v>0.9742055708120833</v>
      </c>
      <c r="Q7">
        <f>$P7*(31/$P20)</f>
        <v>9.591188614344121</v>
      </c>
      <c r="R7" s="6">
        <f>$Q7*0.6666</f>
        <v>6.393486330321791</v>
      </c>
      <c r="T7" s="6">
        <f aca="true" t="shared" si="1" ref="T7:T17">+$R7</f>
        <v>6.393486330321791</v>
      </c>
      <c r="U7" s="5"/>
      <c r="W7" t="s">
        <v>37</v>
      </c>
      <c r="X7" s="5">
        <v>17.42</v>
      </c>
      <c r="Y7">
        <v>101.96</v>
      </c>
      <c r="Z7">
        <f>$X7/$Y7</f>
        <v>0.1708513142408788</v>
      </c>
      <c r="AA7">
        <f>$Z7*3</f>
        <v>0.5125539427226364</v>
      </c>
      <c r="AB7">
        <f>$AA7*(36/$AA21)</f>
        <v>6.124018167242757</v>
      </c>
      <c r="AC7" s="6">
        <f>$AB7*0.6666</f>
        <v>4.0822705102840215</v>
      </c>
      <c r="AE7" s="6">
        <f>8-$AE6</f>
        <v>1.9802370627618968</v>
      </c>
      <c r="AF7" s="5">
        <f>$AE6+$AE7</f>
        <v>8</v>
      </c>
      <c r="AI7" t="s">
        <v>43</v>
      </c>
      <c r="AJ7" s="5">
        <v>56.88</v>
      </c>
      <c r="AK7">
        <v>60.08</v>
      </c>
      <c r="AL7">
        <f>$AJ7/$AK7</f>
        <v>0.9467376830892145</v>
      </c>
      <c r="AM7">
        <f>$AL7*2</f>
        <v>1.893475366178429</v>
      </c>
      <c r="AN7">
        <f>$AM7*(6/$AM22)</f>
        <v>3.3512003718307746</v>
      </c>
      <c r="AO7" s="6">
        <f>$AN7/2</f>
        <v>1.6756001859153873</v>
      </c>
      <c r="AQ7" s="6">
        <f>+$AO7</f>
        <v>1.6756001859153873</v>
      </c>
      <c r="AU7" t="s">
        <v>43</v>
      </c>
      <c r="AV7">
        <v>68.41</v>
      </c>
      <c r="AW7">
        <v>60.08</v>
      </c>
      <c r="AX7">
        <f>$AV7/$AW7</f>
        <v>1.1386484687083889</v>
      </c>
      <c r="AY7">
        <f>$AX7*2</f>
        <v>2.2772969374167777</v>
      </c>
      <c r="AZ7">
        <f>$AY7*(32/$AY22)</f>
        <v>23.701591251273268</v>
      </c>
      <c r="BA7" s="6">
        <f>$AZ7/2</f>
        <v>11.850795625636634</v>
      </c>
      <c r="BE7" t="s">
        <v>43</v>
      </c>
      <c r="BF7">
        <v>47.34</v>
      </c>
      <c r="BG7">
        <v>60.08</v>
      </c>
      <c r="BH7">
        <f>$BF7/$BG7</f>
        <v>0.7879494007989348</v>
      </c>
      <c r="BI7">
        <f>$BH7*2</f>
        <v>1.5758988015978697</v>
      </c>
      <c r="BJ7">
        <f>$BI7*(24/$BI22)</f>
        <v>12.880367167036415</v>
      </c>
      <c r="BK7" s="6">
        <f>$BJ7/2</f>
        <v>6.440183583518207</v>
      </c>
      <c r="BN7" t="s">
        <v>43</v>
      </c>
      <c r="BO7">
        <v>36.95</v>
      </c>
      <c r="BP7">
        <v>60.08</v>
      </c>
      <c r="BQ7">
        <f>$BO7/$BP7</f>
        <v>0.6150133155792278</v>
      </c>
      <c r="BR7">
        <f>$BQ7*2</f>
        <v>1.2300266311584556</v>
      </c>
      <c r="BS7">
        <f>$BR7*(24/$BR22)</f>
        <v>12.027437363588668</v>
      </c>
      <c r="BT7" s="6">
        <f>$BS7/2</f>
        <v>6.013718681794334</v>
      </c>
      <c r="BW7" t="s">
        <v>43</v>
      </c>
      <c r="BX7" s="5">
        <v>36.69</v>
      </c>
      <c r="BY7">
        <v>60.08</v>
      </c>
      <c r="BZ7">
        <f>$BX7/$BY7</f>
        <v>0.6106857523302264</v>
      </c>
      <c r="CA7">
        <f>$BZ7*2</f>
        <v>1.2213715046604527</v>
      </c>
      <c r="CB7">
        <f>$CA7*(24/$CA22)</f>
        <v>10.91633533895072</v>
      </c>
      <c r="CC7" s="6">
        <f>$CB7/2</f>
        <v>5.45816766947536</v>
      </c>
      <c r="CE7" s="6">
        <f>$CC7</f>
        <v>5.45816766947536</v>
      </c>
    </row>
    <row r="8" spans="2:84" ht="15">
      <c r="B8" s="5"/>
      <c r="I8" s="6">
        <f>$G7-$I7</f>
        <v>0.4201369741295693</v>
      </c>
      <c r="J8" s="5"/>
      <c r="L8" t="s">
        <v>202</v>
      </c>
      <c r="M8" s="7">
        <v>10.5</v>
      </c>
      <c r="N8">
        <v>69.64</v>
      </c>
      <c r="O8">
        <f t="shared" si="0"/>
        <v>0.1507754164273406</v>
      </c>
      <c r="P8">
        <f>$O8*3</f>
        <v>0.4523262492820218</v>
      </c>
      <c r="Q8">
        <f>$P8*(31/$P20)</f>
        <v>4.453214498112885</v>
      </c>
      <c r="R8" s="6">
        <f>$Q8*0.6666</f>
        <v>2.968512784442049</v>
      </c>
      <c r="T8" s="6">
        <f t="shared" si="1"/>
        <v>2.968512784442049</v>
      </c>
      <c r="U8" s="5"/>
      <c r="X8" s="5"/>
      <c r="AC8" s="6"/>
      <c r="AE8" s="6">
        <f>$AC7-$AE7</f>
        <v>2.1020334475221247</v>
      </c>
      <c r="AF8" s="5"/>
      <c r="AI8" t="s">
        <v>37</v>
      </c>
      <c r="AJ8" s="5">
        <v>0.4</v>
      </c>
      <c r="AK8">
        <v>101.96</v>
      </c>
      <c r="AL8">
        <f>$AJ8/$AK8</f>
        <v>0.003923107100823853</v>
      </c>
      <c r="AM8">
        <f aca="true" t="shared" si="2" ref="AM8:AM15">$AL8*2</f>
        <v>0.007846214201647706</v>
      </c>
      <c r="AN8">
        <f>$AM8*(6/$AM22)</f>
        <v>0.013886758930006538</v>
      </c>
      <c r="AO8" s="6">
        <f>$AN8*0.6666</f>
        <v>0.009256913502742358</v>
      </c>
      <c r="AQ8" s="6">
        <f>$AO8</f>
        <v>0.009256913502742358</v>
      </c>
      <c r="AR8" s="5"/>
      <c r="AU8" t="s">
        <v>37</v>
      </c>
      <c r="AV8">
        <v>20.36</v>
      </c>
      <c r="AW8">
        <v>101.96</v>
      </c>
      <c r="AX8">
        <f>$AV8/$AW8</f>
        <v>0.1996861514319341</v>
      </c>
      <c r="AY8">
        <f>$AX8*3</f>
        <v>0.5990584542958023</v>
      </c>
      <c r="AZ8">
        <f>$AY8*(32/$AY22)</f>
        <v>6.234864846147255</v>
      </c>
      <c r="BA8" s="6">
        <f>$AZ8*0.666</f>
        <v>4.152419987534072</v>
      </c>
      <c r="BE8" t="s">
        <v>37</v>
      </c>
      <c r="BF8">
        <v>36.63</v>
      </c>
      <c r="BG8">
        <v>101.96</v>
      </c>
      <c r="BH8">
        <f>$BF8/$BG8</f>
        <v>0.35925853275794434</v>
      </c>
      <c r="BI8">
        <f>$BH8*3</f>
        <v>1.077775598273833</v>
      </c>
      <c r="BJ8">
        <f>$BI8*(24/$BI22)</f>
        <v>8.809033559365373</v>
      </c>
      <c r="BK8" s="6">
        <f>8-$BK7</f>
        <v>1.5598164164817927</v>
      </c>
      <c r="BL8" s="6">
        <f>$BJ8*0.666</f>
        <v>5.866816350537339</v>
      </c>
      <c r="BN8" t="s">
        <v>37</v>
      </c>
      <c r="BO8">
        <v>20.48</v>
      </c>
      <c r="BP8">
        <v>101.96</v>
      </c>
      <c r="BQ8">
        <f aca="true" t="shared" si="3" ref="BQ8:BQ21">$BO8/$BP8</f>
        <v>0.20086308356218127</v>
      </c>
      <c r="BR8">
        <f>$BQ8*3</f>
        <v>0.6025892506865438</v>
      </c>
      <c r="BS8">
        <f>$BR8*(24/$BR22)</f>
        <v>5.8922337817827115</v>
      </c>
      <c r="BT8" s="6">
        <f>6-$BT7</f>
        <v>-0.013718681794333776</v>
      </c>
      <c r="BU8" s="6">
        <f>$BS8*0.666</f>
        <v>3.924227698667286</v>
      </c>
      <c r="BW8" t="s">
        <v>37</v>
      </c>
      <c r="BX8" s="5">
        <v>20.24</v>
      </c>
      <c r="BY8">
        <v>101.96</v>
      </c>
      <c r="BZ8">
        <f aca="true" t="shared" si="4" ref="BZ8:BZ19">$BX8/$BY8</f>
        <v>0.19850921930168694</v>
      </c>
      <c r="CA8">
        <f>$BZ8*3</f>
        <v>0.5955276579050608</v>
      </c>
      <c r="CB8">
        <f>$CA8*(24/$CA22)</f>
        <v>5.322688135841907</v>
      </c>
      <c r="CC8" s="6">
        <f>$CB8*0.6666</f>
        <v>3.548103911352215</v>
      </c>
      <c r="CE8" s="6">
        <f>8-$CE7</f>
        <v>2.54183233052464</v>
      </c>
      <c r="CF8" s="5">
        <f>$CE7+$CE8</f>
        <v>8</v>
      </c>
    </row>
    <row r="9" spans="1:84" ht="15">
      <c r="A9" t="s">
        <v>41</v>
      </c>
      <c r="B9" s="5">
        <v>1.47</v>
      </c>
      <c r="C9">
        <v>79.88</v>
      </c>
      <c r="D9">
        <f>$B9/$C9</f>
        <v>0.018402603905858787</v>
      </c>
      <c r="E9">
        <f>$D9*2</f>
        <v>0.036805207811717575</v>
      </c>
      <c r="F9">
        <f>$E9*(24/$E20)</f>
        <v>0.3251909862432154</v>
      </c>
      <c r="G9" s="6">
        <f>$F9/2</f>
        <v>0.1625954931216077</v>
      </c>
      <c r="I9" s="6">
        <f>$G9</f>
        <v>0.1625954931216077</v>
      </c>
      <c r="J9" s="5"/>
      <c r="L9" t="s">
        <v>41</v>
      </c>
      <c r="M9" s="5">
        <v>0.1</v>
      </c>
      <c r="N9">
        <v>79.88</v>
      </c>
      <c r="O9">
        <f t="shared" si="0"/>
        <v>0.0012518778167250877</v>
      </c>
      <c r="P9">
        <f>$O9*2</f>
        <v>0.0025037556334501754</v>
      </c>
      <c r="Q9">
        <f>$P9*(31/$P20)</f>
        <v>0.024649820575989488</v>
      </c>
      <c r="R9" s="6">
        <f>$Q9/2</f>
        <v>0.012324910287994744</v>
      </c>
      <c r="T9" s="6">
        <f t="shared" si="1"/>
        <v>0.012324910287994744</v>
      </c>
      <c r="U9" s="5"/>
      <c r="W9" t="s">
        <v>41</v>
      </c>
      <c r="X9" s="5">
        <v>0</v>
      </c>
      <c r="Y9">
        <v>79.88</v>
      </c>
      <c r="Z9">
        <f aca="true" t="shared" si="5" ref="Z9:Z18">$X9/$Y9</f>
        <v>0</v>
      </c>
      <c r="AA9">
        <f>$Z9*2</f>
        <v>0</v>
      </c>
      <c r="AB9">
        <f>$AA9*(36/$AA21)</f>
        <v>0</v>
      </c>
      <c r="AC9" s="6">
        <f>$AB9/2</f>
        <v>0</v>
      </c>
      <c r="AE9" s="6">
        <f aca="true" t="shared" si="6" ref="AE9:AE18">+$AC9</f>
        <v>0</v>
      </c>
      <c r="AF9" s="5"/>
      <c r="AJ9" s="5"/>
      <c r="AM9">
        <f t="shared" si="2"/>
        <v>0</v>
      </c>
      <c r="AO9" s="6"/>
      <c r="AQ9" s="6">
        <f>AQ8</f>
        <v>0.009256913502742358</v>
      </c>
      <c r="AR9" s="5"/>
      <c r="AZ9">
        <f>$AY9*(32/$AY22)</f>
        <v>0</v>
      </c>
      <c r="BA9" s="6">
        <f>$AZ9/2</f>
        <v>0</v>
      </c>
      <c r="BK9" s="6">
        <f>$BL8-BK8</f>
        <v>4.306999934055546</v>
      </c>
      <c r="BT9" s="6">
        <f>$BU8-BT8</f>
        <v>3.9379463804616197</v>
      </c>
      <c r="BX9" s="5"/>
      <c r="CC9" s="6"/>
      <c r="CE9" s="6">
        <f>$CC8-$CE8</f>
        <v>1.0062715808275748</v>
      </c>
      <c r="CF9" s="5"/>
    </row>
    <row r="10" spans="1:84" ht="15">
      <c r="A10" t="s">
        <v>203</v>
      </c>
      <c r="B10" s="5">
        <v>0</v>
      </c>
      <c r="C10">
        <v>159.69</v>
      </c>
      <c r="D10">
        <f aca="true" t="shared" si="7" ref="D10:D17">$B10/$C10</f>
        <v>0</v>
      </c>
      <c r="E10">
        <f>$D10*3</f>
        <v>0</v>
      </c>
      <c r="F10">
        <f>$E10*(24/$E20)</f>
        <v>0</v>
      </c>
      <c r="G10" s="6">
        <f>$F10*0.6666</f>
        <v>0</v>
      </c>
      <c r="I10" s="6">
        <f aca="true" t="shared" si="8" ref="I10:I17">$G10</f>
        <v>0</v>
      </c>
      <c r="J10" s="5"/>
      <c r="L10" t="s">
        <v>203</v>
      </c>
      <c r="M10" s="5">
        <v>0</v>
      </c>
      <c r="N10">
        <v>159.69</v>
      </c>
      <c r="O10">
        <f t="shared" si="0"/>
        <v>0</v>
      </c>
      <c r="P10">
        <f>$O10*3</f>
        <v>0</v>
      </c>
      <c r="Q10">
        <f>$P10*(31/$P20)</f>
        <v>0</v>
      </c>
      <c r="R10" s="6">
        <f>$Q10*0.6666</f>
        <v>0</v>
      </c>
      <c r="T10" s="6">
        <f t="shared" si="1"/>
        <v>0</v>
      </c>
      <c r="U10" s="5"/>
      <c r="W10" t="s">
        <v>203</v>
      </c>
      <c r="X10" s="5">
        <v>0</v>
      </c>
      <c r="Y10">
        <v>159.69</v>
      </c>
      <c r="Z10">
        <f t="shared" si="5"/>
        <v>0</v>
      </c>
      <c r="AA10">
        <f>$Z10*3</f>
        <v>0</v>
      </c>
      <c r="AB10">
        <f>$AA10*(36/$AA21)</f>
        <v>0</v>
      </c>
      <c r="AC10" s="6">
        <f>$AB10*0.6666</f>
        <v>0</v>
      </c>
      <c r="AE10" s="6">
        <f t="shared" si="6"/>
        <v>0</v>
      </c>
      <c r="AF10" s="5"/>
      <c r="AI10" t="s">
        <v>41</v>
      </c>
      <c r="AJ10" s="5">
        <v>0</v>
      </c>
      <c r="AK10">
        <v>79.88</v>
      </c>
      <c r="AL10">
        <f aca="true" t="shared" si="9" ref="AL10:AL19">$AJ10/$AK10</f>
        <v>0</v>
      </c>
      <c r="AM10">
        <f t="shared" si="2"/>
        <v>0</v>
      </c>
      <c r="AN10">
        <f>$AM10*(6/$AM22)</f>
        <v>0</v>
      </c>
      <c r="AO10" s="6">
        <f>$AN10/2</f>
        <v>0</v>
      </c>
      <c r="AQ10" s="6">
        <f aca="true" t="shared" si="10" ref="AQ10:AQ19">+$AO10</f>
        <v>0</v>
      </c>
      <c r="AR10" s="5"/>
      <c r="AU10" t="s">
        <v>41</v>
      </c>
      <c r="AV10">
        <v>0</v>
      </c>
      <c r="AW10">
        <v>79.88</v>
      </c>
      <c r="AY10">
        <f>$AX10*2</f>
        <v>0</v>
      </c>
      <c r="AZ10">
        <f>$AY10*(32/$AY22)</f>
        <v>0</v>
      </c>
      <c r="BA10" s="6">
        <f>$AZ10/2</f>
        <v>0</v>
      </c>
      <c r="BE10" t="s">
        <v>41</v>
      </c>
      <c r="BF10">
        <v>0.17</v>
      </c>
      <c r="BG10">
        <v>79.88</v>
      </c>
      <c r="BH10">
        <f aca="true" t="shared" si="11" ref="BH10:BH21">$BF10/$BG10</f>
        <v>0.0021281922884326494</v>
      </c>
      <c r="BI10">
        <f>$BH10*2</f>
        <v>0.004256384576865299</v>
      </c>
      <c r="BJ10">
        <f>$BI10*(24/$BI22)</f>
        <v>0.03478890655830681</v>
      </c>
      <c r="BK10" s="6">
        <f>$BJ10/2</f>
        <v>0.017394453279153406</v>
      </c>
      <c r="BN10" t="s">
        <v>41</v>
      </c>
      <c r="BO10">
        <v>0</v>
      </c>
      <c r="BP10">
        <v>79.88</v>
      </c>
      <c r="BQ10">
        <f t="shared" si="3"/>
        <v>0</v>
      </c>
      <c r="BR10">
        <f>$BQ10*2</f>
        <v>0</v>
      </c>
      <c r="BS10">
        <f>$BR10*(24/$BR22)</f>
        <v>0</v>
      </c>
      <c r="BT10" s="6">
        <f>$BS10/2</f>
        <v>0</v>
      </c>
      <c r="BW10" t="s">
        <v>41</v>
      </c>
      <c r="BX10" s="5">
        <v>0.7</v>
      </c>
      <c r="BY10">
        <v>79.88</v>
      </c>
      <c r="BZ10">
        <f t="shared" si="4"/>
        <v>0.008763144717075613</v>
      </c>
      <c r="CA10">
        <f>$BZ10*2</f>
        <v>0.017526289434151226</v>
      </c>
      <c r="CB10">
        <f>$CA10*(24/$CA22)</f>
        <v>0.15664591156798957</v>
      </c>
      <c r="CC10" s="6">
        <f>$CB10/2</f>
        <v>0.07832295578399479</v>
      </c>
      <c r="CE10" s="6">
        <f aca="true" t="shared" si="12" ref="CE10:CE19">$CC10</f>
        <v>0.07832295578399479</v>
      </c>
      <c r="CF10" s="5"/>
    </row>
    <row r="11" spans="1:84" ht="15">
      <c r="A11" t="s">
        <v>42</v>
      </c>
      <c r="B11" s="5">
        <v>11.95</v>
      </c>
      <c r="C11">
        <v>71.85</v>
      </c>
      <c r="D11">
        <f t="shared" si="7"/>
        <v>0.1663187195546277</v>
      </c>
      <c r="E11">
        <f aca="true" t="shared" si="13" ref="E11:E17">$D11</f>
        <v>0.1663187195546277</v>
      </c>
      <c r="F11">
        <f>$E11*(24/$E20)</f>
        <v>1.4695025964629693</v>
      </c>
      <c r="G11" s="6">
        <f>$F11</f>
        <v>1.4695025964629693</v>
      </c>
      <c r="I11" s="6">
        <f t="shared" si="8"/>
        <v>1.4695025964629693</v>
      </c>
      <c r="J11" s="5"/>
      <c r="L11" t="s">
        <v>42</v>
      </c>
      <c r="M11" s="5">
        <v>5.59</v>
      </c>
      <c r="N11">
        <v>71.85</v>
      </c>
      <c r="O11">
        <f t="shared" si="0"/>
        <v>0.07780097425191371</v>
      </c>
      <c r="P11">
        <f aca="true" t="shared" si="14" ref="P11:P18">$O11</f>
        <v>0.07780097425191371</v>
      </c>
      <c r="Q11">
        <f>$P11*(31/$P20)</f>
        <v>0.7659613543451722</v>
      </c>
      <c r="R11" s="6">
        <f>$Q11</f>
        <v>0.7659613543451722</v>
      </c>
      <c r="T11" s="6">
        <f t="shared" si="1"/>
        <v>0.7659613543451722</v>
      </c>
      <c r="U11" s="5"/>
      <c r="W11" t="s">
        <v>45</v>
      </c>
      <c r="X11" s="5">
        <v>0.53</v>
      </c>
      <c r="Y11">
        <v>152.02</v>
      </c>
      <c r="Z11">
        <f t="shared" si="5"/>
        <v>0.00348638337060913</v>
      </c>
      <c r="AA11">
        <f>$Z11*3</f>
        <v>0.010459150111827391</v>
      </c>
      <c r="AB11">
        <f>$AA11*(36/$AA21)</f>
        <v>0.12496640833257854</v>
      </c>
      <c r="AC11" s="6">
        <f>$AB11*0.6666</f>
        <v>0.08330260779449684</v>
      </c>
      <c r="AE11" s="6">
        <f t="shared" si="6"/>
        <v>0.08330260779449684</v>
      </c>
      <c r="AI11" t="s">
        <v>203</v>
      </c>
      <c r="AJ11" s="5">
        <v>0</v>
      </c>
      <c r="AK11">
        <v>159.69</v>
      </c>
      <c r="AL11">
        <f t="shared" si="9"/>
        <v>0</v>
      </c>
      <c r="AM11">
        <f t="shared" si="2"/>
        <v>0</v>
      </c>
      <c r="AN11">
        <f>$AM11*(6/$AM22)</f>
        <v>0</v>
      </c>
      <c r="AO11" s="6">
        <f>$AN11*0.6666</f>
        <v>0</v>
      </c>
      <c r="AQ11" s="6">
        <f t="shared" si="10"/>
        <v>0</v>
      </c>
      <c r="AR11" s="5"/>
      <c r="AU11" t="s">
        <v>203</v>
      </c>
      <c r="AW11">
        <v>159.69</v>
      </c>
      <c r="AX11">
        <f aca="true" t="shared" si="15" ref="AX11:AX19">$AV11/$AW11</f>
        <v>0</v>
      </c>
      <c r="AY11">
        <f>$AX11*3</f>
        <v>0</v>
      </c>
      <c r="AZ11">
        <f>$AY11*(32/$AY22)</f>
        <v>0</v>
      </c>
      <c r="BA11" s="6">
        <f>$AZ11*0.666</f>
        <v>0</v>
      </c>
      <c r="BE11" t="s">
        <v>203</v>
      </c>
      <c r="BF11">
        <v>0</v>
      </c>
      <c r="BG11">
        <v>159.69</v>
      </c>
      <c r="BH11">
        <f t="shared" si="11"/>
        <v>0</v>
      </c>
      <c r="BI11">
        <f>$BH11*3</f>
        <v>0</v>
      </c>
      <c r="BJ11">
        <f>$BI11*(24/$BI22)</f>
        <v>0</v>
      </c>
      <c r="BK11" s="6">
        <f>$BJ11*0.666</f>
        <v>0</v>
      </c>
      <c r="BN11" t="s">
        <v>203</v>
      </c>
      <c r="BO11">
        <v>0</v>
      </c>
      <c r="BP11">
        <v>159.69</v>
      </c>
      <c r="BQ11">
        <f t="shared" si="3"/>
        <v>0</v>
      </c>
      <c r="BR11">
        <f>$BQ11*3</f>
        <v>0</v>
      </c>
      <c r="BS11">
        <f>$BR11*(24/$BR22)</f>
        <v>0</v>
      </c>
      <c r="BT11" s="6">
        <f>$BS11*0.666</f>
        <v>0</v>
      </c>
      <c r="BW11" t="s">
        <v>203</v>
      </c>
      <c r="BX11" s="5">
        <v>0</v>
      </c>
      <c r="BY11">
        <v>159.69</v>
      </c>
      <c r="BZ11">
        <f t="shared" si="4"/>
        <v>0</v>
      </c>
      <c r="CA11">
        <f>$BZ11*3</f>
        <v>0</v>
      </c>
      <c r="CB11">
        <f>$CA11*(24/$CA22)</f>
        <v>0</v>
      </c>
      <c r="CC11" s="6">
        <f>$CB11*0.6666</f>
        <v>0</v>
      </c>
      <c r="CE11" s="6">
        <f t="shared" si="12"/>
        <v>0</v>
      </c>
      <c r="CF11" s="5"/>
    </row>
    <row r="12" spans="1:83" ht="15">
      <c r="A12" t="s">
        <v>44</v>
      </c>
      <c r="B12" s="5">
        <v>0.16</v>
      </c>
      <c r="C12">
        <v>70.94</v>
      </c>
      <c r="D12">
        <f t="shared" si="7"/>
        <v>0.002255427121511136</v>
      </c>
      <c r="E12">
        <f t="shared" si="13"/>
        <v>0.002255427121511136</v>
      </c>
      <c r="F12">
        <f>$E12*(24/$E20)</f>
        <v>0.019927738862281278</v>
      </c>
      <c r="G12" s="6">
        <f>$F12</f>
        <v>0.019927738862281278</v>
      </c>
      <c r="I12" s="6">
        <f t="shared" si="8"/>
        <v>0.019927738862281278</v>
      </c>
      <c r="J12" s="5"/>
      <c r="L12" t="s">
        <v>44</v>
      </c>
      <c r="M12" s="5">
        <v>0.04</v>
      </c>
      <c r="N12">
        <v>70.94</v>
      </c>
      <c r="O12">
        <f t="shared" si="0"/>
        <v>0.000563856780377784</v>
      </c>
      <c r="P12">
        <f t="shared" si="14"/>
        <v>0.000563856780377784</v>
      </c>
      <c r="Q12">
        <f>$P12*(31/$P20)</f>
        <v>0.005551248005666874</v>
      </c>
      <c r="R12" s="6">
        <f>$Q12</f>
        <v>0.005551248005666874</v>
      </c>
      <c r="T12" s="6">
        <f t="shared" si="1"/>
        <v>0.005551248005666874</v>
      </c>
      <c r="U12" s="5"/>
      <c r="W12" t="s">
        <v>42</v>
      </c>
      <c r="X12" s="5">
        <v>12.88</v>
      </c>
      <c r="Y12">
        <v>71.85</v>
      </c>
      <c r="Z12">
        <f t="shared" si="5"/>
        <v>0.1792623521224774</v>
      </c>
      <c r="AA12">
        <f aca="true" t="shared" si="16" ref="AA12:AA18">$Z12</f>
        <v>0.1792623521224774</v>
      </c>
      <c r="AB12">
        <f>$AA12*(36/$AA21)</f>
        <v>2.1418348579454527</v>
      </c>
      <c r="AC12" s="6">
        <f>$AB12</f>
        <v>2.1418348579454527</v>
      </c>
      <c r="AE12" s="6">
        <f t="shared" si="6"/>
        <v>2.1418348579454527</v>
      </c>
      <c r="AF12" s="5"/>
      <c r="AI12" t="s">
        <v>45</v>
      </c>
      <c r="AJ12" s="5">
        <v>0.01</v>
      </c>
      <c r="AK12">
        <v>152.02</v>
      </c>
      <c r="AL12">
        <f t="shared" si="9"/>
        <v>6.578081831337981E-05</v>
      </c>
      <c r="AM12">
        <f t="shared" si="2"/>
        <v>0.00013156163662675962</v>
      </c>
      <c r="AN12">
        <f>$AM12*(6/$AM22)</f>
        <v>0.00023284665512818481</v>
      </c>
      <c r="AO12" s="6">
        <f>$AN12*0.6666</f>
        <v>0.000155215580308448</v>
      </c>
      <c r="AQ12" s="6">
        <f t="shared" si="10"/>
        <v>0.000155215580308448</v>
      </c>
      <c r="AU12" t="s">
        <v>45</v>
      </c>
      <c r="AV12">
        <v>0.02</v>
      </c>
      <c r="AW12">
        <v>152.02</v>
      </c>
      <c r="AX12">
        <f t="shared" si="15"/>
        <v>0.00013156163662675962</v>
      </c>
      <c r="AY12">
        <f>$AX12*3</f>
        <v>0.00039468490988027883</v>
      </c>
      <c r="AZ12">
        <f>$AY12*(32/$AY22)</f>
        <v>0.004107791238519528</v>
      </c>
      <c r="BA12" s="6">
        <f>$AZ12*0.666</f>
        <v>0.002735788964854006</v>
      </c>
      <c r="BE12" t="s">
        <v>45</v>
      </c>
      <c r="BF12">
        <v>0.001</v>
      </c>
      <c r="BG12">
        <v>152.02</v>
      </c>
      <c r="BH12">
        <f t="shared" si="11"/>
        <v>6.578081831337982E-06</v>
      </c>
      <c r="BI12">
        <f>$BH12*3</f>
        <v>1.9734245494013946E-05</v>
      </c>
      <c r="BJ12">
        <f>$BI12*(24/$BI22)</f>
        <v>0.00016129482900145963</v>
      </c>
      <c r="BK12" s="6">
        <f>$BJ12*0.666</f>
        <v>0.00010742235611497212</v>
      </c>
      <c r="BN12" t="s">
        <v>45</v>
      </c>
      <c r="BO12">
        <v>0.004</v>
      </c>
      <c r="BP12">
        <v>152.02</v>
      </c>
      <c r="BQ12">
        <f t="shared" si="3"/>
        <v>2.6312327325351927E-05</v>
      </c>
      <c r="BR12">
        <f>$BQ12*3</f>
        <v>7.893698197605579E-05</v>
      </c>
      <c r="BS12">
        <f>$BR12*(24/$BR22)</f>
        <v>0.0007718610169387731</v>
      </c>
      <c r="BT12" s="6">
        <f>$BS12*0.666</f>
        <v>0.0005140594372812229</v>
      </c>
      <c r="BU12" s="6">
        <f>SUM(BT9:BT12)</f>
        <v>3.938460439898901</v>
      </c>
      <c r="BW12" t="s">
        <v>45</v>
      </c>
      <c r="BX12" s="5">
        <v>0.04</v>
      </c>
      <c r="BY12">
        <v>152.02</v>
      </c>
      <c r="BZ12">
        <f t="shared" si="4"/>
        <v>0.00026312327325351924</v>
      </c>
      <c r="CA12">
        <f>$BZ12*3</f>
        <v>0.0007893698197605577</v>
      </c>
      <c r="CB12">
        <f>$CA12*(24/$CA22)</f>
        <v>0.0070552044370389266</v>
      </c>
      <c r="CC12" s="6">
        <f>$CB12*0.6666</f>
        <v>0.004702999277730148</v>
      </c>
      <c r="CE12" s="6">
        <f t="shared" si="12"/>
        <v>0.004702999277730148</v>
      </c>
    </row>
    <row r="13" spans="1:84" ht="15">
      <c r="A13" t="s">
        <v>38</v>
      </c>
      <c r="B13" s="5">
        <v>14.66</v>
      </c>
      <c r="C13">
        <v>40.3</v>
      </c>
      <c r="D13">
        <f t="shared" si="7"/>
        <v>0.36377171215880894</v>
      </c>
      <c r="E13">
        <f t="shared" si="13"/>
        <v>0.36377171215880894</v>
      </c>
      <c r="F13">
        <f>$E13*(24/$E20)</f>
        <v>3.214090855007883</v>
      </c>
      <c r="G13" s="6">
        <f>$F13</f>
        <v>3.214090855007883</v>
      </c>
      <c r="I13" s="6">
        <f t="shared" si="8"/>
        <v>3.214090855007883</v>
      </c>
      <c r="J13" s="5">
        <f>SUM(I8:I13)</f>
        <v>5.286253657584311</v>
      </c>
      <c r="L13" t="s">
        <v>38</v>
      </c>
      <c r="M13" s="5">
        <v>7.55</v>
      </c>
      <c r="N13">
        <v>40.3</v>
      </c>
      <c r="O13">
        <f t="shared" si="0"/>
        <v>0.18734491315136478</v>
      </c>
      <c r="P13">
        <f t="shared" si="14"/>
        <v>0.18734491315136478</v>
      </c>
      <c r="Q13">
        <f>$P13*(31/$P20)</f>
        <v>1.8444365869051869</v>
      </c>
      <c r="R13" s="6">
        <f>$Q13</f>
        <v>1.8444365869051869</v>
      </c>
      <c r="T13" s="6">
        <f t="shared" si="1"/>
        <v>1.8444365869051869</v>
      </c>
      <c r="U13" s="5"/>
      <c r="W13" t="s">
        <v>44</v>
      </c>
      <c r="X13" s="5">
        <v>0.29</v>
      </c>
      <c r="Y13">
        <v>70.94</v>
      </c>
      <c r="Z13">
        <f t="shared" si="5"/>
        <v>0.004087961657738934</v>
      </c>
      <c r="AA13">
        <f t="shared" si="16"/>
        <v>0.004087961657738934</v>
      </c>
      <c r="AB13">
        <f>$AA13*(36/$AA21)</f>
        <v>0.04884315458779401</v>
      </c>
      <c r="AC13" s="6">
        <f>$AB13</f>
        <v>0.04884315458779401</v>
      </c>
      <c r="AE13" s="6">
        <f t="shared" si="6"/>
        <v>0.04884315458779401</v>
      </c>
      <c r="AF13" s="5"/>
      <c r="AI13" t="s">
        <v>42</v>
      </c>
      <c r="AJ13" s="5">
        <v>6.81</v>
      </c>
      <c r="AK13">
        <v>71.85</v>
      </c>
      <c r="AL13">
        <f t="shared" si="9"/>
        <v>0.09478079331941545</v>
      </c>
      <c r="AM13">
        <f t="shared" si="2"/>
        <v>0.1895615866388309</v>
      </c>
      <c r="AN13">
        <f>$AM13*(6/$AM22)</f>
        <v>0.3354988773426794</v>
      </c>
      <c r="AO13" s="6">
        <f>$AN13</f>
        <v>0.3354988773426794</v>
      </c>
      <c r="AQ13" s="6">
        <f t="shared" si="10"/>
        <v>0.3354988773426794</v>
      </c>
      <c r="AR13" s="5"/>
      <c r="AU13" t="s">
        <v>42</v>
      </c>
      <c r="AV13">
        <v>0.05</v>
      </c>
      <c r="AW13">
        <v>71.85</v>
      </c>
      <c r="AX13">
        <f t="shared" si="15"/>
        <v>0.0006958942240779403</v>
      </c>
      <c r="AY13">
        <f>$AX13</f>
        <v>0.0006958942240779403</v>
      </c>
      <c r="AZ13">
        <f>$AY13*(32/$AY22)</f>
        <v>0.007242709627461597</v>
      </c>
      <c r="BA13" s="6">
        <f>$AZ13</f>
        <v>0.007242709627461597</v>
      </c>
      <c r="BE13" t="s">
        <v>42</v>
      </c>
      <c r="BF13">
        <v>2.42</v>
      </c>
      <c r="BG13">
        <v>71.85</v>
      </c>
      <c r="BH13">
        <f t="shared" si="11"/>
        <v>0.0336812804453723</v>
      </c>
      <c r="BI13">
        <f>$BH13</f>
        <v>0.0336812804453723</v>
      </c>
      <c r="BJ13">
        <f>$BI13*(24/$BI22)</f>
        <v>0.2752887801884508</v>
      </c>
      <c r="BK13" s="6">
        <f>$BJ13</f>
        <v>0.2752887801884508</v>
      </c>
      <c r="BN13" t="s">
        <v>42</v>
      </c>
      <c r="BO13">
        <v>19.5</v>
      </c>
      <c r="BP13">
        <v>71.85</v>
      </c>
      <c r="BQ13">
        <f t="shared" si="3"/>
        <v>0.27139874739039666</v>
      </c>
      <c r="BR13">
        <f aca="true" t="shared" si="17" ref="BR13:BR19">$BQ13</f>
        <v>0.27139874739039666</v>
      </c>
      <c r="BS13">
        <f>$BR13*(24/$BR22)</f>
        <v>2.6537892368396303</v>
      </c>
      <c r="BT13" s="6">
        <f>$BS13</f>
        <v>2.6537892368396303</v>
      </c>
      <c r="BW13" t="s">
        <v>42</v>
      </c>
      <c r="BX13" s="5">
        <v>12.91</v>
      </c>
      <c r="BY13">
        <v>71.85</v>
      </c>
      <c r="BZ13">
        <f t="shared" si="4"/>
        <v>0.17967988865692416</v>
      </c>
      <c r="CA13">
        <f aca="true" t="shared" si="18" ref="CA13:CA19">$BZ13</f>
        <v>0.17967988865692416</v>
      </c>
      <c r="CB13">
        <f>$CA13*(24/$CA22)</f>
        <v>1.605937186810006</v>
      </c>
      <c r="CC13" s="6">
        <f>$CB13</f>
        <v>1.605937186810006</v>
      </c>
      <c r="CE13" s="6">
        <f t="shared" si="12"/>
        <v>1.605937186810006</v>
      </c>
      <c r="CF13" s="5"/>
    </row>
    <row r="14" spans="1:84" ht="15">
      <c r="A14" t="s">
        <v>39</v>
      </c>
      <c r="B14" s="5">
        <v>11.81</v>
      </c>
      <c r="C14">
        <v>56.08</v>
      </c>
      <c r="D14">
        <f t="shared" si="7"/>
        <v>0.21059201141226822</v>
      </c>
      <c r="E14">
        <f t="shared" si="13"/>
        <v>0.21059201141226822</v>
      </c>
      <c r="F14">
        <f>$E14*(24/$E20)</f>
        <v>1.860677549667179</v>
      </c>
      <c r="G14" s="6">
        <f>$F14</f>
        <v>1.860677549667179</v>
      </c>
      <c r="I14" s="6">
        <f t="shared" si="8"/>
        <v>1.860677549667179</v>
      </c>
      <c r="J14" s="5"/>
      <c r="L14" t="s">
        <v>39</v>
      </c>
      <c r="M14" s="5">
        <v>0.26</v>
      </c>
      <c r="N14">
        <v>56.08</v>
      </c>
      <c r="O14">
        <f t="shared" si="0"/>
        <v>0.0046362339514978606</v>
      </c>
      <c r="P14">
        <f t="shared" si="14"/>
        <v>0.0046362339514978606</v>
      </c>
      <c r="Q14">
        <f>$P14*(31/$P20)</f>
        <v>0.045644364620061564</v>
      </c>
      <c r="R14" s="6">
        <f>$Q14</f>
        <v>0.045644364620061564</v>
      </c>
      <c r="T14" s="6">
        <f t="shared" si="1"/>
        <v>0.045644364620061564</v>
      </c>
      <c r="U14" s="5"/>
      <c r="W14" t="s">
        <v>38</v>
      </c>
      <c r="X14" s="5">
        <v>25.32</v>
      </c>
      <c r="Y14">
        <v>40.3</v>
      </c>
      <c r="Z14">
        <f t="shared" si="5"/>
        <v>0.6282878411910671</v>
      </c>
      <c r="AA14">
        <f t="shared" si="16"/>
        <v>0.6282878411910671</v>
      </c>
      <c r="AB14">
        <f>$AA14*(36/$AA21)</f>
        <v>7.506812128443508</v>
      </c>
      <c r="AC14" s="6">
        <f>$AB14</f>
        <v>7.506812128443508</v>
      </c>
      <c r="AE14" s="6">
        <f t="shared" si="6"/>
        <v>7.506812128443508</v>
      </c>
      <c r="AF14" s="5"/>
      <c r="AI14" t="s">
        <v>44</v>
      </c>
      <c r="AJ14" s="5">
        <v>0.53</v>
      </c>
      <c r="AK14">
        <v>70.94</v>
      </c>
      <c r="AL14">
        <f t="shared" si="9"/>
        <v>0.007471102340005639</v>
      </c>
      <c r="AM14">
        <f t="shared" si="2"/>
        <v>0.014942204680011279</v>
      </c>
      <c r="AN14">
        <f>$AM14*(6/$AM22)</f>
        <v>0.026445721330238134</v>
      </c>
      <c r="AO14" s="6">
        <f>$AN14</f>
        <v>0.026445721330238134</v>
      </c>
      <c r="AQ14" s="6">
        <f t="shared" si="10"/>
        <v>0.026445721330238134</v>
      </c>
      <c r="AR14" s="5"/>
      <c r="AU14" t="s">
        <v>44</v>
      </c>
      <c r="AV14">
        <v>0</v>
      </c>
      <c r="AW14">
        <v>70.94</v>
      </c>
      <c r="AX14">
        <f t="shared" si="15"/>
        <v>0</v>
      </c>
      <c r="AY14">
        <f>$AX14</f>
        <v>0</v>
      </c>
      <c r="AZ14">
        <f>$AY14*(32/$AY22)</f>
        <v>0</v>
      </c>
      <c r="BA14" s="6">
        <f>$AZ14</f>
        <v>0</v>
      </c>
      <c r="BE14" t="s">
        <v>44</v>
      </c>
      <c r="BF14">
        <v>0.025</v>
      </c>
      <c r="BG14">
        <v>70.94</v>
      </c>
      <c r="BH14">
        <f t="shared" si="11"/>
        <v>0.00035241048773611505</v>
      </c>
      <c r="BI14">
        <f aca="true" t="shared" si="19" ref="BI14:BI21">$BH14</f>
        <v>0.00035241048773611505</v>
      </c>
      <c r="BJ14">
        <f>$BI14*(24/$BI22)</f>
        <v>0.002880373074053413</v>
      </c>
      <c r="BK14" s="6">
        <f>$BJ14</f>
        <v>0.002880373074053413</v>
      </c>
      <c r="BN14" t="s">
        <v>44</v>
      </c>
      <c r="BO14">
        <v>18.91</v>
      </c>
      <c r="BP14">
        <v>70.94</v>
      </c>
      <c r="BQ14">
        <f t="shared" si="3"/>
        <v>0.26656329292359743</v>
      </c>
      <c r="BR14">
        <f t="shared" si="17"/>
        <v>0.26656329292359743</v>
      </c>
      <c r="BS14">
        <f>$BR14*(24/$BR22)</f>
        <v>2.6065072315149664</v>
      </c>
      <c r="BT14" s="6">
        <f>$BS14</f>
        <v>2.6065072315149664</v>
      </c>
      <c r="BW14" t="s">
        <v>44</v>
      </c>
      <c r="BX14" s="5">
        <v>0.04</v>
      </c>
      <c r="BY14">
        <v>70.94</v>
      </c>
      <c r="BZ14">
        <f t="shared" si="4"/>
        <v>0.000563856780377784</v>
      </c>
      <c r="CA14">
        <f t="shared" si="18"/>
        <v>0.000563856780377784</v>
      </c>
      <c r="CB14">
        <f>$CA14*(24/$CA22)</f>
        <v>0.005039621175259175</v>
      </c>
      <c r="CC14" s="6">
        <f>$CB14</f>
        <v>0.005039621175259175</v>
      </c>
      <c r="CE14" s="6">
        <f t="shared" si="12"/>
        <v>0.005039621175259175</v>
      </c>
      <c r="CF14" s="5"/>
    </row>
    <row r="15" spans="1:84" ht="15">
      <c r="A15" t="s">
        <v>36</v>
      </c>
      <c r="B15" s="5">
        <v>2.21</v>
      </c>
      <c r="C15">
        <v>61.98</v>
      </c>
      <c r="D15">
        <f t="shared" si="7"/>
        <v>0.0356566634398193</v>
      </c>
      <c r="E15">
        <f t="shared" si="13"/>
        <v>0.0356566634398193</v>
      </c>
      <c r="F15">
        <f>$E15*(24/$E20)</f>
        <v>0.31504306698808254</v>
      </c>
      <c r="G15" s="6">
        <f>$F15*2</f>
        <v>0.6300861339761651</v>
      </c>
      <c r="I15" s="6">
        <f t="shared" si="8"/>
        <v>0.6300861339761651</v>
      </c>
      <c r="J15" s="5"/>
      <c r="L15" t="s">
        <v>36</v>
      </c>
      <c r="M15" s="5">
        <v>1.94</v>
      </c>
      <c r="N15">
        <v>61.98</v>
      </c>
      <c r="O15">
        <f t="shared" si="0"/>
        <v>0.03130041949015812</v>
      </c>
      <c r="P15">
        <f t="shared" si="14"/>
        <v>0.03130041949015812</v>
      </c>
      <c r="Q15">
        <f>$P15*(31/$P20)</f>
        <v>0.30815695991960945</v>
      </c>
      <c r="R15" s="6">
        <f>$Q15*2</f>
        <v>0.6163139198392189</v>
      </c>
      <c r="T15" s="6">
        <f t="shared" si="1"/>
        <v>0.6163139198392189</v>
      </c>
      <c r="U15" s="5"/>
      <c r="W15" t="s">
        <v>39</v>
      </c>
      <c r="X15" s="5">
        <v>0.18</v>
      </c>
      <c r="Y15">
        <v>56.08</v>
      </c>
      <c r="Z15">
        <f t="shared" si="5"/>
        <v>0.003209700427960057</v>
      </c>
      <c r="AA15">
        <f t="shared" si="16"/>
        <v>0.003209700427960057</v>
      </c>
      <c r="AB15">
        <f>$AA15*(36/$AA21)</f>
        <v>0.03834964887368164</v>
      </c>
      <c r="AC15" s="6">
        <f>$AB15</f>
        <v>0.03834964887368164</v>
      </c>
      <c r="AE15" s="6">
        <f t="shared" si="6"/>
        <v>0.03834964887368164</v>
      </c>
      <c r="AF15" s="5"/>
      <c r="AI15" t="s">
        <v>38</v>
      </c>
      <c r="AJ15" s="5">
        <v>20.19</v>
      </c>
      <c r="AK15">
        <v>40.3</v>
      </c>
      <c r="AL15">
        <f t="shared" si="9"/>
        <v>0.5009925558312656</v>
      </c>
      <c r="AM15">
        <f t="shared" si="2"/>
        <v>1.0019851116625311</v>
      </c>
      <c r="AN15">
        <f>$AM15*(6/$AM22)</f>
        <v>1.7733808100970836</v>
      </c>
      <c r="AO15" s="6">
        <f>$AN15</f>
        <v>1.7733808100970836</v>
      </c>
      <c r="AQ15" s="6">
        <f t="shared" si="10"/>
        <v>1.7733808100970836</v>
      </c>
      <c r="AR15" s="5"/>
      <c r="AU15" t="s">
        <v>38</v>
      </c>
      <c r="AV15">
        <v>0.01</v>
      </c>
      <c r="AW15">
        <v>40.3</v>
      </c>
      <c r="AX15">
        <f t="shared" si="15"/>
        <v>0.00024813895781637717</v>
      </c>
      <c r="AY15">
        <f>$AX15</f>
        <v>0.00024813895781637717</v>
      </c>
      <c r="AZ15">
        <f>$AY15*(32/$AY22)</f>
        <v>0.0025825741277077704</v>
      </c>
      <c r="BA15" s="6">
        <f>$AZ15</f>
        <v>0.0025825741277077704</v>
      </c>
      <c r="BE15" t="s">
        <v>38</v>
      </c>
      <c r="BF15">
        <v>0.53</v>
      </c>
      <c r="BG15">
        <v>40.3</v>
      </c>
      <c r="BH15">
        <f t="shared" si="11"/>
        <v>0.013151364764267991</v>
      </c>
      <c r="BI15">
        <f t="shared" si="19"/>
        <v>0.013151364764267991</v>
      </c>
      <c r="BJ15">
        <f>$BI15*(24/$BI22)</f>
        <v>0.10749066294081888</v>
      </c>
      <c r="BK15" s="6">
        <f>$BJ15</f>
        <v>0.10749066294081888</v>
      </c>
      <c r="BL15" s="6">
        <f>SUM(BK9:BK15)</f>
        <v>4.710161625894138</v>
      </c>
      <c r="BN15" t="s">
        <v>38</v>
      </c>
      <c r="BO15">
        <v>2.07</v>
      </c>
      <c r="BP15">
        <v>40.3</v>
      </c>
      <c r="BQ15">
        <f t="shared" si="3"/>
        <v>0.051364764267990075</v>
      </c>
      <c r="BR15">
        <f t="shared" si="17"/>
        <v>0.051364764267990075</v>
      </c>
      <c r="BS15">
        <f>$BR15*(24/$BR22)</f>
        <v>0.5022545604129793</v>
      </c>
      <c r="BT15" s="6">
        <f>$BS15</f>
        <v>0.5022545604129793</v>
      </c>
      <c r="BW15" t="s">
        <v>38</v>
      </c>
      <c r="BX15" s="5">
        <v>9.03</v>
      </c>
      <c r="BY15">
        <v>40.3</v>
      </c>
      <c r="BZ15">
        <f t="shared" si="4"/>
        <v>0.2240694789081886</v>
      </c>
      <c r="CA15">
        <f t="shared" si="18"/>
        <v>0.2240694789081886</v>
      </c>
      <c r="CB15">
        <f>$CA15*(24/$CA22)</f>
        <v>2.0026810529411665</v>
      </c>
      <c r="CC15" s="6">
        <f>$CB15</f>
        <v>2.0026810529411665</v>
      </c>
      <c r="CE15" s="6">
        <f t="shared" si="12"/>
        <v>2.0026810529411665</v>
      </c>
      <c r="CF15" s="5">
        <f>SUM($CE$9:$CE$15)</f>
        <v>4.702955396815732</v>
      </c>
    </row>
    <row r="16" spans="1:84" ht="15">
      <c r="A16" t="s">
        <v>40</v>
      </c>
      <c r="B16" s="5">
        <v>0.8</v>
      </c>
      <c r="C16">
        <v>94.2</v>
      </c>
      <c r="D16">
        <f t="shared" si="7"/>
        <v>0.008492569002123142</v>
      </c>
      <c r="E16">
        <f t="shared" si="13"/>
        <v>0.008492569002123142</v>
      </c>
      <c r="F16">
        <f>$E16*(24/$E20)</f>
        <v>0.07503576405999118</v>
      </c>
      <c r="G16" s="6">
        <f>$F16*2</f>
        <v>0.15007152811998237</v>
      </c>
      <c r="I16" s="6">
        <f t="shared" si="8"/>
        <v>0.15007152811998237</v>
      </c>
      <c r="J16" s="5">
        <f>SUM(I14:I16)</f>
        <v>2.6408352117633265</v>
      </c>
      <c r="L16" t="s">
        <v>40</v>
      </c>
      <c r="M16" s="5">
        <v>0.04</v>
      </c>
      <c r="N16">
        <v>94.2</v>
      </c>
      <c r="O16">
        <f t="shared" si="0"/>
        <v>0.0004246284501061571</v>
      </c>
      <c r="P16">
        <f t="shared" si="14"/>
        <v>0.0004246284501061571</v>
      </c>
      <c r="Q16">
        <f>$P16*(31/$P20)</f>
        <v>0.004180525833566965</v>
      </c>
      <c r="R16" s="6">
        <f>$Q16*2</f>
        <v>0.00836105166713393</v>
      </c>
      <c r="T16" s="6">
        <f t="shared" si="1"/>
        <v>0.00836105166713393</v>
      </c>
      <c r="W16" t="s">
        <v>36</v>
      </c>
      <c r="X16" s="5">
        <v>0.04</v>
      </c>
      <c r="Y16">
        <v>61.98</v>
      </c>
      <c r="Z16">
        <f t="shared" si="5"/>
        <v>0.0006453694740238788</v>
      </c>
      <c r="AA16">
        <f t="shared" si="16"/>
        <v>0.0006453694740238788</v>
      </c>
      <c r="AB16">
        <f>$AA16*(36/$AA21)</f>
        <v>0.0077109042660215375</v>
      </c>
      <c r="AC16" s="6">
        <f>$AB16*2</f>
        <v>0.015421808532043075</v>
      </c>
      <c r="AE16" s="6">
        <f t="shared" si="6"/>
        <v>0.015421808532043075</v>
      </c>
      <c r="AF16" s="5"/>
      <c r="AI16" t="s">
        <v>39</v>
      </c>
      <c r="AJ16" s="5">
        <v>13.24</v>
      </c>
      <c r="AK16">
        <v>56.08</v>
      </c>
      <c r="AL16">
        <f t="shared" si="9"/>
        <v>0.23609129814550642</v>
      </c>
      <c r="AM16">
        <f>$AL16</f>
        <v>0.23609129814550642</v>
      </c>
      <c r="AN16">
        <f>$AM16*(6/$AM22)</f>
        <v>0.41785029806227475</v>
      </c>
      <c r="AO16" s="6">
        <f>$AN16</f>
        <v>0.41785029806227475</v>
      </c>
      <c r="AQ16" s="6">
        <f t="shared" si="10"/>
        <v>0.41785029806227475</v>
      </c>
      <c r="AR16" s="5"/>
      <c r="AU16" t="s">
        <v>39</v>
      </c>
      <c r="AV16">
        <v>0.22</v>
      </c>
      <c r="AW16">
        <v>56.08</v>
      </c>
      <c r="AX16">
        <f t="shared" si="15"/>
        <v>0.0039229671897289585</v>
      </c>
      <c r="AY16">
        <f>$AX16*2</f>
        <v>0.007845934379457917</v>
      </c>
      <c r="AZ16">
        <f>$AY16*(32/$AY22)</f>
        <v>0.08165870975840617</v>
      </c>
      <c r="BA16" s="6">
        <f>$AZ16</f>
        <v>0.08165870975840617</v>
      </c>
      <c r="BB16" s="8" t="s">
        <v>204</v>
      </c>
      <c r="BC16" s="6">
        <f>$BA16/($BA16+$BA17+$BA18)</f>
        <v>0.02032543381843844</v>
      </c>
      <c r="BE16" t="s">
        <v>39</v>
      </c>
      <c r="BF16">
        <v>0</v>
      </c>
      <c r="BG16">
        <v>56.08</v>
      </c>
      <c r="BH16">
        <f t="shared" si="11"/>
        <v>0</v>
      </c>
      <c r="BI16">
        <f t="shared" si="19"/>
        <v>0</v>
      </c>
      <c r="BJ16">
        <f>$BI16*(24/$BI22)</f>
        <v>0</v>
      </c>
      <c r="BK16" s="6">
        <f>$BJ16</f>
        <v>0</v>
      </c>
      <c r="BL16" s="8"/>
      <c r="BM16" s="6"/>
      <c r="BN16" t="s">
        <v>39</v>
      </c>
      <c r="BO16">
        <v>1.8</v>
      </c>
      <c r="BP16">
        <v>56.08</v>
      </c>
      <c r="BQ16">
        <f t="shared" si="3"/>
        <v>0.03209700427960057</v>
      </c>
      <c r="BR16">
        <f t="shared" si="17"/>
        <v>0.03209700427960057</v>
      </c>
      <c r="BS16">
        <f>$BR16*(24/$BR22)</f>
        <v>0.3138506913205214</v>
      </c>
      <c r="BT16" s="6">
        <f>$BS16</f>
        <v>0.3138506913205214</v>
      </c>
      <c r="BU16" s="6">
        <f>SUM(BT13:BT16)</f>
        <v>6.076401720088096</v>
      </c>
      <c r="BW16" t="s">
        <v>39</v>
      </c>
      <c r="BX16" s="5">
        <v>11.73</v>
      </c>
      <c r="BY16">
        <v>56.08</v>
      </c>
      <c r="BZ16">
        <f t="shared" si="4"/>
        <v>0.2091654778887304</v>
      </c>
      <c r="CA16">
        <f t="shared" si="18"/>
        <v>0.2091654778887304</v>
      </c>
      <c r="CB16">
        <f>$CA16*(24/$CA22)</f>
        <v>1.869472547257468</v>
      </c>
      <c r="CC16" s="6">
        <f>$CB16</f>
        <v>1.869472547257468</v>
      </c>
      <c r="CE16" s="6">
        <f t="shared" si="12"/>
        <v>1.869472547257468</v>
      </c>
      <c r="CF16" s="5"/>
    </row>
    <row r="17" spans="1:84" ht="15">
      <c r="A17" t="s">
        <v>205</v>
      </c>
      <c r="B17" s="7">
        <v>1.98</v>
      </c>
      <c r="C17">
        <v>18.02</v>
      </c>
      <c r="D17">
        <f t="shared" si="7"/>
        <v>0.10987791342952276</v>
      </c>
      <c r="E17">
        <f t="shared" si="13"/>
        <v>0.10987791342952276</v>
      </c>
      <c r="F17">
        <f>$E17*(24/$E20)</f>
        <v>0.9708220428283377</v>
      </c>
      <c r="G17" s="6">
        <f>$F17*2</f>
        <v>1.9416440856566755</v>
      </c>
      <c r="I17" s="6">
        <f t="shared" si="8"/>
        <v>1.9416440856566755</v>
      </c>
      <c r="J17" s="5">
        <f>$I17</f>
        <v>1.9416440856566755</v>
      </c>
      <c r="L17" t="s">
        <v>206</v>
      </c>
      <c r="M17" s="7">
        <v>1</v>
      </c>
      <c r="N17">
        <v>29.88</v>
      </c>
      <c r="O17">
        <f t="shared" si="0"/>
        <v>0.03346720214190094</v>
      </c>
      <c r="P17">
        <f t="shared" si="14"/>
        <v>0.03346720214190094</v>
      </c>
      <c r="Q17">
        <f>$P17*(31/$P20)</f>
        <v>0.3294892348745047</v>
      </c>
      <c r="R17" s="6">
        <f>$Q17*2</f>
        <v>0.6589784697490094</v>
      </c>
      <c r="T17" s="6">
        <f t="shared" si="1"/>
        <v>0.6589784697490094</v>
      </c>
      <c r="U17" s="5">
        <f>SUM(T9:$T17)</f>
        <v>3.9575719054194445</v>
      </c>
      <c r="W17" t="s">
        <v>40</v>
      </c>
      <c r="X17" s="5">
        <v>0.09</v>
      </c>
      <c r="Y17">
        <v>94.2</v>
      </c>
      <c r="Z17">
        <f t="shared" si="5"/>
        <v>0.0009554140127388534</v>
      </c>
      <c r="AA17">
        <f t="shared" si="16"/>
        <v>0.0009554140127388534</v>
      </c>
      <c r="AB17">
        <f>$AA17*(36/$AA21)</f>
        <v>0.011415330726306084</v>
      </c>
      <c r="AC17" s="6">
        <f>$AB17*2</f>
        <v>0.02283066145261217</v>
      </c>
      <c r="AE17" s="6">
        <f t="shared" si="6"/>
        <v>0.02283066145261217</v>
      </c>
      <c r="AF17" s="5">
        <f>SUM(AE8:AE17)</f>
        <v>11.959428315151714</v>
      </c>
      <c r="AI17" t="s">
        <v>36</v>
      </c>
      <c r="AJ17" s="5">
        <v>0.05</v>
      </c>
      <c r="AK17">
        <v>61.98</v>
      </c>
      <c r="AL17">
        <f t="shared" si="9"/>
        <v>0.0008067118425298484</v>
      </c>
      <c r="AM17">
        <f>$AL17</f>
        <v>0.0008067118425298484</v>
      </c>
      <c r="AN17">
        <f>$AM17*(6/$AM22)</f>
        <v>0.0014277730119629985</v>
      </c>
      <c r="AO17" s="6">
        <f>$AN17*2</f>
        <v>0.002855546023925997</v>
      </c>
      <c r="AQ17" s="6">
        <f t="shared" si="10"/>
        <v>0.002855546023925997</v>
      </c>
      <c r="AR17" s="5"/>
      <c r="AU17" t="s">
        <v>36</v>
      </c>
      <c r="AV17">
        <v>11.68</v>
      </c>
      <c r="AW17">
        <v>61.98</v>
      </c>
      <c r="AX17">
        <f t="shared" si="15"/>
        <v>0.18844788641497257</v>
      </c>
      <c r="AY17">
        <f>$AX17</f>
        <v>0.18844788641497257</v>
      </c>
      <c r="AZ17">
        <f>$AY17*(32/$AY22)</f>
        <v>1.9613229625823785</v>
      </c>
      <c r="BA17" s="6">
        <f>$AZ17*2</f>
        <v>3.922645925164757</v>
      </c>
      <c r="BB17" s="8" t="s">
        <v>207</v>
      </c>
      <c r="BC17" s="6">
        <f>$BA17/($BA16+$BA17+$BA18)</f>
        <v>0.9763744783745609</v>
      </c>
      <c r="BE17" t="s">
        <v>36</v>
      </c>
      <c r="BF17">
        <v>1.82</v>
      </c>
      <c r="BG17">
        <v>61.98</v>
      </c>
      <c r="BH17">
        <f t="shared" si="11"/>
        <v>0.02936431106808648</v>
      </c>
      <c r="BI17">
        <f t="shared" si="19"/>
        <v>0.02936431106808648</v>
      </c>
      <c r="BJ17">
        <f>$BI17*(24/$BI22)</f>
        <v>0.2400046930554988</v>
      </c>
      <c r="BK17" s="6">
        <f>$BJ17*2</f>
        <v>0.4800093861109976</v>
      </c>
      <c r="BL17" s="8"/>
      <c r="BM17" s="6"/>
      <c r="BN17" t="s">
        <v>36</v>
      </c>
      <c r="BO17">
        <v>0.02</v>
      </c>
      <c r="BP17">
        <v>61.98</v>
      </c>
      <c r="BQ17">
        <f t="shared" si="3"/>
        <v>0.0003226847370119394</v>
      </c>
      <c r="BR17">
        <f t="shared" si="17"/>
        <v>0.0003226847370119394</v>
      </c>
      <c r="BS17">
        <f>$BR17*(24/$BR22)</f>
        <v>0.0031552735235837446</v>
      </c>
      <c r="BT17" s="6">
        <f>$BS17*2</f>
        <v>0.006310547047167489</v>
      </c>
      <c r="BU17" s="8"/>
      <c r="BW17" t="s">
        <v>36</v>
      </c>
      <c r="BX17" s="5">
        <v>0.01</v>
      </c>
      <c r="BY17">
        <v>61.98</v>
      </c>
      <c r="BZ17">
        <f t="shared" si="4"/>
        <v>0.0001613423685059697</v>
      </c>
      <c r="CA17">
        <f t="shared" si="18"/>
        <v>0.0001613423685059697</v>
      </c>
      <c r="CB17">
        <f>$CA17*(24/$CA22)</f>
        <v>0.0014420406831755646</v>
      </c>
      <c r="CC17" s="6">
        <f>$CB17*2</f>
        <v>0.0028840813663511293</v>
      </c>
      <c r="CE17" s="6">
        <f t="shared" si="12"/>
        <v>0.0028840813663511293</v>
      </c>
      <c r="CF17" s="5"/>
    </row>
    <row r="18" spans="2:84" ht="15">
      <c r="B18" s="5"/>
      <c r="L18" t="s">
        <v>205</v>
      </c>
      <c r="M18" s="7">
        <v>2.76</v>
      </c>
      <c r="N18">
        <v>18.02</v>
      </c>
      <c r="O18">
        <f>$M18/$N18</f>
        <v>0.15316315205327413</v>
      </c>
      <c r="P18">
        <f t="shared" si="14"/>
        <v>0.15316315205327413</v>
      </c>
      <c r="Q18">
        <f>$P18*(31/$P20)</f>
        <v>1.5079124202563017</v>
      </c>
      <c r="R18" s="6">
        <f>$Q18*2</f>
        <v>3.0158248405126034</v>
      </c>
      <c r="T18" s="6">
        <f>+$R18</f>
        <v>3.0158248405126034</v>
      </c>
      <c r="W18" t="s">
        <v>205</v>
      </c>
      <c r="X18" s="7">
        <v>12</v>
      </c>
      <c r="Y18">
        <v>18.02</v>
      </c>
      <c r="Z18">
        <f t="shared" si="5"/>
        <v>0.6659267480577137</v>
      </c>
      <c r="AA18">
        <f t="shared" si="16"/>
        <v>0.6659267480577137</v>
      </c>
      <c r="AB18">
        <f>$AA18*(36/$AA21)</f>
        <v>7.956523525105685</v>
      </c>
      <c r="AC18" s="6">
        <f>$AB18*2</f>
        <v>15.91304705021137</v>
      </c>
      <c r="AE18" s="6">
        <f t="shared" si="6"/>
        <v>15.91304705021137</v>
      </c>
      <c r="AF18" s="5"/>
      <c r="AI18" t="s">
        <v>40</v>
      </c>
      <c r="AJ18" s="5">
        <v>0.08</v>
      </c>
      <c r="AK18">
        <v>94.2</v>
      </c>
      <c r="AL18">
        <f t="shared" si="9"/>
        <v>0.0008492569002123143</v>
      </c>
      <c r="AM18">
        <f>$AL18</f>
        <v>0.0008492569002123143</v>
      </c>
      <c r="AN18">
        <f>$AM18*(6/$AM22)</f>
        <v>0.001503072123676716</v>
      </c>
      <c r="AO18" s="6">
        <f>$AN18*2</f>
        <v>0.003006144247353432</v>
      </c>
      <c r="AQ18" s="6">
        <f t="shared" si="10"/>
        <v>0.003006144247353432</v>
      </c>
      <c r="AR18" s="5">
        <f>SUM(AQ9:AQ18)</f>
        <v>2.568449526186606</v>
      </c>
      <c r="AU18" t="s">
        <v>40</v>
      </c>
      <c r="AV18">
        <v>0.06</v>
      </c>
      <c r="AW18">
        <v>94.2</v>
      </c>
      <c r="AX18">
        <f t="shared" si="15"/>
        <v>0.0006369426751592356</v>
      </c>
      <c r="AY18">
        <f>$AX18</f>
        <v>0.0006369426751592356</v>
      </c>
      <c r="AZ18">
        <f>$AY18*(32/$AY22)</f>
        <v>0.006629155245007842</v>
      </c>
      <c r="BA18" s="6">
        <f>$AZ18*2</f>
        <v>0.013258310490015685</v>
      </c>
      <c r="BB18" s="8" t="s">
        <v>208</v>
      </c>
      <c r="BC18" s="6">
        <f>$BA18/($BA16+$BA17+$BA18)</f>
        <v>0.0033000878070006587</v>
      </c>
      <c r="BE18" t="s">
        <v>40</v>
      </c>
      <c r="BF18">
        <v>8.65</v>
      </c>
      <c r="BG18">
        <v>94.2</v>
      </c>
      <c r="BH18">
        <f t="shared" si="11"/>
        <v>0.09182590233545648</v>
      </c>
      <c r="BI18">
        <f t="shared" si="19"/>
        <v>0.09182590233545648</v>
      </c>
      <c r="BJ18">
        <f>$BI18*(24/$BI22)</f>
        <v>0.750524929853278</v>
      </c>
      <c r="BK18" s="6">
        <f>$BJ18*2</f>
        <v>1.501049859706556</v>
      </c>
      <c r="BL18" s="9">
        <f>SUM(BK16:BK18)</f>
        <v>1.9810592458175535</v>
      </c>
      <c r="BM18" s="6"/>
      <c r="BN18" t="s">
        <v>40</v>
      </c>
      <c r="BO18">
        <v>0</v>
      </c>
      <c r="BP18">
        <v>94.2</v>
      </c>
      <c r="BQ18">
        <f t="shared" si="3"/>
        <v>0</v>
      </c>
      <c r="BR18">
        <f t="shared" si="17"/>
        <v>0</v>
      </c>
      <c r="BS18">
        <f>$BR18*(24/$BR22)</f>
        <v>0</v>
      </c>
      <c r="BT18" s="6">
        <f>$BS18*2</f>
        <v>0</v>
      </c>
      <c r="BU18" s="9"/>
      <c r="BW18" t="s">
        <v>40</v>
      </c>
      <c r="BX18" s="5">
        <v>1.2</v>
      </c>
      <c r="BY18">
        <v>94.2</v>
      </c>
      <c r="BZ18">
        <f t="shared" si="4"/>
        <v>0.012738853503184712</v>
      </c>
      <c r="CA18">
        <f t="shared" si="18"/>
        <v>0.012738853503184712</v>
      </c>
      <c r="CB18">
        <f>$CA18*(24/$CA22)</f>
        <v>0.11385691916333945</v>
      </c>
      <c r="CC18" s="6">
        <f>$CB18*2</f>
        <v>0.2277138383266789</v>
      </c>
      <c r="CD18" s="6"/>
      <c r="CE18" s="6">
        <f t="shared" si="12"/>
        <v>0.2277138383266789</v>
      </c>
      <c r="CF18" s="5">
        <f>SUM(CE16:CE18)</f>
        <v>2.100070466950498</v>
      </c>
    </row>
    <row r="19" spans="1:84" ht="15">
      <c r="A19" t="s">
        <v>19</v>
      </c>
      <c r="B19" s="5">
        <v>0.02</v>
      </c>
      <c r="C19">
        <v>19</v>
      </c>
      <c r="L19" t="s">
        <v>19</v>
      </c>
      <c r="M19" s="5">
        <v>0.1</v>
      </c>
      <c r="N19">
        <v>19</v>
      </c>
      <c r="W19" t="s">
        <v>209</v>
      </c>
      <c r="X19" s="7">
        <v>0.95</v>
      </c>
      <c r="AI19" t="s">
        <v>205</v>
      </c>
      <c r="AJ19" s="7">
        <v>0.8</v>
      </c>
      <c r="AK19">
        <v>18.02</v>
      </c>
      <c r="AL19">
        <f t="shared" si="9"/>
        <v>0.044395116537180916</v>
      </c>
      <c r="AM19">
        <f>$AL19</f>
        <v>0.044395116537180916</v>
      </c>
      <c r="AN19">
        <f>$AM19*(6/$AM22)</f>
        <v>0.07857347061617462</v>
      </c>
      <c r="AO19" s="6">
        <f>$AN19*2</f>
        <v>0.15714694123234924</v>
      </c>
      <c r="AQ19" s="6">
        <f t="shared" si="10"/>
        <v>0.15714694123234924</v>
      </c>
      <c r="AR19" s="5"/>
      <c r="AU19" t="s">
        <v>205</v>
      </c>
      <c r="AW19">
        <v>18.02</v>
      </c>
      <c r="AX19">
        <f t="shared" si="15"/>
        <v>0</v>
      </c>
      <c r="AY19">
        <f>$AX19</f>
        <v>0</v>
      </c>
      <c r="AZ19">
        <f>$AY19*(32/$AY22)</f>
        <v>0</v>
      </c>
      <c r="BA19" s="6">
        <f>$AZ19*2</f>
        <v>0</v>
      </c>
      <c r="BE19" t="s">
        <v>205</v>
      </c>
      <c r="BF19">
        <v>1.12</v>
      </c>
      <c r="BG19">
        <v>18.02</v>
      </c>
      <c r="BH19">
        <f t="shared" si="11"/>
        <v>0.062153163152053284</v>
      </c>
      <c r="BI19">
        <f t="shared" si="19"/>
        <v>0.062153163152053284</v>
      </c>
      <c r="BJ19">
        <f>$BI19*(24/$BI22)</f>
        <v>0.5079993468993363</v>
      </c>
      <c r="BK19" s="6">
        <f>$BJ19*2</f>
        <v>1.0159986937986727</v>
      </c>
      <c r="BN19" t="s">
        <v>205</v>
      </c>
      <c r="BO19">
        <v>0</v>
      </c>
      <c r="BP19">
        <v>18.02</v>
      </c>
      <c r="BQ19">
        <f t="shared" si="3"/>
        <v>0</v>
      </c>
      <c r="BR19">
        <f t="shared" si="17"/>
        <v>0</v>
      </c>
      <c r="BS19">
        <f>$BR19*(24/$BR22)</f>
        <v>0</v>
      </c>
      <c r="BT19" s="6">
        <f>$BS19*2</f>
        <v>0</v>
      </c>
      <c r="BW19" t="s">
        <v>205</v>
      </c>
      <c r="BX19" s="7">
        <v>4.03</v>
      </c>
      <c r="BY19">
        <v>18.02</v>
      </c>
      <c r="BZ19">
        <f t="shared" si="4"/>
        <v>0.22364039955604886</v>
      </c>
      <c r="CA19">
        <f t="shared" si="18"/>
        <v>0.22364039955604886</v>
      </c>
      <c r="CB19">
        <f>$CA19*(24/$CA22)</f>
        <v>1.9988460411719347</v>
      </c>
      <c r="CC19" s="6">
        <f>$CB19*2</f>
        <v>3.9976920823438693</v>
      </c>
      <c r="CE19" s="6">
        <f t="shared" si="12"/>
        <v>3.9976920823438693</v>
      </c>
      <c r="CF19" s="5"/>
    </row>
    <row r="20" spans="2:76" ht="15">
      <c r="B20" s="5">
        <f>SUM(B6:B19)</f>
        <v>100.07</v>
      </c>
      <c r="E20">
        <f>SUM(E6:E17)</f>
        <v>2.716326789022895</v>
      </c>
      <c r="G20" s="8" t="s">
        <v>210</v>
      </c>
      <c r="H20" s="3" t="s">
        <v>211</v>
      </c>
      <c r="M20" s="5">
        <f>SUM(M6:M19)</f>
        <v>99.97000000000001</v>
      </c>
      <c r="P20">
        <f>SUM(P6:P18)</f>
        <v>3.148762255598681</v>
      </c>
      <c r="R20" s="8" t="s">
        <v>210</v>
      </c>
      <c r="S20" s="3" t="s">
        <v>212</v>
      </c>
      <c r="W20" t="s">
        <v>19</v>
      </c>
      <c r="X20" s="5">
        <v>0.03</v>
      </c>
      <c r="Y20">
        <v>19</v>
      </c>
      <c r="AI20" t="s">
        <v>209</v>
      </c>
      <c r="AJ20" s="7">
        <v>0.05</v>
      </c>
      <c r="AU20" t="s">
        <v>209</v>
      </c>
      <c r="BE20" t="s">
        <v>209</v>
      </c>
      <c r="BF20">
        <v>0.46</v>
      </c>
      <c r="BN20" t="s">
        <v>209</v>
      </c>
      <c r="BO20">
        <v>0</v>
      </c>
      <c r="BW20" t="s">
        <v>209</v>
      </c>
      <c r="BX20" s="7">
        <v>0.95</v>
      </c>
    </row>
    <row r="21" spans="1:77" ht="15">
      <c r="A21" s="10" t="s">
        <v>213</v>
      </c>
      <c r="L21" s="10" t="s">
        <v>268</v>
      </c>
      <c r="X21" s="5">
        <f>SUM(X6:X20)</f>
        <v>100.00000000000003</v>
      </c>
      <c r="AA21">
        <f>SUM(AA6:AA18)</f>
        <v>3.0130449378341098</v>
      </c>
      <c r="AC21" s="8" t="s">
        <v>210</v>
      </c>
      <c r="AD21" s="3" t="s">
        <v>214</v>
      </c>
      <c r="AI21" t="s">
        <v>19</v>
      </c>
      <c r="AJ21" s="5">
        <v>0.1</v>
      </c>
      <c r="AK21">
        <v>19</v>
      </c>
      <c r="AU21" t="s">
        <v>19</v>
      </c>
      <c r="AW21">
        <v>19</v>
      </c>
      <c r="BE21" t="s">
        <v>19</v>
      </c>
      <c r="BF21">
        <v>0.91</v>
      </c>
      <c r="BG21">
        <v>19</v>
      </c>
      <c r="BH21">
        <f t="shared" si="11"/>
        <v>0.04789473684210527</v>
      </c>
      <c r="BI21">
        <f t="shared" si="19"/>
        <v>0.04789473684210527</v>
      </c>
      <c r="BJ21">
        <f>$BI21*(24/$BI22)</f>
        <v>0.3914602861994688</v>
      </c>
      <c r="BK21" s="6">
        <f>$BJ21</f>
        <v>0.3914602861994688</v>
      </c>
      <c r="BN21" t="s">
        <v>19</v>
      </c>
      <c r="BO21">
        <v>0</v>
      </c>
      <c r="BP21">
        <v>19</v>
      </c>
      <c r="BQ21">
        <f t="shared" si="3"/>
        <v>0</v>
      </c>
      <c r="BR21">
        <f>$BQ21</f>
        <v>0</v>
      </c>
      <c r="BS21">
        <f>$BR21*(24/$BR22)</f>
        <v>0</v>
      </c>
      <c r="BT21" s="6">
        <f>$BS21</f>
        <v>0</v>
      </c>
      <c r="BW21" t="s">
        <v>19</v>
      </c>
      <c r="BX21" s="5">
        <v>0.03</v>
      </c>
      <c r="BY21">
        <v>19</v>
      </c>
    </row>
    <row r="22" spans="24:82" ht="15">
      <c r="X22" s="10" t="s">
        <v>217</v>
      </c>
      <c r="AJ22" s="5">
        <f>SUM(AJ7:AJ21)</f>
        <v>99.13999999999997</v>
      </c>
      <c r="AM22">
        <f>SUM(AM7:AM19)</f>
        <v>3.3900844284235063</v>
      </c>
      <c r="AO22" s="8" t="s">
        <v>210</v>
      </c>
      <c r="AP22" s="3" t="s">
        <v>216</v>
      </c>
      <c r="AV22" s="5">
        <f>SUM(AV6:AV20)</f>
        <v>100.81</v>
      </c>
      <c r="AY22">
        <f>SUM(AY7:AY19)</f>
        <v>3.0746248732739443</v>
      </c>
      <c r="BA22">
        <f>SUM(BA7:BA19)</f>
        <v>20.033339631303914</v>
      </c>
      <c r="BF22" s="5">
        <f>SUM(BF7:BF21)</f>
        <v>100.07600000000001</v>
      </c>
      <c r="BI22">
        <f>SUM(BI7:BI21)</f>
        <v>2.93637368778914</v>
      </c>
      <c r="BK22">
        <f>SUM(BK7:BK19)</f>
        <v>15.707219565510366</v>
      </c>
      <c r="BO22" s="5">
        <f>SUM(BO7:BO21)</f>
        <v>99.73399999999998</v>
      </c>
      <c r="BR22">
        <f>SUM(BR7:BR21)</f>
        <v>2.454441312425572</v>
      </c>
      <c r="BT22">
        <f>SUM(BT7:BT19)</f>
        <v>16.021172707034165</v>
      </c>
      <c r="BX22" s="5">
        <f>SUM(BX7:BX21)</f>
        <v>97.60000000000002</v>
      </c>
      <c r="CA22">
        <f>SUM(CA7:CA19)</f>
        <v>2.6852341194813856</v>
      </c>
      <c r="CC22" s="8" t="s">
        <v>210</v>
      </c>
      <c r="CD22" s="3" t="s">
        <v>201</v>
      </c>
    </row>
    <row r="23" spans="1:66" ht="15">
      <c r="A23" t="s">
        <v>269</v>
      </c>
      <c r="G23" s="5"/>
      <c r="L23" t="s">
        <v>269</v>
      </c>
      <c r="AJ23" s="10" t="s">
        <v>220</v>
      </c>
      <c r="AU23" s="10" t="s">
        <v>267</v>
      </c>
      <c r="BE23" s="10" t="s">
        <v>222</v>
      </c>
      <c r="BN23" s="10" t="s">
        <v>222</v>
      </c>
    </row>
    <row r="24" spans="1:76" ht="15">
      <c r="A24" t="s">
        <v>189</v>
      </c>
      <c r="C24" t="s">
        <v>218</v>
      </c>
      <c r="G24" s="5"/>
      <c r="L24" t="s">
        <v>191</v>
      </c>
      <c r="N24" t="s">
        <v>219</v>
      </c>
      <c r="AU24" t="s">
        <v>270</v>
      </c>
      <c r="BS24" t="s">
        <v>221</v>
      </c>
      <c r="BX24" s="10" t="s">
        <v>222</v>
      </c>
    </row>
    <row r="25" spans="1:47" ht="15">
      <c r="A25" t="s">
        <v>43</v>
      </c>
      <c r="B25" s="5">
        <v>51.33</v>
      </c>
      <c r="C25">
        <v>60.08</v>
      </c>
      <c r="D25">
        <f>$B25/$C25</f>
        <v>0.8543608521970706</v>
      </c>
      <c r="E25">
        <f>$D25*2</f>
        <v>1.7087217043941412</v>
      </c>
      <c r="F25">
        <f>$E25*(24/$E39)</f>
        <v>15.264779304614837</v>
      </c>
      <c r="G25" s="6">
        <f>$F25/2</f>
        <v>7.632389652307419</v>
      </c>
      <c r="I25" s="6">
        <f>+$G25</f>
        <v>7.632389652307419</v>
      </c>
      <c r="L25" t="s">
        <v>43</v>
      </c>
      <c r="M25" s="5">
        <v>35.89</v>
      </c>
      <c r="N25">
        <v>60.08</v>
      </c>
      <c r="O25">
        <f>$M25/$N25</f>
        <v>0.5973701731025299</v>
      </c>
      <c r="P25">
        <f>$O25*2</f>
        <v>1.1947403462050599</v>
      </c>
      <c r="Q25">
        <f>$P25*(31/$P39)</f>
        <v>11.923915858822603</v>
      </c>
      <c r="R25" s="6">
        <f>$Q25/2</f>
        <v>5.961957929411302</v>
      </c>
      <c r="T25" s="6">
        <f>+$R25</f>
        <v>5.961957929411302</v>
      </c>
      <c r="W25" t="s">
        <v>269</v>
      </c>
      <c r="AU25" s="4">
        <v>41206</v>
      </c>
    </row>
    <row r="26" spans="1:75" ht="15">
      <c r="A26" t="s">
        <v>37</v>
      </c>
      <c r="B26" s="5">
        <v>3.85</v>
      </c>
      <c r="C26">
        <v>101.96</v>
      </c>
      <c r="D26">
        <f>$B26/$C26</f>
        <v>0.037759905845429584</v>
      </c>
      <c r="E26">
        <f>$D26*3</f>
        <v>0.11327971753628875</v>
      </c>
      <c r="F26">
        <f>$E26*(24/$E39)</f>
        <v>1.0119786524826002</v>
      </c>
      <c r="G26" s="6">
        <f>$F26*0.6666</f>
        <v>0.6745849697449012</v>
      </c>
      <c r="I26" s="6">
        <f>8-$G25</f>
        <v>0.3676103476925814</v>
      </c>
      <c r="J26" s="5">
        <f>$I25+$I26</f>
        <v>8</v>
      </c>
      <c r="L26" t="s">
        <v>37</v>
      </c>
      <c r="M26" s="5">
        <v>32.29</v>
      </c>
      <c r="N26">
        <v>101.96</v>
      </c>
      <c r="O26">
        <f aca="true" t="shared" si="20" ref="O26:O36">$M26/$N26</f>
        <v>0.3166928207140055</v>
      </c>
      <c r="P26">
        <f>$O26*3</f>
        <v>0.9500784621420165</v>
      </c>
      <c r="Q26">
        <f>$P26*(31/$P39)</f>
        <v>9.482106867693059</v>
      </c>
      <c r="R26" s="6">
        <f>$Q26*0.6666</f>
        <v>6.320772438004193</v>
      </c>
      <c r="T26" s="6">
        <f aca="true" t="shared" si="21" ref="T26:T36">+$R26</f>
        <v>6.320772438004193</v>
      </c>
      <c r="U26" s="5"/>
      <c r="W26" t="s">
        <v>189</v>
      </c>
      <c r="Y26" t="s">
        <v>224</v>
      </c>
      <c r="AI26" t="s">
        <v>264</v>
      </c>
      <c r="AU26" t="s">
        <v>195</v>
      </c>
      <c r="AV26" t="s">
        <v>225</v>
      </c>
      <c r="BE26" t="s">
        <v>271</v>
      </c>
      <c r="BN26" t="s">
        <v>272</v>
      </c>
      <c r="BW26" t="s">
        <v>266</v>
      </c>
    </row>
    <row r="27" spans="2:75" ht="15">
      <c r="B27" s="5"/>
      <c r="I27" s="6">
        <f>$G26-$I26</f>
        <v>0.30697462205231985</v>
      </c>
      <c r="J27" s="5"/>
      <c r="L27" t="s">
        <v>202</v>
      </c>
      <c r="M27" s="7">
        <v>10.5</v>
      </c>
      <c r="N27">
        <v>69.64</v>
      </c>
      <c r="O27">
        <f t="shared" si="20"/>
        <v>0.1507754164273406</v>
      </c>
      <c r="P27">
        <f>$O27*3</f>
        <v>0.4523262492820218</v>
      </c>
      <c r="Q27">
        <f>$P27*(31/$P39)</f>
        <v>4.514370134320324</v>
      </c>
      <c r="R27" s="6">
        <f>$Q27*0.6666</f>
        <v>3.009279131537928</v>
      </c>
      <c r="T27" s="6">
        <f t="shared" si="21"/>
        <v>3.009279131537928</v>
      </c>
      <c r="U27" s="5"/>
      <c r="W27" t="s">
        <v>43</v>
      </c>
      <c r="X27" s="5">
        <v>30.43</v>
      </c>
      <c r="Y27">
        <v>60.08</v>
      </c>
      <c r="Z27">
        <f>$X27/$Y27</f>
        <v>0.506491344873502</v>
      </c>
      <c r="AA27">
        <f>$Z27*2</f>
        <v>1.012982689747004</v>
      </c>
      <c r="AB27">
        <f>$AA27*(36/$AA42)</f>
        <v>12.024092803564397</v>
      </c>
      <c r="AC27" s="6">
        <f>$AB27/2</f>
        <v>6.012046401782198</v>
      </c>
      <c r="AE27" s="6">
        <f>+$AC27</f>
        <v>6.012046401782198</v>
      </c>
      <c r="AI27" t="s">
        <v>226</v>
      </c>
      <c r="AK27" t="s">
        <v>227</v>
      </c>
      <c r="AU27" t="s">
        <v>43</v>
      </c>
      <c r="AV27">
        <v>59.68</v>
      </c>
      <c r="AW27">
        <v>60.08</v>
      </c>
      <c r="AX27">
        <f>$AV27/$AW27</f>
        <v>0.9933422103861518</v>
      </c>
      <c r="AY27">
        <f>$AX27*2</f>
        <v>1.9866844207723036</v>
      </c>
      <c r="AZ27">
        <f>$AY27*(32/$AY42)</f>
        <v>21.20032285674766</v>
      </c>
      <c r="BA27" s="6">
        <f>$AZ27/2</f>
        <v>10.60016142837383</v>
      </c>
      <c r="BE27" s="4">
        <v>41206</v>
      </c>
      <c r="BN27" s="4">
        <v>41206</v>
      </c>
      <c r="BW27" s="4">
        <v>41206</v>
      </c>
    </row>
    <row r="28" spans="1:77" ht="15">
      <c r="A28" t="s">
        <v>41</v>
      </c>
      <c r="B28" s="5">
        <v>0.13</v>
      </c>
      <c r="C28">
        <v>79.88</v>
      </c>
      <c r="D28">
        <f>$B28/$C28</f>
        <v>0.001627441161742614</v>
      </c>
      <c r="E28">
        <f>$D28*2</f>
        <v>0.003254882323485228</v>
      </c>
      <c r="F28">
        <f>$E28*(24/$E39)</f>
        <v>0.029077327339334474</v>
      </c>
      <c r="G28" s="6">
        <f>$F28/2</f>
        <v>0.014538663669667237</v>
      </c>
      <c r="I28" s="6">
        <f>$G28</f>
        <v>0.014538663669667237</v>
      </c>
      <c r="J28" s="5"/>
      <c r="L28" t="s">
        <v>41</v>
      </c>
      <c r="M28" s="5">
        <v>0.47</v>
      </c>
      <c r="N28">
        <v>79.88</v>
      </c>
      <c r="O28">
        <f t="shared" si="20"/>
        <v>0.0058838257386079115</v>
      </c>
      <c r="P28">
        <f>$O28*2</f>
        <v>0.011767651477215823</v>
      </c>
      <c r="Q28">
        <f>$P28*(31/$P39)</f>
        <v>0.11744517251465424</v>
      </c>
      <c r="R28" s="6">
        <f>$Q28/2</f>
        <v>0.05872258625732712</v>
      </c>
      <c r="T28" s="6">
        <f t="shared" si="21"/>
        <v>0.05872258625732712</v>
      </c>
      <c r="U28" s="5"/>
      <c r="W28" t="s">
        <v>37</v>
      </c>
      <c r="X28" s="5">
        <v>18.08</v>
      </c>
      <c r="Y28">
        <v>101.96</v>
      </c>
      <c r="Z28">
        <f>$X28/$Y28</f>
        <v>0.17732444095723812</v>
      </c>
      <c r="AA28">
        <f>$Z28*3</f>
        <v>0.5319733228717144</v>
      </c>
      <c r="AB28">
        <f>$AA28*(36/$AA42)</f>
        <v>6.314517185705876</v>
      </c>
      <c r="AC28" s="6">
        <f>$AB28*0.6666</f>
        <v>4.209257155991537</v>
      </c>
      <c r="AE28" s="6">
        <f>8-$AE27</f>
        <v>1.9879535982178016</v>
      </c>
      <c r="AF28" s="5">
        <f>$AE27+$AE28</f>
        <v>8</v>
      </c>
      <c r="AI28" t="s">
        <v>43</v>
      </c>
      <c r="AJ28" s="5">
        <v>54.09</v>
      </c>
      <c r="AK28">
        <v>60.08</v>
      </c>
      <c r="AL28">
        <f>$AJ28/$AK28</f>
        <v>0.9002996005326233</v>
      </c>
      <c r="AM28">
        <f>$AL28*2</f>
        <v>1.8005992010652465</v>
      </c>
      <c r="AN28">
        <f>$AM28*(6/$AM43)</f>
        <v>4.067187210115419</v>
      </c>
      <c r="AO28" s="6">
        <f>$AN28/2</f>
        <v>2.0335936050577095</v>
      </c>
      <c r="AQ28" s="6">
        <f>+$AO28</f>
        <v>2.0335936050577095</v>
      </c>
      <c r="AR28" s="5">
        <f>AQ28</f>
        <v>2.0335936050577095</v>
      </c>
      <c r="AU28" t="s">
        <v>37</v>
      </c>
      <c r="AV28">
        <v>25.88</v>
      </c>
      <c r="AW28">
        <v>101.96</v>
      </c>
      <c r="AX28">
        <f>$AV28/$AW28</f>
        <v>0.25382502942330326</v>
      </c>
      <c r="AY28">
        <f>$AX28*3</f>
        <v>0.7614750882699097</v>
      </c>
      <c r="AZ28">
        <f>$AY28*(32/$AY42)</f>
        <v>8.125859119797637</v>
      </c>
      <c r="BA28" s="6">
        <f>$AZ28*0.666</f>
        <v>5.411822173785226</v>
      </c>
      <c r="BE28" t="s">
        <v>223</v>
      </c>
      <c r="BF28" t="s">
        <v>198</v>
      </c>
      <c r="BN28" t="s">
        <v>197</v>
      </c>
      <c r="BO28" t="s">
        <v>199</v>
      </c>
      <c r="BW28" t="s">
        <v>200</v>
      </c>
      <c r="BY28" s="3" t="s">
        <v>201</v>
      </c>
    </row>
    <row r="29" spans="1:83" ht="15">
      <c r="A29" t="s">
        <v>203</v>
      </c>
      <c r="B29" s="5">
        <v>0</v>
      </c>
      <c r="C29">
        <v>159.69</v>
      </c>
      <c r="D29">
        <f aca="true" t="shared" si="22" ref="D29:D36">$B29/$C29</f>
        <v>0</v>
      </c>
      <c r="E29">
        <f>$D29*3</f>
        <v>0</v>
      </c>
      <c r="F29">
        <f>$E29*(24/$E39)</f>
        <v>0</v>
      </c>
      <c r="G29" s="6">
        <f>$F29*0.6666</f>
        <v>0</v>
      </c>
      <c r="I29" s="6">
        <f aca="true" t="shared" si="23" ref="I29:I36">$G29</f>
        <v>0</v>
      </c>
      <c r="J29" s="5"/>
      <c r="L29" t="s">
        <v>203</v>
      </c>
      <c r="M29" s="5">
        <v>0</v>
      </c>
      <c r="N29">
        <v>159.69</v>
      </c>
      <c r="O29">
        <f t="shared" si="20"/>
        <v>0</v>
      </c>
      <c r="P29">
        <f>$O29*3</f>
        <v>0</v>
      </c>
      <c r="Q29">
        <f>$P29*(31/$P39)</f>
        <v>0</v>
      </c>
      <c r="R29" s="6">
        <f>$Q29*0.6666</f>
        <v>0</v>
      </c>
      <c r="T29" s="6">
        <f t="shared" si="21"/>
        <v>0</v>
      </c>
      <c r="U29" s="5"/>
      <c r="X29" s="5"/>
      <c r="AC29" s="6"/>
      <c r="AE29" s="6">
        <f>$AC28-$AE28</f>
        <v>2.2213035577737354</v>
      </c>
      <c r="AF29" s="5"/>
      <c r="AI29" t="s">
        <v>37</v>
      </c>
      <c r="AJ29" s="5">
        <v>1.02</v>
      </c>
      <c r="AK29">
        <v>101.96</v>
      </c>
      <c r="AL29">
        <f>$AJ29/$AK29</f>
        <v>0.010003923107100824</v>
      </c>
      <c r="AM29">
        <f>$AL29*3</f>
        <v>0.03001176932130247</v>
      </c>
      <c r="AN29">
        <f>$AM29*(6/$AM43)</f>
        <v>0.06779048011590927</v>
      </c>
      <c r="AO29" s="6">
        <f>$AN29*0.6666</f>
        <v>0.04518913404526512</v>
      </c>
      <c r="AQ29" s="6">
        <f>$AO29</f>
        <v>0.04518913404526512</v>
      </c>
      <c r="AR29" s="5"/>
      <c r="AZ29">
        <f>$AY29*(32/$AY42)</f>
        <v>0</v>
      </c>
      <c r="BA29" s="6">
        <f>$AZ29/2</f>
        <v>0</v>
      </c>
      <c r="BE29" t="s">
        <v>43</v>
      </c>
      <c r="BF29">
        <v>47.33</v>
      </c>
      <c r="BG29">
        <v>60.08</v>
      </c>
      <c r="BH29">
        <f>$BF29/$BG29</f>
        <v>0.7877829560585885</v>
      </c>
      <c r="BI29">
        <f>$BH29*2</f>
        <v>1.575565912117177</v>
      </c>
      <c r="BJ29">
        <f>$BI29*(24/$BI44)</f>
        <v>12.792479574787123</v>
      </c>
      <c r="BK29" s="6">
        <f>$BJ29/2</f>
        <v>6.3962397873935615</v>
      </c>
      <c r="BN29" t="s">
        <v>43</v>
      </c>
      <c r="BO29">
        <v>36.47</v>
      </c>
      <c r="BP29">
        <v>60.08</v>
      </c>
      <c r="BQ29">
        <f>$BO29/$BP29</f>
        <v>0.6070239680426098</v>
      </c>
      <c r="BR29">
        <f>$BQ29*2</f>
        <v>1.2140479360852197</v>
      </c>
      <c r="BS29">
        <f>$BR29*(24/$BR44)</f>
        <v>11.974971596341733</v>
      </c>
      <c r="BT29" s="6">
        <f>$BS29/2</f>
        <v>5.987485798170867</v>
      </c>
      <c r="BW29" t="s">
        <v>43</v>
      </c>
      <c r="BX29" s="5">
        <v>40.35</v>
      </c>
      <c r="BY29">
        <v>60.08</v>
      </c>
      <c r="BZ29">
        <f>$BX29/$BY29</f>
        <v>0.6716045272969374</v>
      </c>
      <c r="CA29">
        <f>$BZ29*2</f>
        <v>1.3432090545938749</v>
      </c>
      <c r="CB29">
        <f>$CA29*(24/$CA44)</f>
        <v>11.507961110694245</v>
      </c>
      <c r="CC29" s="6">
        <f>$CB29/2</f>
        <v>5.753980555347122</v>
      </c>
      <c r="CD29" s="5"/>
      <c r="CE29" s="6">
        <f>$CC29</f>
        <v>5.753980555347122</v>
      </c>
    </row>
    <row r="30" spans="1:84" ht="15">
      <c r="A30" t="s">
        <v>42</v>
      </c>
      <c r="B30" s="5">
        <v>17.38</v>
      </c>
      <c r="C30">
        <v>71.85</v>
      </c>
      <c r="D30">
        <f t="shared" si="22"/>
        <v>0.24189283228949202</v>
      </c>
      <c r="E30">
        <f aca="true" t="shared" si="24" ref="E30:E36">$D30</f>
        <v>0.24189283228949202</v>
      </c>
      <c r="F30">
        <f>$E30*(24/$E39)</f>
        <v>2.1609374368990815</v>
      </c>
      <c r="G30" s="6">
        <f>$F30</f>
        <v>2.1609374368990815</v>
      </c>
      <c r="I30" s="6">
        <f t="shared" si="23"/>
        <v>2.1609374368990815</v>
      </c>
      <c r="J30" s="5"/>
      <c r="L30" t="s">
        <v>42</v>
      </c>
      <c r="M30" s="5">
        <v>7.51</v>
      </c>
      <c r="N30">
        <v>71.85</v>
      </c>
      <c r="O30">
        <f t="shared" si="20"/>
        <v>0.10452331245650662</v>
      </c>
      <c r="P30">
        <f aca="true" t="shared" si="25" ref="P30:P37">$O30</f>
        <v>0.10452331245650662</v>
      </c>
      <c r="Q30">
        <f>$P30*(31/$P39)</f>
        <v>1.0431782830266079</v>
      </c>
      <c r="R30" s="6">
        <f>$Q30</f>
        <v>1.0431782830266079</v>
      </c>
      <c r="T30" s="6">
        <f t="shared" si="21"/>
        <v>1.0431782830266079</v>
      </c>
      <c r="U30" s="5"/>
      <c r="W30" t="s">
        <v>41</v>
      </c>
      <c r="X30" s="5">
        <v>0</v>
      </c>
      <c r="Y30">
        <v>79.88</v>
      </c>
      <c r="Z30">
        <f aca="true" t="shared" si="26" ref="Z30:Z39">$X30/$Y30</f>
        <v>0</v>
      </c>
      <c r="AA30">
        <f>$Z30*2</f>
        <v>0</v>
      </c>
      <c r="AB30">
        <f>$AA30*(36/$AA42)</f>
        <v>0</v>
      </c>
      <c r="AC30" s="6">
        <f>$AB30/2</f>
        <v>0</v>
      </c>
      <c r="AE30" s="6">
        <f aca="true" t="shared" si="27" ref="AE30:AE39">+$AC30</f>
        <v>0</v>
      </c>
      <c r="AF30" s="5"/>
      <c r="AJ30" s="5"/>
      <c r="AO30" s="6"/>
      <c r="AQ30" s="6">
        <f>AQ29</f>
        <v>0.04518913404526512</v>
      </c>
      <c r="AR30" s="5"/>
      <c r="AU30" t="s">
        <v>41</v>
      </c>
      <c r="AV30">
        <v>0.01</v>
      </c>
      <c r="AW30">
        <v>79.88</v>
      </c>
      <c r="AY30">
        <f>$AX30*2</f>
        <v>0</v>
      </c>
      <c r="AZ30">
        <f>$AY30*(32/$AY42)</f>
        <v>0</v>
      </c>
      <c r="BA30" s="6">
        <f>$AZ30/2</f>
        <v>0</v>
      </c>
      <c r="BE30" t="s">
        <v>37</v>
      </c>
      <c r="BF30">
        <v>40.18</v>
      </c>
      <c r="BG30">
        <v>101.96</v>
      </c>
      <c r="BH30">
        <f>$BF30/$BG30</f>
        <v>0.394076108277756</v>
      </c>
      <c r="BI30">
        <f>$BH30*3</f>
        <v>1.1822283248332681</v>
      </c>
      <c r="BJ30">
        <f>$BI30*(24/$BI44)</f>
        <v>9.598856881742192</v>
      </c>
      <c r="BK30" s="6">
        <f>8-$BK29</f>
        <v>1.6037602126064385</v>
      </c>
      <c r="BL30" s="6">
        <f>$BJ30*0.666</f>
        <v>6.3928386832403</v>
      </c>
      <c r="BN30" t="s">
        <v>37</v>
      </c>
      <c r="BO30">
        <v>20.56</v>
      </c>
      <c r="BP30">
        <v>101.96</v>
      </c>
      <c r="BQ30">
        <f aca="true" t="shared" si="28" ref="BQ30:BQ43">$BO30/$BP30</f>
        <v>0.20164770498234602</v>
      </c>
      <c r="BR30">
        <f>$BQ30*3</f>
        <v>0.6049431149470381</v>
      </c>
      <c r="BS30">
        <f>$BR30*(24/$BR44)</f>
        <v>5.966960944106223</v>
      </c>
      <c r="BT30" s="6">
        <f>6-$BT29</f>
        <v>0.01251420182913332</v>
      </c>
      <c r="BU30" s="6">
        <f>$BS30*0.666</f>
        <v>3.9739959887747447</v>
      </c>
      <c r="BW30" t="s">
        <v>37</v>
      </c>
      <c r="BX30" s="5">
        <v>22.46</v>
      </c>
      <c r="BY30">
        <v>101.96</v>
      </c>
      <c r="BZ30">
        <f aca="true" t="shared" si="29" ref="BZ30:BZ41">$BX30/$BY30</f>
        <v>0.22028246371125934</v>
      </c>
      <c r="CA30">
        <f>$BZ30*3</f>
        <v>0.660847391133778</v>
      </c>
      <c r="CB30">
        <f>$CA30*(24/$CA44)</f>
        <v>5.661818650835906</v>
      </c>
      <c r="CC30" s="6">
        <f>$CB30*0.6666</f>
        <v>3.7741683126472148</v>
      </c>
      <c r="CD30" s="5"/>
      <c r="CE30" s="6">
        <f>8-$CE29</f>
        <v>2.2460194446528776</v>
      </c>
      <c r="CF30" s="5">
        <f>$CE29+$CE30</f>
        <v>8</v>
      </c>
    </row>
    <row r="31" spans="1:84" ht="15">
      <c r="A31" t="s">
        <v>44</v>
      </c>
      <c r="B31" s="5">
        <v>0.99</v>
      </c>
      <c r="C31">
        <v>70.94</v>
      </c>
      <c r="D31">
        <f t="shared" si="22"/>
        <v>0.013955455314350156</v>
      </c>
      <c r="E31">
        <f t="shared" si="24"/>
        <v>0.013955455314350156</v>
      </c>
      <c r="F31">
        <f>$E31*(24/$E39)</f>
        <v>0.12467035733270682</v>
      </c>
      <c r="G31" s="6">
        <f>$F31</f>
        <v>0.12467035733270682</v>
      </c>
      <c r="I31" s="6">
        <f t="shared" si="23"/>
        <v>0.12467035733270682</v>
      </c>
      <c r="J31" s="5"/>
      <c r="L31" t="s">
        <v>44</v>
      </c>
      <c r="M31" s="5">
        <v>0.06</v>
      </c>
      <c r="N31">
        <v>70.94</v>
      </c>
      <c r="O31">
        <f t="shared" si="20"/>
        <v>0.0008457851705666761</v>
      </c>
      <c r="P31">
        <f t="shared" si="25"/>
        <v>0.0008457851705666761</v>
      </c>
      <c r="Q31">
        <f>$P31*(31/$P39)</f>
        <v>0.008441224271458573</v>
      </c>
      <c r="R31" s="6">
        <f>$Q31</f>
        <v>0.008441224271458573</v>
      </c>
      <c r="T31" s="6">
        <f t="shared" si="21"/>
        <v>0.008441224271458573</v>
      </c>
      <c r="U31" s="5"/>
      <c r="W31" t="s">
        <v>203</v>
      </c>
      <c r="X31" s="5">
        <v>0</v>
      </c>
      <c r="Y31">
        <v>159.69</v>
      </c>
      <c r="Z31">
        <f t="shared" si="26"/>
        <v>0</v>
      </c>
      <c r="AA31">
        <f>$Z31*3</f>
        <v>0</v>
      </c>
      <c r="AB31">
        <f>$AA31*(36/$AA42)</f>
        <v>0</v>
      </c>
      <c r="AC31" s="6">
        <f>$AB31*0.6666</f>
        <v>0</v>
      </c>
      <c r="AE31" s="6">
        <f t="shared" si="27"/>
        <v>0</v>
      </c>
      <c r="AF31" s="5"/>
      <c r="AI31" t="s">
        <v>41</v>
      </c>
      <c r="AJ31" s="5">
        <v>0.06</v>
      </c>
      <c r="AK31">
        <v>79.88</v>
      </c>
      <c r="AL31">
        <f aca="true" t="shared" si="30" ref="AL31:AL40">$AJ31/$AK31</f>
        <v>0.0007511266900350526</v>
      </c>
      <c r="AM31">
        <f>$AL31*2</f>
        <v>0.0015022533800701052</v>
      </c>
      <c r="AN31">
        <f>$AM31*(6/$AM43)</f>
        <v>0.003393284707756787</v>
      </c>
      <c r="AO31" s="6">
        <f>$AN31/2</f>
        <v>0.0016966423538783935</v>
      </c>
      <c r="AQ31" s="6">
        <f aca="true" t="shared" si="31" ref="AQ31:AQ40">+$AO31</f>
        <v>0.0016966423538783935</v>
      </c>
      <c r="AR31" s="5"/>
      <c r="AU31" t="s">
        <v>203</v>
      </c>
      <c r="AW31">
        <v>159.69</v>
      </c>
      <c r="AX31">
        <f aca="true" t="shared" si="32" ref="AX31:AX39">$AV31/$AW31</f>
        <v>0</v>
      </c>
      <c r="AY31">
        <f>$AX31*3</f>
        <v>0</v>
      </c>
      <c r="AZ31">
        <f>$AY31*(32/$AY42)</f>
        <v>0</v>
      </c>
      <c r="BA31" s="6">
        <f>$AZ31*0.666</f>
        <v>0</v>
      </c>
      <c r="BK31" s="6">
        <f>$BL30-BK30</f>
        <v>4.789078470633862</v>
      </c>
      <c r="BT31" s="6">
        <f>$BU30-BT30</f>
        <v>3.9614817869456114</v>
      </c>
      <c r="BX31" s="5"/>
      <c r="CC31" s="6"/>
      <c r="CD31" s="5"/>
      <c r="CE31" s="6">
        <f>$CC30-$CE30</f>
        <v>1.5281488679943371</v>
      </c>
      <c r="CF31" s="5"/>
    </row>
    <row r="32" spans="1:84" ht="15">
      <c r="A32" t="s">
        <v>38</v>
      </c>
      <c r="B32" s="5">
        <v>12.66</v>
      </c>
      <c r="C32">
        <v>40.3</v>
      </c>
      <c r="D32">
        <f t="shared" si="22"/>
        <v>0.31414392059553353</v>
      </c>
      <c r="E32">
        <f t="shared" si="24"/>
        <v>0.31414392059553353</v>
      </c>
      <c r="F32">
        <f>$E32*(24/$E39)</f>
        <v>2.806388896123692</v>
      </c>
      <c r="G32" s="6">
        <f>$F32</f>
        <v>2.806388896123692</v>
      </c>
      <c r="I32" s="6">
        <f t="shared" si="23"/>
        <v>2.806388896123692</v>
      </c>
      <c r="J32" s="5">
        <f>SUM(I27:I32)</f>
        <v>5.413509976077467</v>
      </c>
      <c r="L32" t="s">
        <v>38</v>
      </c>
      <c r="M32" s="5">
        <v>6.78</v>
      </c>
      <c r="N32">
        <v>40.3</v>
      </c>
      <c r="O32">
        <f t="shared" si="20"/>
        <v>0.16823821339950373</v>
      </c>
      <c r="P32">
        <f t="shared" si="25"/>
        <v>0.16823821339950373</v>
      </c>
      <c r="Q32">
        <f>$P32*(31/$P39)</f>
        <v>1.679074710405748</v>
      </c>
      <c r="R32" s="6">
        <f>$Q32</f>
        <v>1.679074710405748</v>
      </c>
      <c r="T32" s="6">
        <f t="shared" si="21"/>
        <v>1.679074710405748</v>
      </c>
      <c r="U32" s="5"/>
      <c r="W32" t="s">
        <v>45</v>
      </c>
      <c r="X32" s="5">
        <v>0.57</v>
      </c>
      <c r="Y32">
        <v>152.02</v>
      </c>
      <c r="Z32">
        <f t="shared" si="26"/>
        <v>0.003749506643862649</v>
      </c>
      <c r="AA32">
        <f>$Z32*3</f>
        <v>0.011248519931587948</v>
      </c>
      <c r="AB32">
        <f>$AA32*(36/$AA42)</f>
        <v>0.13351980140345468</v>
      </c>
      <c r="AC32" s="6">
        <f>$AB32*0.6666</f>
        <v>0.08900429961554289</v>
      </c>
      <c r="AE32" s="6">
        <f t="shared" si="27"/>
        <v>0.08900429961554289</v>
      </c>
      <c r="AI32" t="s">
        <v>203</v>
      </c>
      <c r="AJ32" s="5">
        <v>0</v>
      </c>
      <c r="AK32">
        <v>159.69</v>
      </c>
      <c r="AL32">
        <f t="shared" si="30"/>
        <v>0</v>
      </c>
      <c r="AM32">
        <f>$AL32*3</f>
        <v>0</v>
      </c>
      <c r="AN32">
        <f>$AM32*(6/$AM43)</f>
        <v>0</v>
      </c>
      <c r="AO32" s="6">
        <f>$AN32*0.6666</f>
        <v>0</v>
      </c>
      <c r="AQ32" s="6">
        <f t="shared" si="31"/>
        <v>0</v>
      </c>
      <c r="AR32" s="5"/>
      <c r="AU32" t="s">
        <v>45</v>
      </c>
      <c r="AV32">
        <v>0.01</v>
      </c>
      <c r="AW32">
        <v>152.02</v>
      </c>
      <c r="AX32">
        <f t="shared" si="32"/>
        <v>6.578081831337981E-05</v>
      </c>
      <c r="AY32">
        <f>$AX32*3</f>
        <v>0.00019734245494013942</v>
      </c>
      <c r="AZ32">
        <f>$AY32*(32/$AY42)</f>
        <v>0.0021058824010145266</v>
      </c>
      <c r="BA32" s="6">
        <f>$AZ32*0.666</f>
        <v>0.0014025176790756749</v>
      </c>
      <c r="BE32" t="s">
        <v>41</v>
      </c>
      <c r="BF32">
        <v>0.03</v>
      </c>
      <c r="BG32">
        <v>79.88</v>
      </c>
      <c r="BH32">
        <f aca="true" t="shared" si="33" ref="BH32:BH41">$BF32/$BG32</f>
        <v>0.0003755633450175263</v>
      </c>
      <c r="BI32">
        <f>$BH32*2</f>
        <v>0.0007511266900350526</v>
      </c>
      <c r="BJ32">
        <f>$BI32*(24/$BI44)</f>
        <v>0.006098616862965141</v>
      </c>
      <c r="BK32" s="6">
        <f>$BJ32/2</f>
        <v>0.0030493084314825703</v>
      </c>
      <c r="BN32" t="s">
        <v>41</v>
      </c>
      <c r="BO32">
        <v>0.114</v>
      </c>
      <c r="BP32">
        <v>79.88</v>
      </c>
      <c r="BQ32">
        <f t="shared" si="28"/>
        <v>0.0014271407110666</v>
      </c>
      <c r="BR32">
        <f>$BQ32*2</f>
        <v>0.0028542814221332</v>
      </c>
      <c r="BS32">
        <f>$BR32*(24/$BR44)</f>
        <v>0.02815369800654371</v>
      </c>
      <c r="BT32" s="6">
        <f>$BS32/2</f>
        <v>0.014076849003271856</v>
      </c>
      <c r="BW32" t="s">
        <v>41</v>
      </c>
      <c r="BX32" s="5">
        <v>0.43</v>
      </c>
      <c r="BY32">
        <v>79.88</v>
      </c>
      <c r="BZ32">
        <f t="shared" si="29"/>
        <v>0.005383074611917877</v>
      </c>
      <c r="CA32">
        <f>$BZ32*2</f>
        <v>0.010766149223835755</v>
      </c>
      <c r="CB32">
        <f>$CA32*(24/$CA44)</f>
        <v>0.09223912402622503</v>
      </c>
      <c r="CC32" s="6">
        <f>$CB32/2</f>
        <v>0.046119562013112514</v>
      </c>
      <c r="CD32" s="5"/>
      <c r="CE32" s="6">
        <f aca="true" t="shared" si="34" ref="CE32:CE41">$CC32</f>
        <v>0.046119562013112514</v>
      </c>
      <c r="CF32" s="5"/>
    </row>
    <row r="33" spans="1:84" ht="15">
      <c r="A33" t="s">
        <v>39</v>
      </c>
      <c r="B33" s="5">
        <v>11.81</v>
      </c>
      <c r="C33">
        <v>56.08</v>
      </c>
      <c r="D33">
        <f t="shared" si="22"/>
        <v>0.21059201141226822</v>
      </c>
      <c r="E33">
        <f t="shared" si="24"/>
        <v>0.21059201141226822</v>
      </c>
      <c r="F33">
        <f>$E33*(24/$E39)</f>
        <v>1.881313129725249</v>
      </c>
      <c r="G33" s="6">
        <f>$F33</f>
        <v>1.881313129725249</v>
      </c>
      <c r="I33" s="6">
        <f t="shared" si="23"/>
        <v>1.881313129725249</v>
      </c>
      <c r="J33" s="5"/>
      <c r="L33" t="s">
        <v>39</v>
      </c>
      <c r="M33" s="5">
        <v>0.86</v>
      </c>
      <c r="N33">
        <v>56.08</v>
      </c>
      <c r="O33">
        <f t="shared" si="20"/>
        <v>0.015335235378031383</v>
      </c>
      <c r="P33">
        <f t="shared" si="25"/>
        <v>0.015335235378031383</v>
      </c>
      <c r="Q33">
        <f>$P33*(31/$P39)</f>
        <v>0.15305087578544138</v>
      </c>
      <c r="R33" s="6">
        <f>$Q33</f>
        <v>0.15305087578544138</v>
      </c>
      <c r="T33" s="6">
        <f t="shared" si="21"/>
        <v>0.15305087578544138</v>
      </c>
      <c r="U33" s="5"/>
      <c r="W33" t="s">
        <v>42</v>
      </c>
      <c r="X33" s="5">
        <v>13.3</v>
      </c>
      <c r="Y33">
        <v>71.85</v>
      </c>
      <c r="Z33">
        <f t="shared" si="26"/>
        <v>0.1851078636047321</v>
      </c>
      <c r="AA33">
        <f aca="true" t="shared" si="35" ref="AA33:AA39">$Z33</f>
        <v>0.1851078636047321</v>
      </c>
      <c r="AB33">
        <f>$AA33*(36/$AA42)</f>
        <v>2.197228198646444</v>
      </c>
      <c r="AC33" s="6">
        <f>$AB33</f>
        <v>2.197228198646444</v>
      </c>
      <c r="AE33" s="6">
        <f t="shared" si="27"/>
        <v>2.197228198646444</v>
      </c>
      <c r="AF33" s="5"/>
      <c r="AI33" t="s">
        <v>45</v>
      </c>
      <c r="AJ33" s="5">
        <v>0.01</v>
      </c>
      <c r="AK33">
        <v>152.02</v>
      </c>
      <c r="AL33">
        <f t="shared" si="30"/>
        <v>6.578081831337981E-05</v>
      </c>
      <c r="AM33">
        <f>$AL33*3</f>
        <v>0.00019734245494013942</v>
      </c>
      <c r="AN33">
        <f>$AM33*(6/$AM43)</f>
        <v>0.000445756450558499</v>
      </c>
      <c r="AO33" s="6">
        <f>$AN33*0.6666</f>
        <v>0.00029714124994229544</v>
      </c>
      <c r="AQ33" s="6">
        <f t="shared" si="31"/>
        <v>0.00029714124994229544</v>
      </c>
      <c r="AU33" t="s">
        <v>42</v>
      </c>
      <c r="AV33">
        <v>0.04</v>
      </c>
      <c r="AW33">
        <v>71.85</v>
      </c>
      <c r="AX33">
        <f t="shared" si="32"/>
        <v>0.0005567153792623522</v>
      </c>
      <c r="AY33">
        <f aca="true" t="shared" si="36" ref="AY33:AY39">$AX33</f>
        <v>0.0005567153792623522</v>
      </c>
      <c r="AZ33">
        <f>$AY33*(32/$AY42)</f>
        <v>0.005940825657197465</v>
      </c>
      <c r="BA33" s="6">
        <f>$AZ33</f>
        <v>0.005940825657197465</v>
      </c>
      <c r="BE33" t="s">
        <v>203</v>
      </c>
      <c r="BF33">
        <v>0</v>
      </c>
      <c r="BG33">
        <v>159.69</v>
      </c>
      <c r="BH33">
        <f t="shared" si="33"/>
        <v>0</v>
      </c>
      <c r="BI33">
        <f>$BH33*3</f>
        <v>0</v>
      </c>
      <c r="BJ33">
        <f>$BI33*(24/$BI44)</f>
        <v>0</v>
      </c>
      <c r="BK33" s="6">
        <f>$BJ33*0.666</f>
        <v>0</v>
      </c>
      <c r="BN33" t="s">
        <v>203</v>
      </c>
      <c r="BO33">
        <v>0</v>
      </c>
      <c r="BP33">
        <v>159.69</v>
      </c>
      <c r="BQ33">
        <f t="shared" si="28"/>
        <v>0</v>
      </c>
      <c r="BR33">
        <f>$BQ33*3</f>
        <v>0</v>
      </c>
      <c r="BS33">
        <f>$BR33*(24/$BR44)</f>
        <v>0</v>
      </c>
      <c r="BT33" s="6">
        <f>$BS33*0.666</f>
        <v>0</v>
      </c>
      <c r="BW33" t="s">
        <v>203</v>
      </c>
      <c r="BX33" s="5">
        <v>0</v>
      </c>
      <c r="BY33">
        <v>159.69</v>
      </c>
      <c r="BZ33">
        <f t="shared" si="29"/>
        <v>0</v>
      </c>
      <c r="CA33">
        <f>$BZ33*3</f>
        <v>0</v>
      </c>
      <c r="CB33">
        <f>$CA33*(24/$CA44)</f>
        <v>0</v>
      </c>
      <c r="CC33" s="6">
        <f>$CB33*0.6666</f>
        <v>0</v>
      </c>
      <c r="CD33" s="5"/>
      <c r="CE33" s="6">
        <f t="shared" si="34"/>
        <v>0</v>
      </c>
      <c r="CF33" s="5"/>
    </row>
    <row r="34" spans="1:83" ht="15">
      <c r="A34" t="s">
        <v>36</v>
      </c>
      <c r="B34" s="5">
        <v>0.5</v>
      </c>
      <c r="C34">
        <v>61.98</v>
      </c>
      <c r="D34">
        <f t="shared" si="22"/>
        <v>0.008067118425298484</v>
      </c>
      <c r="E34">
        <f t="shared" si="24"/>
        <v>0.008067118425298484</v>
      </c>
      <c r="F34">
        <f>$E34*(24/$E39)</f>
        <v>0.07206719623780741</v>
      </c>
      <c r="G34" s="6">
        <f>$F34*2</f>
        <v>0.14413439247561483</v>
      </c>
      <c r="I34" s="6">
        <f t="shared" si="23"/>
        <v>0.14413439247561483</v>
      </c>
      <c r="J34" s="5"/>
      <c r="L34" t="s">
        <v>36</v>
      </c>
      <c r="M34" s="5">
        <v>2.02</v>
      </c>
      <c r="N34">
        <v>61.98</v>
      </c>
      <c r="O34">
        <f t="shared" si="20"/>
        <v>0.032591158438205876</v>
      </c>
      <c r="P34">
        <f t="shared" si="25"/>
        <v>0.032591158438205876</v>
      </c>
      <c r="Q34">
        <f>$P34*(31/$P39)</f>
        <v>0.3252708692672066</v>
      </c>
      <c r="R34" s="6">
        <f>$Q34*2</f>
        <v>0.6505417385344132</v>
      </c>
      <c r="T34" s="6">
        <f t="shared" si="21"/>
        <v>0.6505417385344132</v>
      </c>
      <c r="U34" s="5"/>
      <c r="W34" t="s">
        <v>44</v>
      </c>
      <c r="X34" s="5">
        <v>0.3</v>
      </c>
      <c r="Y34">
        <v>70.94</v>
      </c>
      <c r="Z34">
        <f t="shared" si="26"/>
        <v>0.00422892585283338</v>
      </c>
      <c r="AA34">
        <f t="shared" si="35"/>
        <v>0.00422892585283338</v>
      </c>
      <c r="AB34">
        <f>$AA34*(36/$AA42)</f>
        <v>0.050197300929753295</v>
      </c>
      <c r="AC34" s="6">
        <f>$AB34</f>
        <v>0.050197300929753295</v>
      </c>
      <c r="AE34" s="6">
        <f t="shared" si="27"/>
        <v>0.050197300929753295</v>
      </c>
      <c r="AF34" s="5"/>
      <c r="AI34" t="s">
        <v>42</v>
      </c>
      <c r="AJ34" s="5">
        <v>16.92</v>
      </c>
      <c r="AK34">
        <v>71.85</v>
      </c>
      <c r="AL34">
        <f t="shared" si="30"/>
        <v>0.23549060542797498</v>
      </c>
      <c r="AM34">
        <f aca="true" t="shared" si="37" ref="AM34:AM40">$AL34</f>
        <v>0.23549060542797498</v>
      </c>
      <c r="AN34">
        <f>$AM34*(6/$AM43)</f>
        <v>0.5319253601425374</v>
      </c>
      <c r="AO34" s="6">
        <f>$AN34</f>
        <v>0.5319253601425374</v>
      </c>
      <c r="AQ34" s="6">
        <f t="shared" si="31"/>
        <v>0.5319253601425374</v>
      </c>
      <c r="AR34" s="5"/>
      <c r="AU34" t="s">
        <v>44</v>
      </c>
      <c r="AV34">
        <v>0.03</v>
      </c>
      <c r="AW34">
        <v>70.94</v>
      </c>
      <c r="AX34">
        <f t="shared" si="32"/>
        <v>0.00042289258528333803</v>
      </c>
      <c r="AY34">
        <f t="shared" si="36"/>
        <v>0.00042289258528333803</v>
      </c>
      <c r="AZ34">
        <f>$AY34*(32/$AY42)</f>
        <v>0.004512774775898343</v>
      </c>
      <c r="BA34" s="6">
        <f>$AZ34</f>
        <v>0.004512774775898343</v>
      </c>
      <c r="BE34" t="s">
        <v>45</v>
      </c>
      <c r="BF34">
        <v>0.006</v>
      </c>
      <c r="BG34">
        <v>152.02</v>
      </c>
      <c r="BH34">
        <f t="shared" si="33"/>
        <v>3.9468490988027886E-05</v>
      </c>
      <c r="BI34">
        <f>$BH34*3</f>
        <v>0.00011840547296408366</v>
      </c>
      <c r="BJ34">
        <f>$BI34*(24/$BI44)</f>
        <v>0.0009613685995533259</v>
      </c>
      <c r="BK34" s="6">
        <f>$BJ34*0.666</f>
        <v>0.000640271487302515</v>
      </c>
      <c r="BN34" t="s">
        <v>45</v>
      </c>
      <c r="BO34">
        <v>0.007</v>
      </c>
      <c r="BP34">
        <v>152.02</v>
      </c>
      <c r="BQ34">
        <f t="shared" si="28"/>
        <v>4.6046572819365874E-05</v>
      </c>
      <c r="BR34">
        <f>$BQ34*3</f>
        <v>0.0001381397184580976</v>
      </c>
      <c r="BS34">
        <f>$BR34*(24/$BR44)</f>
        <v>0.0013625649825628017</v>
      </c>
      <c r="BT34" s="6">
        <f>$BS34*0.666</f>
        <v>0.000907468278386826</v>
      </c>
      <c r="BU34" s="6">
        <f>SUM(BT31:BT34)</f>
        <v>3.97646610422727</v>
      </c>
      <c r="BW34" t="s">
        <v>45</v>
      </c>
      <c r="BX34" s="5">
        <v>0.03</v>
      </c>
      <c r="BY34">
        <v>152.02</v>
      </c>
      <c r="BZ34">
        <f t="shared" si="29"/>
        <v>0.00019734245494013944</v>
      </c>
      <c r="CA34">
        <f>$BZ34*3</f>
        <v>0.0005920273648204183</v>
      </c>
      <c r="CB34">
        <f>$CA34*(24/$CA44)</f>
        <v>0.005072202176957567</v>
      </c>
      <c r="CC34" s="6">
        <f>$CB34*0.6666</f>
        <v>0.0033811299711599143</v>
      </c>
      <c r="CD34" s="5"/>
      <c r="CE34" s="6">
        <f t="shared" si="34"/>
        <v>0.0033811299711599143</v>
      </c>
    </row>
    <row r="35" spans="1:84" ht="15">
      <c r="A35" t="s">
        <v>40</v>
      </c>
      <c r="B35" s="5">
        <v>0.15</v>
      </c>
      <c r="C35">
        <v>94.2</v>
      </c>
      <c r="D35">
        <f t="shared" si="22"/>
        <v>0.001592356687898089</v>
      </c>
      <c r="E35">
        <f t="shared" si="24"/>
        <v>0.001592356687898089</v>
      </c>
      <c r="F35">
        <f>$E35*(24/$E39)</f>
        <v>0.014225238289233449</v>
      </c>
      <c r="G35" s="6">
        <f>$F35*2</f>
        <v>0.028450476578466898</v>
      </c>
      <c r="I35" s="6">
        <f t="shared" si="23"/>
        <v>0.028450476578466898</v>
      </c>
      <c r="J35" s="5">
        <f>SUM(I33:I35)</f>
        <v>2.0538979987793304</v>
      </c>
      <c r="L35" t="s">
        <v>40</v>
      </c>
      <c r="M35" s="5">
        <v>0.07</v>
      </c>
      <c r="N35">
        <v>94.2</v>
      </c>
      <c r="O35">
        <f t="shared" si="20"/>
        <v>0.000743099787685775</v>
      </c>
      <c r="P35">
        <f t="shared" si="25"/>
        <v>0.000743099787685775</v>
      </c>
      <c r="Q35">
        <f>$P35*(31/$P39)</f>
        <v>0.007416389152018575</v>
      </c>
      <c r="R35" s="6">
        <f>$Q35*2</f>
        <v>0.01483277830403715</v>
      </c>
      <c r="T35" s="6">
        <f t="shared" si="21"/>
        <v>0.01483277830403715</v>
      </c>
      <c r="W35" t="s">
        <v>38</v>
      </c>
      <c r="X35" s="5">
        <v>24.68</v>
      </c>
      <c r="Y35">
        <v>40.3</v>
      </c>
      <c r="Z35">
        <f t="shared" si="26"/>
        <v>0.6124069478908188</v>
      </c>
      <c r="AA35">
        <f t="shared" si="35"/>
        <v>0.6124069478908188</v>
      </c>
      <c r="AB35">
        <f>$AA35*(36/$AA42)</f>
        <v>7.269263383785883</v>
      </c>
      <c r="AC35" s="6">
        <f>$AB35</f>
        <v>7.269263383785883</v>
      </c>
      <c r="AE35" s="6">
        <f t="shared" si="27"/>
        <v>7.269263383785883</v>
      </c>
      <c r="AF35" s="5"/>
      <c r="AI35" t="s">
        <v>44</v>
      </c>
      <c r="AJ35" s="5">
        <v>0.36</v>
      </c>
      <c r="AK35">
        <v>70.94</v>
      </c>
      <c r="AL35">
        <f t="shared" si="30"/>
        <v>0.005074711023400056</v>
      </c>
      <c r="AM35">
        <f t="shared" si="37"/>
        <v>0.005074711023400056</v>
      </c>
      <c r="AN35">
        <f>$AM35*(6/$AM43)</f>
        <v>0.01146273960201348</v>
      </c>
      <c r="AO35" s="6">
        <f>$AN35</f>
        <v>0.01146273960201348</v>
      </c>
      <c r="AQ35" s="6">
        <f t="shared" si="31"/>
        <v>0.01146273960201348</v>
      </c>
      <c r="AR35" s="5"/>
      <c r="AU35" t="s">
        <v>38</v>
      </c>
      <c r="AV35">
        <v>0</v>
      </c>
      <c r="AW35">
        <v>40.3</v>
      </c>
      <c r="AX35">
        <f t="shared" si="32"/>
        <v>0</v>
      </c>
      <c r="AY35">
        <f t="shared" si="36"/>
        <v>0</v>
      </c>
      <c r="AZ35">
        <f>$AY35*(32/$AY42)</f>
        <v>0</v>
      </c>
      <c r="BA35" s="6">
        <f>$AZ35</f>
        <v>0</v>
      </c>
      <c r="BE35" t="s">
        <v>42</v>
      </c>
      <c r="BF35">
        <v>1.32</v>
      </c>
      <c r="BG35">
        <v>71.85</v>
      </c>
      <c r="BH35">
        <f t="shared" si="33"/>
        <v>0.018371607515657622</v>
      </c>
      <c r="BI35">
        <f aca="true" t="shared" si="38" ref="BI35:BI41">$BH35</f>
        <v>0.018371607515657622</v>
      </c>
      <c r="BJ35">
        <f>$BI35*(24/$BI44)</f>
        <v>0.14916444440223273</v>
      </c>
      <c r="BK35" s="6">
        <f>$BJ35</f>
        <v>0.14916444440223273</v>
      </c>
      <c r="BN35" t="s">
        <v>42</v>
      </c>
      <c r="BO35">
        <v>5.49</v>
      </c>
      <c r="BP35">
        <v>71.85</v>
      </c>
      <c r="BQ35">
        <f t="shared" si="28"/>
        <v>0.07640918580375784</v>
      </c>
      <c r="BR35">
        <f aca="true" t="shared" si="39" ref="BR35:BR41">$BQ35</f>
        <v>0.07640918580375784</v>
      </c>
      <c r="BS35">
        <f>$BR35*(24/$BR44)</f>
        <v>0.7536752071339712</v>
      </c>
      <c r="BT35" s="6">
        <f>$BS35</f>
        <v>0.7536752071339712</v>
      </c>
      <c r="BW35" t="s">
        <v>42</v>
      </c>
      <c r="BX35" s="5">
        <v>6.36</v>
      </c>
      <c r="BY35">
        <v>71.85</v>
      </c>
      <c r="BZ35">
        <f t="shared" si="29"/>
        <v>0.088517745302714</v>
      </c>
      <c r="CA35">
        <f aca="true" t="shared" si="40" ref="CA35:CA41">$BZ35</f>
        <v>0.088517745302714</v>
      </c>
      <c r="CB35">
        <f>$CA35*(24/$CA44)</f>
        <v>0.7583769384714033</v>
      </c>
      <c r="CC35" s="6">
        <f>$CB35</f>
        <v>0.7583769384714033</v>
      </c>
      <c r="CD35" s="5"/>
      <c r="CE35" s="6">
        <f t="shared" si="34"/>
        <v>0.7583769384714033</v>
      </c>
      <c r="CF35" s="5"/>
    </row>
    <row r="36" spans="1:84" ht="15">
      <c r="A36" t="s">
        <v>205</v>
      </c>
      <c r="B36" s="7">
        <v>1.28</v>
      </c>
      <c r="C36">
        <v>18.02</v>
      </c>
      <c r="D36">
        <f t="shared" si="22"/>
        <v>0.07103218645948946</v>
      </c>
      <c r="E36">
        <f t="shared" si="24"/>
        <v>0.07103218645948946</v>
      </c>
      <c r="F36">
        <f>$E36*(24/$E39)</f>
        <v>0.6345624609554615</v>
      </c>
      <c r="G36" s="6">
        <f>$F36*2</f>
        <v>1.269124921910923</v>
      </c>
      <c r="I36" s="6">
        <f t="shared" si="23"/>
        <v>1.269124921910923</v>
      </c>
      <c r="J36" s="5">
        <f>$I36</f>
        <v>1.269124921910923</v>
      </c>
      <c r="L36" t="s">
        <v>206</v>
      </c>
      <c r="M36" s="7">
        <v>0.65</v>
      </c>
      <c r="N36">
        <v>29.88</v>
      </c>
      <c r="O36">
        <f t="shared" si="20"/>
        <v>0.02175368139223561</v>
      </c>
      <c r="P36">
        <f t="shared" si="25"/>
        <v>0.02175368139223561</v>
      </c>
      <c r="Q36">
        <f>$P36*(31/$P39)</f>
        <v>0.21710915460800215</v>
      </c>
      <c r="R36" s="6">
        <f>$Q36*2</f>
        <v>0.4342183092160043</v>
      </c>
      <c r="T36" s="6">
        <f t="shared" si="21"/>
        <v>0.4342183092160043</v>
      </c>
      <c r="U36" s="5">
        <f>SUM(T28:$T36)</f>
        <v>4.042060505801037</v>
      </c>
      <c r="W36" t="s">
        <v>39</v>
      </c>
      <c r="X36" s="5">
        <v>0.45</v>
      </c>
      <c r="Y36">
        <v>56.08</v>
      </c>
      <c r="Z36">
        <f t="shared" si="26"/>
        <v>0.008024251069900143</v>
      </c>
      <c r="AA36">
        <f t="shared" si="35"/>
        <v>0.008024251069900143</v>
      </c>
      <c r="AB36">
        <f>$AA36*(36/$AA42)</f>
        <v>0.09524776733122411</v>
      </c>
      <c r="AC36" s="6">
        <f>$AB36</f>
        <v>0.09524776733122411</v>
      </c>
      <c r="AE36" s="6">
        <f t="shared" si="27"/>
        <v>0.09524776733122411</v>
      </c>
      <c r="AF36" s="5"/>
      <c r="AI36" t="s">
        <v>38</v>
      </c>
      <c r="AJ36" s="5">
        <v>13.5</v>
      </c>
      <c r="AK36">
        <v>40.3</v>
      </c>
      <c r="AL36">
        <f t="shared" si="30"/>
        <v>0.3349875930521092</v>
      </c>
      <c r="AM36">
        <f t="shared" si="37"/>
        <v>0.3349875930521092</v>
      </c>
      <c r="AN36">
        <f>$AM36*(6/$AM43)</f>
        <v>0.7566688095845252</v>
      </c>
      <c r="AO36" s="6">
        <f>$AN36</f>
        <v>0.7566688095845252</v>
      </c>
      <c r="AQ36" s="6">
        <f t="shared" si="31"/>
        <v>0.7566688095845252</v>
      </c>
      <c r="AR36" s="5"/>
      <c r="AU36" t="s">
        <v>39</v>
      </c>
      <c r="AV36">
        <v>6.76</v>
      </c>
      <c r="AW36">
        <v>56.08</v>
      </c>
      <c r="AX36">
        <f t="shared" si="32"/>
        <v>0.12054208273894436</v>
      </c>
      <c r="AY36">
        <f t="shared" si="36"/>
        <v>0.12054208273894436</v>
      </c>
      <c r="AZ36">
        <f>$AY36*(32/$AY42)</f>
        <v>1.2863296481164193</v>
      </c>
      <c r="BA36" s="6">
        <f>$AZ36</f>
        <v>1.2863296481164193</v>
      </c>
      <c r="BB36" s="8" t="s">
        <v>204</v>
      </c>
      <c r="BC36" s="6">
        <f>$BA36/($BA36+$BA37+$BA38)</f>
        <v>0.3186991856620881</v>
      </c>
      <c r="BE36" t="s">
        <v>44</v>
      </c>
      <c r="BF36">
        <v>0.005</v>
      </c>
      <c r="BG36">
        <v>70.94</v>
      </c>
      <c r="BH36">
        <f t="shared" si="33"/>
        <v>7.0482097547223E-05</v>
      </c>
      <c r="BI36">
        <f t="shared" si="38"/>
        <v>7.0482097547223E-05</v>
      </c>
      <c r="BJ36">
        <f>$BI36*(24/$BI44)</f>
        <v>0.0005722647249009203</v>
      </c>
      <c r="BK36" s="6">
        <f>$BJ36</f>
        <v>0.0005722647249009203</v>
      </c>
      <c r="BN36" t="s">
        <v>44</v>
      </c>
      <c r="BO36">
        <v>33.2</v>
      </c>
      <c r="BP36">
        <v>70.94</v>
      </c>
      <c r="BQ36">
        <f t="shared" si="28"/>
        <v>0.46800112771356084</v>
      </c>
      <c r="BR36">
        <f t="shared" si="39"/>
        <v>0.46800112771356084</v>
      </c>
      <c r="BS36">
        <f>$BR36*(24/$BR44)</f>
        <v>4.616209990436818</v>
      </c>
      <c r="BT36" s="6">
        <f>$BS36</f>
        <v>4.616209990436818</v>
      </c>
      <c r="BW36" t="s">
        <v>44</v>
      </c>
      <c r="BX36" s="5">
        <v>0.03</v>
      </c>
      <c r="BY36">
        <v>70.94</v>
      </c>
      <c r="BZ36">
        <f t="shared" si="29"/>
        <v>0.00042289258528333803</v>
      </c>
      <c r="CA36">
        <f t="shared" si="40"/>
        <v>0.00042289258528333803</v>
      </c>
      <c r="CB36">
        <f>$CA36*(24/$CA44)</f>
        <v>0.0036231377452358307</v>
      </c>
      <c r="CC36" s="6">
        <f>$CB36</f>
        <v>0.0036231377452358307</v>
      </c>
      <c r="CD36" s="5"/>
      <c r="CE36" s="6">
        <f t="shared" si="34"/>
        <v>0.0036231377452358307</v>
      </c>
      <c r="CF36" s="5"/>
    </row>
    <row r="37" spans="2:84" ht="15">
      <c r="B37" s="5"/>
      <c r="L37" t="s">
        <v>205</v>
      </c>
      <c r="M37" s="7">
        <v>2.76</v>
      </c>
      <c r="N37">
        <v>18.02</v>
      </c>
      <c r="O37">
        <f>$M37/$N37</f>
        <v>0.15316315205327413</v>
      </c>
      <c r="P37">
        <f t="shared" si="25"/>
        <v>0.15316315205327413</v>
      </c>
      <c r="Q37">
        <f>$P37*(31/$P39)</f>
        <v>1.5286204601328786</v>
      </c>
      <c r="R37" s="6">
        <f>$Q37*2</f>
        <v>3.057240920265757</v>
      </c>
      <c r="T37" s="6">
        <f>+$R37</f>
        <v>3.057240920265757</v>
      </c>
      <c r="W37" t="s">
        <v>36</v>
      </c>
      <c r="X37" s="5">
        <v>0.02</v>
      </c>
      <c r="Y37">
        <v>61.98</v>
      </c>
      <c r="Z37">
        <f t="shared" si="26"/>
        <v>0.0003226847370119394</v>
      </c>
      <c r="AA37">
        <f t="shared" si="35"/>
        <v>0.0003226847370119394</v>
      </c>
      <c r="AB37">
        <f>$AA37*(36/$AA42)</f>
        <v>0.003830264093747122</v>
      </c>
      <c r="AC37" s="6">
        <f>$AB37*2</f>
        <v>0.007660528187494244</v>
      </c>
      <c r="AE37" s="6">
        <f t="shared" si="27"/>
        <v>0.007660528187494244</v>
      </c>
      <c r="AF37" s="5"/>
      <c r="AI37" t="s">
        <v>39</v>
      </c>
      <c r="AJ37" s="5">
        <v>12.24</v>
      </c>
      <c r="AK37">
        <v>56.08</v>
      </c>
      <c r="AL37">
        <f t="shared" si="30"/>
        <v>0.21825962910128388</v>
      </c>
      <c r="AM37">
        <f t="shared" si="37"/>
        <v>0.21825962910128388</v>
      </c>
      <c r="AN37">
        <f>$AM37*(6/$AM43)</f>
        <v>0.4930040907716198</v>
      </c>
      <c r="AO37" s="6">
        <f>$AN37</f>
        <v>0.4930040907716198</v>
      </c>
      <c r="AQ37" s="6">
        <f t="shared" si="31"/>
        <v>0.4930040907716198</v>
      </c>
      <c r="AR37" s="5"/>
      <c r="AU37" t="s">
        <v>36</v>
      </c>
      <c r="AV37">
        <v>7.92</v>
      </c>
      <c r="AW37">
        <v>61.98</v>
      </c>
      <c r="AX37">
        <f t="shared" si="32"/>
        <v>0.12778315585672798</v>
      </c>
      <c r="AY37">
        <f t="shared" si="36"/>
        <v>0.12778315585672798</v>
      </c>
      <c r="AZ37">
        <f>$AY37*(32/$AY42)</f>
        <v>1.3636006461275945</v>
      </c>
      <c r="BA37" s="6">
        <f>$AZ37*2</f>
        <v>2.727201292255189</v>
      </c>
      <c r="BB37" s="8" t="s">
        <v>207</v>
      </c>
      <c r="BC37" s="6">
        <f>$BA37/($BA36+$BA37+$BA38)</f>
        <v>0.6756874742419526</v>
      </c>
      <c r="BE37" t="s">
        <v>38</v>
      </c>
      <c r="BF37">
        <v>0.065</v>
      </c>
      <c r="BG37">
        <v>40.3</v>
      </c>
      <c r="BH37">
        <f t="shared" si="33"/>
        <v>0.0016129032258064518</v>
      </c>
      <c r="BI37">
        <f t="shared" si="38"/>
        <v>0.0016129032258064518</v>
      </c>
      <c r="BJ37">
        <f>$BI37*(24/$BI44)</f>
        <v>0.013095632124022996</v>
      </c>
      <c r="BK37" s="6">
        <f>$BJ37</f>
        <v>0.013095632124022996</v>
      </c>
      <c r="BL37" s="6">
        <f>SUM(BK31:BK37)</f>
        <v>4.955600391803804</v>
      </c>
      <c r="BN37" t="s">
        <v>38</v>
      </c>
      <c r="BO37">
        <v>1.22</v>
      </c>
      <c r="BP37">
        <v>40.3</v>
      </c>
      <c r="BQ37">
        <f t="shared" si="28"/>
        <v>0.030272952853598017</v>
      </c>
      <c r="BR37">
        <f t="shared" si="39"/>
        <v>0.030272952853598017</v>
      </c>
      <c r="BS37">
        <f>$BR37*(24/$BR44)</f>
        <v>0.29860250142032435</v>
      </c>
      <c r="BT37" s="6">
        <f>$BS37</f>
        <v>0.29860250142032435</v>
      </c>
      <c r="BW37" t="s">
        <v>38</v>
      </c>
      <c r="BX37" s="5">
        <v>3.84</v>
      </c>
      <c r="BY37">
        <v>40.3</v>
      </c>
      <c r="BZ37">
        <f t="shared" si="29"/>
        <v>0.09528535980148883</v>
      </c>
      <c r="CA37">
        <f t="shared" si="40"/>
        <v>0.09528535980148883</v>
      </c>
      <c r="CB37">
        <f>$CA37*(24/$CA44)</f>
        <v>0.8163585640401939</v>
      </c>
      <c r="CC37" s="6">
        <f>$CB37</f>
        <v>0.8163585640401939</v>
      </c>
      <c r="CD37" s="5"/>
      <c r="CE37" s="6">
        <f t="shared" si="34"/>
        <v>0.8163585640401939</v>
      </c>
      <c r="CF37" s="5">
        <f>SUM($CE$31:$CE$37)</f>
        <v>3.1560082002354424</v>
      </c>
    </row>
    <row r="38" spans="1:84" ht="15">
      <c r="A38" t="s">
        <v>19</v>
      </c>
      <c r="B38" s="5">
        <v>0.04</v>
      </c>
      <c r="C38">
        <v>19</v>
      </c>
      <c r="L38" t="s">
        <v>19</v>
      </c>
      <c r="M38" s="5">
        <v>0.69</v>
      </c>
      <c r="N38">
        <v>19</v>
      </c>
      <c r="W38" t="s">
        <v>40</v>
      </c>
      <c r="X38" s="5">
        <v>0.06</v>
      </c>
      <c r="Y38">
        <v>94.2</v>
      </c>
      <c r="Z38">
        <f t="shared" si="26"/>
        <v>0.0006369426751592356</v>
      </c>
      <c r="AA38">
        <f t="shared" si="35"/>
        <v>0.0006369426751592356</v>
      </c>
      <c r="AB38">
        <f>$AA38*(36/$AA42)</f>
        <v>0.007560502182498299</v>
      </c>
      <c r="AC38" s="6">
        <f>$AB38*2</f>
        <v>0.015121004364996598</v>
      </c>
      <c r="AE38" s="6">
        <f t="shared" si="27"/>
        <v>0.015121004364996598</v>
      </c>
      <c r="AF38" s="5">
        <f>SUM(AE29:AE38)</f>
        <v>11.945026040635074</v>
      </c>
      <c r="AI38" t="s">
        <v>36</v>
      </c>
      <c r="AJ38" s="5">
        <v>0.11</v>
      </c>
      <c r="AK38">
        <v>61.98</v>
      </c>
      <c r="AL38">
        <f t="shared" si="30"/>
        <v>0.0017747660535656665</v>
      </c>
      <c r="AM38">
        <f t="shared" si="37"/>
        <v>0.0017747660535656665</v>
      </c>
      <c r="AN38">
        <f>$AM38*(6/$AM43)</f>
        <v>0.004008835386430749</v>
      </c>
      <c r="AO38" s="6">
        <f>$AN38*2</f>
        <v>0.008017670772861498</v>
      </c>
      <c r="AQ38" s="6">
        <f t="shared" si="31"/>
        <v>0.008017670772861498</v>
      </c>
      <c r="AR38" s="5"/>
      <c r="AU38" t="s">
        <v>40</v>
      </c>
      <c r="AV38">
        <v>0.1</v>
      </c>
      <c r="AW38">
        <v>94.2</v>
      </c>
      <c r="AX38">
        <f t="shared" si="32"/>
        <v>0.0010615711252653928</v>
      </c>
      <c r="AY38">
        <f t="shared" si="36"/>
        <v>0.0010615711252653928</v>
      </c>
      <c r="AZ38">
        <f>$AY38*(32/$AY42)</f>
        <v>0.011328246376582746</v>
      </c>
      <c r="BA38" s="6">
        <f>$AZ38*2</f>
        <v>0.022656492753165492</v>
      </c>
      <c r="BB38" s="8" t="s">
        <v>208</v>
      </c>
      <c r="BC38" s="6">
        <f>$BA38/($BA36+$BA37+$BA38)</f>
        <v>0.005613340095959089</v>
      </c>
      <c r="BE38" t="s">
        <v>39</v>
      </c>
      <c r="BF38">
        <v>0.792</v>
      </c>
      <c r="BG38">
        <v>56.08</v>
      </c>
      <c r="BH38">
        <f t="shared" si="33"/>
        <v>0.014122681883024252</v>
      </c>
      <c r="BI38">
        <f t="shared" si="38"/>
        <v>0.014122681883024252</v>
      </c>
      <c r="BJ38">
        <f>$BI38*(24/$BI44)</f>
        <v>0.11466617685770777</v>
      </c>
      <c r="BK38" s="6">
        <f>$BJ38</f>
        <v>0.11466617685770777</v>
      </c>
      <c r="BL38" s="8"/>
      <c r="BN38" t="s">
        <v>39</v>
      </c>
      <c r="BO38">
        <v>2.02</v>
      </c>
      <c r="BP38">
        <v>56.08</v>
      </c>
      <c r="BQ38">
        <f t="shared" si="28"/>
        <v>0.03601997146932953</v>
      </c>
      <c r="BR38">
        <f t="shared" si="39"/>
        <v>0.03601997146932953</v>
      </c>
      <c r="BS38">
        <f>$BR38*(24/$BR44)</f>
        <v>0.35528921258013907</v>
      </c>
      <c r="BT38" s="6">
        <f>$BS38</f>
        <v>0.35528921258013907</v>
      </c>
      <c r="BU38" s="6">
        <f>SUM(BT35:BT38)</f>
        <v>6.023776911571254</v>
      </c>
      <c r="BW38" t="s">
        <v>39</v>
      </c>
      <c r="BX38" s="5">
        <v>20.27</v>
      </c>
      <c r="BY38">
        <v>56.08</v>
      </c>
      <c r="BZ38">
        <f t="shared" si="29"/>
        <v>0.3614479315263909</v>
      </c>
      <c r="CA38">
        <f t="shared" si="40"/>
        <v>0.3614479315263909</v>
      </c>
      <c r="CB38">
        <f>$CA38*(24/$CA44)</f>
        <v>3.0967098720193142</v>
      </c>
      <c r="CC38" s="6">
        <f>$CB38</f>
        <v>3.0967098720193142</v>
      </c>
      <c r="CD38" s="5"/>
      <c r="CE38" s="6">
        <f t="shared" si="34"/>
        <v>3.0967098720193142</v>
      </c>
      <c r="CF38" s="5"/>
    </row>
    <row r="39" spans="2:84" ht="15">
      <c r="B39" s="5">
        <f>SUM(B25:B38)</f>
        <v>100.12</v>
      </c>
      <c r="E39">
        <f>SUM(E25:E36)</f>
        <v>2.686532185438245</v>
      </c>
      <c r="G39" s="8" t="s">
        <v>210</v>
      </c>
      <c r="H39" s="3" t="s">
        <v>228</v>
      </c>
      <c r="M39" s="5">
        <f>SUM(M25:M38)</f>
        <v>100.55000000000001</v>
      </c>
      <c r="P39">
        <f>SUM(P25:P37)</f>
        <v>3.1061063471823234</v>
      </c>
      <c r="R39" s="8" t="s">
        <v>210</v>
      </c>
      <c r="S39" s="3" t="s">
        <v>212</v>
      </c>
      <c r="W39" t="s">
        <v>205</v>
      </c>
      <c r="X39" s="7">
        <v>12</v>
      </c>
      <c r="Y39">
        <v>18.02</v>
      </c>
      <c r="Z39">
        <f t="shared" si="26"/>
        <v>0.6659267480577137</v>
      </c>
      <c r="AA39">
        <f t="shared" si="35"/>
        <v>0.6659267480577137</v>
      </c>
      <c r="AB39">
        <f>$AA39*(36/$AA42)</f>
        <v>7.904542792356713</v>
      </c>
      <c r="AC39" s="6">
        <f>$AB39*2</f>
        <v>15.809085584713426</v>
      </c>
      <c r="AE39" s="6">
        <f t="shared" si="27"/>
        <v>15.809085584713426</v>
      </c>
      <c r="AF39" s="5"/>
      <c r="AI39" t="s">
        <v>40</v>
      </c>
      <c r="AJ39" s="5">
        <v>0.06</v>
      </c>
      <c r="AK39">
        <v>94.2</v>
      </c>
      <c r="AL39">
        <f t="shared" si="30"/>
        <v>0.0006369426751592356</v>
      </c>
      <c r="AM39">
        <f t="shared" si="37"/>
        <v>0.0006369426751592356</v>
      </c>
      <c r="AN39">
        <f>$AM39*(6/$AM43)</f>
        <v>0.001438723898384353</v>
      </c>
      <c r="AO39" s="6">
        <f>$AN39*2</f>
        <v>0.002877447796768706</v>
      </c>
      <c r="AQ39" s="6">
        <f t="shared" si="31"/>
        <v>0.002877447796768706</v>
      </c>
      <c r="AR39" s="5">
        <f>SUM(AQ30:AQ39)</f>
        <v>1.851139036319412</v>
      </c>
      <c r="AU39" t="s">
        <v>205</v>
      </c>
      <c r="AW39">
        <v>18.02</v>
      </c>
      <c r="AX39">
        <f t="shared" si="32"/>
        <v>0</v>
      </c>
      <c r="AY39">
        <f t="shared" si="36"/>
        <v>0</v>
      </c>
      <c r="AZ39">
        <f>$AY39*(32/$AY42)</f>
        <v>0</v>
      </c>
      <c r="BA39" s="6">
        <f>$AZ39*2</f>
        <v>0</v>
      </c>
      <c r="BE39" t="s">
        <v>36</v>
      </c>
      <c r="BF39">
        <v>3.65</v>
      </c>
      <c r="BG39">
        <v>61.98</v>
      </c>
      <c r="BH39">
        <f t="shared" si="33"/>
        <v>0.058889964504678934</v>
      </c>
      <c r="BI39">
        <f t="shared" si="38"/>
        <v>0.058889964504678934</v>
      </c>
      <c r="BJ39">
        <f>$BI39*(24/$BI44)</f>
        <v>0.47814481278902937</v>
      </c>
      <c r="BK39" s="6">
        <f>$BJ39*2</f>
        <v>0.9562896255780587</v>
      </c>
      <c r="BL39" s="8"/>
      <c r="BN39" t="s">
        <v>36</v>
      </c>
      <c r="BO39">
        <v>0.03</v>
      </c>
      <c r="BP39">
        <v>61.98</v>
      </c>
      <c r="BQ39">
        <f t="shared" si="28"/>
        <v>0.000484027105517909</v>
      </c>
      <c r="BR39">
        <f t="shared" si="39"/>
        <v>0.000484027105517909</v>
      </c>
      <c r="BS39">
        <f>$BR39*(24/$BR44)</f>
        <v>0.004774284991683887</v>
      </c>
      <c r="BT39" s="6">
        <f>$BS39*2</f>
        <v>0.009548569983367774</v>
      </c>
      <c r="BU39" s="8"/>
      <c r="BW39" t="s">
        <v>36</v>
      </c>
      <c r="BX39" s="5">
        <v>0.02</v>
      </c>
      <c r="BY39">
        <v>61.98</v>
      </c>
      <c r="BZ39">
        <f t="shared" si="29"/>
        <v>0.0003226847370119394</v>
      </c>
      <c r="CA39">
        <f t="shared" si="40"/>
        <v>0.0003226847370119394</v>
      </c>
      <c r="CB39">
        <f>$CA39*(24/$CA44)</f>
        <v>0.0027646056969670846</v>
      </c>
      <c r="CC39" s="6">
        <f>$CB39*2</f>
        <v>0.005529211393934169</v>
      </c>
      <c r="CD39" s="5"/>
      <c r="CE39" s="6">
        <f t="shared" si="34"/>
        <v>0.005529211393934169</v>
      </c>
      <c r="CF39" s="5"/>
    </row>
    <row r="40" spans="1:84" ht="15">
      <c r="A40" s="10" t="s">
        <v>213</v>
      </c>
      <c r="L40" s="10" t="s">
        <v>268</v>
      </c>
      <c r="W40" t="s">
        <v>209</v>
      </c>
      <c r="X40" s="7">
        <v>0.46</v>
      </c>
      <c r="AI40" t="s">
        <v>205</v>
      </c>
      <c r="AJ40" s="7">
        <v>0.5</v>
      </c>
      <c r="AK40">
        <v>18.02</v>
      </c>
      <c r="AL40">
        <f t="shared" si="30"/>
        <v>0.02774694783573807</v>
      </c>
      <c r="AM40">
        <f t="shared" si="37"/>
        <v>0.02774694783573807</v>
      </c>
      <c r="AN40">
        <f>$AM40*(6/$AM43)</f>
        <v>0.06267470922484557</v>
      </c>
      <c r="AO40" s="6">
        <f>$AN40*2</f>
        <v>0.12534941844969114</v>
      </c>
      <c r="AQ40" s="6">
        <f t="shared" si="31"/>
        <v>0.12534941844969114</v>
      </c>
      <c r="AR40" s="5"/>
      <c r="AU40" t="s">
        <v>209</v>
      </c>
      <c r="BE40" t="s">
        <v>40</v>
      </c>
      <c r="BF40">
        <v>3.96</v>
      </c>
      <c r="BG40">
        <v>94.2</v>
      </c>
      <c r="BH40">
        <f t="shared" si="33"/>
        <v>0.04203821656050955</v>
      </c>
      <c r="BI40">
        <f t="shared" si="38"/>
        <v>0.04203821656050955</v>
      </c>
      <c r="BJ40">
        <f>$BI40*(24/$BI44)</f>
        <v>0.3413205519203955</v>
      </c>
      <c r="BK40" s="6">
        <f>$BJ40*2</f>
        <v>0.682641103840791</v>
      </c>
      <c r="BL40" s="9">
        <f>SUM(BK38:BK40)</f>
        <v>1.7535969062765577</v>
      </c>
      <c r="BN40" t="s">
        <v>40</v>
      </c>
      <c r="BO40">
        <v>0</v>
      </c>
      <c r="BP40">
        <v>94.2</v>
      </c>
      <c r="BQ40">
        <f t="shared" si="28"/>
        <v>0</v>
      </c>
      <c r="BR40">
        <f t="shared" si="39"/>
        <v>0</v>
      </c>
      <c r="BS40">
        <f>$BR40*(24/$BR44)</f>
        <v>0</v>
      </c>
      <c r="BT40" s="6">
        <f>$BS40*2</f>
        <v>0</v>
      </c>
      <c r="BU40" s="9"/>
      <c r="BW40" t="s">
        <v>40</v>
      </c>
      <c r="BX40" s="5">
        <v>0.64</v>
      </c>
      <c r="BY40">
        <v>94.2</v>
      </c>
      <c r="BZ40">
        <f t="shared" si="29"/>
        <v>0.006794055201698514</v>
      </c>
      <c r="CA40">
        <f t="shared" si="40"/>
        <v>0.006794055201698514</v>
      </c>
      <c r="CB40">
        <f>$CA40*(24/$CA44)</f>
        <v>0.05820815663627003</v>
      </c>
      <c r="CC40" s="6">
        <f>$CB40*2</f>
        <v>0.11641631327254005</v>
      </c>
      <c r="CD40" s="5"/>
      <c r="CE40" s="6">
        <f t="shared" si="34"/>
        <v>0.11641631327254005</v>
      </c>
      <c r="CF40" s="5">
        <f>SUM(CE38:CE40)</f>
        <v>3.2186553966857883</v>
      </c>
    </row>
    <row r="41" spans="23:84" ht="15">
      <c r="W41" t="s">
        <v>19</v>
      </c>
      <c r="X41" s="5">
        <v>0.04</v>
      </c>
      <c r="Y41">
        <v>19</v>
      </c>
      <c r="AI41" t="s">
        <v>209</v>
      </c>
      <c r="AJ41" s="7">
        <v>0</v>
      </c>
      <c r="AU41" t="s">
        <v>19</v>
      </c>
      <c r="AW41">
        <v>19</v>
      </c>
      <c r="BE41" t="s">
        <v>205</v>
      </c>
      <c r="BF41">
        <v>1.12</v>
      </c>
      <c r="BG41">
        <v>18.02</v>
      </c>
      <c r="BH41">
        <f t="shared" si="33"/>
        <v>0.062153163152053284</v>
      </c>
      <c r="BI41">
        <f t="shared" si="38"/>
        <v>0.062153163152053284</v>
      </c>
      <c r="BJ41">
        <f>$BI41*(24/$BI44)</f>
        <v>0.5046396751898762</v>
      </c>
      <c r="BK41" s="6">
        <f>$BJ41*2</f>
        <v>1.0092793503797524</v>
      </c>
      <c r="BN41" t="s">
        <v>205</v>
      </c>
      <c r="BO41">
        <v>0</v>
      </c>
      <c r="BP41">
        <v>18.02</v>
      </c>
      <c r="BQ41">
        <f t="shared" si="28"/>
        <v>0</v>
      </c>
      <c r="BR41">
        <f t="shared" si="39"/>
        <v>0</v>
      </c>
      <c r="BS41">
        <f>$BR41*(24/$BR44)</f>
        <v>0</v>
      </c>
      <c r="BT41" s="6">
        <f>$BS41*2</f>
        <v>0</v>
      </c>
      <c r="BW41" t="s">
        <v>205</v>
      </c>
      <c r="BX41" s="7">
        <v>4.2</v>
      </c>
      <c r="BY41">
        <v>18.02</v>
      </c>
      <c r="BZ41">
        <f t="shared" si="29"/>
        <v>0.2330743618201998</v>
      </c>
      <c r="CA41">
        <f t="shared" si="40"/>
        <v>0.2330743618201998</v>
      </c>
      <c r="CB41">
        <f>$CA41*(24/$CA44)</f>
        <v>1.9968676376572796</v>
      </c>
      <c r="CC41" s="6">
        <f>$CB41*2</f>
        <v>3.993735275314559</v>
      </c>
      <c r="CD41" s="5"/>
      <c r="CE41" s="6">
        <f t="shared" si="34"/>
        <v>3.993735275314559</v>
      </c>
      <c r="CF41" s="5"/>
    </row>
    <row r="42" spans="1:82" ht="15">
      <c r="A42" t="s">
        <v>264</v>
      </c>
      <c r="X42" s="5">
        <f>SUM(X27:X41)</f>
        <v>100.38999999999999</v>
      </c>
      <c r="AA42">
        <f>SUM(AA27:AA39)</f>
        <v>3.0328588964384764</v>
      </c>
      <c r="AC42" s="8" t="s">
        <v>210</v>
      </c>
      <c r="AD42" s="3" t="s">
        <v>229</v>
      </c>
      <c r="AI42" t="s">
        <v>19</v>
      </c>
      <c r="AJ42" s="5">
        <v>0</v>
      </c>
      <c r="AK42">
        <v>19</v>
      </c>
      <c r="AV42" s="5">
        <f>SUM(AV26:AV40)</f>
        <v>100.43000000000002</v>
      </c>
      <c r="AY42">
        <f>SUM(AY27:AY39)</f>
        <v>2.9987232691826367</v>
      </c>
      <c r="BA42">
        <f>SUM(BA27:BA39)</f>
        <v>20.060027153395996</v>
      </c>
      <c r="BE42" t="s">
        <v>209</v>
      </c>
      <c r="BF42">
        <v>0.46</v>
      </c>
      <c r="BN42" t="s">
        <v>209</v>
      </c>
      <c r="BO42">
        <v>0</v>
      </c>
      <c r="BW42" t="s">
        <v>209</v>
      </c>
      <c r="BX42" s="7">
        <v>0.95</v>
      </c>
      <c r="CD42" s="5"/>
    </row>
    <row r="43" spans="1:77" ht="15">
      <c r="A43" t="s">
        <v>226</v>
      </c>
      <c r="C43" t="s">
        <v>230</v>
      </c>
      <c r="G43" s="5"/>
      <c r="L43" t="s">
        <v>269</v>
      </c>
      <c r="X43" s="10" t="s">
        <v>217</v>
      </c>
      <c r="AJ43" s="5">
        <f>SUM(AJ28:AJ42)</f>
        <v>98.87</v>
      </c>
      <c r="AM43">
        <f>SUM(AM28:AM40)</f>
        <v>2.6562817613907903</v>
      </c>
      <c r="AO43" s="8" t="s">
        <v>210</v>
      </c>
      <c r="AP43" s="3" t="s">
        <v>231</v>
      </c>
      <c r="AU43" s="10" t="s">
        <v>267</v>
      </c>
      <c r="BE43" t="s">
        <v>19</v>
      </c>
      <c r="BF43">
        <v>0</v>
      </c>
      <c r="BG43">
        <v>19</v>
      </c>
      <c r="BH43">
        <f>$BF43/$BG43</f>
        <v>0</v>
      </c>
      <c r="BI43">
        <f>$BH43</f>
        <v>0</v>
      </c>
      <c r="BJ43">
        <f>$BI43*(24/$BI44)</f>
        <v>0</v>
      </c>
      <c r="BK43" s="6">
        <f>$BJ43</f>
        <v>0</v>
      </c>
      <c r="BN43" t="s">
        <v>19</v>
      </c>
      <c r="BO43">
        <v>0</v>
      </c>
      <c r="BP43">
        <v>19</v>
      </c>
      <c r="BQ43">
        <f t="shared" si="28"/>
        <v>0</v>
      </c>
      <c r="BR43">
        <f>$BQ43</f>
        <v>0</v>
      </c>
      <c r="BS43">
        <f>$BR43*(24/$BR44)</f>
        <v>0</v>
      </c>
      <c r="BT43" s="6">
        <f>$BS43</f>
        <v>0</v>
      </c>
      <c r="BW43" t="s">
        <v>19</v>
      </c>
      <c r="BX43" s="5">
        <v>0.03</v>
      </c>
      <c r="BY43">
        <v>19</v>
      </c>
    </row>
    <row r="44" spans="1:82" ht="15">
      <c r="A44" t="s">
        <v>43</v>
      </c>
      <c r="B44" s="5">
        <v>47.04</v>
      </c>
      <c r="C44">
        <v>60.08</v>
      </c>
      <c r="D44">
        <f>$B44/$C44</f>
        <v>0.7829560585885487</v>
      </c>
      <c r="E44">
        <f>$D44*2</f>
        <v>1.5659121171770973</v>
      </c>
      <c r="F44">
        <f>$E44*(24/$E58)</f>
        <v>14.307109484314315</v>
      </c>
      <c r="G44" s="6">
        <f>$F44/2</f>
        <v>7.153554742157158</v>
      </c>
      <c r="I44" s="6">
        <f>+$G44</f>
        <v>7.153554742157158</v>
      </c>
      <c r="AJ44" s="10" t="s">
        <v>220</v>
      </c>
      <c r="BA44" t="s">
        <v>232</v>
      </c>
      <c r="BF44" s="5">
        <f>SUM(BF29:BF43)</f>
        <v>98.91799999999998</v>
      </c>
      <c r="BI44">
        <f>SUM(BI29:BI43)</f>
        <v>2.9559227880527215</v>
      </c>
      <c r="BK44">
        <f>SUM(BK29:BK41)</f>
        <v>15.718476648460113</v>
      </c>
      <c r="BO44" s="5">
        <f>SUM(BO29:BO43)</f>
        <v>99.111</v>
      </c>
      <c r="BR44">
        <f>SUM(BR29:BR43)</f>
        <v>2.4331707371186133</v>
      </c>
      <c r="BT44">
        <f>SUM(BT29:BT41)</f>
        <v>16.009791585781894</v>
      </c>
      <c r="BX44" s="5">
        <f>SUM(BX29:BX43)</f>
        <v>99.61000000000001</v>
      </c>
      <c r="CA44">
        <f>SUM(CA29:CA41)</f>
        <v>2.8012796532910964</v>
      </c>
      <c r="CC44" s="8" t="s">
        <v>210</v>
      </c>
      <c r="CD44" s="3" t="s">
        <v>201</v>
      </c>
    </row>
    <row r="45" spans="1:66" ht="15">
      <c r="A45" t="s">
        <v>37</v>
      </c>
      <c r="B45" s="5">
        <v>6.88</v>
      </c>
      <c r="C45">
        <v>101.96</v>
      </c>
      <c r="D45">
        <f>$B45/$C45</f>
        <v>0.06747744213417027</v>
      </c>
      <c r="E45">
        <f>$D45*3</f>
        <v>0.2024323264025108</v>
      </c>
      <c r="F45">
        <f>$E45*(24/$E58)</f>
        <v>1.8495427841929295</v>
      </c>
      <c r="G45" s="6">
        <f>$F45*0.6666</f>
        <v>1.2329052199430068</v>
      </c>
      <c r="I45" s="6">
        <f>8-$G44</f>
        <v>0.8464452578428423</v>
      </c>
      <c r="J45" s="5">
        <f>$I44+$I45</f>
        <v>8</v>
      </c>
      <c r="L45" t="s">
        <v>189</v>
      </c>
      <c r="N45" t="s">
        <v>234</v>
      </c>
      <c r="BE45" s="10" t="s">
        <v>222</v>
      </c>
      <c r="BN45" s="10" t="s">
        <v>222</v>
      </c>
    </row>
    <row r="46" spans="2:76" ht="15">
      <c r="B46" s="5"/>
      <c r="I46" s="6">
        <f>$G45-$I45</f>
        <v>0.38645996210016453</v>
      </c>
      <c r="J46" s="5"/>
      <c r="L46" t="s">
        <v>43</v>
      </c>
      <c r="M46" s="5">
        <v>38.03</v>
      </c>
      <c r="N46">
        <v>60.08</v>
      </c>
      <c r="O46">
        <f aca="true" t="shared" si="41" ref="O46:O54">$M46/$N46</f>
        <v>0.6329893475366178</v>
      </c>
      <c r="P46">
        <f>$O46*2</f>
        <v>1.2659786950732357</v>
      </c>
      <c r="Q46">
        <f>$P46*(13/$P56)</f>
        <v>6.079559004762457</v>
      </c>
      <c r="R46" s="6">
        <f>$Q46/2</f>
        <v>3.0397795023812284</v>
      </c>
      <c r="T46" s="6">
        <f aca="true" t="shared" si="42" ref="T46:T54">+$R46</f>
        <v>3.0397795023812284</v>
      </c>
      <c r="U46" s="5">
        <f>$T46</f>
        <v>3.0397795023812284</v>
      </c>
      <c r="W46" t="s">
        <v>272</v>
      </c>
      <c r="AU46" t="s">
        <v>271</v>
      </c>
      <c r="BS46" t="s">
        <v>235</v>
      </c>
      <c r="BX46" s="10" t="s">
        <v>222</v>
      </c>
    </row>
    <row r="47" spans="1:47" ht="15">
      <c r="A47" t="s">
        <v>41</v>
      </c>
      <c r="B47" s="5">
        <v>0.22</v>
      </c>
      <c r="C47">
        <v>79.88</v>
      </c>
      <c r="D47">
        <f>$B47/$C47</f>
        <v>0.002754131196795193</v>
      </c>
      <c r="E47">
        <f>$D47*2</f>
        <v>0.005508262393590386</v>
      </c>
      <c r="F47">
        <f>$E47*(24/$E58)</f>
        <v>0.05032677905034446</v>
      </c>
      <c r="G47" s="6">
        <f>$F47/2</f>
        <v>0.02516338952517223</v>
      </c>
      <c r="I47" s="6">
        <f>$G47</f>
        <v>0.02516338952517223</v>
      </c>
      <c r="J47" s="5"/>
      <c r="L47" t="s">
        <v>37</v>
      </c>
      <c r="M47" s="5">
        <v>22.83</v>
      </c>
      <c r="N47">
        <v>101.96</v>
      </c>
      <c r="O47">
        <f t="shared" si="41"/>
        <v>0.22391133777952138</v>
      </c>
      <c r="P47">
        <f>$O47*3</f>
        <v>0.6717340133385641</v>
      </c>
      <c r="Q47">
        <f>$P47*(13/$P56)</f>
        <v>3.225841465966728</v>
      </c>
      <c r="R47" s="6">
        <f>$Q47*0.6666</f>
        <v>2.150345921213421</v>
      </c>
      <c r="T47" s="6">
        <f t="shared" si="42"/>
        <v>2.150345921213421</v>
      </c>
      <c r="W47" t="s">
        <v>236</v>
      </c>
      <c r="X47" s="4">
        <v>41206</v>
      </c>
      <c r="Y47" t="s">
        <v>237</v>
      </c>
      <c r="AU47" s="4">
        <v>41206</v>
      </c>
    </row>
    <row r="48" spans="1:57" ht="15">
      <c r="A48" t="s">
        <v>203</v>
      </c>
      <c r="B48" s="5">
        <v>0</v>
      </c>
      <c r="C48">
        <v>159.69</v>
      </c>
      <c r="D48">
        <f aca="true" t="shared" si="43" ref="D48:D55">$B48/$C48</f>
        <v>0</v>
      </c>
      <c r="E48">
        <f>$D48*3</f>
        <v>0</v>
      </c>
      <c r="F48">
        <f>$E48*(24/$E58)</f>
        <v>0</v>
      </c>
      <c r="G48" s="6">
        <f>$F48*0.6666</f>
        <v>0</v>
      </c>
      <c r="I48" s="6">
        <f aca="true" t="shared" si="44" ref="I48:I55">$G48</f>
        <v>0</v>
      </c>
      <c r="J48" s="5"/>
      <c r="L48" t="s">
        <v>203</v>
      </c>
      <c r="M48" s="5">
        <v>13.73</v>
      </c>
      <c r="N48">
        <v>159.69</v>
      </c>
      <c r="O48">
        <f t="shared" si="41"/>
        <v>0.08597908447617258</v>
      </c>
      <c r="P48">
        <f>$O48*3</f>
        <v>0.25793725342851775</v>
      </c>
      <c r="Q48">
        <f>$P48*(13/$P56)</f>
        <v>1.2386817865480155</v>
      </c>
      <c r="R48" s="6">
        <f>$Q48*0.6666</f>
        <v>0.8257052789129071</v>
      </c>
      <c r="T48" s="6">
        <f t="shared" si="42"/>
        <v>0.8257052789129071</v>
      </c>
      <c r="U48" s="5">
        <f>SUM(T47+T48)</f>
        <v>2.976051200126328</v>
      </c>
      <c r="W48" t="s">
        <v>43</v>
      </c>
      <c r="X48" s="5">
        <v>26.4</v>
      </c>
      <c r="Y48">
        <v>60.08</v>
      </c>
      <c r="Z48">
        <f>$X48/$Y48</f>
        <v>0.4394141145139813</v>
      </c>
      <c r="AA48">
        <f>$Z48*2</f>
        <v>0.8788282290279626</v>
      </c>
      <c r="AB48">
        <f>$AA48*(36/$AA63)</f>
        <v>10.534877601694697</v>
      </c>
      <c r="AC48" s="6">
        <f>$AB48/2</f>
        <v>5.267438800847349</v>
      </c>
      <c r="AE48" s="6">
        <f>+$AC48</f>
        <v>5.267438800847349</v>
      </c>
      <c r="AU48" t="s">
        <v>238</v>
      </c>
      <c r="AV48" t="s">
        <v>225</v>
      </c>
      <c r="BE48" t="s">
        <v>271</v>
      </c>
    </row>
    <row r="49" spans="1:57" ht="15">
      <c r="A49" t="s">
        <v>42</v>
      </c>
      <c r="B49" s="5">
        <v>19.27</v>
      </c>
      <c r="C49">
        <v>71.85</v>
      </c>
      <c r="D49">
        <f t="shared" si="43"/>
        <v>0.26819763395963814</v>
      </c>
      <c r="E49">
        <f aca="true" t="shared" si="45" ref="E49:E55">$D49</f>
        <v>0.26819763395963814</v>
      </c>
      <c r="F49">
        <f>$E49*(24/$E58)</f>
        <v>2.4504139602750366</v>
      </c>
      <c r="G49" s="6">
        <f>$F49</f>
        <v>2.4504139602750366</v>
      </c>
      <c r="I49" s="6">
        <f t="shared" si="44"/>
        <v>2.4504139602750366</v>
      </c>
      <c r="J49" s="5"/>
      <c r="L49" t="s">
        <v>41</v>
      </c>
      <c r="M49" s="5">
        <v>0.06</v>
      </c>
      <c r="N49">
        <v>79.88</v>
      </c>
      <c r="O49">
        <f t="shared" si="41"/>
        <v>0.0007511266900350526</v>
      </c>
      <c r="P49">
        <f>$O49*2</f>
        <v>0.0015022533800701052</v>
      </c>
      <c r="Q49">
        <f>$P49*(13/$P56)</f>
        <v>0.007214211502754956</v>
      </c>
      <c r="R49" s="6">
        <f>$Q49/2</f>
        <v>0.003607105751377478</v>
      </c>
      <c r="T49" s="6">
        <f t="shared" si="42"/>
        <v>0.003607105751377478</v>
      </c>
      <c r="W49" t="s">
        <v>37</v>
      </c>
      <c r="X49" s="5">
        <v>24.28</v>
      </c>
      <c r="Y49">
        <v>101.96</v>
      </c>
      <c r="Z49">
        <f>$X49/$Y49</f>
        <v>0.23813260102000788</v>
      </c>
      <c r="AA49">
        <f>$Z49*3</f>
        <v>0.7143978030600237</v>
      </c>
      <c r="AB49">
        <f>$AA49*(36/$AA63)</f>
        <v>8.56378205156343</v>
      </c>
      <c r="AC49" s="6">
        <f>$AB49*0.6666</f>
        <v>5.708617115572182</v>
      </c>
      <c r="AE49" s="6">
        <f>8-$AE48</f>
        <v>2.7325611991526513</v>
      </c>
      <c r="AF49" s="5">
        <f>$AE48+$AE49</f>
        <v>8</v>
      </c>
      <c r="AU49" t="s">
        <v>43</v>
      </c>
      <c r="AV49">
        <v>58.31</v>
      </c>
      <c r="AW49">
        <v>60.08</v>
      </c>
      <c r="AX49">
        <f>$AV49/$AW49</f>
        <v>0.9705392809587218</v>
      </c>
      <c r="AY49">
        <f>$AX49*2</f>
        <v>1.9410785619174435</v>
      </c>
      <c r="AZ49">
        <f>$AY49*(32/$AY64)</f>
        <v>20.798657854057105</v>
      </c>
      <c r="BA49" s="6">
        <f>$AZ49/2</f>
        <v>10.399328927028552</v>
      </c>
      <c r="BE49" s="4">
        <v>41206</v>
      </c>
    </row>
    <row r="50" spans="1:58" ht="15">
      <c r="A50" t="s">
        <v>44</v>
      </c>
      <c r="B50" s="5">
        <v>0.38</v>
      </c>
      <c r="C50">
        <v>70.94</v>
      </c>
      <c r="D50">
        <f t="shared" si="43"/>
        <v>0.0053566394135889485</v>
      </c>
      <c r="E50">
        <f t="shared" si="45"/>
        <v>0.0053566394135889485</v>
      </c>
      <c r="F50">
        <f>$E50*(24/$E58)</f>
        <v>0.04894146083776866</v>
      </c>
      <c r="G50" s="6">
        <f>$F50</f>
        <v>0.04894146083776866</v>
      </c>
      <c r="I50" s="6">
        <f t="shared" si="44"/>
        <v>0.04894146083776866</v>
      </c>
      <c r="J50" s="5"/>
      <c r="L50" t="s">
        <v>42</v>
      </c>
      <c r="M50" s="5">
        <v>0</v>
      </c>
      <c r="N50">
        <v>71.85</v>
      </c>
      <c r="O50">
        <f t="shared" si="41"/>
        <v>0</v>
      </c>
      <c r="P50">
        <f>$O50</f>
        <v>0</v>
      </c>
      <c r="Q50">
        <f>$P50*(13/$P56)</f>
        <v>0</v>
      </c>
      <c r="R50" s="6">
        <f>$Q50</f>
        <v>0</v>
      </c>
      <c r="T50" s="6">
        <f t="shared" si="42"/>
        <v>0</v>
      </c>
      <c r="X50" s="5"/>
      <c r="AC50" s="6"/>
      <c r="AE50" s="6">
        <f>$AC49-$AE49</f>
        <v>2.976055916419531</v>
      </c>
      <c r="AF50" s="5"/>
      <c r="AU50" t="s">
        <v>37</v>
      </c>
      <c r="AV50">
        <v>26.72</v>
      </c>
      <c r="AW50">
        <v>101.96</v>
      </c>
      <c r="AX50">
        <f>$AV50/$AW50</f>
        <v>0.26206355433503337</v>
      </c>
      <c r="AY50">
        <f>$AX50*3</f>
        <v>0.7861906630051001</v>
      </c>
      <c r="AZ50">
        <f>$AY50*(32/$AY64)</f>
        <v>8.424033384689375</v>
      </c>
      <c r="BA50" s="6">
        <f>$AZ50*0.666</f>
        <v>5.610406234203124</v>
      </c>
      <c r="BE50" t="s">
        <v>223</v>
      </c>
      <c r="BF50" t="s">
        <v>233</v>
      </c>
    </row>
    <row r="51" spans="1:63" ht="15">
      <c r="A51" t="s">
        <v>38</v>
      </c>
      <c r="B51" s="5">
        <v>11.12</v>
      </c>
      <c r="C51">
        <v>40.3</v>
      </c>
      <c r="D51">
        <f t="shared" si="43"/>
        <v>0.27593052109181143</v>
      </c>
      <c r="E51">
        <f t="shared" si="45"/>
        <v>0.27593052109181143</v>
      </c>
      <c r="F51">
        <f>$E51*(24/$E58)</f>
        <v>2.521066241214846</v>
      </c>
      <c r="G51" s="6">
        <f>$F51</f>
        <v>2.521066241214846</v>
      </c>
      <c r="I51" s="6">
        <f t="shared" si="44"/>
        <v>2.521066241214846</v>
      </c>
      <c r="J51" s="5">
        <f>SUM(I46:I51)</f>
        <v>5.4320450139529886</v>
      </c>
      <c r="L51" t="s">
        <v>44</v>
      </c>
      <c r="M51" s="5">
        <v>0.08</v>
      </c>
      <c r="N51">
        <v>70.94</v>
      </c>
      <c r="O51">
        <f t="shared" si="41"/>
        <v>0.001127713560755568</v>
      </c>
      <c r="P51">
        <f>$O51</f>
        <v>0.001127713560755568</v>
      </c>
      <c r="Q51">
        <f>$P51*(13/$P56)</f>
        <v>0.005415573863735231</v>
      </c>
      <c r="R51" s="6">
        <f>$Q51</f>
        <v>0.005415573863735231</v>
      </c>
      <c r="T51" s="6">
        <f t="shared" si="42"/>
        <v>0.005415573863735231</v>
      </c>
      <c r="W51" t="s">
        <v>41</v>
      </c>
      <c r="X51" s="5">
        <v>0.06</v>
      </c>
      <c r="Y51">
        <v>79.88</v>
      </c>
      <c r="Z51">
        <f aca="true" t="shared" si="46" ref="Z51:Z60">$X51/$Y51</f>
        <v>0.0007511266900350526</v>
      </c>
      <c r="AA51">
        <f>$Z51*2</f>
        <v>0.0015022533800701052</v>
      </c>
      <c r="AB51">
        <f>$AA51*(36/$AA63)</f>
        <v>0.018008132833051207</v>
      </c>
      <c r="AC51" s="6">
        <f>$AB51/2</f>
        <v>0.009004066416525604</v>
      </c>
      <c r="AE51" s="6">
        <f aca="true" t="shared" si="47" ref="AE51:AE60">+$AC51</f>
        <v>0.009004066416525604</v>
      </c>
      <c r="AF51" s="5"/>
      <c r="AZ51">
        <f>$AY51*(32/$AY64)</f>
        <v>0</v>
      </c>
      <c r="BA51" s="6">
        <f>$AZ51/2</f>
        <v>0</v>
      </c>
      <c r="BE51" t="s">
        <v>43</v>
      </c>
      <c r="BF51">
        <v>50.44</v>
      </c>
      <c r="BG51">
        <v>60.08</v>
      </c>
      <c r="BH51">
        <f>$BF51/$BG51</f>
        <v>0.8395472703062583</v>
      </c>
      <c r="BI51">
        <f>$BH51*2</f>
        <v>1.6790945406125166</v>
      </c>
      <c r="BJ51">
        <f>$BI51*(24/$BI66)</f>
        <v>13.50874449437357</v>
      </c>
      <c r="BK51" s="6">
        <f>$BJ51/2</f>
        <v>6.754372247186785</v>
      </c>
    </row>
    <row r="52" spans="1:64" ht="15">
      <c r="A52" t="s">
        <v>39</v>
      </c>
      <c r="B52" s="5">
        <v>11.86</v>
      </c>
      <c r="C52">
        <v>56.08</v>
      </c>
      <c r="D52">
        <f t="shared" si="43"/>
        <v>0.21148359486447932</v>
      </c>
      <c r="E52">
        <f t="shared" si="45"/>
        <v>0.21148359486447932</v>
      </c>
      <c r="F52">
        <f>$E52*(24/$E58)</f>
        <v>1.932240585325443</v>
      </c>
      <c r="G52" s="6">
        <f>$F52</f>
        <v>1.932240585325443</v>
      </c>
      <c r="I52" s="6">
        <f t="shared" si="44"/>
        <v>1.932240585325443</v>
      </c>
      <c r="J52" s="5"/>
      <c r="L52" t="s">
        <v>38</v>
      </c>
      <c r="M52" s="5">
        <v>0.03</v>
      </c>
      <c r="N52">
        <v>40.3</v>
      </c>
      <c r="O52">
        <f t="shared" si="41"/>
        <v>0.0007444168734491315</v>
      </c>
      <c r="P52">
        <f>$O52</f>
        <v>0.0007444168734491315</v>
      </c>
      <c r="Q52">
        <f>$P52*(13/$P56)</f>
        <v>0.003574883466749788</v>
      </c>
      <c r="R52" s="6">
        <f>$Q52</f>
        <v>0.003574883466749788</v>
      </c>
      <c r="T52" s="6">
        <f t="shared" si="42"/>
        <v>0.003574883466749788</v>
      </c>
      <c r="W52" t="s">
        <v>203</v>
      </c>
      <c r="X52" s="5">
        <v>0</v>
      </c>
      <c r="Y52">
        <v>159.69</v>
      </c>
      <c r="Z52">
        <f t="shared" si="46"/>
        <v>0</v>
      </c>
      <c r="AA52">
        <f>$Z52*3</f>
        <v>0</v>
      </c>
      <c r="AB52">
        <f>$AA52*(36/$AA63)</f>
        <v>0</v>
      </c>
      <c r="AC52" s="6">
        <f>$AB52*0.6666</f>
        <v>0</v>
      </c>
      <c r="AE52" s="6">
        <f t="shared" si="47"/>
        <v>0</v>
      </c>
      <c r="AF52" s="5"/>
      <c r="AU52" t="s">
        <v>41</v>
      </c>
      <c r="AV52">
        <v>0</v>
      </c>
      <c r="AW52">
        <v>79.88</v>
      </c>
      <c r="AY52">
        <f>$AX52*2</f>
        <v>0</v>
      </c>
      <c r="AZ52">
        <f>$AY52*(32/$AY64)</f>
        <v>0</v>
      </c>
      <c r="BA52" s="6">
        <f>$AZ52/2</f>
        <v>0</v>
      </c>
      <c r="BE52" t="s">
        <v>37</v>
      </c>
      <c r="BF52">
        <v>38.18</v>
      </c>
      <c r="BG52">
        <v>101.96</v>
      </c>
      <c r="BH52">
        <f>$BF52/$BG52</f>
        <v>0.37446057277363676</v>
      </c>
      <c r="BI52">
        <f>$BH52*3</f>
        <v>1.1233817183209103</v>
      </c>
      <c r="BJ52">
        <f>$BI52*(24/$BI66)</f>
        <v>9.037892885359307</v>
      </c>
      <c r="BK52" s="6">
        <f>8-$BK51</f>
        <v>1.2456277528132151</v>
      </c>
      <c r="BL52" s="6">
        <f>$BJ52*0.666</f>
        <v>6.019236661649299</v>
      </c>
    </row>
    <row r="53" spans="1:63" ht="15">
      <c r="A53" t="s">
        <v>36</v>
      </c>
      <c r="B53" s="5">
        <v>1.16</v>
      </c>
      <c r="C53">
        <v>61.98</v>
      </c>
      <c r="D53">
        <f t="shared" si="43"/>
        <v>0.01871571474669248</v>
      </c>
      <c r="E53">
        <f t="shared" si="45"/>
        <v>0.01871571474669248</v>
      </c>
      <c r="F53">
        <f>$E53*(24/$E58)</f>
        <v>0.1709979615208776</v>
      </c>
      <c r="G53" s="6">
        <f>$F53*2</f>
        <v>0.3419959230417552</v>
      </c>
      <c r="I53" s="6">
        <f t="shared" si="44"/>
        <v>0.3419959230417552</v>
      </c>
      <c r="J53" s="5"/>
      <c r="L53" t="s">
        <v>39</v>
      </c>
      <c r="M53" s="5">
        <v>23.2</v>
      </c>
      <c r="N53">
        <v>56.08</v>
      </c>
      <c r="O53">
        <f t="shared" si="41"/>
        <v>0.4136947218259629</v>
      </c>
      <c r="P53">
        <f>$O53</f>
        <v>0.4136947218259629</v>
      </c>
      <c r="Q53">
        <f>$P53*(13/$P56)</f>
        <v>1.986669665996423</v>
      </c>
      <c r="R53" s="6">
        <f>$Q53</f>
        <v>1.986669665996423</v>
      </c>
      <c r="T53" s="6">
        <f t="shared" si="42"/>
        <v>1.986669665996423</v>
      </c>
      <c r="U53" s="5">
        <f>SUM(T49:T53)</f>
        <v>1.9992672290782854</v>
      </c>
      <c r="W53" t="s">
        <v>45</v>
      </c>
      <c r="X53" s="5">
        <v>0.013</v>
      </c>
      <c r="Y53">
        <v>152.02</v>
      </c>
      <c r="Z53">
        <f t="shared" si="46"/>
        <v>8.551506380739376E-05</v>
      </c>
      <c r="AA53">
        <f>$Z53*3</f>
        <v>0.0002565451914221813</v>
      </c>
      <c r="AB53">
        <f>$AA53*(36/$AA63)</f>
        <v>0.003075313356655982</v>
      </c>
      <c r="AC53" s="6">
        <f>$AB53*0.6666</f>
        <v>0.0020500038835468775</v>
      </c>
      <c r="AE53" s="6">
        <f t="shared" si="47"/>
        <v>0.0020500038835468775</v>
      </c>
      <c r="AU53" t="s">
        <v>203</v>
      </c>
      <c r="AW53">
        <v>159.69</v>
      </c>
      <c r="AX53">
        <f aca="true" t="shared" si="48" ref="AX53:AX61">$AV53/$AW53</f>
        <v>0</v>
      </c>
      <c r="AY53">
        <f>$AX53*3</f>
        <v>0</v>
      </c>
      <c r="AZ53">
        <f>$AY53*(32/$AY64)</f>
        <v>0</v>
      </c>
      <c r="BA53" s="6">
        <f>$AZ53*0.666</f>
        <v>0</v>
      </c>
      <c r="BK53" s="6">
        <f>$BL52-BK52</f>
        <v>4.773608908836084</v>
      </c>
    </row>
    <row r="54" spans="1:63" ht="15">
      <c r="A54" t="s">
        <v>40</v>
      </c>
      <c r="B54" s="5">
        <v>0.21</v>
      </c>
      <c r="C54">
        <v>94.2</v>
      </c>
      <c r="D54">
        <f t="shared" si="43"/>
        <v>0.0022292993630573248</v>
      </c>
      <c r="E54">
        <f t="shared" si="45"/>
        <v>0.0022292993630573248</v>
      </c>
      <c r="F54">
        <f>$E54*(24/$E58)</f>
        <v>0.020368212053988567</v>
      </c>
      <c r="G54" s="6">
        <f>$F54*2</f>
        <v>0.040736424107977134</v>
      </c>
      <c r="I54" s="6">
        <f t="shared" si="44"/>
        <v>0.040736424107977134</v>
      </c>
      <c r="J54" s="5">
        <f>SUM(I52:I54)</f>
        <v>2.3149729324751753</v>
      </c>
      <c r="L54" t="s">
        <v>205</v>
      </c>
      <c r="M54" s="7">
        <v>1.7</v>
      </c>
      <c r="N54">
        <v>18.02</v>
      </c>
      <c r="O54">
        <f t="shared" si="41"/>
        <v>0.09433962264150943</v>
      </c>
      <c r="P54">
        <f>$O54</f>
        <v>0.09433962264150943</v>
      </c>
      <c r="Q54">
        <f>$P54*(13/$P56)</f>
        <v>0.4530434078931335</v>
      </c>
      <c r="R54" s="6">
        <f>$Q54*2</f>
        <v>0.906086815786267</v>
      </c>
      <c r="T54" s="6">
        <f t="shared" si="42"/>
        <v>0.906086815786267</v>
      </c>
      <c r="W54" t="s">
        <v>42</v>
      </c>
      <c r="X54" s="5">
        <v>10.48</v>
      </c>
      <c r="Y54">
        <v>71.85</v>
      </c>
      <c r="Z54">
        <f t="shared" si="46"/>
        <v>0.14585942936673627</v>
      </c>
      <c r="AA54">
        <f aca="true" t="shared" si="49" ref="AA54:AA60">$Z54</f>
        <v>0.14585942936673627</v>
      </c>
      <c r="AB54">
        <f>$AA54*(36/$AA63)</f>
        <v>1.7484773300138354</v>
      </c>
      <c r="AC54" s="6">
        <f>$AB54</f>
        <v>1.7484773300138354</v>
      </c>
      <c r="AE54" s="6">
        <f t="shared" si="47"/>
        <v>1.7484773300138354</v>
      </c>
      <c r="AF54" s="5"/>
      <c r="AU54" t="s">
        <v>45</v>
      </c>
      <c r="AV54">
        <v>0</v>
      </c>
      <c r="AW54">
        <v>152.02</v>
      </c>
      <c r="AX54">
        <f t="shared" si="48"/>
        <v>0</v>
      </c>
      <c r="AY54">
        <f>$AX54*3</f>
        <v>0</v>
      </c>
      <c r="AZ54">
        <f>$AY54*(32/$AY64)</f>
        <v>0</v>
      </c>
      <c r="BA54" s="6">
        <f>$AZ54*0.666</f>
        <v>0</v>
      </c>
      <c r="BE54" t="s">
        <v>41</v>
      </c>
      <c r="BF54">
        <v>0</v>
      </c>
      <c r="BG54">
        <v>79.88</v>
      </c>
      <c r="BH54">
        <f aca="true" t="shared" si="50" ref="BH54:BH63">$BF54/$BG54</f>
        <v>0</v>
      </c>
      <c r="BI54">
        <f>$BH54*2</f>
        <v>0</v>
      </c>
      <c r="BJ54">
        <f>$BI54*(24/$BI66)</f>
        <v>0</v>
      </c>
      <c r="BK54" s="6">
        <f>$BJ54/2</f>
        <v>0</v>
      </c>
    </row>
    <row r="55" spans="1:63" ht="15">
      <c r="A55" t="s">
        <v>205</v>
      </c>
      <c r="B55" s="7">
        <v>1.28</v>
      </c>
      <c r="C55">
        <v>18.02</v>
      </c>
      <c r="D55">
        <f t="shared" si="43"/>
        <v>0.07103218645948946</v>
      </c>
      <c r="E55">
        <f t="shared" si="45"/>
        <v>0.07103218645948946</v>
      </c>
      <c r="F55">
        <f>$E55*(24/$E58)</f>
        <v>0.6489925312144511</v>
      </c>
      <c r="G55" s="6">
        <f>$F55*2</f>
        <v>1.2979850624289022</v>
      </c>
      <c r="I55" s="6">
        <f t="shared" si="44"/>
        <v>1.2979850624289022</v>
      </c>
      <c r="J55" s="5">
        <f>$I55</f>
        <v>1.2979850624289022</v>
      </c>
      <c r="L55" t="s">
        <v>19</v>
      </c>
      <c r="M55" s="5">
        <v>0</v>
      </c>
      <c r="N55">
        <v>19</v>
      </c>
      <c r="W55" t="s">
        <v>44</v>
      </c>
      <c r="X55" s="5">
        <v>1.21</v>
      </c>
      <c r="Y55">
        <v>70.94</v>
      </c>
      <c r="Z55">
        <f t="shared" si="46"/>
        <v>0.017056667606427968</v>
      </c>
      <c r="AA55">
        <f t="shared" si="49"/>
        <v>0.017056667606427968</v>
      </c>
      <c r="AB55">
        <f>$AA55*(36/$AA63)</f>
        <v>0.20446533189455854</v>
      </c>
      <c r="AC55" s="6">
        <f>$AB55</f>
        <v>0.20446533189455854</v>
      </c>
      <c r="AE55" s="6">
        <f t="shared" si="47"/>
        <v>0.20446533189455854</v>
      </c>
      <c r="AF55" s="5"/>
      <c r="AU55" t="s">
        <v>42</v>
      </c>
      <c r="AV55">
        <v>0.06</v>
      </c>
      <c r="AW55">
        <v>71.85</v>
      </c>
      <c r="AX55">
        <f t="shared" si="48"/>
        <v>0.0008350730688935282</v>
      </c>
      <c r="AY55">
        <f aca="true" t="shared" si="51" ref="AY55:AY61">$AX55</f>
        <v>0.0008350730688935282</v>
      </c>
      <c r="AZ55">
        <f>$AY55*(32/$AY64)</f>
        <v>0.008947808390556347</v>
      </c>
      <c r="BA55" s="6">
        <f>$AZ55</f>
        <v>0.008947808390556347</v>
      </c>
      <c r="BE55" t="s">
        <v>203</v>
      </c>
      <c r="BF55">
        <v>0</v>
      </c>
      <c r="BG55">
        <v>159.69</v>
      </c>
      <c r="BH55">
        <f t="shared" si="50"/>
        <v>0</v>
      </c>
      <c r="BI55">
        <f>$BH55*3</f>
        <v>0</v>
      </c>
      <c r="BJ55">
        <f>$BI55*(24/$BI66)</f>
        <v>0</v>
      </c>
      <c r="BK55" s="6">
        <f>$BJ55*0.666</f>
        <v>0</v>
      </c>
    </row>
    <row r="56" spans="2:63" ht="15">
      <c r="B56" s="5"/>
      <c r="M56" s="5">
        <f>SUM(M43:M55)</f>
        <v>99.66000000000001</v>
      </c>
      <c r="P56">
        <f>SUM(P43:P54)</f>
        <v>2.7070586901220652</v>
      </c>
      <c r="R56" s="8" t="s">
        <v>210</v>
      </c>
      <c r="S56" s="3" t="s">
        <v>239</v>
      </c>
      <c r="W56" t="s">
        <v>38</v>
      </c>
      <c r="X56" s="5">
        <v>23.16</v>
      </c>
      <c r="Y56">
        <v>40.3</v>
      </c>
      <c r="Z56">
        <f t="shared" si="46"/>
        <v>0.5746898263027296</v>
      </c>
      <c r="AA56">
        <f t="shared" si="49"/>
        <v>0.5746898263027296</v>
      </c>
      <c r="AB56">
        <f>$AA56*(36/$AA63)</f>
        <v>6.889044729178591</v>
      </c>
      <c r="AC56" s="6">
        <f>$AB56</f>
        <v>6.889044729178591</v>
      </c>
      <c r="AE56" s="6">
        <f t="shared" si="47"/>
        <v>6.889044729178591</v>
      </c>
      <c r="AF56" s="5"/>
      <c r="AU56" t="s">
        <v>44</v>
      </c>
      <c r="AV56">
        <v>0.02</v>
      </c>
      <c r="AW56">
        <v>70.94</v>
      </c>
      <c r="AX56">
        <f t="shared" si="48"/>
        <v>0.000281928390188892</v>
      </c>
      <c r="AY56">
        <f t="shared" si="51"/>
        <v>0.000281928390188892</v>
      </c>
      <c r="AZ56">
        <f>$AY56*(32/$AY64)</f>
        <v>0.0030208628552836837</v>
      </c>
      <c r="BA56" s="6">
        <f>$AZ56</f>
        <v>0.0030208628552836837</v>
      </c>
      <c r="BE56" t="s">
        <v>45</v>
      </c>
      <c r="BF56">
        <v>0</v>
      </c>
      <c r="BG56">
        <v>152.02</v>
      </c>
      <c r="BH56">
        <f t="shared" si="50"/>
        <v>0</v>
      </c>
      <c r="BI56">
        <f>$BH56*3</f>
        <v>0</v>
      </c>
      <c r="BJ56">
        <f>$BI56*(24/$BI66)</f>
        <v>0</v>
      </c>
      <c r="BK56" s="6">
        <f>$BJ56*0.666</f>
        <v>0</v>
      </c>
    </row>
    <row r="57" spans="1:63" ht="15">
      <c r="A57" t="s">
        <v>19</v>
      </c>
      <c r="B57" s="5">
        <v>0</v>
      </c>
      <c r="C57">
        <v>19</v>
      </c>
      <c r="L57" s="10" t="s">
        <v>240</v>
      </c>
      <c r="W57" t="s">
        <v>39</v>
      </c>
      <c r="X57" s="5">
        <v>0.05</v>
      </c>
      <c r="Y57">
        <v>56.08</v>
      </c>
      <c r="Z57">
        <f t="shared" si="46"/>
        <v>0.000891583452211127</v>
      </c>
      <c r="AA57">
        <f t="shared" si="49"/>
        <v>0.000891583452211127</v>
      </c>
      <c r="AB57">
        <f>$AA57*(36/$AA63)</f>
        <v>0.010687779739539724</v>
      </c>
      <c r="AC57" s="6">
        <f>$AB57</f>
        <v>0.010687779739539724</v>
      </c>
      <c r="AE57" s="6">
        <f t="shared" si="47"/>
        <v>0.010687779739539724</v>
      </c>
      <c r="AF57" s="5"/>
      <c r="AU57" t="s">
        <v>38</v>
      </c>
      <c r="AV57">
        <v>0</v>
      </c>
      <c r="AW57">
        <v>40.3</v>
      </c>
      <c r="AX57">
        <f t="shared" si="48"/>
        <v>0</v>
      </c>
      <c r="AY57">
        <f t="shared" si="51"/>
        <v>0</v>
      </c>
      <c r="AZ57">
        <f>$AY57*(32/$AY64)</f>
        <v>0</v>
      </c>
      <c r="BA57" s="6">
        <f>$AZ57</f>
        <v>0</v>
      </c>
      <c r="BE57" t="s">
        <v>42</v>
      </c>
      <c r="BF57">
        <v>1.32</v>
      </c>
      <c r="BG57">
        <v>71.85</v>
      </c>
      <c r="BH57">
        <f t="shared" si="50"/>
        <v>0.018371607515657622</v>
      </c>
      <c r="BI57">
        <f aca="true" t="shared" si="52" ref="BI57:BI63">$BH57</f>
        <v>0.018371607515657622</v>
      </c>
      <c r="BJ57">
        <f>$BI57*(24/$BI66)</f>
        <v>0.14780427538606578</v>
      </c>
      <c r="BK57" s="6">
        <f>$BJ57</f>
        <v>0.14780427538606578</v>
      </c>
    </row>
    <row r="58" spans="2:63" ht="15">
      <c r="B58" s="5">
        <f>SUM(B44:B57)</f>
        <v>99.41999999999999</v>
      </c>
      <c r="E58">
        <f>SUM(E44:E55)</f>
        <v>2.6267982958719553</v>
      </c>
      <c r="G58" s="8" t="s">
        <v>210</v>
      </c>
      <c r="H58" s="3" t="s">
        <v>228</v>
      </c>
      <c r="W58" t="s">
        <v>36</v>
      </c>
      <c r="X58" s="5">
        <v>0.12</v>
      </c>
      <c r="Y58">
        <v>61.98</v>
      </c>
      <c r="Z58">
        <f t="shared" si="46"/>
        <v>0.001936108422071636</v>
      </c>
      <c r="AA58">
        <f t="shared" si="49"/>
        <v>0.001936108422071636</v>
      </c>
      <c r="AB58">
        <f>$AA58*(36/$AA63)</f>
        <v>0.02320893273159294</v>
      </c>
      <c r="AC58" s="6">
        <f>$AB58*2</f>
        <v>0.04641786546318588</v>
      </c>
      <c r="AE58" s="6">
        <f t="shared" si="47"/>
        <v>0.04641786546318588</v>
      </c>
      <c r="AF58" s="5"/>
      <c r="AU58" t="s">
        <v>39</v>
      </c>
      <c r="AV58">
        <v>7.95</v>
      </c>
      <c r="AW58">
        <v>56.08</v>
      </c>
      <c r="AX58">
        <f t="shared" si="48"/>
        <v>0.1417617689015692</v>
      </c>
      <c r="AY58">
        <f t="shared" si="51"/>
        <v>0.1417617689015692</v>
      </c>
      <c r="AZ58">
        <f>$AY58*(32/$AY64)</f>
        <v>1.5189774314219908</v>
      </c>
      <c r="BA58" s="6">
        <f>$AZ58</f>
        <v>1.5189774314219908</v>
      </c>
      <c r="BB58" s="8" t="s">
        <v>204</v>
      </c>
      <c r="BC58" s="6">
        <f>$BA58/($BA58+$BA59+$BA60)</f>
        <v>0.37863658566293174</v>
      </c>
      <c r="BE58" t="s">
        <v>44</v>
      </c>
      <c r="BF58">
        <v>0.03</v>
      </c>
      <c r="BG58">
        <v>70.94</v>
      </c>
      <c r="BH58">
        <f t="shared" si="50"/>
        <v>0.00042289258528333803</v>
      </c>
      <c r="BI58">
        <f t="shared" si="52"/>
        <v>0.00042289258528333803</v>
      </c>
      <c r="BJ58">
        <f>$BI58*(24/$BI66)</f>
        <v>0.003402278874108986</v>
      </c>
      <c r="BK58" s="6">
        <f>$BJ58</f>
        <v>0.003402278874108986</v>
      </c>
    </row>
    <row r="59" spans="1:64" ht="15">
      <c r="A59" s="10" t="s">
        <v>213</v>
      </c>
      <c r="B59" s="5"/>
      <c r="W59" t="s">
        <v>40</v>
      </c>
      <c r="X59" s="5">
        <v>0.17</v>
      </c>
      <c r="Y59">
        <v>94.2</v>
      </c>
      <c r="Z59">
        <f t="shared" si="46"/>
        <v>0.0018046709129511678</v>
      </c>
      <c r="AA59">
        <f t="shared" si="49"/>
        <v>0.0018046709129511678</v>
      </c>
      <c r="AB59">
        <f>$AA59*(36/$AA63)</f>
        <v>0.021633336926725248</v>
      </c>
      <c r="AC59" s="6">
        <f>$AB59*2</f>
        <v>0.043266673853450496</v>
      </c>
      <c r="AE59" s="6">
        <f t="shared" si="47"/>
        <v>0.043266673853450496</v>
      </c>
      <c r="AF59" s="5">
        <f>SUM(AE50:AE59)</f>
        <v>11.929469696862764</v>
      </c>
      <c r="AU59" t="s">
        <v>36</v>
      </c>
      <c r="AV59">
        <v>7.17</v>
      </c>
      <c r="AW59">
        <v>61.98</v>
      </c>
      <c r="AX59">
        <f t="shared" si="48"/>
        <v>0.11568247821878026</v>
      </c>
      <c r="AY59">
        <f t="shared" si="51"/>
        <v>0.11568247821878026</v>
      </c>
      <c r="AZ59">
        <f>$AY59*(32/$AY64)</f>
        <v>1.2395378174725087</v>
      </c>
      <c r="BA59" s="6">
        <f>$AZ59*2</f>
        <v>2.4790756349450174</v>
      </c>
      <c r="BB59" s="8" t="s">
        <v>207</v>
      </c>
      <c r="BC59" s="6">
        <f>$BA59/($BA58+$BA59+$BA60)</f>
        <v>0.6179609483315437</v>
      </c>
      <c r="BE59" t="s">
        <v>38</v>
      </c>
      <c r="BF59">
        <v>0.11</v>
      </c>
      <c r="BG59">
        <v>40.3</v>
      </c>
      <c r="BH59">
        <f t="shared" si="50"/>
        <v>0.002729528535980149</v>
      </c>
      <c r="BI59">
        <f t="shared" si="52"/>
        <v>0.002729528535980149</v>
      </c>
      <c r="BJ59">
        <f>$BI59*(24/$BI66)</f>
        <v>0.02195975431449302</v>
      </c>
      <c r="BK59" s="6">
        <f>$BJ59</f>
        <v>0.02195975431449302</v>
      </c>
      <c r="BL59" s="6">
        <f>SUM(BK53:BK59)</f>
        <v>4.946775217410752</v>
      </c>
    </row>
    <row r="60" spans="23:64" ht="15">
      <c r="W60" t="s">
        <v>205</v>
      </c>
      <c r="X60" s="7">
        <v>12</v>
      </c>
      <c r="Y60">
        <v>18.02</v>
      </c>
      <c r="Z60">
        <f t="shared" si="46"/>
        <v>0.6659267480577137</v>
      </c>
      <c r="AA60">
        <f t="shared" si="49"/>
        <v>0.6659267480577137</v>
      </c>
      <c r="AB60">
        <f>$AA60*(36/$AA63)</f>
        <v>7.982739460067317</v>
      </c>
      <c r="AC60" s="6">
        <f>$AB60*2</f>
        <v>15.965478920134634</v>
      </c>
      <c r="AE60" s="6">
        <f t="shared" si="47"/>
        <v>15.965478920134634</v>
      </c>
      <c r="AF60" s="5"/>
      <c r="AU60" t="s">
        <v>40</v>
      </c>
      <c r="AV60">
        <v>0.06</v>
      </c>
      <c r="AW60">
        <v>94.2</v>
      </c>
      <c r="AX60">
        <f t="shared" si="48"/>
        <v>0.0006369426751592356</v>
      </c>
      <c r="AY60">
        <f t="shared" si="51"/>
        <v>0.0006369426751592356</v>
      </c>
      <c r="AZ60">
        <f>$AY60*(32/$AY64)</f>
        <v>0.006824841113179124</v>
      </c>
      <c r="BA60" s="6">
        <f>$AZ60*2</f>
        <v>0.013649682226358248</v>
      </c>
      <c r="BB60" s="8" t="s">
        <v>208</v>
      </c>
      <c r="BC60" s="6">
        <f>$BA60/($BA58+$BA59+$BA60)</f>
        <v>0.0034024660055245294</v>
      </c>
      <c r="BE60" t="s">
        <v>39</v>
      </c>
      <c r="BF60">
        <v>1.28</v>
      </c>
      <c r="BG60">
        <v>56.08</v>
      </c>
      <c r="BH60">
        <f t="shared" si="50"/>
        <v>0.02282453637660485</v>
      </c>
      <c r="BI60">
        <f t="shared" si="52"/>
        <v>0.02282453637660485</v>
      </c>
      <c r="BJ60">
        <f>$BI60*(24/$BI66)</f>
        <v>0.18362922554772532</v>
      </c>
      <c r="BK60" s="6">
        <f>$BJ60</f>
        <v>0.18362922554772532</v>
      </c>
      <c r="BL60" s="8"/>
    </row>
    <row r="61" spans="1:64" ht="15">
      <c r="A61" t="s">
        <v>264</v>
      </c>
      <c r="L61" t="s">
        <v>265</v>
      </c>
      <c r="W61" t="s">
        <v>209</v>
      </c>
      <c r="X61" s="7">
        <v>0.46</v>
      </c>
      <c r="AU61" t="s">
        <v>205</v>
      </c>
      <c r="AW61">
        <v>18.02</v>
      </c>
      <c r="AX61">
        <f t="shared" si="48"/>
        <v>0</v>
      </c>
      <c r="AY61">
        <f t="shared" si="51"/>
        <v>0</v>
      </c>
      <c r="AZ61">
        <f>$AY61*(32/$AY64)</f>
        <v>0</v>
      </c>
      <c r="BA61" s="6">
        <f>$AZ61*2</f>
        <v>0</v>
      </c>
      <c r="BE61" t="s">
        <v>36</v>
      </c>
      <c r="BF61">
        <v>3.76</v>
      </c>
      <c r="BG61">
        <v>61.98</v>
      </c>
      <c r="BH61">
        <f t="shared" si="50"/>
        <v>0.060664730558244596</v>
      </c>
      <c r="BI61">
        <f t="shared" si="52"/>
        <v>0.060664730558244596</v>
      </c>
      <c r="BJ61">
        <f>$BI61*(24/$BI66)</f>
        <v>0.4880632538012993</v>
      </c>
      <c r="BK61" s="6">
        <f>$BJ61*2</f>
        <v>0.9761265076025986</v>
      </c>
      <c r="BL61" s="8"/>
    </row>
    <row r="62" spans="1:64" ht="15">
      <c r="A62" t="s">
        <v>226</v>
      </c>
      <c r="C62" t="s">
        <v>237</v>
      </c>
      <c r="G62" s="5"/>
      <c r="L62" t="s">
        <v>241</v>
      </c>
      <c r="N62" t="s">
        <v>242</v>
      </c>
      <c r="W62" t="s">
        <v>19</v>
      </c>
      <c r="X62" s="5">
        <v>0.04</v>
      </c>
      <c r="Y62">
        <v>19</v>
      </c>
      <c r="AU62" t="s">
        <v>209</v>
      </c>
      <c r="BE62" t="s">
        <v>40</v>
      </c>
      <c r="BF62">
        <v>1.27</v>
      </c>
      <c r="BG62">
        <v>94.2</v>
      </c>
      <c r="BH62">
        <f t="shared" si="50"/>
        <v>0.013481953290870489</v>
      </c>
      <c r="BI62">
        <f t="shared" si="52"/>
        <v>0.013481953290870489</v>
      </c>
      <c r="BJ62">
        <f>$BI62*(24/$BI66)</f>
        <v>0.10846575811330508</v>
      </c>
      <c r="BK62" s="6">
        <f>$BJ62*2</f>
        <v>0.21693151622661017</v>
      </c>
      <c r="BL62" s="9">
        <f>SUM(BK60:BK62)</f>
        <v>1.376687249376934</v>
      </c>
    </row>
    <row r="63" spans="1:63" ht="15">
      <c r="A63" t="s">
        <v>43</v>
      </c>
      <c r="B63" s="5">
        <v>50.73</v>
      </c>
      <c r="C63">
        <v>60.08</v>
      </c>
      <c r="D63">
        <f>$B63/$C63</f>
        <v>0.8443741677762983</v>
      </c>
      <c r="E63">
        <f>$D63*2</f>
        <v>1.6887483355525965</v>
      </c>
      <c r="F63">
        <f>$E63*(24/$E77)</f>
        <v>14.957597391609031</v>
      </c>
      <c r="G63" s="6">
        <f>$F63/2</f>
        <v>7.478798695804516</v>
      </c>
      <c r="I63" s="6">
        <f>+$G63</f>
        <v>7.478798695804516</v>
      </c>
      <c r="L63" t="s">
        <v>43</v>
      </c>
      <c r="M63" s="5">
        <v>38.41</v>
      </c>
      <c r="N63">
        <v>60.08</v>
      </c>
      <c r="O63">
        <f aca="true" t="shared" si="53" ref="O63:O71">$M63/$N63</f>
        <v>0.6393142476697736</v>
      </c>
      <c r="P63">
        <f>$O63*2</f>
        <v>1.2786284953395473</v>
      </c>
      <c r="Q63">
        <f>$P63*(13/$P73)</f>
        <v>6.038090935279658</v>
      </c>
      <c r="R63" s="6">
        <f>$Q63/2</f>
        <v>3.019045467639829</v>
      </c>
      <c r="T63" s="6">
        <f aca="true" t="shared" si="54" ref="T63:T71">+$R63</f>
        <v>3.019045467639829</v>
      </c>
      <c r="U63" s="5">
        <f>$T63</f>
        <v>3.019045467639829</v>
      </c>
      <c r="X63" s="5">
        <f>SUM(X48:X62)</f>
        <v>98.44300000000001</v>
      </c>
      <c r="AA63">
        <f>SUM(AA48:AA60)</f>
        <v>3.0031498647803203</v>
      </c>
      <c r="AC63" s="8" t="s">
        <v>210</v>
      </c>
      <c r="AD63" s="3" t="s">
        <v>229</v>
      </c>
      <c r="AU63" t="s">
        <v>19</v>
      </c>
      <c r="AW63">
        <v>19</v>
      </c>
      <c r="BE63" t="s">
        <v>205</v>
      </c>
      <c r="BF63">
        <v>1.12</v>
      </c>
      <c r="BG63">
        <v>18.02</v>
      </c>
      <c r="BH63">
        <f t="shared" si="50"/>
        <v>0.062153163152053284</v>
      </c>
      <c r="BI63">
        <f t="shared" si="52"/>
        <v>0.062153163152053284</v>
      </c>
      <c r="BJ63">
        <f>$BI63*(24/$BI66)</f>
        <v>0.5000380742301267</v>
      </c>
      <c r="BK63" s="6">
        <f>$BJ63*2</f>
        <v>1.0000761484602534</v>
      </c>
    </row>
    <row r="64" spans="1:58" ht="15">
      <c r="A64" t="s">
        <v>37</v>
      </c>
      <c r="B64" s="5">
        <v>4.98</v>
      </c>
      <c r="C64">
        <v>101.96</v>
      </c>
      <c r="D64">
        <f>$B64/$C64</f>
        <v>0.04884268340525697</v>
      </c>
      <c r="E64">
        <f>$D64*3</f>
        <v>0.14652805021577092</v>
      </c>
      <c r="F64">
        <f>$E64*(24/$E77)</f>
        <v>1.2978296028862089</v>
      </c>
      <c r="G64" s="6">
        <f>$F64*0.6666</f>
        <v>0.8651332132839468</v>
      </c>
      <c r="I64" s="6">
        <f>8-$G63</f>
        <v>0.5212013041954844</v>
      </c>
      <c r="J64" s="5">
        <f>$I63+$I64</f>
        <v>8</v>
      </c>
      <c r="L64" t="s">
        <v>37</v>
      </c>
      <c r="M64" s="5">
        <v>25.39</v>
      </c>
      <c r="N64">
        <v>101.96</v>
      </c>
      <c r="O64">
        <f t="shared" si="53"/>
        <v>0.24901922322479406</v>
      </c>
      <c r="P64">
        <f>$O64*3</f>
        <v>0.7470576696743821</v>
      </c>
      <c r="Q64">
        <f>$P64*(13/$P73)</f>
        <v>3.527844217326129</v>
      </c>
      <c r="R64" s="6">
        <f>$Q64*0.6666</f>
        <v>2.3516609552695975</v>
      </c>
      <c r="T64" s="6">
        <f t="shared" si="54"/>
        <v>2.3516609552695975</v>
      </c>
      <c r="X64" s="10" t="s">
        <v>217</v>
      </c>
      <c r="AV64" s="5">
        <f>SUM(AV48:AV62)</f>
        <v>100.29</v>
      </c>
      <c r="AY64">
        <f>SUM(AY49:AY61)</f>
        <v>2.9864674161771347</v>
      </c>
      <c r="BA64">
        <f>SUM(BA49:BA61)</f>
        <v>20.033406581070878</v>
      </c>
      <c r="BE64" t="s">
        <v>209</v>
      </c>
      <c r="BF64">
        <v>0.46</v>
      </c>
    </row>
    <row r="65" spans="2:63" ht="15">
      <c r="B65" s="5"/>
      <c r="I65" s="6">
        <f>$G64-$I64</f>
        <v>0.3439319090884624</v>
      </c>
      <c r="J65" s="5"/>
      <c r="L65" t="s">
        <v>203</v>
      </c>
      <c r="M65" s="5">
        <v>11.07</v>
      </c>
      <c r="N65">
        <v>159.69</v>
      </c>
      <c r="O65">
        <f t="shared" si="53"/>
        <v>0.06932181100882961</v>
      </c>
      <c r="P65">
        <f>$O65*3</f>
        <v>0.20796543302648884</v>
      </c>
      <c r="Q65">
        <f>$P65*(13/$P73)</f>
        <v>0.9820790015127019</v>
      </c>
      <c r="R65" s="6">
        <f>$Q65*0.6666</f>
        <v>0.6546538624083671</v>
      </c>
      <c r="T65" s="6">
        <f t="shared" si="54"/>
        <v>0.6546538624083671</v>
      </c>
      <c r="U65" s="5">
        <f>SUM(T64+T65)</f>
        <v>3.0063148176779646</v>
      </c>
      <c r="AU65" s="10" t="s">
        <v>267</v>
      </c>
      <c r="BE65" t="s">
        <v>19</v>
      </c>
      <c r="BF65">
        <v>0</v>
      </c>
      <c r="BG65">
        <v>19</v>
      </c>
      <c r="BH65">
        <f>$BF65/$BG65</f>
        <v>0</v>
      </c>
      <c r="BI65">
        <f>$BH65</f>
        <v>0</v>
      </c>
      <c r="BJ65">
        <f>$BI65*(24/$BI66)</f>
        <v>0</v>
      </c>
      <c r="BK65" s="6">
        <f>$BJ65</f>
        <v>0</v>
      </c>
    </row>
    <row r="66" spans="1:63" ht="15">
      <c r="A66" t="s">
        <v>41</v>
      </c>
      <c r="B66" s="5">
        <v>0.36</v>
      </c>
      <c r="C66">
        <v>79.88</v>
      </c>
      <c r="D66">
        <f>$B66/$C66</f>
        <v>0.004506760140210316</v>
      </c>
      <c r="E66">
        <f>$D66*2</f>
        <v>0.009013520280420632</v>
      </c>
      <c r="F66">
        <f>$E66*(24/$E77)</f>
        <v>0.079834635272353</v>
      </c>
      <c r="G66" s="6">
        <f>$F66/2</f>
        <v>0.0399173176361765</v>
      </c>
      <c r="I66" s="6">
        <f>$G66</f>
        <v>0.0399173176361765</v>
      </c>
      <c r="J66" s="5"/>
      <c r="L66" t="s">
        <v>41</v>
      </c>
      <c r="M66" s="5">
        <v>0.15</v>
      </c>
      <c r="N66">
        <v>79.88</v>
      </c>
      <c r="O66">
        <f t="shared" si="53"/>
        <v>0.0018778167250876315</v>
      </c>
      <c r="P66">
        <f>$O66*2</f>
        <v>0.003755633450175263</v>
      </c>
      <c r="Q66">
        <f>$P66*(13/$P73)</f>
        <v>0.017735297136260323</v>
      </c>
      <c r="R66" s="6">
        <f>$Q66/2</f>
        <v>0.008867648568130162</v>
      </c>
      <c r="T66" s="6">
        <f t="shared" si="54"/>
        <v>0.008867648568130162</v>
      </c>
      <c r="BA66" t="s">
        <v>232</v>
      </c>
      <c r="BF66" s="5">
        <f>SUM(BF51:BF65)</f>
        <v>97.97</v>
      </c>
      <c r="BI66">
        <f>SUM(BI51:BI65)</f>
        <v>2.983124670948121</v>
      </c>
      <c r="BK66">
        <f>SUM(BK51:BK63)</f>
        <v>15.32353861524794</v>
      </c>
    </row>
    <row r="67" spans="1:57" ht="15">
      <c r="A67" t="s">
        <v>203</v>
      </c>
      <c r="B67" s="5">
        <v>0</v>
      </c>
      <c r="C67">
        <v>159.69</v>
      </c>
      <c r="D67">
        <f aca="true" t="shared" si="55" ref="D67:D74">$B67/$C67</f>
        <v>0</v>
      </c>
      <c r="E67">
        <f>$D67*3</f>
        <v>0</v>
      </c>
      <c r="F67">
        <f>$E67*(24/$E77)</f>
        <v>0</v>
      </c>
      <c r="G67" s="6">
        <f>$F67*0.6666</f>
        <v>0</v>
      </c>
      <c r="I67" s="6">
        <f aca="true" t="shared" si="56" ref="I67:I74">$G67</f>
        <v>0</v>
      </c>
      <c r="J67" s="5"/>
      <c r="L67" t="s">
        <v>42</v>
      </c>
      <c r="M67" s="5">
        <v>0</v>
      </c>
      <c r="N67">
        <v>71.85</v>
      </c>
      <c r="O67">
        <f t="shared" si="53"/>
        <v>0</v>
      </c>
      <c r="P67">
        <f>$O67</f>
        <v>0</v>
      </c>
      <c r="Q67">
        <f>$P67*(13/$P73)</f>
        <v>0</v>
      </c>
      <c r="R67" s="6">
        <f>$Q67</f>
        <v>0</v>
      </c>
      <c r="T67" s="6">
        <f t="shared" si="54"/>
        <v>0</v>
      </c>
      <c r="W67" t="s">
        <v>272</v>
      </c>
      <c r="BE67" s="10" t="s">
        <v>222</v>
      </c>
    </row>
    <row r="68" spans="1:25" ht="15">
      <c r="A68" t="s">
        <v>42</v>
      </c>
      <c r="B68" s="5">
        <v>14.46</v>
      </c>
      <c r="C68">
        <v>71.85</v>
      </c>
      <c r="D68">
        <f t="shared" si="55"/>
        <v>0.20125260960334032</v>
      </c>
      <c r="E68">
        <f aca="true" t="shared" si="57" ref="E68:E74">$D68</f>
        <v>0.20125260960334032</v>
      </c>
      <c r="F68">
        <f>$E68*(24/$E77)</f>
        <v>1.7825364769182204</v>
      </c>
      <c r="G68" s="6">
        <f>$F68</f>
        <v>1.7825364769182204</v>
      </c>
      <c r="I68" s="6">
        <f t="shared" si="56"/>
        <v>1.7825364769182204</v>
      </c>
      <c r="J68" s="5"/>
      <c r="L68" t="s">
        <v>44</v>
      </c>
      <c r="M68" s="5">
        <v>0.06</v>
      </c>
      <c r="N68">
        <v>70.94</v>
      </c>
      <c r="O68">
        <f t="shared" si="53"/>
        <v>0.0008457851705666761</v>
      </c>
      <c r="P68">
        <f>$O68</f>
        <v>0.0008457851705666761</v>
      </c>
      <c r="Q68">
        <f>$P68*(13/$P73)</f>
        <v>0.003994066916392655</v>
      </c>
      <c r="R68" s="6">
        <f>$Q68</f>
        <v>0.003994066916392655</v>
      </c>
      <c r="T68" s="6">
        <f t="shared" si="54"/>
        <v>0.003994066916392655</v>
      </c>
      <c r="W68" t="s">
        <v>236</v>
      </c>
      <c r="X68" s="4">
        <v>41206</v>
      </c>
      <c r="Y68" t="s">
        <v>244</v>
      </c>
    </row>
    <row r="69" spans="1:57" ht="15">
      <c r="A69" t="s">
        <v>44</v>
      </c>
      <c r="B69" s="5">
        <v>0.34</v>
      </c>
      <c r="C69">
        <v>70.94</v>
      </c>
      <c r="D69">
        <f t="shared" si="55"/>
        <v>0.004792782633211165</v>
      </c>
      <c r="E69">
        <f t="shared" si="57"/>
        <v>0.004792782633211165</v>
      </c>
      <c r="F69">
        <f>$E69*(24/$E77)</f>
        <v>0.042450678709098646</v>
      </c>
      <c r="G69" s="6">
        <f>$F69</f>
        <v>0.042450678709098646</v>
      </c>
      <c r="I69" s="6">
        <f t="shared" si="56"/>
        <v>0.042450678709098646</v>
      </c>
      <c r="J69" s="5"/>
      <c r="L69" t="s">
        <v>38</v>
      </c>
      <c r="M69" s="5">
        <v>0</v>
      </c>
      <c r="N69">
        <v>40.3</v>
      </c>
      <c r="O69">
        <f t="shared" si="53"/>
        <v>0</v>
      </c>
      <c r="P69">
        <f>$O69</f>
        <v>0</v>
      </c>
      <c r="Q69">
        <f>$P69*(13/$P73)</f>
        <v>0</v>
      </c>
      <c r="R69" s="6">
        <f>$Q69</f>
        <v>0</v>
      </c>
      <c r="T69" s="6">
        <f t="shared" si="54"/>
        <v>0</v>
      </c>
      <c r="W69" t="s">
        <v>43</v>
      </c>
      <c r="X69" s="5">
        <v>27.82</v>
      </c>
      <c r="Y69">
        <v>60.08</v>
      </c>
      <c r="Z69">
        <f>$X69/$Y69</f>
        <v>0.46304926764314247</v>
      </c>
      <c r="AA69">
        <f>$Z69*2</f>
        <v>0.9260985352862849</v>
      </c>
      <c r="AB69">
        <f>$AA69*(36/$AA84)</f>
        <v>10.835915601650514</v>
      </c>
      <c r="AC69" s="6">
        <f>$AB69/2</f>
        <v>5.417957800825257</v>
      </c>
      <c r="AE69" s="6">
        <f>+$AC69</f>
        <v>5.417957800825257</v>
      </c>
      <c r="BE69" t="s">
        <v>271</v>
      </c>
    </row>
    <row r="70" spans="1:57" ht="15">
      <c r="A70" t="s">
        <v>38</v>
      </c>
      <c r="B70" s="5">
        <v>14.59</v>
      </c>
      <c r="C70">
        <v>40.3</v>
      </c>
      <c r="D70">
        <f t="shared" si="55"/>
        <v>0.3620347394540943</v>
      </c>
      <c r="E70">
        <f t="shared" si="57"/>
        <v>0.3620347394540943</v>
      </c>
      <c r="F70">
        <f>$E70*(24/$E77)</f>
        <v>3.206617445907623</v>
      </c>
      <c r="G70" s="6">
        <f>$F70</f>
        <v>3.206617445907623</v>
      </c>
      <c r="I70" s="6">
        <f t="shared" si="56"/>
        <v>3.206617445907623</v>
      </c>
      <c r="J70" s="5">
        <f>SUM(I65:I70)</f>
        <v>5.415453828259581</v>
      </c>
      <c r="L70" t="s">
        <v>39</v>
      </c>
      <c r="M70" s="5">
        <v>23.57</v>
      </c>
      <c r="N70">
        <v>56.08</v>
      </c>
      <c r="O70">
        <f t="shared" si="53"/>
        <v>0.42029243937232524</v>
      </c>
      <c r="P70">
        <f>$O70</f>
        <v>0.42029243937232524</v>
      </c>
      <c r="Q70">
        <f>$P70*(13/$P73)</f>
        <v>1.9847547411859408</v>
      </c>
      <c r="R70" s="6">
        <f>$Q70</f>
        <v>1.9847547411859408</v>
      </c>
      <c r="T70" s="6">
        <f t="shared" si="54"/>
        <v>1.9847547411859408</v>
      </c>
      <c r="U70" s="5">
        <f>SUM(T66:T70)</f>
        <v>1.9976164566704635</v>
      </c>
      <c r="W70" t="s">
        <v>37</v>
      </c>
      <c r="X70" s="5">
        <v>25.86</v>
      </c>
      <c r="Y70">
        <v>101.96</v>
      </c>
      <c r="Z70">
        <f>$X70/$Y70</f>
        <v>0.25362887406826207</v>
      </c>
      <c r="AA70">
        <f>$Z70*3</f>
        <v>0.7608866222047862</v>
      </c>
      <c r="AB70">
        <f>$AA70*(36/$AA84)</f>
        <v>8.902835828465333</v>
      </c>
      <c r="AC70" s="6">
        <f>$AB70*0.6666</f>
        <v>5.934630363254991</v>
      </c>
      <c r="AE70" s="6">
        <f>8-$AE69</f>
        <v>2.582042199174743</v>
      </c>
      <c r="AF70" s="5">
        <f>$AE69+$AE70</f>
        <v>8</v>
      </c>
      <c r="BE70" s="4">
        <v>41206</v>
      </c>
    </row>
    <row r="71" spans="1:58" ht="15">
      <c r="A71" t="s">
        <v>39</v>
      </c>
      <c r="B71" s="5">
        <v>12.05</v>
      </c>
      <c r="C71">
        <v>56.08</v>
      </c>
      <c r="D71">
        <f t="shared" si="55"/>
        <v>0.21487161198288163</v>
      </c>
      <c r="E71">
        <f t="shared" si="57"/>
        <v>0.21487161198288163</v>
      </c>
      <c r="F71">
        <f>$E71*(24/$E77)</f>
        <v>1.9031628308751505</v>
      </c>
      <c r="G71" s="6">
        <f>$F71</f>
        <v>1.9031628308751505</v>
      </c>
      <c r="I71" s="6">
        <f t="shared" si="56"/>
        <v>1.9031628308751505</v>
      </c>
      <c r="J71" s="5"/>
      <c r="L71" t="s">
        <v>205</v>
      </c>
      <c r="M71" s="7">
        <v>1.7</v>
      </c>
      <c r="N71">
        <v>18.02</v>
      </c>
      <c r="O71">
        <f t="shared" si="53"/>
        <v>0.09433962264150943</v>
      </c>
      <c r="P71">
        <f>$O71</f>
        <v>0.09433962264150943</v>
      </c>
      <c r="Q71">
        <f>$P71*(13/$P73)</f>
        <v>0.44550174064291653</v>
      </c>
      <c r="R71" s="6">
        <f>$Q71*2</f>
        <v>0.8910034812858331</v>
      </c>
      <c r="T71" s="6">
        <f t="shared" si="54"/>
        <v>0.8910034812858331</v>
      </c>
      <c r="X71" s="5"/>
      <c r="AC71" s="6"/>
      <c r="AE71" s="6">
        <f>$AC70-$AE70</f>
        <v>3.352588164080248</v>
      </c>
      <c r="AF71" s="5"/>
      <c r="BE71" t="s">
        <v>238</v>
      </c>
      <c r="BF71" t="s">
        <v>243</v>
      </c>
    </row>
    <row r="72" spans="1:63" ht="15">
      <c r="A72" t="s">
        <v>36</v>
      </c>
      <c r="B72" s="5">
        <v>0.62</v>
      </c>
      <c r="C72">
        <v>61.98</v>
      </c>
      <c r="D72">
        <f t="shared" si="55"/>
        <v>0.010003226847370119</v>
      </c>
      <c r="E72">
        <f t="shared" si="57"/>
        <v>0.010003226847370119</v>
      </c>
      <c r="F72">
        <f>$E72*(24/$E77)</f>
        <v>0.08860067343956038</v>
      </c>
      <c r="G72" s="6">
        <f>$F72*2</f>
        <v>0.17720134687912076</v>
      </c>
      <c r="I72" s="6">
        <f t="shared" si="56"/>
        <v>0.17720134687912076</v>
      </c>
      <c r="J72" s="5"/>
      <c r="L72" t="s">
        <v>19</v>
      </c>
      <c r="M72" s="5">
        <v>0</v>
      </c>
      <c r="N72">
        <v>19</v>
      </c>
      <c r="W72" t="s">
        <v>41</v>
      </c>
      <c r="X72" s="5">
        <v>0.04</v>
      </c>
      <c r="Y72">
        <v>79.88</v>
      </c>
      <c r="Z72">
        <f aca="true" t="shared" si="58" ref="Z72:Z81">$X72/$Y72</f>
        <v>0.0005007511266900351</v>
      </c>
      <c r="AA72">
        <f>$Z72*2</f>
        <v>0.0010015022533800702</v>
      </c>
      <c r="AB72">
        <f>$AA72*(36/$AA84)</f>
        <v>0.011718184922012116</v>
      </c>
      <c r="AC72" s="6">
        <f>$AB72/2</f>
        <v>0.005859092461006058</v>
      </c>
      <c r="AE72" s="6">
        <f aca="true" t="shared" si="59" ref="AE72:AE81">+$AC72</f>
        <v>0.005859092461006058</v>
      </c>
      <c r="AF72" s="5"/>
      <c r="BE72" t="s">
        <v>43</v>
      </c>
      <c r="BF72">
        <v>50.25</v>
      </c>
      <c r="BG72">
        <v>60.08</v>
      </c>
      <c r="BH72" s="5">
        <f>$BF72/$BG72</f>
        <v>0.8363848202396804</v>
      </c>
      <c r="BI72" s="5">
        <f>$BH72*2</f>
        <v>1.6727696404793608</v>
      </c>
      <c r="BJ72" s="5">
        <f>$BI72*(24/$BI87)</f>
        <v>12.98546477928631</v>
      </c>
      <c r="BK72" s="5">
        <f>$BJ72/2</f>
        <v>6.492732389643155</v>
      </c>
    </row>
    <row r="73" spans="1:64" ht="15">
      <c r="A73" t="s">
        <v>40</v>
      </c>
      <c r="B73" s="5">
        <v>0.13</v>
      </c>
      <c r="C73">
        <v>94.2</v>
      </c>
      <c r="D73">
        <f t="shared" si="55"/>
        <v>0.0013800424628450105</v>
      </c>
      <c r="E73">
        <f t="shared" si="57"/>
        <v>0.0013800424628450105</v>
      </c>
      <c r="F73">
        <f>$E73*(24/$E77)</f>
        <v>0.012223324877952088</v>
      </c>
      <c r="G73" s="6">
        <f>$F73*2</f>
        <v>0.024446649755904177</v>
      </c>
      <c r="I73" s="6">
        <f t="shared" si="56"/>
        <v>0.024446649755904177</v>
      </c>
      <c r="J73" s="5">
        <f>SUM(I71:I73)</f>
        <v>2.1048108275101756</v>
      </c>
      <c r="M73" s="5">
        <f>SUM(M60:M72)</f>
        <v>100.35000000000001</v>
      </c>
      <c r="P73">
        <f>SUM(P60:P71)</f>
        <v>2.752885078674995</v>
      </c>
      <c r="R73" s="8" t="s">
        <v>210</v>
      </c>
      <c r="S73" s="3" t="s">
        <v>239</v>
      </c>
      <c r="W73" t="s">
        <v>203</v>
      </c>
      <c r="X73" s="5">
        <v>0</v>
      </c>
      <c r="Y73">
        <v>159.69</v>
      </c>
      <c r="Z73">
        <f t="shared" si="58"/>
        <v>0</v>
      </c>
      <c r="AA73">
        <f>$Z73*3</f>
        <v>0</v>
      </c>
      <c r="AB73">
        <f>$AA73*(36/$AA84)</f>
        <v>0</v>
      </c>
      <c r="AC73" s="6">
        <f>$AB73*0.6666</f>
        <v>0</v>
      </c>
      <c r="AE73" s="6">
        <f t="shared" si="59"/>
        <v>0</v>
      </c>
      <c r="AF73" s="5"/>
      <c r="BE73" t="s">
        <v>37</v>
      </c>
      <c r="BF73">
        <v>35.25</v>
      </c>
      <c r="BG73">
        <v>101.96</v>
      </c>
      <c r="BH73" s="5">
        <f>$BF73/$BG73</f>
        <v>0.34572381326010204</v>
      </c>
      <c r="BI73" s="5">
        <f>$BH73*3</f>
        <v>1.0371714397803062</v>
      </c>
      <c r="BJ73" s="5">
        <f>$BI73*(24/$BI87)</f>
        <v>8.05140939638844</v>
      </c>
      <c r="BK73" s="5">
        <f>8-$BK72</f>
        <v>1.5072676103568448</v>
      </c>
      <c r="BL73" s="5">
        <f>$BJ73*0.666</f>
        <v>5.362238657994701</v>
      </c>
    </row>
    <row r="74" spans="1:64" ht="15">
      <c r="A74" t="s">
        <v>205</v>
      </c>
      <c r="B74" s="7">
        <v>1.28</v>
      </c>
      <c r="C74">
        <v>18.02</v>
      </c>
      <c r="D74">
        <f t="shared" si="55"/>
        <v>0.07103218645948946</v>
      </c>
      <c r="E74">
        <f t="shared" si="57"/>
        <v>0.07103218645948946</v>
      </c>
      <c r="F74">
        <f>$E74*(24/$E77)</f>
        <v>0.6291469395048028</v>
      </c>
      <c r="G74" s="6">
        <f>$F74*2</f>
        <v>1.2582938790096057</v>
      </c>
      <c r="I74" s="6">
        <f t="shared" si="56"/>
        <v>1.2582938790096057</v>
      </c>
      <c r="J74" s="5">
        <f>$I74</f>
        <v>1.2582938790096057</v>
      </c>
      <c r="L74" s="10" t="s">
        <v>240</v>
      </c>
      <c r="W74" t="s">
        <v>45</v>
      </c>
      <c r="X74" s="5">
        <v>0.013</v>
      </c>
      <c r="Y74">
        <v>152.02</v>
      </c>
      <c r="Z74">
        <f t="shared" si="58"/>
        <v>8.551506380739376E-05</v>
      </c>
      <c r="AA74">
        <f>$Z74*3</f>
        <v>0.0002565451914221813</v>
      </c>
      <c r="AB74">
        <f>$AA74*(36/$AA84)</f>
        <v>0.0030017346279472092</v>
      </c>
      <c r="AC74" s="6">
        <f>$AB74*0.6666</f>
        <v>0.0020009563029896094</v>
      </c>
      <c r="AE74" s="6">
        <f t="shared" si="59"/>
        <v>0.0020009563029896094</v>
      </c>
      <c r="BH74" s="5"/>
      <c r="BI74" s="5"/>
      <c r="BJ74" s="5"/>
      <c r="BK74" s="5">
        <f>$BL73-BK73</f>
        <v>3.8549710476378563</v>
      </c>
      <c r="BL74" s="5"/>
    </row>
    <row r="75" spans="2:64" ht="15">
      <c r="B75" s="5"/>
      <c r="W75" t="s">
        <v>42</v>
      </c>
      <c r="X75" s="5">
        <v>9.6</v>
      </c>
      <c r="Y75">
        <v>71.85</v>
      </c>
      <c r="Z75">
        <f t="shared" si="58"/>
        <v>0.13361169102296452</v>
      </c>
      <c r="AA75">
        <f aca="true" t="shared" si="60" ref="AA75:AA81">$Z75</f>
        <v>0.13361169102296452</v>
      </c>
      <c r="AB75">
        <f>$AA75*(36/$AA84)</f>
        <v>1.5633379733951196</v>
      </c>
      <c r="AC75" s="6">
        <f>$AB75</f>
        <v>1.5633379733951196</v>
      </c>
      <c r="AE75" s="6">
        <f t="shared" si="59"/>
        <v>1.5633379733951196</v>
      </c>
      <c r="AF75" s="5"/>
      <c r="BE75" t="s">
        <v>41</v>
      </c>
      <c r="BF75">
        <v>0</v>
      </c>
      <c r="BG75">
        <v>79.88</v>
      </c>
      <c r="BH75" s="5">
        <f aca="true" t="shared" si="61" ref="BH75:BH84">$BF75/$BG75</f>
        <v>0</v>
      </c>
      <c r="BI75" s="5">
        <f>$BH75*2</f>
        <v>0</v>
      </c>
      <c r="BJ75" s="5">
        <f>$BI75*(24/$BI87)</f>
        <v>0</v>
      </c>
      <c r="BK75" s="5">
        <f>$BJ75/2</f>
        <v>0</v>
      </c>
      <c r="BL75" s="5"/>
    </row>
    <row r="76" spans="1:64" ht="15">
      <c r="A76" t="s">
        <v>19</v>
      </c>
      <c r="B76" s="5">
        <v>0.03</v>
      </c>
      <c r="C76">
        <v>19</v>
      </c>
      <c r="W76" t="s">
        <v>44</v>
      </c>
      <c r="X76" s="5">
        <v>1.11</v>
      </c>
      <c r="Y76">
        <v>70.94</v>
      </c>
      <c r="Z76">
        <f t="shared" si="58"/>
        <v>0.01564702565548351</v>
      </c>
      <c r="AA76">
        <f t="shared" si="60"/>
        <v>0.01564702565548351</v>
      </c>
      <c r="AB76">
        <f>$AA76*(36/$AA84)</f>
        <v>0.18307970800025794</v>
      </c>
      <c r="AC76" s="6">
        <f>$AB76</f>
        <v>0.18307970800025794</v>
      </c>
      <c r="AE76" s="6">
        <f t="shared" si="59"/>
        <v>0.18307970800025794</v>
      </c>
      <c r="AF76" s="5"/>
      <c r="BE76" t="s">
        <v>203</v>
      </c>
      <c r="BF76">
        <v>0</v>
      </c>
      <c r="BG76">
        <v>159.69</v>
      </c>
      <c r="BH76" s="5">
        <f t="shared" si="61"/>
        <v>0</v>
      </c>
      <c r="BI76" s="5">
        <f>$BH76*3</f>
        <v>0</v>
      </c>
      <c r="BJ76" s="5">
        <f>$BI76*(24/$BI87)</f>
        <v>0</v>
      </c>
      <c r="BK76" s="5">
        <f>$BJ76*0.666</f>
        <v>0</v>
      </c>
      <c r="BL76" s="5"/>
    </row>
    <row r="77" spans="2:64" ht="15">
      <c r="B77" s="5">
        <f>SUM(B63:B76)</f>
        <v>99.57000000000001</v>
      </c>
      <c r="E77">
        <f>SUM(E63:E74)</f>
        <v>2.70965710549202</v>
      </c>
      <c r="G77" s="8" t="s">
        <v>210</v>
      </c>
      <c r="H77" s="3" t="s">
        <v>228</v>
      </c>
      <c r="W77" t="s">
        <v>38</v>
      </c>
      <c r="X77" s="5">
        <v>23.07</v>
      </c>
      <c r="Y77">
        <v>40.3</v>
      </c>
      <c r="Z77">
        <f t="shared" si="58"/>
        <v>0.5724565756823822</v>
      </c>
      <c r="AA77">
        <f t="shared" si="60"/>
        <v>0.5724565756823822</v>
      </c>
      <c r="AB77">
        <f>$AA77*(36/$AA84)</f>
        <v>6.6980897856474755</v>
      </c>
      <c r="AC77" s="6">
        <f>$AB77</f>
        <v>6.6980897856474755</v>
      </c>
      <c r="AE77" s="6">
        <f t="shared" si="59"/>
        <v>6.6980897856474755</v>
      </c>
      <c r="AF77" s="5"/>
      <c r="BE77" t="s">
        <v>45</v>
      </c>
      <c r="BF77">
        <v>0</v>
      </c>
      <c r="BG77">
        <v>152.02</v>
      </c>
      <c r="BH77" s="5">
        <f t="shared" si="61"/>
        <v>0</v>
      </c>
      <c r="BI77" s="5">
        <f>$BH77*3</f>
        <v>0</v>
      </c>
      <c r="BJ77" s="5">
        <f>$BI77*(24/$BI87)</f>
        <v>0</v>
      </c>
      <c r="BK77" s="5">
        <f>$BJ77*0.666</f>
        <v>0</v>
      </c>
      <c r="BL77" s="5"/>
    </row>
    <row r="78" spans="1:64" ht="15">
      <c r="A78" s="10" t="s">
        <v>213</v>
      </c>
      <c r="W78" t="s">
        <v>39</v>
      </c>
      <c r="X78" s="5">
        <v>0.004</v>
      </c>
      <c r="Y78">
        <v>56.08</v>
      </c>
      <c r="Z78">
        <f t="shared" si="58"/>
        <v>7.132667617689016E-05</v>
      </c>
      <c r="AA78">
        <f t="shared" si="60"/>
        <v>7.132667617689016E-05</v>
      </c>
      <c r="AB78">
        <f>$AA78*(36/$AA84)</f>
        <v>0.000834565452541305</v>
      </c>
      <c r="AC78" s="6">
        <f>$AB78</f>
        <v>0.000834565452541305</v>
      </c>
      <c r="AE78" s="6">
        <f t="shared" si="59"/>
        <v>0.000834565452541305</v>
      </c>
      <c r="AF78" s="5"/>
      <c r="BE78" t="s">
        <v>42</v>
      </c>
      <c r="BF78">
        <v>2.31</v>
      </c>
      <c r="BG78">
        <v>71.85</v>
      </c>
      <c r="BH78" s="5">
        <f t="shared" si="61"/>
        <v>0.03215031315240084</v>
      </c>
      <c r="BI78" s="5">
        <f aca="true" t="shared" si="62" ref="BI78:BI84">$BH78</f>
        <v>0.03215031315240084</v>
      </c>
      <c r="BJ78" s="5">
        <f>$BI78*(24/$BI87)</f>
        <v>0.24957815408694803</v>
      </c>
      <c r="BK78" s="5">
        <f>$BJ78</f>
        <v>0.24957815408694803</v>
      </c>
      <c r="BL78" s="5"/>
    </row>
    <row r="79" spans="23:64" ht="15">
      <c r="W79" t="s">
        <v>36</v>
      </c>
      <c r="X79" s="5">
        <v>0.05</v>
      </c>
      <c r="Y79">
        <v>61.98</v>
      </c>
      <c r="Z79">
        <f t="shared" si="58"/>
        <v>0.0008067118425298484</v>
      </c>
      <c r="AA79">
        <f t="shared" si="60"/>
        <v>0.0008067118425298484</v>
      </c>
      <c r="AB79">
        <f>$AA79*(36/$AA84)</f>
        <v>0.009439018751717569</v>
      </c>
      <c r="AC79" s="6">
        <f>$AB79*2</f>
        <v>0.018878037503435138</v>
      </c>
      <c r="AE79" s="6">
        <f t="shared" si="59"/>
        <v>0.018878037503435138</v>
      </c>
      <c r="AF79" s="5"/>
      <c r="BE79" t="s">
        <v>44</v>
      </c>
      <c r="BF79">
        <v>0.107</v>
      </c>
      <c r="BG79">
        <v>70.94</v>
      </c>
      <c r="BH79" s="5">
        <f t="shared" si="61"/>
        <v>0.0015083168875105724</v>
      </c>
      <c r="BI79" s="5">
        <f t="shared" si="62"/>
        <v>0.0015083168875105724</v>
      </c>
      <c r="BJ79" s="5">
        <f>$BI79*(24/$BI87)</f>
        <v>0.01170884223673412</v>
      </c>
      <c r="BK79" s="5">
        <f>$BJ79</f>
        <v>0.01170884223673412</v>
      </c>
      <c r="BL79" s="5"/>
    </row>
    <row r="80" spans="1:64" ht="15">
      <c r="A80" t="s">
        <v>265</v>
      </c>
      <c r="W80" t="s">
        <v>40</v>
      </c>
      <c r="X80" s="5">
        <v>0</v>
      </c>
      <c r="Y80">
        <v>94.2</v>
      </c>
      <c r="Z80">
        <f t="shared" si="58"/>
        <v>0</v>
      </c>
      <c r="AA80">
        <f t="shared" si="60"/>
        <v>0</v>
      </c>
      <c r="AB80">
        <f>$AA80*(36/$AA84)</f>
        <v>0</v>
      </c>
      <c r="AC80" s="6">
        <f>$AB80*2</f>
        <v>0</v>
      </c>
      <c r="AE80" s="6">
        <f t="shared" si="59"/>
        <v>0</v>
      </c>
      <c r="AF80" s="5">
        <f>SUM(AE71:AE80)</f>
        <v>11.824668282843074</v>
      </c>
      <c r="BE80" t="s">
        <v>38</v>
      </c>
      <c r="BF80">
        <v>1.27</v>
      </c>
      <c r="BG80">
        <v>40.3</v>
      </c>
      <c r="BH80" s="5">
        <f t="shared" si="61"/>
        <v>0.0315136476426799</v>
      </c>
      <c r="BI80" s="5">
        <f t="shared" si="62"/>
        <v>0.0315136476426799</v>
      </c>
      <c r="BJ80" s="5">
        <f>$BI80*(24/$BI87)</f>
        <v>0.24463581334103487</v>
      </c>
      <c r="BK80" s="5">
        <f>$BJ80</f>
        <v>0.24463581334103487</v>
      </c>
      <c r="BL80" s="5">
        <f>SUM(BK74:BK80)</f>
        <v>4.360893857302574</v>
      </c>
    </row>
    <row r="81" spans="1:64" ht="15">
      <c r="A81" t="s">
        <v>245</v>
      </c>
      <c r="C81" t="s">
        <v>246</v>
      </c>
      <c r="G81" s="5"/>
      <c r="W81" t="s">
        <v>205</v>
      </c>
      <c r="X81" s="7">
        <v>12</v>
      </c>
      <c r="Y81">
        <v>18.02</v>
      </c>
      <c r="Z81">
        <f t="shared" si="58"/>
        <v>0.6659267480577137</v>
      </c>
      <c r="AA81">
        <f t="shared" si="60"/>
        <v>0.6659267480577137</v>
      </c>
      <c r="AB81">
        <f>$AA81*(36/$AA84)</f>
        <v>7.7917475990870795</v>
      </c>
      <c r="AC81" s="6">
        <f>$AB81*2</f>
        <v>15.583495198174159</v>
      </c>
      <c r="AE81" s="6">
        <f t="shared" si="59"/>
        <v>15.583495198174159</v>
      </c>
      <c r="AF81" s="5"/>
      <c r="BE81" t="s">
        <v>39</v>
      </c>
      <c r="BF81">
        <v>0.14</v>
      </c>
      <c r="BG81">
        <v>56.08</v>
      </c>
      <c r="BH81" s="5">
        <f t="shared" si="61"/>
        <v>0.002496433666191156</v>
      </c>
      <c r="BI81" s="5">
        <f t="shared" si="62"/>
        <v>0.002496433666191156</v>
      </c>
      <c r="BJ81" s="5">
        <f>$BI81*(24/$BI87)</f>
        <v>0.01937944751129038</v>
      </c>
      <c r="BK81" s="5">
        <f>$BJ81</f>
        <v>0.01937944751129038</v>
      </c>
      <c r="BL81" s="12"/>
    </row>
    <row r="82" spans="1:64" ht="15">
      <c r="A82" t="s">
        <v>43</v>
      </c>
      <c r="B82" s="5">
        <v>52.06</v>
      </c>
      <c r="C82">
        <v>60.08</v>
      </c>
      <c r="D82">
        <f>$B82/$C82</f>
        <v>0.8665113182423436</v>
      </c>
      <c r="E82">
        <f>$D82*2</f>
        <v>1.7330226364846872</v>
      </c>
      <c r="F82">
        <f>$E82*(24/$E96)</f>
        <v>15.514000181373692</v>
      </c>
      <c r="G82" s="6">
        <f>$F82/2</f>
        <v>7.757000090686846</v>
      </c>
      <c r="I82" s="6">
        <f>+$G82</f>
        <v>7.757000090686846</v>
      </c>
      <c r="W82" t="s">
        <v>209</v>
      </c>
      <c r="X82" s="7">
        <v>0.46</v>
      </c>
      <c r="BE82" t="s">
        <v>36</v>
      </c>
      <c r="BF82">
        <v>2.01</v>
      </c>
      <c r="BG82">
        <v>61.98</v>
      </c>
      <c r="BH82" s="5">
        <f t="shared" si="61"/>
        <v>0.0324298160696999</v>
      </c>
      <c r="BI82" s="5">
        <f t="shared" si="62"/>
        <v>0.0324298160696999</v>
      </c>
      <c r="BJ82" s="5">
        <f>$BI82*(24/$BI87)</f>
        <v>0.25174789413989074</v>
      </c>
      <c r="BK82" s="5">
        <f>$BJ82*2</f>
        <v>0.5034957882797815</v>
      </c>
      <c r="BL82" s="12"/>
    </row>
    <row r="83" spans="1:64" ht="15">
      <c r="A83" t="s">
        <v>37</v>
      </c>
      <c r="B83" s="5">
        <v>3.55</v>
      </c>
      <c r="C83">
        <v>101.96</v>
      </c>
      <c r="D83">
        <f>$B83/$C83</f>
        <v>0.03481757551981169</v>
      </c>
      <c r="E83">
        <f>$D83*3</f>
        <v>0.10445272655943508</v>
      </c>
      <c r="F83">
        <f>$E83*(24/$E96)</f>
        <v>0.935059695512737</v>
      </c>
      <c r="G83" s="6">
        <f>$F83*0.6666</f>
        <v>0.6233107930287904</v>
      </c>
      <c r="I83" s="6">
        <f>8-$G82</f>
        <v>0.24299990931315385</v>
      </c>
      <c r="J83" s="5">
        <f>$I82+$I83</f>
        <v>8</v>
      </c>
      <c r="W83" t="s">
        <v>19</v>
      </c>
      <c r="X83" s="5">
        <v>0.04</v>
      </c>
      <c r="Y83">
        <v>19</v>
      </c>
      <c r="BE83" t="s">
        <v>40</v>
      </c>
      <c r="BF83">
        <v>4.99</v>
      </c>
      <c r="BG83">
        <v>94.2</v>
      </c>
      <c r="BH83" s="5">
        <f t="shared" si="61"/>
        <v>0.0529723991507431</v>
      </c>
      <c r="BI83" s="5">
        <f t="shared" si="62"/>
        <v>0.0529723991507431</v>
      </c>
      <c r="BJ83" s="5">
        <f>$BI83*(24/$BI87)</f>
        <v>0.4112169463149447</v>
      </c>
      <c r="BK83" s="5">
        <f>$BJ83*2</f>
        <v>0.8224338926298894</v>
      </c>
      <c r="BL83" s="12">
        <f>SUM(BK81:BK83)</f>
        <v>1.3453091284209613</v>
      </c>
    </row>
    <row r="84" spans="2:63" ht="15">
      <c r="B84" s="5"/>
      <c r="I84" s="6">
        <f>$G83-$I83</f>
        <v>0.3803108837156366</v>
      </c>
      <c r="J84" s="5"/>
      <c r="X84" s="5">
        <f>SUM(X69:X83)</f>
        <v>100.06700000000001</v>
      </c>
      <c r="AA84">
        <f>SUM(AA69:AA81)</f>
        <v>3.0767632838731243</v>
      </c>
      <c r="AC84" s="8" t="s">
        <v>210</v>
      </c>
      <c r="AD84" s="3" t="s">
        <v>247</v>
      </c>
      <c r="BE84" t="s">
        <v>205</v>
      </c>
      <c r="BF84">
        <v>4.12</v>
      </c>
      <c r="BG84">
        <v>18.02</v>
      </c>
      <c r="BH84" s="5">
        <f t="shared" si="61"/>
        <v>0.2286348501664817</v>
      </c>
      <c r="BI84" s="5">
        <f t="shared" si="62"/>
        <v>0.2286348501664817</v>
      </c>
      <c r="BJ84" s="5">
        <f>$BI84*(24/$BI87)</f>
        <v>1.774858726694402</v>
      </c>
      <c r="BK84" s="5">
        <f>$BJ84*2</f>
        <v>3.549717453388804</v>
      </c>
    </row>
    <row r="85" spans="1:63" ht="15">
      <c r="A85" t="s">
        <v>41</v>
      </c>
      <c r="B85" s="5">
        <v>0.08</v>
      </c>
      <c r="C85">
        <v>79.88</v>
      </c>
      <c r="D85">
        <f>$B85/$C85</f>
        <v>0.0010015022533800702</v>
      </c>
      <c r="E85">
        <f>$D85*2</f>
        <v>0.0020030045067601404</v>
      </c>
      <c r="F85">
        <f>$E85*(24/$E96)</f>
        <v>0.01793087500818903</v>
      </c>
      <c r="G85" s="6">
        <f>$F85/2</f>
        <v>0.008965437504094516</v>
      </c>
      <c r="I85" s="6">
        <f>$G85</f>
        <v>0.008965437504094516</v>
      </c>
      <c r="J85" s="5"/>
      <c r="X85" s="10" t="s">
        <v>217</v>
      </c>
      <c r="BE85" t="s">
        <v>209</v>
      </c>
      <c r="BF85">
        <v>0.46</v>
      </c>
      <c r="BH85" s="5"/>
      <c r="BI85" s="5"/>
      <c r="BJ85" s="5"/>
      <c r="BK85" s="5"/>
    </row>
    <row r="86" spans="1:63" ht="15">
      <c r="A86" t="s">
        <v>203</v>
      </c>
      <c r="B86" s="5">
        <v>0</v>
      </c>
      <c r="C86">
        <v>159.69</v>
      </c>
      <c r="D86">
        <f aca="true" t="shared" si="63" ref="D86:D93">$B86/$C86</f>
        <v>0</v>
      </c>
      <c r="E86">
        <f>$D86*3</f>
        <v>0</v>
      </c>
      <c r="F86">
        <f>$E86*(24/$E96)</f>
        <v>0</v>
      </c>
      <c r="G86" s="6">
        <f>$F86*0.6666</f>
        <v>0</v>
      </c>
      <c r="I86" s="6">
        <f aca="true" t="shared" si="64" ref="I86:I93">$G86</f>
        <v>0</v>
      </c>
      <c r="J86" s="5"/>
      <c r="BE86" t="s">
        <v>19</v>
      </c>
      <c r="BF86">
        <v>0</v>
      </c>
      <c r="BG86">
        <v>19</v>
      </c>
      <c r="BH86" s="5">
        <f>$BF86/$BG86</f>
        <v>0</v>
      </c>
      <c r="BI86" s="5">
        <f>$BH86</f>
        <v>0</v>
      </c>
      <c r="BJ86" s="5">
        <f>$BI86*(24/$BI87)</f>
        <v>0</v>
      </c>
      <c r="BK86" s="5">
        <f>$BJ86</f>
        <v>0</v>
      </c>
    </row>
    <row r="87" spans="1:63" ht="15">
      <c r="A87" t="s">
        <v>42</v>
      </c>
      <c r="B87" s="5">
        <v>17.6</v>
      </c>
      <c r="C87">
        <v>71.85</v>
      </c>
      <c r="D87">
        <f t="shared" si="63"/>
        <v>0.24495476687543496</v>
      </c>
      <c r="E87">
        <f aca="true" t="shared" si="65" ref="E87:E93">$D87</f>
        <v>0.24495476687543496</v>
      </c>
      <c r="F87">
        <f>$E87*(24/$E96)</f>
        <v>2.1928324637711256</v>
      </c>
      <c r="G87" s="6">
        <f>$F87</f>
        <v>2.1928324637711256</v>
      </c>
      <c r="I87" s="6">
        <f t="shared" si="64"/>
        <v>2.1928324637711256</v>
      </c>
      <c r="J87" s="5"/>
      <c r="BF87" s="5">
        <f>SUM(BF72:BF86)</f>
        <v>100.907</v>
      </c>
      <c r="BH87" s="5"/>
      <c r="BI87" s="5">
        <f>SUM(BI72:BI86)</f>
        <v>3.0916468569953746</v>
      </c>
      <c r="BJ87" s="5"/>
      <c r="BK87" s="5">
        <f>SUM(BK72:BK84)</f>
        <v>17.25592043911234</v>
      </c>
    </row>
    <row r="88" spans="1:23" ht="15">
      <c r="A88" t="s">
        <v>44</v>
      </c>
      <c r="B88" s="5">
        <v>0.35</v>
      </c>
      <c r="C88">
        <v>70.94</v>
      </c>
      <c r="D88">
        <f t="shared" si="63"/>
        <v>0.00493374682830561</v>
      </c>
      <c r="E88">
        <f t="shared" si="65"/>
        <v>0.00493374682830561</v>
      </c>
      <c r="F88">
        <f>$E88*(24/$E96)</f>
        <v>0.044166849051923175</v>
      </c>
      <c r="G88" s="6">
        <f>$F88</f>
        <v>0.044166849051923175</v>
      </c>
      <c r="I88" s="6">
        <f t="shared" si="64"/>
        <v>0.044166849051923175</v>
      </c>
      <c r="J88" s="5"/>
      <c r="W88" t="s">
        <v>271</v>
      </c>
    </row>
    <row r="89" spans="1:57" ht="15">
      <c r="A89" t="s">
        <v>38</v>
      </c>
      <c r="B89" s="5">
        <v>12.02</v>
      </c>
      <c r="C89">
        <v>40.3</v>
      </c>
      <c r="D89">
        <f t="shared" si="63"/>
        <v>0.29826302729528537</v>
      </c>
      <c r="E89">
        <f t="shared" si="65"/>
        <v>0.29826302729528537</v>
      </c>
      <c r="F89">
        <f>$E89*(24/$E96)</f>
        <v>2.6700474432014203</v>
      </c>
      <c r="G89" s="6">
        <f>$F89</f>
        <v>2.6700474432014203</v>
      </c>
      <c r="I89" s="6">
        <f t="shared" si="64"/>
        <v>2.6700474432014203</v>
      </c>
      <c r="J89" s="5">
        <f>SUM(I84:I89)</f>
        <v>5.2963230772442</v>
      </c>
      <c r="W89" t="s">
        <v>238</v>
      </c>
      <c r="X89" s="4">
        <v>41206</v>
      </c>
      <c r="Y89" t="s">
        <v>248</v>
      </c>
      <c r="Z89" t="s">
        <v>249</v>
      </c>
      <c r="BE89" s="10" t="s">
        <v>222</v>
      </c>
    </row>
    <row r="90" spans="1:63" ht="15">
      <c r="A90" t="s">
        <v>39</v>
      </c>
      <c r="B90" s="5">
        <v>12.07</v>
      </c>
      <c r="C90">
        <v>56.08</v>
      </c>
      <c r="D90">
        <f t="shared" si="63"/>
        <v>0.21522824536376606</v>
      </c>
      <c r="E90">
        <f t="shared" si="65"/>
        <v>0.21522824536376606</v>
      </c>
      <c r="F90">
        <f>$E90*(24/$E96)</f>
        <v>1.9267209598503774</v>
      </c>
      <c r="G90" s="6">
        <f>$F90</f>
        <v>1.9267209598503774</v>
      </c>
      <c r="I90" s="6">
        <f t="shared" si="64"/>
        <v>1.9267209598503774</v>
      </c>
      <c r="J90" s="5"/>
      <c r="W90" t="s">
        <v>43</v>
      </c>
      <c r="X90" s="5">
        <v>36.83</v>
      </c>
      <c r="Y90">
        <v>60.08</v>
      </c>
      <c r="Z90">
        <f>$X90/$Y90</f>
        <v>0.6130159786950732</v>
      </c>
      <c r="AA90">
        <f>$Z90*2</f>
        <v>1.2260319573901464</v>
      </c>
      <c r="AB90">
        <f>$AA90*(36/$AA105)</f>
        <v>14.247651310494982</v>
      </c>
      <c r="AC90" s="6">
        <f>$AB90/2</f>
        <v>7.123825655247491</v>
      </c>
      <c r="AE90" s="6">
        <f>+$AC90</f>
        <v>7.123825655247491</v>
      </c>
      <c r="BK90" s="6"/>
    </row>
    <row r="91" spans="1:63" ht="15">
      <c r="A91" t="s">
        <v>36</v>
      </c>
      <c r="B91" s="5">
        <v>0.34</v>
      </c>
      <c r="C91">
        <v>61.98</v>
      </c>
      <c r="D91">
        <f t="shared" si="63"/>
        <v>0.00548564052920297</v>
      </c>
      <c r="E91">
        <f t="shared" si="65"/>
        <v>0.00548564052920297</v>
      </c>
      <c r="F91">
        <f>$E91*(24/$E96)</f>
        <v>0.04910739558349544</v>
      </c>
      <c r="G91" s="6">
        <f>$F91*2</f>
        <v>0.09821479116699088</v>
      </c>
      <c r="I91" s="6">
        <f t="shared" si="64"/>
        <v>0.09821479116699088</v>
      </c>
      <c r="J91" s="5"/>
      <c r="W91" t="s">
        <v>37</v>
      </c>
      <c r="X91" s="5">
        <v>19.6</v>
      </c>
      <c r="Y91">
        <v>101.96</v>
      </c>
      <c r="Z91">
        <f>$X91/$Y91</f>
        <v>0.1922322479403688</v>
      </c>
      <c r="AA91">
        <f>$Z91*3</f>
        <v>0.5766967438211064</v>
      </c>
      <c r="AB91">
        <f>$AA91*(36/$AA105)</f>
        <v>6.701761783886606</v>
      </c>
      <c r="AC91" s="6">
        <f>$AB91*0.6666</f>
        <v>4.467394405138811</v>
      </c>
      <c r="AE91" s="6">
        <f>8-$AE90</f>
        <v>0.876174344752509</v>
      </c>
      <c r="AF91" s="5">
        <f>$AE90+$AE91</f>
        <v>8</v>
      </c>
      <c r="BK91" s="6"/>
    </row>
    <row r="92" spans="1:63" ht="15">
      <c r="A92" t="s">
        <v>40</v>
      </c>
      <c r="B92" s="5">
        <v>0.15</v>
      </c>
      <c r="C92">
        <v>94.2</v>
      </c>
      <c r="D92">
        <f t="shared" si="63"/>
        <v>0.001592356687898089</v>
      </c>
      <c r="E92">
        <f t="shared" si="65"/>
        <v>0.001592356687898089</v>
      </c>
      <c r="F92">
        <f>$E92*(24/$E96)</f>
        <v>0.014254760108022886</v>
      </c>
      <c r="G92" s="6">
        <f>$F92*2</f>
        <v>0.02850952021604577</v>
      </c>
      <c r="I92" s="6">
        <f t="shared" si="64"/>
        <v>0.02850952021604577</v>
      </c>
      <c r="J92" s="5">
        <f>SUM(I90:I92)</f>
        <v>2.0534452712334144</v>
      </c>
      <c r="X92" s="5"/>
      <c r="AC92" s="6"/>
      <c r="AE92" s="6">
        <f>$AC91-$AE91</f>
        <v>3.591220060386302</v>
      </c>
      <c r="AF92" s="5"/>
      <c r="BK92" s="6"/>
    </row>
    <row r="93" spans="1:64" ht="15">
      <c r="A93" t="s">
        <v>205</v>
      </c>
      <c r="B93" s="7">
        <v>1.28</v>
      </c>
      <c r="C93">
        <v>18.02</v>
      </c>
      <c r="D93">
        <f t="shared" si="63"/>
        <v>0.07103218645948946</v>
      </c>
      <c r="E93">
        <f t="shared" si="65"/>
        <v>0.07103218645948946</v>
      </c>
      <c r="F93">
        <f>$E93*(24/$E96)</f>
        <v>0.6358793765390187</v>
      </c>
      <c r="G93" s="6">
        <f>$F93*2</f>
        <v>1.2717587530780374</v>
      </c>
      <c r="I93" s="6">
        <f t="shared" si="64"/>
        <v>1.2717587530780374</v>
      </c>
      <c r="J93" s="5">
        <f>$I93</f>
        <v>1.2717587530780374</v>
      </c>
      <c r="W93" t="s">
        <v>41</v>
      </c>
      <c r="X93" s="5">
        <v>1.42</v>
      </c>
      <c r="Y93">
        <v>79.88</v>
      </c>
      <c r="Z93">
        <f aca="true" t="shared" si="66" ref="Z93:Z102">$X93/$Y93</f>
        <v>0.017776664997496243</v>
      </c>
      <c r="AA93">
        <f>$Z93*2</f>
        <v>0.035553329994992486</v>
      </c>
      <c r="AB93">
        <f>$AA93*(36/$AA105)</f>
        <v>0.4131633320341103</v>
      </c>
      <c r="AC93" s="6">
        <f>$AB93/2</f>
        <v>0.20658166601705516</v>
      </c>
      <c r="AE93" s="6">
        <f aca="true" t="shared" si="67" ref="AE93:AE102">+$AC93</f>
        <v>0.20658166601705516</v>
      </c>
      <c r="AF93" s="5"/>
      <c r="BK93" s="6"/>
      <c r="BL93" s="6"/>
    </row>
    <row r="94" spans="2:64" ht="15">
      <c r="B94" s="5"/>
      <c r="W94" t="s">
        <v>203</v>
      </c>
      <c r="X94" s="5">
        <v>0</v>
      </c>
      <c r="Y94">
        <v>159.69</v>
      </c>
      <c r="Z94">
        <f t="shared" si="66"/>
        <v>0</v>
      </c>
      <c r="AA94">
        <f>$Z94*3</f>
        <v>0</v>
      </c>
      <c r="AB94">
        <f>$AA94*(36/$AA105)</f>
        <v>0</v>
      </c>
      <c r="AC94" s="6">
        <f>$AB94*0.6666</f>
        <v>0</v>
      </c>
      <c r="AE94" s="6">
        <f t="shared" si="67"/>
        <v>0</v>
      </c>
      <c r="AF94" s="5"/>
      <c r="BK94" s="6"/>
      <c r="BL94" s="8"/>
    </row>
    <row r="95" spans="1:64" ht="15">
      <c r="A95" t="s">
        <v>19</v>
      </c>
      <c r="B95" s="5">
        <v>0</v>
      </c>
      <c r="C95">
        <v>19</v>
      </c>
      <c r="W95" t="s">
        <v>45</v>
      </c>
      <c r="X95" s="5">
        <v>0.034</v>
      </c>
      <c r="Y95">
        <v>152.02</v>
      </c>
      <c r="Z95">
        <f t="shared" si="66"/>
        <v>0.0002236547822654914</v>
      </c>
      <c r="AA95">
        <f>$Z95*3</f>
        <v>0.0006709643467964742</v>
      </c>
      <c r="AB95">
        <f>$AA95*(36/$AA105)</f>
        <v>0.007797240518330249</v>
      </c>
      <c r="AC95" s="6">
        <f>$AB95*0.6666</f>
        <v>0.005197640529518943</v>
      </c>
      <c r="AE95" s="6">
        <f t="shared" si="67"/>
        <v>0.005197640529518943</v>
      </c>
      <c r="BK95" s="6"/>
      <c r="BL95" s="8"/>
    </row>
    <row r="96" spans="2:64" ht="15">
      <c r="B96" s="5">
        <f>SUM(B82:B95)</f>
        <v>99.5</v>
      </c>
      <c r="E96">
        <f>SUM(E82:E93)</f>
        <v>2.6809683375902646</v>
      </c>
      <c r="G96" s="8" t="s">
        <v>210</v>
      </c>
      <c r="H96" s="3" t="s">
        <v>228</v>
      </c>
      <c r="W96" t="s">
        <v>42</v>
      </c>
      <c r="X96" s="5">
        <v>14.69</v>
      </c>
      <c r="Y96">
        <v>71.85</v>
      </c>
      <c r="Z96">
        <f t="shared" si="66"/>
        <v>0.20445372303409884</v>
      </c>
      <c r="AA96">
        <f aca="true" t="shared" si="68" ref="AA96:AA102">$Z96</f>
        <v>0.20445372303409884</v>
      </c>
      <c r="AB96">
        <f>$AA96*(36/$AA105)</f>
        <v>2.375945698122932</v>
      </c>
      <c r="AC96" s="6">
        <f>$AB96</f>
        <v>2.375945698122932</v>
      </c>
      <c r="AE96" s="6">
        <f t="shared" si="67"/>
        <v>2.375945698122932</v>
      </c>
      <c r="AF96" s="5"/>
      <c r="BK96" s="6"/>
      <c r="BL96" s="9"/>
    </row>
    <row r="97" spans="1:63" ht="15">
      <c r="A97" s="10" t="s">
        <v>213</v>
      </c>
      <c r="W97" t="s">
        <v>44</v>
      </c>
      <c r="X97" s="5">
        <v>0.9</v>
      </c>
      <c r="Y97">
        <v>70.94</v>
      </c>
      <c r="Z97">
        <f t="shared" si="66"/>
        <v>0.012686777558500142</v>
      </c>
      <c r="AA97">
        <f t="shared" si="68"/>
        <v>0.012686777558500142</v>
      </c>
      <c r="AB97">
        <f>$AA97*(36/$AA105)</f>
        <v>0.14743235836372467</v>
      </c>
      <c r="AC97" s="6">
        <f>$AB97</f>
        <v>0.14743235836372467</v>
      </c>
      <c r="AE97" s="6">
        <f t="shared" si="67"/>
        <v>0.14743235836372467</v>
      </c>
      <c r="AF97" s="5"/>
      <c r="BK97" s="6"/>
    </row>
    <row r="98" spans="23:32" ht="15">
      <c r="W98" t="s">
        <v>38</v>
      </c>
      <c r="X98" s="5">
        <v>14.93</v>
      </c>
      <c r="Y98">
        <v>40.3</v>
      </c>
      <c r="Z98">
        <f t="shared" si="66"/>
        <v>0.37047146401985115</v>
      </c>
      <c r="AA98">
        <f t="shared" si="68"/>
        <v>0.37047146401985115</v>
      </c>
      <c r="AB98">
        <f>$AA98*(36/$AA105)</f>
        <v>4.305228920035204</v>
      </c>
      <c r="AC98" s="6">
        <f>$AB98</f>
        <v>4.305228920035204</v>
      </c>
      <c r="AE98" s="6">
        <f t="shared" si="67"/>
        <v>4.305228920035204</v>
      </c>
      <c r="AF98" s="5"/>
    </row>
    <row r="99" spans="1:63" ht="15">
      <c r="A99" t="s">
        <v>265</v>
      </c>
      <c r="W99" t="s">
        <v>39</v>
      </c>
      <c r="X99" s="5">
        <v>0.08</v>
      </c>
      <c r="Y99">
        <v>56.08</v>
      </c>
      <c r="Z99">
        <f t="shared" si="66"/>
        <v>0.0014265335235378032</v>
      </c>
      <c r="AA99">
        <f t="shared" si="68"/>
        <v>0.0014265335235378032</v>
      </c>
      <c r="AB99">
        <f>$AA99*(36/$AA105)</f>
        <v>0.016577669206407714</v>
      </c>
      <c r="AC99" s="6">
        <f>$AB99</f>
        <v>0.016577669206407714</v>
      </c>
      <c r="AE99" s="6">
        <f t="shared" si="67"/>
        <v>0.016577669206407714</v>
      </c>
      <c r="AF99" s="5"/>
      <c r="BK99" s="6"/>
    </row>
    <row r="100" spans="1:58" ht="15">
      <c r="A100" t="s">
        <v>245</v>
      </c>
      <c r="C100" t="s">
        <v>248</v>
      </c>
      <c r="G100" s="5"/>
      <c r="W100" t="s">
        <v>36</v>
      </c>
      <c r="X100" s="5">
        <v>0.04</v>
      </c>
      <c r="Y100">
        <v>61.98</v>
      </c>
      <c r="Z100">
        <f t="shared" si="66"/>
        <v>0.0006453694740238788</v>
      </c>
      <c r="AA100">
        <f t="shared" si="68"/>
        <v>0.0006453694740238788</v>
      </c>
      <c r="AB100">
        <f>$AA100*(36/$AA105)</f>
        <v>0.00749980388105312</v>
      </c>
      <c r="AC100" s="6">
        <f>$AB100*2</f>
        <v>0.01499960776210624</v>
      </c>
      <c r="AE100" s="6">
        <f t="shared" si="67"/>
        <v>0.01499960776210624</v>
      </c>
      <c r="AF100" s="5"/>
      <c r="BF100" s="5"/>
    </row>
    <row r="101" spans="1:32" ht="15">
      <c r="A101" t="s">
        <v>43</v>
      </c>
      <c r="B101" s="5">
        <v>52.4</v>
      </c>
      <c r="C101">
        <v>60.08</v>
      </c>
      <c r="D101">
        <f>$B101/$C101</f>
        <v>0.8721704394141145</v>
      </c>
      <c r="E101">
        <f>$D101*2</f>
        <v>1.744340878828229</v>
      </c>
      <c r="F101">
        <f>$E101*(24/$E115)</f>
        <v>15.656329696436817</v>
      </c>
      <c r="G101" s="6">
        <f>$F101/2</f>
        <v>7.8281648482184085</v>
      </c>
      <c r="I101" s="6">
        <f>+$G101</f>
        <v>7.8281648482184085</v>
      </c>
      <c r="W101" t="s">
        <v>40</v>
      </c>
      <c r="X101" s="5">
        <v>0.31</v>
      </c>
      <c r="Y101">
        <v>94.2</v>
      </c>
      <c r="Z101">
        <f t="shared" si="66"/>
        <v>0.0032908704883227173</v>
      </c>
      <c r="AA101">
        <f t="shared" si="68"/>
        <v>0.0032908704883227173</v>
      </c>
      <c r="AB101">
        <f>$AA101*(36/$AA105)</f>
        <v>0.038243028611936944</v>
      </c>
      <c r="AC101" s="6">
        <f>$AB101*2</f>
        <v>0.07648605722387389</v>
      </c>
      <c r="AE101" s="6">
        <f t="shared" si="67"/>
        <v>0.07648605722387389</v>
      </c>
      <c r="AF101" s="5">
        <f>SUM(AE92:AE101)</f>
        <v>10.739669677647127</v>
      </c>
    </row>
    <row r="102" spans="1:32" ht="15">
      <c r="A102" t="s">
        <v>37</v>
      </c>
      <c r="B102" s="5">
        <v>2.93</v>
      </c>
      <c r="C102">
        <v>101.96</v>
      </c>
      <c r="D102">
        <f>$B102/$C102</f>
        <v>0.028736759513534722</v>
      </c>
      <c r="E102">
        <f>$D102*3</f>
        <v>0.08621027854060417</v>
      </c>
      <c r="F102">
        <f>$E102*(24/$E115)</f>
        <v>0.7737802630412721</v>
      </c>
      <c r="G102" s="6">
        <f>$F102*0.6666</f>
        <v>0.515801923343312</v>
      </c>
      <c r="I102" s="6">
        <f>8-$G101</f>
        <v>0.17183515178159148</v>
      </c>
      <c r="J102" s="5">
        <f>$I101+$I102</f>
        <v>8</v>
      </c>
      <c r="W102" t="s">
        <v>205</v>
      </c>
      <c r="X102" s="7">
        <v>12</v>
      </c>
      <c r="Y102">
        <v>18.02</v>
      </c>
      <c r="Z102">
        <f t="shared" si="66"/>
        <v>0.6659267480577137</v>
      </c>
      <c r="AA102">
        <f t="shared" si="68"/>
        <v>0.6659267480577137</v>
      </c>
      <c r="AB102">
        <f>$AA102*(36/$AA105)</f>
        <v>7.738698854844712</v>
      </c>
      <c r="AC102" s="6">
        <f>$AB102*2</f>
        <v>15.477397709689424</v>
      </c>
      <c r="AE102" s="6">
        <f t="shared" si="67"/>
        <v>15.477397709689424</v>
      </c>
      <c r="AF102" s="5"/>
    </row>
    <row r="103" spans="2:24" ht="15">
      <c r="B103" s="5"/>
      <c r="I103" s="6">
        <f>$G102-$I102</f>
        <v>0.3439667715617205</v>
      </c>
      <c r="J103" s="5"/>
      <c r="W103" t="s">
        <v>209</v>
      </c>
      <c r="X103" s="7">
        <v>0.46</v>
      </c>
    </row>
    <row r="104" spans="1:25" ht="15">
      <c r="A104" t="s">
        <v>41</v>
      </c>
      <c r="B104" s="5">
        <v>0.05</v>
      </c>
      <c r="C104">
        <v>79.88</v>
      </c>
      <c r="D104">
        <f>$B104/$C104</f>
        <v>0.0006259389083625439</v>
      </c>
      <c r="E104">
        <f>$D104*2</f>
        <v>0.0012518778167250877</v>
      </c>
      <c r="F104">
        <f>$E104*(24/$E115)</f>
        <v>0.011236228008065582</v>
      </c>
      <c r="G104" s="6">
        <f>$F104/2</f>
        <v>0.005618114004032791</v>
      </c>
      <c r="I104" s="6">
        <f>$G104</f>
        <v>0.005618114004032791</v>
      </c>
      <c r="J104" s="5"/>
      <c r="W104" t="s">
        <v>19</v>
      </c>
      <c r="X104" s="5">
        <v>0.04</v>
      </c>
      <c r="Y104">
        <v>19</v>
      </c>
    </row>
    <row r="105" spans="1:30" ht="15">
      <c r="A105" t="s">
        <v>203</v>
      </c>
      <c r="B105" s="5">
        <v>0</v>
      </c>
      <c r="C105">
        <v>159.69</v>
      </c>
      <c r="D105">
        <f aca="true" t="shared" si="69" ref="D105:D112">$B105/$C105</f>
        <v>0</v>
      </c>
      <c r="E105">
        <f>$D105*3</f>
        <v>0</v>
      </c>
      <c r="F105">
        <f>$E105*(24/$E115)</f>
        <v>0</v>
      </c>
      <c r="G105" s="6">
        <f>$F105*0.6666</f>
        <v>0</v>
      </c>
      <c r="I105" s="6">
        <f aca="true" t="shared" si="70" ref="I105:I112">$G105</f>
        <v>0</v>
      </c>
      <c r="J105" s="5"/>
      <c r="X105" s="5">
        <f>SUM(X90:X104)</f>
        <v>101.334</v>
      </c>
      <c r="AA105">
        <f>SUM(AA90:AA102)</f>
        <v>3.09785448170909</v>
      </c>
      <c r="AC105" s="8" t="s">
        <v>210</v>
      </c>
      <c r="AD105" s="3" t="s">
        <v>250</v>
      </c>
    </row>
    <row r="106" spans="1:30" ht="15">
      <c r="A106" t="s">
        <v>42</v>
      </c>
      <c r="B106" s="5">
        <v>17.02</v>
      </c>
      <c r="C106">
        <v>71.85</v>
      </c>
      <c r="D106">
        <f t="shared" si="69"/>
        <v>0.23688239387613083</v>
      </c>
      <c r="E106">
        <f aca="true" t="shared" si="71" ref="E106:E112">$D106</f>
        <v>0.23688239387613083</v>
      </c>
      <c r="F106">
        <f>$E106*(24/$E115)</f>
        <v>2.1261376734444566</v>
      </c>
      <c r="G106" s="6">
        <f>$F106</f>
        <v>2.1261376734444566</v>
      </c>
      <c r="I106" s="6">
        <f t="shared" si="70"/>
        <v>2.1261376734444566</v>
      </c>
      <c r="J106" s="5"/>
      <c r="X106" s="10" t="s">
        <v>217</v>
      </c>
      <c r="AD106" s="3" t="s">
        <v>251</v>
      </c>
    </row>
    <row r="107" spans="1:30" ht="15">
      <c r="A107" t="s">
        <v>44</v>
      </c>
      <c r="B107" s="5">
        <v>0.34</v>
      </c>
      <c r="C107">
        <v>70.94</v>
      </c>
      <c r="D107">
        <f t="shared" si="69"/>
        <v>0.004792782633211165</v>
      </c>
      <c r="E107">
        <f t="shared" si="71"/>
        <v>0.004792782633211165</v>
      </c>
      <c r="F107">
        <f>$E107*(24/$E115)</f>
        <v>0.04301761540973425</v>
      </c>
      <c r="G107" s="6">
        <f>$F107</f>
        <v>0.04301761540973425</v>
      </c>
      <c r="I107" s="6">
        <f t="shared" si="70"/>
        <v>0.04301761540973425</v>
      </c>
      <c r="J107" s="5"/>
      <c r="AD107" s="3"/>
    </row>
    <row r="108" spans="1:10" ht="15">
      <c r="A108" t="s">
        <v>38</v>
      </c>
      <c r="B108" s="5">
        <v>12.32</v>
      </c>
      <c r="C108">
        <v>40.3</v>
      </c>
      <c r="D108">
        <f t="shared" si="69"/>
        <v>0.3057071960297767</v>
      </c>
      <c r="E108">
        <f t="shared" si="71"/>
        <v>0.3057071960297767</v>
      </c>
      <c r="F108">
        <f>$E108*(24/$E115)</f>
        <v>2.743874611727621</v>
      </c>
      <c r="G108" s="6">
        <f>$F108</f>
        <v>2.743874611727621</v>
      </c>
      <c r="I108" s="6">
        <f t="shared" si="70"/>
        <v>2.743874611727621</v>
      </c>
      <c r="J108" s="5">
        <f>SUM(I103:I108)</f>
        <v>5.262614786147565</v>
      </c>
    </row>
    <row r="109" spans="1:10" ht="15">
      <c r="A109" t="s">
        <v>39</v>
      </c>
      <c r="B109" s="5">
        <v>12.21</v>
      </c>
      <c r="C109">
        <v>56.08</v>
      </c>
      <c r="D109">
        <f t="shared" si="69"/>
        <v>0.21772467902995724</v>
      </c>
      <c r="E109">
        <f t="shared" si="71"/>
        <v>0.21772467902995724</v>
      </c>
      <c r="F109">
        <f>$E109*(24/$E115)</f>
        <v>1.9541876242869194</v>
      </c>
      <c r="G109" s="6">
        <f>$F109</f>
        <v>1.9541876242869194</v>
      </c>
      <c r="I109" s="6">
        <f t="shared" si="70"/>
        <v>1.9541876242869194</v>
      </c>
      <c r="J109" s="5"/>
    </row>
    <row r="110" spans="1:24" ht="15">
      <c r="A110" t="s">
        <v>36</v>
      </c>
      <c r="B110" s="5">
        <v>0.28</v>
      </c>
      <c r="C110">
        <v>61.98</v>
      </c>
      <c r="D110">
        <f t="shared" si="69"/>
        <v>0.004517586318167151</v>
      </c>
      <c r="E110">
        <f t="shared" si="71"/>
        <v>0.004517586318167151</v>
      </c>
      <c r="F110">
        <f>$E110*(24/$E115)</f>
        <v>0.04054759117773444</v>
      </c>
      <c r="G110" s="6">
        <f>$F110*2</f>
        <v>0.08109518235546888</v>
      </c>
      <c r="I110" s="6">
        <f t="shared" si="70"/>
        <v>0.08109518235546888</v>
      </c>
      <c r="J110" s="5"/>
      <c r="X110" s="4"/>
    </row>
    <row r="111" spans="1:31" ht="15">
      <c r="A111" t="s">
        <v>40</v>
      </c>
      <c r="B111" s="5">
        <v>0.14</v>
      </c>
      <c r="C111">
        <v>94.2</v>
      </c>
      <c r="D111">
        <f t="shared" si="69"/>
        <v>0.00148619957537155</v>
      </c>
      <c r="E111">
        <f t="shared" si="71"/>
        <v>0.00148619957537155</v>
      </c>
      <c r="F111">
        <f>$E111*(24/$E115)</f>
        <v>0.01333938270273875</v>
      </c>
      <c r="G111" s="6">
        <f>$F111*2</f>
        <v>0.0266787654054775</v>
      </c>
      <c r="I111" s="6">
        <f t="shared" si="70"/>
        <v>0.0266787654054775</v>
      </c>
      <c r="J111" s="5">
        <f>SUM(I109:I111)</f>
        <v>2.061961572047866</v>
      </c>
      <c r="X111" s="5"/>
      <c r="AC111" s="6"/>
      <c r="AE111" s="6"/>
    </row>
    <row r="112" spans="1:32" ht="15">
      <c r="A112" t="s">
        <v>205</v>
      </c>
      <c r="B112" s="7">
        <v>1.28</v>
      </c>
      <c r="C112">
        <v>18.02</v>
      </c>
      <c r="D112">
        <f t="shared" si="69"/>
        <v>0.07103218645948946</v>
      </c>
      <c r="E112">
        <f t="shared" si="71"/>
        <v>0.07103218645948946</v>
      </c>
      <c r="F112">
        <f>$E112*(24/$E115)</f>
        <v>0.6375493137646374</v>
      </c>
      <c r="G112" s="6">
        <f>$F112*2</f>
        <v>1.2750986275292748</v>
      </c>
      <c r="I112" s="6">
        <f t="shared" si="70"/>
        <v>1.2750986275292748</v>
      </c>
      <c r="J112" s="5">
        <f>$I112</f>
        <v>1.2750986275292748</v>
      </c>
      <c r="X112" s="5"/>
      <c r="AC112" s="6"/>
      <c r="AE112" s="6"/>
      <c r="AF112" s="5"/>
    </row>
    <row r="113" spans="2:32" ht="15">
      <c r="B113" s="5"/>
      <c r="X113" s="5"/>
      <c r="AC113" s="6"/>
      <c r="AE113" s="6"/>
      <c r="AF113" s="5"/>
    </row>
    <row r="114" spans="1:32" ht="15">
      <c r="A114" t="s">
        <v>19</v>
      </c>
      <c r="B114" s="5">
        <v>0</v>
      </c>
      <c r="C114">
        <v>19</v>
      </c>
      <c r="X114" s="5"/>
      <c r="AC114" s="6"/>
      <c r="AE114" s="6"/>
      <c r="AF114" s="5"/>
    </row>
    <row r="115" spans="2:32" ht="15">
      <c r="B115" s="5">
        <f>SUM(B101:B114)</f>
        <v>98.97000000000001</v>
      </c>
      <c r="E115">
        <f>SUM(E101:E112)</f>
        <v>2.6739460591076627</v>
      </c>
      <c r="G115" s="8" t="s">
        <v>210</v>
      </c>
      <c r="H115" s="3" t="s">
        <v>228</v>
      </c>
      <c r="X115" s="5"/>
      <c r="AC115" s="6"/>
      <c r="AE115" s="6"/>
      <c r="AF115" s="5"/>
    </row>
    <row r="116" spans="1:31" ht="15">
      <c r="A116" s="10" t="s">
        <v>213</v>
      </c>
      <c r="X116" s="5"/>
      <c r="AC116" s="6"/>
      <c r="AE116" s="6"/>
    </row>
    <row r="117" spans="24:32" ht="15">
      <c r="X117" s="5"/>
      <c r="AC117" s="6"/>
      <c r="AE117" s="6"/>
      <c r="AF117" s="5"/>
    </row>
    <row r="118" spans="1:32" ht="15">
      <c r="A118" t="s">
        <v>265</v>
      </c>
      <c r="X118" s="5"/>
      <c r="AC118" s="6"/>
      <c r="AE118" s="6"/>
      <c r="AF118" s="5"/>
    </row>
    <row r="119" spans="1:32" ht="15">
      <c r="A119" t="s">
        <v>245</v>
      </c>
      <c r="C119" t="s">
        <v>252</v>
      </c>
      <c r="G119" s="5"/>
      <c r="X119" s="5"/>
      <c r="AC119" s="6"/>
      <c r="AE119" s="6"/>
      <c r="AF119" s="5"/>
    </row>
    <row r="120" spans="1:32" ht="15">
      <c r="A120" t="s">
        <v>43</v>
      </c>
      <c r="B120" s="5">
        <v>51.73</v>
      </c>
      <c r="C120">
        <v>60.08</v>
      </c>
      <c r="D120">
        <f>$B120/$C120</f>
        <v>0.8610186418109187</v>
      </c>
      <c r="E120">
        <f>$D120*2</f>
        <v>1.7220372836218374</v>
      </c>
      <c r="F120">
        <f>$E120*(24/$E134)</f>
        <v>15.434622451475136</v>
      </c>
      <c r="G120" s="6">
        <f>$F120/2</f>
        <v>7.717311225737568</v>
      </c>
      <c r="I120" s="6">
        <f>+$G120</f>
        <v>7.717311225737568</v>
      </c>
      <c r="X120" s="5"/>
      <c r="AC120" s="6"/>
      <c r="AE120" s="6"/>
      <c r="AF120" s="5"/>
    </row>
    <row r="121" spans="1:32" ht="15">
      <c r="A121" t="s">
        <v>37</v>
      </c>
      <c r="B121" s="5">
        <v>3.78</v>
      </c>
      <c r="C121">
        <v>101.96</v>
      </c>
      <c r="D121">
        <f>$B121/$C121</f>
        <v>0.037073362102785404</v>
      </c>
      <c r="E121">
        <f>$D121*3</f>
        <v>0.11122008630835621</v>
      </c>
      <c r="F121">
        <f>$E121*(24/$E134)</f>
        <v>0.9968657807335456</v>
      </c>
      <c r="G121" s="6">
        <f>$F121*0.6666</f>
        <v>0.6645107294369814</v>
      </c>
      <c r="I121" s="6">
        <f>8-$G120</f>
        <v>0.2826887742624322</v>
      </c>
      <c r="J121" s="5">
        <f>$I120+$I121</f>
        <v>8</v>
      </c>
      <c r="X121" s="5"/>
      <c r="AC121" s="6"/>
      <c r="AE121" s="6"/>
      <c r="AF121" s="5"/>
    </row>
    <row r="122" spans="2:32" ht="15">
      <c r="B122" s="5"/>
      <c r="I122" s="6">
        <f>$G121-$I121</f>
        <v>0.3818219551745492</v>
      </c>
      <c r="J122" s="5"/>
      <c r="X122" s="5"/>
      <c r="AC122" s="6"/>
      <c r="AE122" s="6"/>
      <c r="AF122" s="5"/>
    </row>
    <row r="123" spans="1:32" ht="15">
      <c r="A123" t="s">
        <v>41</v>
      </c>
      <c r="B123" s="5">
        <v>0.06</v>
      </c>
      <c r="C123">
        <v>79.88</v>
      </c>
      <c r="D123">
        <f>$B123/$C123</f>
        <v>0.0007511266900350526</v>
      </c>
      <c r="E123">
        <f>$D123*2</f>
        <v>0.0015022533800701052</v>
      </c>
      <c r="F123">
        <f>$E123*(24/$E134)</f>
        <v>0.013464699033151888</v>
      </c>
      <c r="G123" s="6">
        <f>$F123/2</f>
        <v>0.006732349516575944</v>
      </c>
      <c r="I123" s="6">
        <f>$G123</f>
        <v>0.006732349516575944</v>
      </c>
      <c r="J123" s="5"/>
      <c r="X123" s="7"/>
      <c r="AC123" s="6"/>
      <c r="AE123" s="6"/>
      <c r="AF123" s="5"/>
    </row>
    <row r="124" spans="1:24" ht="15">
      <c r="A124" t="s">
        <v>203</v>
      </c>
      <c r="B124" s="5">
        <v>0</v>
      </c>
      <c r="C124">
        <v>159.69</v>
      </c>
      <c r="D124">
        <f aca="true" t="shared" si="72" ref="D124:D131">$B124/$C124</f>
        <v>0</v>
      </c>
      <c r="E124">
        <f>$D124*3</f>
        <v>0</v>
      </c>
      <c r="F124">
        <f>$E124*(24/$E134)</f>
        <v>0</v>
      </c>
      <c r="G124" s="6">
        <f>$F124*0.6666</f>
        <v>0</v>
      </c>
      <c r="I124" s="6">
        <f aca="true" t="shared" si="73" ref="I124:I131">$G124</f>
        <v>0</v>
      </c>
      <c r="J124" s="5"/>
      <c r="X124" s="7"/>
    </row>
    <row r="125" spans="1:24" ht="15">
      <c r="A125" t="s">
        <v>42</v>
      </c>
      <c r="B125" s="5">
        <v>17.83</v>
      </c>
      <c r="C125">
        <v>71.85</v>
      </c>
      <c r="D125">
        <f t="shared" si="72"/>
        <v>0.24815588030619345</v>
      </c>
      <c r="E125">
        <f aca="true" t="shared" si="74" ref="E125:E131">$D125</f>
        <v>0.24815588030619345</v>
      </c>
      <c r="F125">
        <f>$E125*(24/$E134)</f>
        <v>2.2242214835115424</v>
      </c>
      <c r="G125" s="6">
        <f>$F125</f>
        <v>2.2242214835115424</v>
      </c>
      <c r="I125" s="6">
        <f t="shared" si="73"/>
        <v>2.2242214835115424</v>
      </c>
      <c r="J125" s="5"/>
      <c r="X125" s="5"/>
    </row>
    <row r="126" spans="1:30" ht="15">
      <c r="A126" t="s">
        <v>44</v>
      </c>
      <c r="B126" s="5">
        <v>0.37</v>
      </c>
      <c r="C126">
        <v>70.94</v>
      </c>
      <c r="D126">
        <f t="shared" si="72"/>
        <v>0.005215675218494502</v>
      </c>
      <c r="E126">
        <f t="shared" si="74"/>
        <v>0.005215675218494502</v>
      </c>
      <c r="F126">
        <f>$E126*(24/$E134)</f>
        <v>0.046748103884059755</v>
      </c>
      <c r="G126" s="6">
        <f>$F126</f>
        <v>0.046748103884059755</v>
      </c>
      <c r="I126" s="6">
        <f t="shared" si="73"/>
        <v>0.046748103884059755</v>
      </c>
      <c r="J126" s="5"/>
      <c r="X126" s="5"/>
      <c r="AC126" s="8"/>
      <c r="AD126" s="3"/>
    </row>
    <row r="127" spans="1:10" ht="15">
      <c r="A127" t="s">
        <v>38</v>
      </c>
      <c r="B127" s="5">
        <v>11.98</v>
      </c>
      <c r="C127">
        <v>40.3</v>
      </c>
      <c r="D127">
        <f t="shared" si="72"/>
        <v>0.29727047146401986</v>
      </c>
      <c r="E127">
        <f t="shared" si="74"/>
        <v>0.29727047146401986</v>
      </c>
      <c r="F127">
        <f>$E127*(24/$E134)</f>
        <v>2.6644356290410895</v>
      </c>
      <c r="G127" s="6">
        <f>$F127</f>
        <v>2.6644356290410895</v>
      </c>
      <c r="I127" s="6">
        <f t="shared" si="73"/>
        <v>2.6644356290410895</v>
      </c>
      <c r="J127" s="5">
        <f>SUM(I122:I127)</f>
        <v>5.323959521127817</v>
      </c>
    </row>
    <row r="128" spans="1:24" ht="15">
      <c r="A128" t="s">
        <v>39</v>
      </c>
      <c r="B128" s="5">
        <v>11.95</v>
      </c>
      <c r="C128">
        <v>56.08</v>
      </c>
      <c r="D128">
        <f t="shared" si="72"/>
        <v>0.21308844507845934</v>
      </c>
      <c r="E128">
        <f t="shared" si="74"/>
        <v>0.21308844507845934</v>
      </c>
      <c r="F128">
        <f>$E128*(24/$E134)</f>
        <v>1.9099120151687565</v>
      </c>
      <c r="G128" s="6">
        <f>$F128</f>
        <v>1.9099120151687565</v>
      </c>
      <c r="I128" s="6">
        <f t="shared" si="73"/>
        <v>1.9099120151687565</v>
      </c>
      <c r="J128" s="5"/>
      <c r="X128" s="10"/>
    </row>
    <row r="129" spans="1:10" ht="15">
      <c r="A129" t="s">
        <v>36</v>
      </c>
      <c r="B129" s="5">
        <v>0.4</v>
      </c>
      <c r="C129">
        <v>61.98</v>
      </c>
      <c r="D129">
        <f t="shared" si="72"/>
        <v>0.006453694740238787</v>
      </c>
      <c r="E129">
        <f t="shared" si="74"/>
        <v>0.006453694740238787</v>
      </c>
      <c r="F129">
        <f>$E129*(24/$E134)</f>
        <v>0.05784447449543793</v>
      </c>
      <c r="G129" s="6">
        <f>$F129*2</f>
        <v>0.11568894899087585</v>
      </c>
      <c r="I129" s="6">
        <f t="shared" si="73"/>
        <v>0.11568894899087585</v>
      </c>
      <c r="J129" s="5"/>
    </row>
    <row r="130" spans="1:10" ht="15">
      <c r="A130" t="s">
        <v>40</v>
      </c>
      <c r="B130" s="5">
        <v>0.16</v>
      </c>
      <c r="C130">
        <v>94.2</v>
      </c>
      <c r="D130">
        <f t="shared" si="72"/>
        <v>0.0016985138004246285</v>
      </c>
      <c r="E130">
        <f t="shared" si="74"/>
        <v>0.0016985138004246285</v>
      </c>
      <c r="F130">
        <f>$E130*(24/$E134)</f>
        <v>0.015223781440455383</v>
      </c>
      <c r="G130" s="6">
        <f>$F130*2</f>
        <v>0.030447562880910765</v>
      </c>
      <c r="I130" s="6">
        <f t="shared" si="73"/>
        <v>0.030447562880910765</v>
      </c>
      <c r="J130" s="5">
        <f>SUM(I128:I130)</f>
        <v>2.0560485270405433</v>
      </c>
    </row>
    <row r="131" spans="1:10" ht="15">
      <c r="A131" t="s">
        <v>205</v>
      </c>
      <c r="B131" s="7">
        <v>1.28</v>
      </c>
      <c r="C131">
        <v>18.02</v>
      </c>
      <c r="D131">
        <f t="shared" si="72"/>
        <v>0.07103218645948946</v>
      </c>
      <c r="E131">
        <f t="shared" si="74"/>
        <v>0.07103218645948946</v>
      </c>
      <c r="F131">
        <f>$E131*(24/$E134)</f>
        <v>0.6366615812168244</v>
      </c>
      <c r="G131" s="6">
        <f>$F131*2</f>
        <v>1.2733231624336487</v>
      </c>
      <c r="I131" s="6">
        <f t="shared" si="73"/>
        <v>1.2733231624336487</v>
      </c>
      <c r="J131" s="5">
        <f>$I131</f>
        <v>1.2733231624336487</v>
      </c>
    </row>
    <row r="132" ht="15">
      <c r="B132" s="5"/>
    </row>
    <row r="133" spans="1:3" ht="15">
      <c r="A133" t="s">
        <v>19</v>
      </c>
      <c r="B133" s="5">
        <v>0</v>
      </c>
      <c r="C133">
        <v>19</v>
      </c>
    </row>
    <row r="134" spans="2:8" ht="15">
      <c r="B134" s="5">
        <f>SUM(B120:B133)</f>
        <v>99.54000000000002</v>
      </c>
      <c r="E134">
        <f>SUM(E120:E131)</f>
        <v>2.677674490377584</v>
      </c>
      <c r="G134" s="8" t="s">
        <v>210</v>
      </c>
      <c r="H134" s="3" t="s">
        <v>228</v>
      </c>
    </row>
    <row r="135" ht="15">
      <c r="A135" s="10" t="s">
        <v>213</v>
      </c>
    </row>
    <row r="137" ht="15">
      <c r="A137" t="s">
        <v>265</v>
      </c>
    </row>
    <row r="138" spans="1:7" ht="15">
      <c r="A138" t="s">
        <v>245</v>
      </c>
      <c r="C138" t="s">
        <v>253</v>
      </c>
      <c r="G138" s="5"/>
    </row>
    <row r="139" spans="1:9" ht="15">
      <c r="A139" t="s">
        <v>43</v>
      </c>
      <c r="B139" s="5">
        <v>44.85</v>
      </c>
      <c r="C139">
        <v>60.08</v>
      </c>
      <c r="D139">
        <f>$B139/$C139</f>
        <v>0.7465046604527298</v>
      </c>
      <c r="E139">
        <f>$D139*2</f>
        <v>1.4930093209054596</v>
      </c>
      <c r="F139">
        <f>$E139*(24/$E153)</f>
        <v>13.643568119778879</v>
      </c>
      <c r="G139" s="6">
        <f>$F139/2</f>
        <v>6.821784059889439</v>
      </c>
      <c r="I139" s="6">
        <f>+$G139</f>
        <v>6.821784059889439</v>
      </c>
    </row>
    <row r="140" spans="1:10" ht="15">
      <c r="A140" t="s">
        <v>37</v>
      </c>
      <c r="B140" s="5">
        <v>11.72</v>
      </c>
      <c r="C140">
        <v>101.96</v>
      </c>
      <c r="D140">
        <f>$B140/$C140</f>
        <v>0.11494703805413889</v>
      </c>
      <c r="E140">
        <f>$D140*3</f>
        <v>0.3448411141624167</v>
      </c>
      <c r="F140">
        <f>$E140*(24/$E153)</f>
        <v>3.1512617943483683</v>
      </c>
      <c r="G140" s="6">
        <f>$F140*0.6666</f>
        <v>2.100631112112622</v>
      </c>
      <c r="I140" s="6">
        <f>8-$G139</f>
        <v>1.1782159401105607</v>
      </c>
      <c r="J140" s="5">
        <f>$I139+$I140</f>
        <v>8</v>
      </c>
    </row>
    <row r="141" spans="2:10" ht="15">
      <c r="B141" s="5"/>
      <c r="I141" s="6">
        <f>$G140-$I140</f>
        <v>0.9224151720020615</v>
      </c>
      <c r="J141" s="5"/>
    </row>
    <row r="142" spans="1:10" ht="15">
      <c r="A142" t="s">
        <v>41</v>
      </c>
      <c r="B142" s="5">
        <v>0.24</v>
      </c>
      <c r="C142">
        <v>79.88</v>
      </c>
      <c r="D142">
        <f>$B142/$C142</f>
        <v>0.0030045067601402104</v>
      </c>
      <c r="E142">
        <f>$D142*2</f>
        <v>0.006009013520280421</v>
      </c>
      <c r="F142">
        <f>$E142*(24/$E153)</f>
        <v>0.05491217244839266</v>
      </c>
      <c r="G142" s="6">
        <f>$F142/2</f>
        <v>0.02745608622419633</v>
      </c>
      <c r="I142" s="6">
        <f>$G142</f>
        <v>0.02745608622419633</v>
      </c>
      <c r="J142" s="5"/>
    </row>
    <row r="143" spans="1:10" ht="15">
      <c r="A143" t="s">
        <v>203</v>
      </c>
      <c r="B143" s="5">
        <v>0</v>
      </c>
      <c r="C143">
        <v>159.69</v>
      </c>
      <c r="D143">
        <f aca="true" t="shared" si="75" ref="D143:D150">$B143/$C143</f>
        <v>0</v>
      </c>
      <c r="E143">
        <f>$D143*3</f>
        <v>0</v>
      </c>
      <c r="F143">
        <f>$E143*(24/$E153)</f>
        <v>0</v>
      </c>
      <c r="G143" s="6">
        <f>$F143*0.6666</f>
        <v>0</v>
      </c>
      <c r="I143" s="6">
        <f aca="true" t="shared" si="76" ref="I143:I150">$G143</f>
        <v>0</v>
      </c>
      <c r="J143" s="5"/>
    </row>
    <row r="144" spans="1:10" ht="15">
      <c r="A144" t="s">
        <v>42</v>
      </c>
      <c r="B144" s="5">
        <v>20.44</v>
      </c>
      <c r="C144">
        <v>71.85</v>
      </c>
      <c r="D144">
        <f t="shared" si="75"/>
        <v>0.284481558803062</v>
      </c>
      <c r="E144">
        <f aca="true" t="shared" si="77" ref="E144:E150">$D144</f>
        <v>0.284481558803062</v>
      </c>
      <c r="F144">
        <f>$E144*(24/$E153)</f>
        <v>2.5996780274597038</v>
      </c>
      <c r="G144" s="6">
        <f>$F144</f>
        <v>2.5996780274597038</v>
      </c>
      <c r="I144" s="6">
        <f t="shared" si="76"/>
        <v>2.5996780274597038</v>
      </c>
      <c r="J144" s="5"/>
    </row>
    <row r="145" spans="1:10" ht="15">
      <c r="A145" t="s">
        <v>44</v>
      </c>
      <c r="B145" s="5">
        <v>0.35</v>
      </c>
      <c r="C145">
        <v>70.94</v>
      </c>
      <c r="D145">
        <f t="shared" si="75"/>
        <v>0.00493374682830561</v>
      </c>
      <c r="E145">
        <f t="shared" si="77"/>
        <v>0.00493374682830561</v>
      </c>
      <c r="F145">
        <f>$E145*(24/$E153)</f>
        <v>0.04508606208627484</v>
      </c>
      <c r="G145" s="6">
        <f>$F145</f>
        <v>0.04508606208627484</v>
      </c>
      <c r="I145" s="6">
        <f t="shared" si="76"/>
        <v>0.04508606208627484</v>
      </c>
      <c r="J145" s="5"/>
    </row>
    <row r="146" spans="1:10" ht="15">
      <c r="A146" t="s">
        <v>38</v>
      </c>
      <c r="B146" s="5">
        <v>7.77</v>
      </c>
      <c r="C146">
        <v>40.3</v>
      </c>
      <c r="D146">
        <f t="shared" si="75"/>
        <v>0.19280397022332507</v>
      </c>
      <c r="E146">
        <f t="shared" si="77"/>
        <v>0.19280397022332507</v>
      </c>
      <c r="F146">
        <f>$E146*(24/$E153)</f>
        <v>1.7619006557242554</v>
      </c>
      <c r="G146" s="6">
        <f>$F146</f>
        <v>1.7619006557242554</v>
      </c>
      <c r="I146" s="6">
        <f t="shared" si="76"/>
        <v>1.7619006557242554</v>
      </c>
      <c r="J146" s="5">
        <f>SUM(I141:I146)</f>
        <v>5.356536003496492</v>
      </c>
    </row>
    <row r="147" spans="1:10" ht="15">
      <c r="A147" t="s">
        <v>39</v>
      </c>
      <c r="B147" s="5">
        <v>11.62</v>
      </c>
      <c r="C147">
        <v>56.08</v>
      </c>
      <c r="D147">
        <f t="shared" si="75"/>
        <v>0.2072039942938659</v>
      </c>
      <c r="E147">
        <f t="shared" si="77"/>
        <v>0.2072039942938659</v>
      </c>
      <c r="F147">
        <f>$E147*(24/$E153)</f>
        <v>1.8934924057434235</v>
      </c>
      <c r="G147" s="6">
        <f>$F147</f>
        <v>1.8934924057434235</v>
      </c>
      <c r="I147" s="6">
        <f t="shared" si="76"/>
        <v>1.8934924057434235</v>
      </c>
      <c r="J147" s="5"/>
    </row>
    <row r="148" spans="1:10" ht="15">
      <c r="A148" t="s">
        <v>36</v>
      </c>
      <c r="B148" s="5">
        <v>1.1</v>
      </c>
      <c r="C148">
        <v>61.98</v>
      </c>
      <c r="D148">
        <f t="shared" si="75"/>
        <v>0.017747660535656667</v>
      </c>
      <c r="E148">
        <f t="shared" si="77"/>
        <v>0.017747660535656667</v>
      </c>
      <c r="F148">
        <f>$E148*(24/$E153)</f>
        <v>0.16218345866594622</v>
      </c>
      <c r="G148" s="6">
        <f>$F148*2</f>
        <v>0.32436691733189243</v>
      </c>
      <c r="I148" s="6">
        <f t="shared" si="76"/>
        <v>0.32436691733189243</v>
      </c>
      <c r="J148" s="5"/>
    </row>
    <row r="149" spans="1:10" ht="15">
      <c r="A149" t="s">
        <v>40</v>
      </c>
      <c r="B149" s="5">
        <v>0.4</v>
      </c>
      <c r="C149">
        <v>94.2</v>
      </c>
      <c r="D149">
        <f t="shared" si="75"/>
        <v>0.004246284501061571</v>
      </c>
      <c r="E149">
        <f t="shared" si="77"/>
        <v>0.004246284501061571</v>
      </c>
      <c r="F149">
        <f>$E149*(24/$E153)</f>
        <v>0.03880382462117485</v>
      </c>
      <c r="G149" s="6">
        <f>$F149*2</f>
        <v>0.0776076492423497</v>
      </c>
      <c r="I149" s="6">
        <f t="shared" si="76"/>
        <v>0.0776076492423497</v>
      </c>
      <c r="J149" s="5">
        <f>SUM(I147:I149)</f>
        <v>2.2954669723176657</v>
      </c>
    </row>
    <row r="150" spans="1:10" ht="15">
      <c r="A150" t="s">
        <v>205</v>
      </c>
      <c r="B150" s="7">
        <v>1.28</v>
      </c>
      <c r="C150">
        <v>18.02</v>
      </c>
      <c r="D150">
        <f t="shared" si="75"/>
        <v>0.07103218645948946</v>
      </c>
      <c r="E150">
        <f t="shared" si="77"/>
        <v>0.07103218645948946</v>
      </c>
      <c r="F150">
        <f>$E150*(24/$E153)</f>
        <v>0.649113479123582</v>
      </c>
      <c r="G150" s="6">
        <f>$F150*2</f>
        <v>1.298226958247164</v>
      </c>
      <c r="I150" s="6">
        <f t="shared" si="76"/>
        <v>1.298226958247164</v>
      </c>
      <c r="J150" s="5">
        <f>$I150</f>
        <v>1.298226958247164</v>
      </c>
    </row>
    <row r="151" ht="15">
      <c r="B151" s="5"/>
    </row>
    <row r="152" spans="1:3" ht="15">
      <c r="A152" t="s">
        <v>19</v>
      </c>
      <c r="B152" s="5">
        <v>0</v>
      </c>
      <c r="C152">
        <v>19</v>
      </c>
    </row>
    <row r="153" spans="2:8" ht="15">
      <c r="B153" s="5">
        <f>SUM(B139:B152)</f>
        <v>99.77</v>
      </c>
      <c r="E153">
        <f>SUM(E139:E150)</f>
        <v>2.626308850232923</v>
      </c>
      <c r="G153" s="8" t="s">
        <v>210</v>
      </c>
      <c r="H153" s="3" t="s">
        <v>254</v>
      </c>
    </row>
    <row r="154" ht="15">
      <c r="A154" s="10" t="s">
        <v>213</v>
      </c>
    </row>
    <row r="156" ht="15">
      <c r="A156" t="s">
        <v>265</v>
      </c>
    </row>
    <row r="157" spans="1:19" ht="15">
      <c r="A157" t="s">
        <v>245</v>
      </c>
      <c r="C157" t="s">
        <v>255</v>
      </c>
      <c r="G157" s="5"/>
      <c r="M157" t="s">
        <v>200</v>
      </c>
      <c r="O157" t="s">
        <v>256</v>
      </c>
      <c r="S157" s="5"/>
    </row>
    <row r="158" spans="1:21" ht="15">
      <c r="A158" t="s">
        <v>43</v>
      </c>
      <c r="B158" s="5">
        <v>50.39</v>
      </c>
      <c r="C158">
        <v>60.08</v>
      </c>
      <c r="D158">
        <f>$B158/$C158</f>
        <v>0.8387150466045273</v>
      </c>
      <c r="E158">
        <f>$D158*2</f>
        <v>1.6774300932090547</v>
      </c>
      <c r="F158">
        <f>$E158*(24/$E172)</f>
        <v>15.134670453567475</v>
      </c>
      <c r="G158" s="6">
        <f>$F158/2</f>
        <v>7.5673352267837375</v>
      </c>
      <c r="I158" s="6">
        <f>$G158</f>
        <v>7.5673352267837375</v>
      </c>
      <c r="M158" t="s">
        <v>43</v>
      </c>
      <c r="N158" s="5">
        <v>44.15</v>
      </c>
      <c r="O158">
        <v>60.08</v>
      </c>
      <c r="P158">
        <f>$N158/$O158</f>
        <v>0.7348535286284953</v>
      </c>
      <c r="Q158">
        <f>$P158*2</f>
        <v>1.4697070572569906</v>
      </c>
      <c r="R158">
        <f>$Q158*(24/$Q172)</f>
        <v>13.33512231786934</v>
      </c>
      <c r="S158" s="6">
        <f>$R158/2</f>
        <v>6.66756115893467</v>
      </c>
      <c r="U158" s="6">
        <f>+$G158</f>
        <v>7.5673352267837375</v>
      </c>
    </row>
    <row r="159" spans="1:22" ht="15">
      <c r="A159" t="s">
        <v>37</v>
      </c>
      <c r="B159" s="5">
        <v>4.89</v>
      </c>
      <c r="C159">
        <v>101.96</v>
      </c>
      <c r="D159">
        <f>$B159/$C159</f>
        <v>0.0479599843075716</v>
      </c>
      <c r="E159">
        <f>$D159*3</f>
        <v>0.1438799529227148</v>
      </c>
      <c r="F159">
        <f>$E159*(24/$E172)</f>
        <v>1.2981618018991292</v>
      </c>
      <c r="G159" s="6">
        <f>$F159*0.6666</f>
        <v>0.8653546571459595</v>
      </c>
      <c r="I159" s="6">
        <f>8-$G158</f>
        <v>0.4326647732162625</v>
      </c>
      <c r="J159" s="5">
        <f>$I158+$I159</f>
        <v>8</v>
      </c>
      <c r="M159" t="s">
        <v>37</v>
      </c>
      <c r="N159" s="5">
        <v>12.07</v>
      </c>
      <c r="O159">
        <v>101.96</v>
      </c>
      <c r="P159">
        <f aca="true" t="shared" si="78" ref="P159:P169">$N159/$O159</f>
        <v>0.11837975676735976</v>
      </c>
      <c r="Q159">
        <f>$P159*3</f>
        <v>0.35513927030207926</v>
      </c>
      <c r="R159">
        <f>$Q159*(24/$Q172)</f>
        <v>3.222292215290758</v>
      </c>
      <c r="S159" s="6">
        <f>$R159*0.6666</f>
        <v>2.147979990712819</v>
      </c>
      <c r="U159" s="6">
        <f>8-$S158</f>
        <v>1.33243884106533</v>
      </c>
      <c r="V159" s="5">
        <f>$I158+$I159</f>
        <v>8</v>
      </c>
    </row>
    <row r="160" spans="2:22" ht="15">
      <c r="B160" s="5"/>
      <c r="I160" s="6">
        <f>$G159-$I159</f>
        <v>0.432689883929697</v>
      </c>
      <c r="J160" s="5"/>
      <c r="N160" s="5"/>
      <c r="U160" s="6">
        <f>$S159-$U159</f>
        <v>0.8155411496474891</v>
      </c>
      <c r="V160" s="5"/>
    </row>
    <row r="161" spans="1:22" ht="15">
      <c r="A161" t="s">
        <v>41</v>
      </c>
      <c r="B161" s="5">
        <v>0.1</v>
      </c>
      <c r="C161">
        <v>79.88</v>
      </c>
      <c r="D161">
        <f>$B161/$C161</f>
        <v>0.0012518778167250877</v>
      </c>
      <c r="E161">
        <f>$D161*2</f>
        <v>0.0025037556334501754</v>
      </c>
      <c r="F161">
        <f>$E161*(24/$E172)</f>
        <v>0.02259022093495308</v>
      </c>
      <c r="G161" s="6">
        <f>$F161/2</f>
        <v>0.01129511046747654</v>
      </c>
      <c r="I161" s="6">
        <f>$G161</f>
        <v>0.01129511046747654</v>
      </c>
      <c r="J161" s="5"/>
      <c r="M161" t="s">
        <v>41</v>
      </c>
      <c r="N161" s="5">
        <v>0.15</v>
      </c>
      <c r="O161">
        <v>79.88</v>
      </c>
      <c r="P161">
        <f t="shared" si="78"/>
        <v>0.0018778167250876315</v>
      </c>
      <c r="Q161">
        <f>$P161*2</f>
        <v>0.003755633450175263</v>
      </c>
      <c r="R161">
        <f>$Q161*(24/$Q172)</f>
        <v>0.03407606379235855</v>
      </c>
      <c r="S161" s="6">
        <f>$R161/2</f>
        <v>0.017038031896179275</v>
      </c>
      <c r="U161" s="6">
        <f aca="true" t="shared" si="79" ref="U161:U169">$S161</f>
        <v>0.017038031896179275</v>
      </c>
      <c r="V161" s="5"/>
    </row>
    <row r="162" spans="1:22" ht="15">
      <c r="A162" t="s">
        <v>203</v>
      </c>
      <c r="B162" s="5">
        <v>0</v>
      </c>
      <c r="C162">
        <v>159.69</v>
      </c>
      <c r="D162">
        <f aca="true" t="shared" si="80" ref="D162:D169">$B162/$C162</f>
        <v>0</v>
      </c>
      <c r="E162">
        <f>$D162*3</f>
        <v>0</v>
      </c>
      <c r="F162">
        <f>$E162*(24/$E172)</f>
        <v>0</v>
      </c>
      <c r="G162" s="6">
        <f>$F162*0.6666</f>
        <v>0</v>
      </c>
      <c r="I162" s="6">
        <f aca="true" t="shared" si="81" ref="I162:I169">$G162</f>
        <v>0</v>
      </c>
      <c r="J162" s="5"/>
      <c r="M162" t="s">
        <v>203</v>
      </c>
      <c r="N162" s="5">
        <v>0</v>
      </c>
      <c r="O162">
        <v>159.69</v>
      </c>
      <c r="P162">
        <f t="shared" si="78"/>
        <v>0</v>
      </c>
      <c r="Q162">
        <f>$P162*3</f>
        <v>0</v>
      </c>
      <c r="S162" s="6">
        <f>$R162*0.666</f>
        <v>0</v>
      </c>
      <c r="U162" s="6">
        <f t="shared" si="79"/>
        <v>0</v>
      </c>
      <c r="V162" s="5"/>
    </row>
    <row r="163" spans="1:22" ht="15">
      <c r="A163" t="s">
        <v>42</v>
      </c>
      <c r="B163" s="5">
        <v>18.27</v>
      </c>
      <c r="C163">
        <v>71.85</v>
      </c>
      <c r="D163">
        <f t="shared" si="80"/>
        <v>0.25427974947807935</v>
      </c>
      <c r="E163">
        <f aca="true" t="shared" si="82" ref="E163:E169">$D163</f>
        <v>0.25427974947807935</v>
      </c>
      <c r="F163">
        <f>$E163*(24/$E172)</f>
        <v>2.2942477465657363</v>
      </c>
      <c r="G163" s="6">
        <f>$F163</f>
        <v>2.2942477465657363</v>
      </c>
      <c r="I163" s="6">
        <f t="shared" si="81"/>
        <v>2.2942477465657363</v>
      </c>
      <c r="J163" s="5"/>
      <c r="M163" t="s">
        <v>42</v>
      </c>
      <c r="N163" s="5">
        <v>15.43</v>
      </c>
      <c r="O163">
        <v>71.85</v>
      </c>
      <c r="P163">
        <f t="shared" si="78"/>
        <v>0.21475295755045234</v>
      </c>
      <c r="Q163">
        <f aca="true" t="shared" si="83" ref="Q163:Q169">$P163</f>
        <v>0.21475295755045234</v>
      </c>
      <c r="R163">
        <f>$Q163*(24/$Q172)</f>
        <v>1.948522287430734</v>
      </c>
      <c r="S163" s="6">
        <f>$R163</f>
        <v>1.948522287430734</v>
      </c>
      <c r="U163" s="6">
        <f t="shared" si="79"/>
        <v>1.948522287430734</v>
      </c>
      <c r="V163" s="5"/>
    </row>
    <row r="164" spans="1:22" ht="15">
      <c r="A164" t="s">
        <v>44</v>
      </c>
      <c r="B164" s="5">
        <v>0.36</v>
      </c>
      <c r="C164">
        <v>70.94</v>
      </c>
      <c r="D164">
        <f t="shared" si="80"/>
        <v>0.005074711023400056</v>
      </c>
      <c r="E164">
        <f t="shared" si="82"/>
        <v>0.005074711023400056</v>
      </c>
      <c r="F164">
        <f>$E164*(24/$E172)</f>
        <v>0.04578675397393986</v>
      </c>
      <c r="G164" s="6">
        <f>$F164</f>
        <v>0.04578675397393986</v>
      </c>
      <c r="I164" s="6">
        <f t="shared" si="81"/>
        <v>0.04578675397393986</v>
      </c>
      <c r="J164" s="5"/>
      <c r="M164" t="s">
        <v>44</v>
      </c>
      <c r="N164" s="5">
        <v>0.28</v>
      </c>
      <c r="O164">
        <v>70.94</v>
      </c>
      <c r="P164">
        <f t="shared" si="78"/>
        <v>0.0039469974626444885</v>
      </c>
      <c r="Q164">
        <f t="shared" si="83"/>
        <v>0.0039469974626444885</v>
      </c>
      <c r="R164">
        <f>$Q164*(24/$Q172)</f>
        <v>0.03581237069849678</v>
      </c>
      <c r="S164" s="6">
        <f>$R164</f>
        <v>0.03581237069849678</v>
      </c>
      <c r="U164" s="6">
        <f t="shared" si="79"/>
        <v>0.03581237069849678</v>
      </c>
      <c r="V164" s="5"/>
    </row>
    <row r="165" spans="1:22" ht="15">
      <c r="A165" t="s">
        <v>38</v>
      </c>
      <c r="B165" s="5">
        <v>11.34</v>
      </c>
      <c r="C165">
        <v>40.3</v>
      </c>
      <c r="D165">
        <f t="shared" si="80"/>
        <v>0.28138957816377175</v>
      </c>
      <c r="E165">
        <f t="shared" si="82"/>
        <v>0.28138957816377175</v>
      </c>
      <c r="F165">
        <f>$E165*(24/$E172)</f>
        <v>2.5388471041614333</v>
      </c>
      <c r="G165" s="6">
        <f>$F165</f>
        <v>2.5388471041614333</v>
      </c>
      <c r="I165" s="6">
        <f t="shared" si="81"/>
        <v>2.5388471041614333</v>
      </c>
      <c r="J165" s="5">
        <f>SUM(I160:I165)</f>
        <v>5.322866599098283</v>
      </c>
      <c r="M165" t="s">
        <v>38</v>
      </c>
      <c r="N165" s="5">
        <v>11.94</v>
      </c>
      <c r="O165">
        <v>40.3</v>
      </c>
      <c r="P165">
        <f t="shared" si="78"/>
        <v>0.29627791563275435</v>
      </c>
      <c r="Q165">
        <f t="shared" si="83"/>
        <v>0.29627791563275435</v>
      </c>
      <c r="R165">
        <f>$Q165*(24/$Q172)</f>
        <v>2.688224313503656</v>
      </c>
      <c r="S165" s="6">
        <f>$R165</f>
        <v>2.688224313503656</v>
      </c>
      <c r="U165" s="6">
        <f t="shared" si="79"/>
        <v>2.688224313503656</v>
      </c>
      <c r="V165" s="5">
        <f>SUM(U160:U165)</f>
        <v>5.505138153176555</v>
      </c>
    </row>
    <row r="166" spans="1:22" ht="15">
      <c r="A166" t="s">
        <v>39</v>
      </c>
      <c r="B166" s="5">
        <v>12.05</v>
      </c>
      <c r="C166">
        <v>56.08</v>
      </c>
      <c r="D166">
        <f t="shared" si="80"/>
        <v>0.21487161198288163</v>
      </c>
      <c r="E166">
        <f t="shared" si="82"/>
        <v>0.21487161198288163</v>
      </c>
      <c r="F166">
        <f>$E166*(24/$E172)</f>
        <v>1.9386864766247174</v>
      </c>
      <c r="G166" s="6">
        <f>$F166</f>
        <v>1.9386864766247174</v>
      </c>
      <c r="I166" s="6">
        <f t="shared" si="81"/>
        <v>1.9386864766247174</v>
      </c>
      <c r="J166" s="5"/>
      <c r="M166" t="s">
        <v>39</v>
      </c>
      <c r="N166" s="5">
        <v>11.3</v>
      </c>
      <c r="O166">
        <v>56.08</v>
      </c>
      <c r="P166">
        <f t="shared" si="78"/>
        <v>0.20149786019971472</v>
      </c>
      <c r="Q166">
        <f t="shared" si="83"/>
        <v>0.20149786019971472</v>
      </c>
      <c r="R166">
        <f>$Q166*(24/$Q172)</f>
        <v>1.8282545486085173</v>
      </c>
      <c r="S166" s="6">
        <f>$R166</f>
        <v>1.8282545486085173</v>
      </c>
      <c r="U166" s="6">
        <f t="shared" si="79"/>
        <v>1.8282545486085173</v>
      </c>
      <c r="V166" s="5"/>
    </row>
    <row r="167" spans="1:22" ht="15">
      <c r="A167" t="s">
        <v>36</v>
      </c>
      <c r="B167" s="5">
        <v>0.46</v>
      </c>
      <c r="C167">
        <v>61.98</v>
      </c>
      <c r="D167">
        <f t="shared" si="80"/>
        <v>0.007421748951274606</v>
      </c>
      <c r="E167">
        <f t="shared" si="82"/>
        <v>0.007421748951274606</v>
      </c>
      <c r="F167">
        <f>$E167*(24/$E172)</f>
        <v>0.06696298404410003</v>
      </c>
      <c r="G167" s="6">
        <f>$F167*2</f>
        <v>0.13392596808820006</v>
      </c>
      <c r="I167" s="6">
        <f t="shared" si="81"/>
        <v>0.13392596808820006</v>
      </c>
      <c r="J167" s="5"/>
      <c r="M167" t="s">
        <v>36</v>
      </c>
      <c r="N167" s="5">
        <v>1.64</v>
      </c>
      <c r="O167">
        <v>61.98</v>
      </c>
      <c r="P167">
        <f t="shared" si="78"/>
        <v>0.026460148434979024</v>
      </c>
      <c r="Q167">
        <f t="shared" si="83"/>
        <v>0.026460148434979024</v>
      </c>
      <c r="R167">
        <f>$Q167*(24/$Q172)</f>
        <v>0.2400813918577555</v>
      </c>
      <c r="S167" s="6">
        <f>$R167*2</f>
        <v>0.480162783715511</v>
      </c>
      <c r="U167" s="6">
        <f t="shared" si="79"/>
        <v>0.480162783715511</v>
      </c>
      <c r="V167" s="5"/>
    </row>
    <row r="168" spans="1:22" ht="15">
      <c r="A168" t="s">
        <v>40</v>
      </c>
      <c r="B168" s="5">
        <v>0.2</v>
      </c>
      <c r="C168">
        <v>94.2</v>
      </c>
      <c r="D168">
        <f t="shared" si="80"/>
        <v>0.0021231422505307855</v>
      </c>
      <c r="E168">
        <f t="shared" si="82"/>
        <v>0.0021231422505307855</v>
      </c>
      <c r="F168">
        <f>$E168*(24/$E172)</f>
        <v>0.019156123654820084</v>
      </c>
      <c r="G168" s="6">
        <f>$F168*2</f>
        <v>0.03831224730964017</v>
      </c>
      <c r="I168" s="6">
        <f t="shared" si="81"/>
        <v>0.03831224730964017</v>
      </c>
      <c r="J168" s="5">
        <f>SUM(I166:I168)</f>
        <v>2.1109246920225577</v>
      </c>
      <c r="M168" t="s">
        <v>40</v>
      </c>
      <c r="N168" s="5">
        <v>0.24</v>
      </c>
      <c r="O168">
        <v>94.2</v>
      </c>
      <c r="P168">
        <f t="shared" si="78"/>
        <v>0.0025477707006369425</v>
      </c>
      <c r="Q168">
        <f t="shared" si="83"/>
        <v>0.0025477707006369425</v>
      </c>
      <c r="R168">
        <f>$Q168*(24/$Q172)</f>
        <v>0.023116738647419116</v>
      </c>
      <c r="S168" s="6">
        <f>$R168*2</f>
        <v>0.04623347729483823</v>
      </c>
      <c r="U168" s="6">
        <f t="shared" si="79"/>
        <v>0.04623347729483823</v>
      </c>
      <c r="V168" s="5">
        <f>SUM(U166:U168)</f>
        <v>2.3546508096188665</v>
      </c>
    </row>
    <row r="169" spans="1:22" ht="15">
      <c r="A169" t="s">
        <v>205</v>
      </c>
      <c r="B169" s="7">
        <v>1.28</v>
      </c>
      <c r="C169">
        <v>18.02</v>
      </c>
      <c r="D169">
        <f t="shared" si="80"/>
        <v>0.07103218645948946</v>
      </c>
      <c r="E169">
        <f t="shared" si="82"/>
        <v>0.07103218645948946</v>
      </c>
      <c r="F169">
        <f>$E169*(24/$E172)</f>
        <v>0.6408903345736922</v>
      </c>
      <c r="G169" s="6">
        <f>$F169*2</f>
        <v>1.2817806691473843</v>
      </c>
      <c r="I169" s="6">
        <f t="shared" si="81"/>
        <v>1.2817806691473843</v>
      </c>
      <c r="J169" s="5">
        <f>$I169</f>
        <v>1.2817806691473843</v>
      </c>
      <c r="M169" t="s">
        <v>205</v>
      </c>
      <c r="N169" s="7">
        <v>1.28</v>
      </c>
      <c r="O169">
        <v>18.02</v>
      </c>
      <c r="P169">
        <f t="shared" si="78"/>
        <v>0.07103218645948946</v>
      </c>
      <c r="Q169">
        <f t="shared" si="83"/>
        <v>0.07103218645948946</v>
      </c>
      <c r="R169">
        <f>$Q169*(24/$Q172)</f>
        <v>0.6444977523009636</v>
      </c>
      <c r="S169" s="6">
        <f>$R169*2</f>
        <v>1.2889955046019272</v>
      </c>
      <c r="U169" s="6">
        <f t="shared" si="79"/>
        <v>1.2889955046019272</v>
      </c>
      <c r="V169" s="5">
        <f>$I169</f>
        <v>1.2817806691473843</v>
      </c>
    </row>
    <row r="170" spans="2:14" ht="15">
      <c r="B170" s="5"/>
      <c r="N170" s="5"/>
    </row>
    <row r="171" spans="1:15" ht="15">
      <c r="A171" t="s">
        <v>19</v>
      </c>
      <c r="B171" s="5">
        <v>0</v>
      </c>
      <c r="C171">
        <v>19</v>
      </c>
      <c r="M171" t="s">
        <v>19</v>
      </c>
      <c r="N171" s="5">
        <v>0</v>
      </c>
      <c r="O171">
        <v>19</v>
      </c>
    </row>
    <row r="172" spans="2:20" ht="15">
      <c r="B172" s="5">
        <f>SUM(B158:B171)</f>
        <v>99.34</v>
      </c>
      <c r="E172">
        <f>SUM(E158:E169)</f>
        <v>2.660006530074648</v>
      </c>
      <c r="G172" s="8" t="s">
        <v>210</v>
      </c>
      <c r="H172" s="3" t="s">
        <v>228</v>
      </c>
      <c r="N172" s="5">
        <f>SUM(N158:N171)</f>
        <v>98.47999999999999</v>
      </c>
      <c r="Q172">
        <f>SUM(Q158:Q169)</f>
        <v>2.6451177974499167</v>
      </c>
      <c r="S172" s="8" t="s">
        <v>210</v>
      </c>
      <c r="T172" s="3" t="s">
        <v>254</v>
      </c>
    </row>
    <row r="173" ht="15">
      <c r="A173" s="10" t="s">
        <v>213</v>
      </c>
    </row>
    <row r="175" ht="15">
      <c r="A175" t="s">
        <v>265</v>
      </c>
    </row>
    <row r="176" spans="1:19" ht="15">
      <c r="A176" t="s">
        <v>245</v>
      </c>
      <c r="C176" t="s">
        <v>257</v>
      </c>
      <c r="G176" s="5"/>
      <c r="M176" t="s">
        <v>200</v>
      </c>
      <c r="O176" t="s">
        <v>256</v>
      </c>
      <c r="S176" s="5"/>
    </row>
    <row r="177" spans="1:21" ht="15">
      <c r="A177" t="s">
        <v>43</v>
      </c>
      <c r="B177" s="5">
        <v>43.98</v>
      </c>
      <c r="C177">
        <v>60.08</v>
      </c>
      <c r="D177">
        <f>$B177/$C177</f>
        <v>0.7320239680426098</v>
      </c>
      <c r="E177">
        <f>$D177*2</f>
        <v>1.4640479360852197</v>
      </c>
      <c r="F177">
        <f>$E177*(24/$E191)</f>
        <v>13.484526278616682</v>
      </c>
      <c r="G177" s="6">
        <f>$F177/2</f>
        <v>6.742263139308341</v>
      </c>
      <c r="I177" s="6">
        <f>+$G177</f>
        <v>6.742263139308341</v>
      </c>
      <c r="M177" t="s">
        <v>43</v>
      </c>
      <c r="N177" s="5">
        <v>53.43</v>
      </c>
      <c r="O177">
        <v>60.08</v>
      </c>
      <c r="P177">
        <f>$N177/$O177</f>
        <v>0.8893142476697736</v>
      </c>
      <c r="Q177">
        <f>$P177*2</f>
        <v>1.7786284953395473</v>
      </c>
      <c r="R177">
        <f>$Q177*(24/$Q191)</f>
        <v>15.62141599655337</v>
      </c>
      <c r="S177" s="6">
        <f>$R177/2</f>
        <v>7.810707998276685</v>
      </c>
      <c r="U177" s="6">
        <f>+$G177</f>
        <v>6.742263139308341</v>
      </c>
    </row>
    <row r="178" spans="1:22" ht="15">
      <c r="A178" t="s">
        <v>37</v>
      </c>
      <c r="B178" s="5">
        <v>12.33</v>
      </c>
      <c r="C178">
        <v>101.96</v>
      </c>
      <c r="D178">
        <f>$B178/$C178</f>
        <v>0.12092977638289526</v>
      </c>
      <c r="E178">
        <f>$D178*3</f>
        <v>0.3627893291486858</v>
      </c>
      <c r="F178">
        <f>$E178*(24/$E191)</f>
        <v>3.3414494989748844</v>
      </c>
      <c r="G178" s="6">
        <f>$F178*0.6666</f>
        <v>2.2274102360166577</v>
      </c>
      <c r="I178" s="6">
        <f>8-$G177</f>
        <v>1.2577368606916588</v>
      </c>
      <c r="J178" s="5">
        <f>$I177+$I178</f>
        <v>8</v>
      </c>
      <c r="M178" t="s">
        <v>37</v>
      </c>
      <c r="N178" s="5">
        <v>2.76</v>
      </c>
      <c r="O178">
        <v>101.96</v>
      </c>
      <c r="P178">
        <f aca="true" t="shared" si="84" ref="P178:P188">$N178/$O178</f>
        <v>0.02706943899568458</v>
      </c>
      <c r="Q178">
        <f>$P178*3</f>
        <v>0.08120831698705375</v>
      </c>
      <c r="R178">
        <f>$Q178*(24/$Q191)</f>
        <v>0.7132399516586849</v>
      </c>
      <c r="S178" s="6">
        <f>$R178*0.6666</f>
        <v>0.4754457517756793</v>
      </c>
      <c r="U178" s="6">
        <f>8-$S177</f>
        <v>0.18929200172331484</v>
      </c>
      <c r="V178" s="5">
        <f>$I177+$I178</f>
        <v>8</v>
      </c>
    </row>
    <row r="179" spans="2:22" ht="15">
      <c r="B179" s="5"/>
      <c r="I179" s="6">
        <f>$G178-$I178</f>
        <v>0.9696733753249989</v>
      </c>
      <c r="J179" s="5"/>
      <c r="N179" s="5"/>
      <c r="U179" s="6">
        <f>$S178-$U178</f>
        <v>0.2861537500523645</v>
      </c>
      <c r="V179" s="5"/>
    </row>
    <row r="180" spans="1:22" ht="15">
      <c r="A180" t="s">
        <v>41</v>
      </c>
      <c r="B180" s="5">
        <v>0.28</v>
      </c>
      <c r="C180">
        <v>79.88</v>
      </c>
      <c r="D180">
        <f>$B180/$C180</f>
        <v>0.003505257886830246</v>
      </c>
      <c r="E180">
        <f>$D180*2</f>
        <v>0.007010515773660492</v>
      </c>
      <c r="F180">
        <f>$E180*(24/$E191)</f>
        <v>0.06456993780501395</v>
      </c>
      <c r="G180" s="6">
        <f>$F180/2</f>
        <v>0.032284968902506976</v>
      </c>
      <c r="I180" s="6">
        <f>$G180</f>
        <v>0.032284968902506976</v>
      </c>
      <c r="J180" s="5"/>
      <c r="M180" t="s">
        <v>41</v>
      </c>
      <c r="N180" s="5">
        <v>0.03</v>
      </c>
      <c r="O180">
        <v>79.88</v>
      </c>
      <c r="P180">
        <f t="shared" si="84"/>
        <v>0.0003755633450175263</v>
      </c>
      <c r="Q180">
        <f>$P180*2</f>
        <v>0.0007511266900350526</v>
      </c>
      <c r="R180">
        <f>$Q180*(24/$Q191)</f>
        <v>0.006597028284375796</v>
      </c>
      <c r="S180" s="6">
        <f>$R180/2</f>
        <v>0.003298514142187898</v>
      </c>
      <c r="U180" s="6">
        <f aca="true" t="shared" si="85" ref="U180:U188">$S180</f>
        <v>0.003298514142187898</v>
      </c>
      <c r="V180" s="5"/>
    </row>
    <row r="181" spans="1:22" ht="15">
      <c r="A181" t="s">
        <v>203</v>
      </c>
      <c r="B181" s="5">
        <v>0</v>
      </c>
      <c r="C181">
        <v>159.69</v>
      </c>
      <c r="D181">
        <f aca="true" t="shared" si="86" ref="D181:D188">$B181/$C181</f>
        <v>0</v>
      </c>
      <c r="E181">
        <f>$D181*3</f>
        <v>0</v>
      </c>
      <c r="F181">
        <f>$E181*(24/$E191)</f>
        <v>0</v>
      </c>
      <c r="G181" s="6">
        <f>$F181*0.6666</f>
        <v>0</v>
      </c>
      <c r="I181" s="6">
        <f aca="true" t="shared" si="87" ref="I181:I188">$G181</f>
        <v>0</v>
      </c>
      <c r="J181" s="5"/>
      <c r="M181" t="s">
        <v>203</v>
      </c>
      <c r="N181" s="5">
        <v>0</v>
      </c>
      <c r="O181">
        <v>159.69</v>
      </c>
      <c r="P181">
        <f t="shared" si="84"/>
        <v>0</v>
      </c>
      <c r="Q181">
        <f>$P181*3</f>
        <v>0</v>
      </c>
      <c r="S181" s="6">
        <f>$R181*0.666</f>
        <v>0</v>
      </c>
      <c r="U181" s="6">
        <f t="shared" si="85"/>
        <v>0</v>
      </c>
      <c r="V181" s="5"/>
    </row>
    <row r="182" spans="1:22" ht="15">
      <c r="A182" t="s">
        <v>42</v>
      </c>
      <c r="B182" s="5">
        <v>20.78</v>
      </c>
      <c r="C182">
        <v>71.85</v>
      </c>
      <c r="D182">
        <f t="shared" si="86"/>
        <v>0.28921363952679197</v>
      </c>
      <c r="E182">
        <f aca="true" t="shared" si="88" ref="E182:E188">$D182</f>
        <v>0.28921363952679197</v>
      </c>
      <c r="F182">
        <f>$E182*(24/$E191)</f>
        <v>2.6637849937902525</v>
      </c>
      <c r="G182" s="6">
        <f>$F182</f>
        <v>2.6637849937902525</v>
      </c>
      <c r="I182" s="6">
        <f t="shared" si="87"/>
        <v>2.6637849937902525</v>
      </c>
      <c r="J182" s="5"/>
      <c r="M182" t="s">
        <v>42</v>
      </c>
      <c r="N182" s="5">
        <v>11.67</v>
      </c>
      <c r="O182">
        <v>71.85</v>
      </c>
      <c r="P182">
        <f t="shared" si="84"/>
        <v>0.16242171189979124</v>
      </c>
      <c r="Q182">
        <f aca="true" t="shared" si="89" ref="Q182:Q188">$P182</f>
        <v>0.16242171189979124</v>
      </c>
      <c r="R182">
        <f>$Q182*(24/$Q191)</f>
        <v>1.4265245019447468</v>
      </c>
      <c r="S182" s="6">
        <f>$R182</f>
        <v>1.4265245019447468</v>
      </c>
      <c r="U182" s="6">
        <f t="shared" si="85"/>
        <v>1.4265245019447468</v>
      </c>
      <c r="V182" s="5"/>
    </row>
    <row r="183" spans="1:22" ht="15">
      <c r="A183" t="s">
        <v>44</v>
      </c>
      <c r="B183" s="5">
        <v>0.36</v>
      </c>
      <c r="C183">
        <v>70.94</v>
      </c>
      <c r="D183">
        <f t="shared" si="86"/>
        <v>0.005074711023400056</v>
      </c>
      <c r="E183">
        <f t="shared" si="88"/>
        <v>0.005074711023400056</v>
      </c>
      <c r="F183">
        <f>$E183*(24/$E191)</f>
        <v>0.04674032349951732</v>
      </c>
      <c r="G183" s="6">
        <f>$F183</f>
        <v>0.04674032349951732</v>
      </c>
      <c r="I183" s="6">
        <f t="shared" si="87"/>
        <v>0.04674032349951732</v>
      </c>
      <c r="J183" s="5"/>
      <c r="M183" t="s">
        <v>44</v>
      </c>
      <c r="N183" s="5">
        <v>0.29</v>
      </c>
      <c r="O183">
        <v>70.94</v>
      </c>
      <c r="P183">
        <f t="shared" si="84"/>
        <v>0.004087961657738934</v>
      </c>
      <c r="Q183">
        <f t="shared" si="89"/>
        <v>0.004087961657738934</v>
      </c>
      <c r="R183">
        <f>$Q183*(24/$Q191)</f>
        <v>0.03590392811136692</v>
      </c>
      <c r="S183" s="6">
        <f>$R183</f>
        <v>0.03590392811136692</v>
      </c>
      <c r="U183" s="6">
        <f t="shared" si="85"/>
        <v>0.03590392811136692</v>
      </c>
      <c r="V183" s="5"/>
    </row>
    <row r="184" spans="1:22" ht="15">
      <c r="A184" t="s">
        <v>38</v>
      </c>
      <c r="B184" s="5">
        <v>7.17</v>
      </c>
      <c r="C184">
        <v>40.3</v>
      </c>
      <c r="D184">
        <f t="shared" si="86"/>
        <v>0.17791563275434244</v>
      </c>
      <c r="E184">
        <f t="shared" si="88"/>
        <v>0.17791563275434244</v>
      </c>
      <c r="F184">
        <f>$E184*(24/$E191)</f>
        <v>1.6386813342107658</v>
      </c>
      <c r="G184" s="6">
        <f>$F184</f>
        <v>1.6386813342107658</v>
      </c>
      <c r="I184" s="6">
        <f t="shared" si="87"/>
        <v>1.6386813342107658</v>
      </c>
      <c r="J184" s="5">
        <f>SUM(I179:I184)</f>
        <v>5.351164995728041</v>
      </c>
      <c r="M184" t="s">
        <v>38</v>
      </c>
      <c r="N184" s="5">
        <v>17.02</v>
      </c>
      <c r="O184">
        <v>40.3</v>
      </c>
      <c r="P184">
        <f t="shared" si="84"/>
        <v>0.42233250620347396</v>
      </c>
      <c r="Q184">
        <f t="shared" si="89"/>
        <v>0.42233250620347396</v>
      </c>
      <c r="R184">
        <f>$Q184*(24/$Q191)</f>
        <v>3.709280372803174</v>
      </c>
      <c r="S184" s="6">
        <f>$R184</f>
        <v>3.709280372803174</v>
      </c>
      <c r="U184" s="6">
        <f t="shared" si="85"/>
        <v>3.709280372803174</v>
      </c>
      <c r="V184" s="5">
        <f>SUM(U179:U184)</f>
        <v>5.4611610670538395</v>
      </c>
    </row>
    <row r="185" spans="1:22" ht="15">
      <c r="A185" t="s">
        <v>39</v>
      </c>
      <c r="B185" s="5">
        <v>11.46</v>
      </c>
      <c r="C185">
        <v>56.08</v>
      </c>
      <c r="D185">
        <f t="shared" si="86"/>
        <v>0.20435092724679033</v>
      </c>
      <c r="E185">
        <f t="shared" si="88"/>
        <v>0.20435092724679033</v>
      </c>
      <c r="F185">
        <f>$E185*(24/$E191)</f>
        <v>1.8821620389611566</v>
      </c>
      <c r="G185" s="6">
        <f>$F185</f>
        <v>1.8821620389611566</v>
      </c>
      <c r="I185" s="6">
        <f t="shared" si="87"/>
        <v>1.8821620389611566</v>
      </c>
      <c r="J185" s="5"/>
      <c r="M185" t="s">
        <v>39</v>
      </c>
      <c r="N185" s="5">
        <v>11.49</v>
      </c>
      <c r="O185">
        <v>56.08</v>
      </c>
      <c r="P185">
        <f t="shared" si="84"/>
        <v>0.204885877318117</v>
      </c>
      <c r="Q185">
        <f t="shared" si="89"/>
        <v>0.204885877318117</v>
      </c>
      <c r="R185">
        <f>$Q185*(24/$Q191)</f>
        <v>1.7994806277935493</v>
      </c>
      <c r="S185" s="6">
        <f>$R185</f>
        <v>1.7994806277935493</v>
      </c>
      <c r="U185" s="6">
        <f t="shared" si="85"/>
        <v>1.7994806277935493</v>
      </c>
      <c r="V185" s="5"/>
    </row>
    <row r="186" spans="1:22" ht="15">
      <c r="A186" t="s">
        <v>36</v>
      </c>
      <c r="B186" s="5">
        <v>1.23</v>
      </c>
      <c r="C186">
        <v>61.98</v>
      </c>
      <c r="D186">
        <f t="shared" si="86"/>
        <v>0.01984511132623427</v>
      </c>
      <c r="E186">
        <f t="shared" si="88"/>
        <v>0.01984511132623427</v>
      </c>
      <c r="F186">
        <f>$E186*(24/$E191)</f>
        <v>0.18278221538034595</v>
      </c>
      <c r="G186" s="6">
        <f>$F186*2</f>
        <v>0.3655644307606919</v>
      </c>
      <c r="I186" s="6">
        <f t="shared" si="87"/>
        <v>0.3655644307606919</v>
      </c>
      <c r="J186" s="5"/>
      <c r="M186" t="s">
        <v>36</v>
      </c>
      <c r="N186" s="5">
        <v>0.41</v>
      </c>
      <c r="O186">
        <v>61.98</v>
      </c>
      <c r="P186">
        <f t="shared" si="84"/>
        <v>0.006615037108744756</v>
      </c>
      <c r="Q186">
        <f t="shared" si="89"/>
        <v>0.006615037108744756</v>
      </c>
      <c r="R186">
        <f>$Q186*(24/$Q191)</f>
        <v>0.058098836704295685</v>
      </c>
      <c r="S186" s="6">
        <f>$R186*2</f>
        <v>0.11619767340859137</v>
      </c>
      <c r="U186" s="6">
        <f t="shared" si="85"/>
        <v>0.11619767340859137</v>
      </c>
      <c r="V186" s="5"/>
    </row>
    <row r="187" spans="1:22" ht="15">
      <c r="A187" t="s">
        <v>40</v>
      </c>
      <c r="B187" s="5">
        <v>0.42</v>
      </c>
      <c r="C187">
        <v>94.2</v>
      </c>
      <c r="D187">
        <f t="shared" si="86"/>
        <v>0.0044585987261146496</v>
      </c>
      <c r="E187">
        <f t="shared" si="88"/>
        <v>0.0044585987261146496</v>
      </c>
      <c r="F187">
        <f>$E187*(24/$E191)</f>
        <v>0.04106565789701046</v>
      </c>
      <c r="G187" s="6">
        <f>$F187*2</f>
        <v>0.08213131579402091</v>
      </c>
      <c r="I187" s="6">
        <f t="shared" si="87"/>
        <v>0.08213131579402091</v>
      </c>
      <c r="J187" s="5">
        <f>SUM(I185:I187)</f>
        <v>2.3298577855158698</v>
      </c>
      <c r="M187" t="s">
        <v>40</v>
      </c>
      <c r="N187" s="5">
        <v>0.06</v>
      </c>
      <c r="O187">
        <v>94.2</v>
      </c>
      <c r="P187">
        <f t="shared" si="84"/>
        <v>0.0006369426751592356</v>
      </c>
      <c r="Q187">
        <f t="shared" si="89"/>
        <v>0.0006369426751592356</v>
      </c>
      <c r="R187">
        <f>$Q187*(24/$Q191)</f>
        <v>0.0055941679337148465</v>
      </c>
      <c r="S187" s="6">
        <f>$R187*2</f>
        <v>0.011188335867429693</v>
      </c>
      <c r="U187" s="6">
        <f t="shared" si="85"/>
        <v>0.011188335867429693</v>
      </c>
      <c r="V187" s="5">
        <f>SUM(U185:U187)</f>
        <v>1.9268666370695704</v>
      </c>
    </row>
    <row r="188" spans="1:22" ht="15">
      <c r="A188" t="s">
        <v>205</v>
      </c>
      <c r="B188" s="7">
        <v>1.28</v>
      </c>
      <c r="C188">
        <v>18.02</v>
      </c>
      <c r="D188">
        <f t="shared" si="86"/>
        <v>0.07103218645948946</v>
      </c>
      <c r="E188">
        <f t="shared" si="88"/>
        <v>0.07103218645948946</v>
      </c>
      <c r="F188">
        <f>$E188*(24/$E191)</f>
        <v>0.6542377208643746</v>
      </c>
      <c r="G188" s="6">
        <f>$F188*2</f>
        <v>1.3084754417287492</v>
      </c>
      <c r="I188" s="6">
        <f t="shared" si="87"/>
        <v>1.3084754417287492</v>
      </c>
      <c r="J188" s="5">
        <f>$I188</f>
        <v>1.3084754417287492</v>
      </c>
      <c r="M188" t="s">
        <v>205</v>
      </c>
      <c r="N188" s="7">
        <v>1.28</v>
      </c>
      <c r="O188">
        <v>18.02</v>
      </c>
      <c r="P188">
        <f t="shared" si="84"/>
        <v>0.07103218645948946</v>
      </c>
      <c r="Q188">
        <f t="shared" si="89"/>
        <v>0.07103218645948946</v>
      </c>
      <c r="R188">
        <f>$Q188*(24/$Q191)</f>
        <v>0.6238645882127278</v>
      </c>
      <c r="S188" s="6">
        <f>$R188*2</f>
        <v>1.2477291764254557</v>
      </c>
      <c r="U188" s="6">
        <f t="shared" si="85"/>
        <v>1.2477291764254557</v>
      </c>
      <c r="V188" s="5">
        <f>$I188</f>
        <v>1.3084754417287492</v>
      </c>
    </row>
    <row r="189" spans="2:14" ht="15">
      <c r="B189" s="5"/>
      <c r="N189" s="5"/>
    </row>
    <row r="190" spans="1:15" ht="15">
      <c r="A190" t="s">
        <v>19</v>
      </c>
      <c r="B190" s="5">
        <v>0.02</v>
      </c>
      <c r="C190">
        <v>19</v>
      </c>
      <c r="M190" t="s">
        <v>19</v>
      </c>
      <c r="N190" s="5">
        <v>0</v>
      </c>
      <c r="O190">
        <v>19</v>
      </c>
    </row>
    <row r="191" spans="2:20" ht="15">
      <c r="B191" s="5">
        <f>SUM(B177:B190)</f>
        <v>99.31000000000002</v>
      </c>
      <c r="E191">
        <f>SUM(E177:E188)</f>
        <v>2.6057385880707287</v>
      </c>
      <c r="G191" s="8" t="s">
        <v>210</v>
      </c>
      <c r="H191" s="3" t="s">
        <v>254</v>
      </c>
      <c r="N191" s="5">
        <f>SUM(N177:N190)</f>
        <v>98.44</v>
      </c>
      <c r="Q191">
        <f>SUM(Q177:Q188)</f>
        <v>2.73260016233915</v>
      </c>
      <c r="S191" s="8" t="s">
        <v>210</v>
      </c>
      <c r="T191" s="3" t="s">
        <v>228</v>
      </c>
    </row>
    <row r="192" ht="15">
      <c r="A192" s="10" t="s">
        <v>213</v>
      </c>
    </row>
    <row r="194" ht="15">
      <c r="A194" t="s">
        <v>265</v>
      </c>
    </row>
    <row r="195" spans="1:7" ht="15">
      <c r="A195" t="s">
        <v>245</v>
      </c>
      <c r="C195" t="s">
        <v>258</v>
      </c>
      <c r="G195" s="5"/>
    </row>
    <row r="196" spans="1:9" ht="15">
      <c r="A196" t="s">
        <v>43</v>
      </c>
      <c r="B196" s="5">
        <v>47.76</v>
      </c>
      <c r="C196">
        <v>60.08</v>
      </c>
      <c r="D196">
        <f>$B196/$C196</f>
        <v>0.7949400798934754</v>
      </c>
      <c r="E196">
        <f>$D196*2</f>
        <v>1.5898801597869507</v>
      </c>
      <c r="F196">
        <f>$E196*(24/$E210)</f>
        <v>14.626295575812394</v>
      </c>
      <c r="G196" s="6">
        <f>$F196/2</f>
        <v>7.313147787906197</v>
      </c>
      <c r="I196" s="6">
        <f>+$G196</f>
        <v>7.313147787906197</v>
      </c>
    </row>
    <row r="197" spans="1:10" ht="15">
      <c r="A197" t="s">
        <v>37</v>
      </c>
      <c r="B197" s="5">
        <v>6.04</v>
      </c>
      <c r="C197">
        <v>101.96</v>
      </c>
      <c r="D197">
        <f>$B197/$C197</f>
        <v>0.05923891722244018</v>
      </c>
      <c r="E197">
        <f>$D197*3</f>
        <v>0.17771675166732054</v>
      </c>
      <c r="F197">
        <f>$E197*(24/$E210)</f>
        <v>1.634926835622504</v>
      </c>
      <c r="G197" s="6">
        <f>$F197*0.6666</f>
        <v>1.089842228625961</v>
      </c>
      <c r="I197" s="6">
        <f>8-$G196</f>
        <v>0.686852212093803</v>
      </c>
      <c r="J197" s="5">
        <f>$I196+$I197</f>
        <v>8</v>
      </c>
    </row>
    <row r="198" spans="2:10" ht="15">
      <c r="B198" s="5"/>
      <c r="I198" s="6">
        <f>$G197-$I197</f>
        <v>0.40299001653215805</v>
      </c>
      <c r="J198" s="5"/>
    </row>
    <row r="199" spans="1:10" ht="15">
      <c r="A199" t="s">
        <v>41</v>
      </c>
      <c r="B199" s="5">
        <v>0.07</v>
      </c>
      <c r="C199">
        <v>79.88</v>
      </c>
      <c r="D199">
        <f>$B199/$C199</f>
        <v>0.0008763144717075615</v>
      </c>
      <c r="E199">
        <f>$D199*2</f>
        <v>0.001752628943415123</v>
      </c>
      <c r="F199">
        <f>$E199*(24/$E210)</f>
        <v>0.016123522772023564</v>
      </c>
      <c r="G199" s="6">
        <f>$F199/2</f>
        <v>0.008061761386011782</v>
      </c>
      <c r="I199" s="6">
        <f>$G199</f>
        <v>0.008061761386011782</v>
      </c>
      <c r="J199" s="5"/>
    </row>
    <row r="200" spans="1:10" ht="15">
      <c r="A200" t="s">
        <v>203</v>
      </c>
      <c r="B200" s="5">
        <v>0</v>
      </c>
      <c r="C200">
        <v>159.69</v>
      </c>
      <c r="D200">
        <f aca="true" t="shared" si="90" ref="D200:D207">$B200/$C200</f>
        <v>0</v>
      </c>
      <c r="E200">
        <f>$D200*3</f>
        <v>0</v>
      </c>
      <c r="F200">
        <v>0</v>
      </c>
      <c r="G200" s="6">
        <f>$F200*0.6666</f>
        <v>0</v>
      </c>
      <c r="I200" s="6">
        <f aca="true" t="shared" si="91" ref="I200:I207">$G200</f>
        <v>0</v>
      </c>
      <c r="J200" s="5"/>
    </row>
    <row r="201" spans="1:10" ht="15">
      <c r="A201" t="s">
        <v>42</v>
      </c>
      <c r="B201" s="5">
        <v>18.89</v>
      </c>
      <c r="C201">
        <v>71.85</v>
      </c>
      <c r="D201">
        <f t="shared" si="90"/>
        <v>0.2629088378566458</v>
      </c>
      <c r="E201">
        <f aca="true" t="shared" si="92" ref="E201:E207">$D201</f>
        <v>0.2629088378566458</v>
      </c>
      <c r="F201">
        <f>$E201*(24/$E210)</f>
        <v>2.418661776683804</v>
      </c>
      <c r="G201" s="6">
        <f>$F201</f>
        <v>2.418661776683804</v>
      </c>
      <c r="I201" s="6">
        <f t="shared" si="91"/>
        <v>2.418661776683804</v>
      </c>
      <c r="J201" s="5"/>
    </row>
    <row r="202" spans="1:10" ht="15">
      <c r="A202" t="s">
        <v>44</v>
      </c>
      <c r="B202" s="5">
        <v>0.34</v>
      </c>
      <c r="C202">
        <v>70.94</v>
      </c>
      <c r="D202">
        <f t="shared" si="90"/>
        <v>0.004792782633211165</v>
      </c>
      <c r="E202">
        <f t="shared" si="92"/>
        <v>0.004792782633211165</v>
      </c>
      <c r="F202">
        <f>$E202*(24/$E210)</f>
        <v>0.04409178578174135</v>
      </c>
      <c r="G202" s="6">
        <f>$F202</f>
        <v>0.04409178578174135</v>
      </c>
      <c r="I202" s="6">
        <f t="shared" si="91"/>
        <v>0.04409178578174135</v>
      </c>
      <c r="J202" s="5"/>
    </row>
    <row r="203" spans="1:10" ht="15">
      <c r="A203" t="s">
        <v>38</v>
      </c>
      <c r="B203" s="5">
        <v>12.26</v>
      </c>
      <c r="C203">
        <v>40.3</v>
      </c>
      <c r="D203">
        <f t="shared" si="90"/>
        <v>0.3042183622828784</v>
      </c>
      <c r="E203">
        <f t="shared" si="92"/>
        <v>0.3042183622828784</v>
      </c>
      <c r="F203">
        <f>$E203*(24/$E210)</f>
        <v>2.798693762513029</v>
      </c>
      <c r="G203" s="6">
        <f>$F203</f>
        <v>2.798693762513029</v>
      </c>
      <c r="I203" s="6">
        <f t="shared" si="91"/>
        <v>2.798693762513029</v>
      </c>
      <c r="J203" s="5">
        <f>SUM(I198:I203)</f>
        <v>5.672499102896744</v>
      </c>
    </row>
    <row r="204" spans="1:10" ht="15">
      <c r="A204" t="s">
        <v>39</v>
      </c>
      <c r="B204" s="5">
        <v>10.62</v>
      </c>
      <c r="C204">
        <v>56.08</v>
      </c>
      <c r="D204">
        <f t="shared" si="90"/>
        <v>0.18937232524964337</v>
      </c>
      <c r="E204">
        <f t="shared" si="92"/>
        <v>0.18937232524964337</v>
      </c>
      <c r="F204">
        <f>$E204*(24/$E210)</f>
        <v>1.7421537000319125</v>
      </c>
      <c r="G204" s="6">
        <f>$F204</f>
        <v>1.7421537000319125</v>
      </c>
      <c r="I204" s="6">
        <f t="shared" si="91"/>
        <v>1.7421537000319125</v>
      </c>
      <c r="J204" s="5"/>
    </row>
    <row r="205" spans="1:10" ht="15">
      <c r="A205" t="s">
        <v>36</v>
      </c>
      <c r="B205" s="5">
        <v>0.33</v>
      </c>
      <c r="C205">
        <v>61.98</v>
      </c>
      <c r="D205">
        <f t="shared" si="90"/>
        <v>0.005324298160697</v>
      </c>
      <c r="E205">
        <f t="shared" si="92"/>
        <v>0.005324298160697</v>
      </c>
      <c r="F205">
        <f>$E205*(24/$E210)</f>
        <v>0.04898152741433296</v>
      </c>
      <c r="G205" s="6">
        <f>$F205*2</f>
        <v>0.09796305482866592</v>
      </c>
      <c r="I205" s="6">
        <f t="shared" si="91"/>
        <v>0.09796305482866592</v>
      </c>
      <c r="J205" s="5"/>
    </row>
    <row r="206" spans="1:10" ht="15">
      <c r="A206" t="s">
        <v>40</v>
      </c>
      <c r="B206" s="5">
        <v>0.17</v>
      </c>
      <c r="C206">
        <v>94.2</v>
      </c>
      <c r="D206">
        <f t="shared" si="90"/>
        <v>0.0018046709129511678</v>
      </c>
      <c r="E206">
        <f t="shared" si="92"/>
        <v>0.0018046709129511678</v>
      </c>
      <c r="F206">
        <f>$E206*(24/$E210)</f>
        <v>0.016602289189791564</v>
      </c>
      <c r="G206" s="6">
        <f>$F206*2</f>
        <v>0.03320457837958313</v>
      </c>
      <c r="I206" s="6">
        <f t="shared" si="91"/>
        <v>0.03320457837958313</v>
      </c>
      <c r="J206" s="5">
        <f>SUM(I204:I206)</f>
        <v>1.8733213332401615</v>
      </c>
    </row>
    <row r="207" spans="1:10" ht="15">
      <c r="A207" t="s">
        <v>205</v>
      </c>
      <c r="B207" s="7">
        <v>1.28</v>
      </c>
      <c r="C207">
        <v>18.02</v>
      </c>
      <c r="D207">
        <f t="shared" si="90"/>
        <v>0.07103218645948946</v>
      </c>
      <c r="E207">
        <f t="shared" si="92"/>
        <v>0.07103218645948946</v>
      </c>
      <c r="F207">
        <f>$E207*(24/$E210)</f>
        <v>0.6534692241784644</v>
      </c>
      <c r="G207" s="6">
        <f>$F207*2</f>
        <v>1.3069384483569289</v>
      </c>
      <c r="I207" s="6">
        <f t="shared" si="91"/>
        <v>1.3069384483569289</v>
      </c>
      <c r="J207" s="5">
        <f>$I207</f>
        <v>1.3069384483569289</v>
      </c>
    </row>
    <row r="208" ht="15">
      <c r="B208" s="5"/>
    </row>
    <row r="209" spans="1:3" ht="15">
      <c r="A209" t="s">
        <v>19</v>
      </c>
      <c r="B209" s="5">
        <v>0.01</v>
      </c>
      <c r="C209">
        <v>19</v>
      </c>
    </row>
    <row r="210" spans="2:8" ht="15">
      <c r="B210" s="5">
        <f>SUM(B196:B209)</f>
        <v>97.77000000000001</v>
      </c>
      <c r="E210">
        <f>SUM(E196:E207)</f>
        <v>2.608803003953203</v>
      </c>
      <c r="G210" s="8" t="s">
        <v>210</v>
      </c>
      <c r="H210" s="3" t="s">
        <v>254</v>
      </c>
    </row>
    <row r="211" ht="15">
      <c r="A211" s="10" t="s">
        <v>213</v>
      </c>
    </row>
    <row r="213" ht="15">
      <c r="A213" t="s">
        <v>265</v>
      </c>
    </row>
    <row r="214" spans="1:7" ht="15">
      <c r="A214" t="s">
        <v>245</v>
      </c>
      <c r="C214" t="s">
        <v>259</v>
      </c>
      <c r="G214" s="5"/>
    </row>
    <row r="215" spans="1:9" ht="15">
      <c r="A215" t="s">
        <v>43</v>
      </c>
      <c r="B215" s="5">
        <v>51.31</v>
      </c>
      <c r="C215">
        <v>60.08</v>
      </c>
      <c r="D215">
        <f>$B215/$C215</f>
        <v>0.8540279627163783</v>
      </c>
      <c r="E215">
        <f>$D215*2</f>
        <v>1.7080559254327565</v>
      </c>
      <c r="F215">
        <f>$E215*(24/$E229)</f>
        <v>15.359343694079021</v>
      </c>
      <c r="G215" s="6">
        <f>$F215/2</f>
        <v>7.6796718470395104</v>
      </c>
      <c r="I215" s="6">
        <f>+$G215</f>
        <v>7.6796718470395104</v>
      </c>
    </row>
    <row r="216" spans="1:10" ht="15">
      <c r="A216" t="s">
        <v>37</v>
      </c>
      <c r="B216" s="5">
        <v>4.1</v>
      </c>
      <c r="C216">
        <v>101.96</v>
      </c>
      <c r="D216">
        <f>$B216/$C216</f>
        <v>0.040211847783444485</v>
      </c>
      <c r="E216">
        <f>$D216*3</f>
        <v>0.12063554335033345</v>
      </c>
      <c r="F216">
        <f>$E216*(24/$E229)</f>
        <v>1.0847904594050632</v>
      </c>
      <c r="G216" s="6">
        <f>$F216*0.6666</f>
        <v>0.7231213202394151</v>
      </c>
      <c r="I216" s="6">
        <f>8-$G215</f>
        <v>0.32032815296048955</v>
      </c>
      <c r="J216" s="5">
        <f>$I215+$I216</f>
        <v>8</v>
      </c>
    </row>
    <row r="217" spans="2:10" ht="15">
      <c r="B217" s="5"/>
      <c r="I217" s="6">
        <f>$G216-$I216</f>
        <v>0.40279316727892556</v>
      </c>
      <c r="J217" s="5"/>
    </row>
    <row r="218" spans="1:10" ht="15">
      <c r="A218" t="s">
        <v>41</v>
      </c>
      <c r="B218" s="5">
        <v>0.08</v>
      </c>
      <c r="C218">
        <v>79.88</v>
      </c>
      <c r="D218">
        <f>$B218/$C218</f>
        <v>0.0010015022533800702</v>
      </c>
      <c r="E218">
        <f>$D218*2</f>
        <v>0.0020030045067601404</v>
      </c>
      <c r="F218">
        <f>$E218*(24/$E229)</f>
        <v>0.018011608508851126</v>
      </c>
      <c r="G218" s="6">
        <f>$F218/2</f>
        <v>0.009005804254425563</v>
      </c>
      <c r="I218" s="6">
        <f>$G218</f>
        <v>0.009005804254425563</v>
      </c>
      <c r="J218" s="5"/>
    </row>
    <row r="219" spans="1:10" ht="15">
      <c r="A219" t="s">
        <v>203</v>
      </c>
      <c r="B219" s="5">
        <v>0</v>
      </c>
      <c r="C219">
        <v>159.69</v>
      </c>
      <c r="D219">
        <f aca="true" t="shared" si="93" ref="D219:D226">$B219/$C219</f>
        <v>0</v>
      </c>
      <c r="E219">
        <f>$D219*3</f>
        <v>0</v>
      </c>
      <c r="F219">
        <f>$E219*(24/$E229)</f>
        <v>0</v>
      </c>
      <c r="G219" s="6">
        <f>$F219*0.6666</f>
        <v>0</v>
      </c>
      <c r="I219" s="6">
        <f aca="true" t="shared" si="94" ref="I219:I226">$G219</f>
        <v>0</v>
      </c>
      <c r="J219" s="5"/>
    </row>
    <row r="220" spans="1:10" ht="15">
      <c r="A220" t="s">
        <v>42</v>
      </c>
      <c r="B220" s="5">
        <v>17.76</v>
      </c>
      <c r="C220">
        <v>71.85</v>
      </c>
      <c r="D220">
        <f t="shared" si="93"/>
        <v>0.2471816283924844</v>
      </c>
      <c r="E220">
        <f aca="true" t="shared" si="95" ref="E220:E226">$D220</f>
        <v>0.2471816283924844</v>
      </c>
      <c r="F220">
        <f>$E220*(24/$E229)</f>
        <v>2.222730256551985</v>
      </c>
      <c r="G220" s="6">
        <f>$F220</f>
        <v>2.222730256551985</v>
      </c>
      <c r="I220" s="6">
        <f t="shared" si="94"/>
        <v>2.222730256551985</v>
      </c>
      <c r="J220" s="5"/>
    </row>
    <row r="221" spans="1:10" ht="15">
      <c r="A221" t="s">
        <v>44</v>
      </c>
      <c r="B221" s="5">
        <v>0.35</v>
      </c>
      <c r="C221">
        <v>70.94</v>
      </c>
      <c r="D221">
        <f t="shared" si="93"/>
        <v>0.00493374682830561</v>
      </c>
      <c r="E221">
        <f t="shared" si="95"/>
        <v>0.00493374682830561</v>
      </c>
      <c r="F221">
        <f>$E221*(24/$E229)</f>
        <v>0.04436570963934836</v>
      </c>
      <c r="G221" s="6">
        <f>$F221</f>
        <v>0.04436570963934836</v>
      </c>
      <c r="I221" s="6">
        <f t="shared" si="94"/>
        <v>0.04436570963934836</v>
      </c>
      <c r="J221" s="5"/>
    </row>
    <row r="222" spans="1:10" ht="15">
      <c r="A222" t="s">
        <v>38</v>
      </c>
      <c r="B222" s="5">
        <v>11.84</v>
      </c>
      <c r="C222">
        <v>40.3</v>
      </c>
      <c r="D222">
        <f t="shared" si="93"/>
        <v>0.2937965260545906</v>
      </c>
      <c r="E222">
        <f t="shared" si="95"/>
        <v>0.2937965260545906</v>
      </c>
      <c r="F222">
        <f>$E222*(24/$E229)</f>
        <v>2.641905193271466</v>
      </c>
      <c r="G222" s="6">
        <f>$F222</f>
        <v>2.641905193271466</v>
      </c>
      <c r="I222" s="6">
        <f t="shared" si="94"/>
        <v>2.641905193271466</v>
      </c>
      <c r="J222" s="5">
        <f>SUM(I217:I222)</f>
        <v>5.32080013099615</v>
      </c>
    </row>
    <row r="223" spans="1:10" ht="15">
      <c r="A223" t="s">
        <v>39</v>
      </c>
      <c r="B223" s="5">
        <v>11.93</v>
      </c>
      <c r="C223">
        <v>56.08</v>
      </c>
      <c r="D223">
        <f t="shared" si="93"/>
        <v>0.2127318116975749</v>
      </c>
      <c r="E223">
        <f t="shared" si="95"/>
        <v>0.2127318116975749</v>
      </c>
      <c r="F223">
        <f>$E223*(24/$E229)</f>
        <v>1.912947323255421</v>
      </c>
      <c r="G223" s="6">
        <f>$F223</f>
        <v>1.912947323255421</v>
      </c>
      <c r="I223" s="6">
        <f t="shared" si="94"/>
        <v>1.912947323255421</v>
      </c>
      <c r="J223" s="5"/>
    </row>
    <row r="224" spans="1:10" ht="15">
      <c r="A224" t="s">
        <v>36</v>
      </c>
      <c r="B224" s="5">
        <v>0.42</v>
      </c>
      <c r="C224">
        <v>61.98</v>
      </c>
      <c r="D224">
        <f t="shared" si="93"/>
        <v>0.006776379477250726</v>
      </c>
      <c r="E224">
        <f t="shared" si="95"/>
        <v>0.006776379477250726</v>
      </c>
      <c r="F224">
        <f>$E224*(24/$E229)</f>
        <v>0.06093520700513791</v>
      </c>
      <c r="G224" s="6">
        <f>$F224*2</f>
        <v>0.12187041401027582</v>
      </c>
      <c r="I224" s="6">
        <f t="shared" si="94"/>
        <v>0.12187041401027582</v>
      </c>
      <c r="J224" s="5"/>
    </row>
    <row r="225" spans="1:10" ht="15">
      <c r="A225" t="s">
        <v>40</v>
      </c>
      <c r="B225" s="5">
        <v>0.17</v>
      </c>
      <c r="C225">
        <v>94.2</v>
      </c>
      <c r="D225">
        <f t="shared" si="93"/>
        <v>0.0018046709129511678</v>
      </c>
      <c r="E225">
        <f t="shared" si="95"/>
        <v>0.0018046709129511678</v>
      </c>
      <c r="F225">
        <f>$E225*(24/$E229)</f>
        <v>0.016228134216215148</v>
      </c>
      <c r="G225" s="6">
        <f>$F225*2</f>
        <v>0.032456268432430296</v>
      </c>
      <c r="I225" s="6">
        <f t="shared" si="94"/>
        <v>0.032456268432430296</v>
      </c>
      <c r="J225" s="5">
        <f>SUM(I223:I225)</f>
        <v>2.067274005698127</v>
      </c>
    </row>
    <row r="226" spans="1:10" ht="15">
      <c r="A226" t="s">
        <v>205</v>
      </c>
      <c r="B226" s="7">
        <v>1.28</v>
      </c>
      <c r="C226">
        <v>18.02</v>
      </c>
      <c r="D226">
        <f t="shared" si="93"/>
        <v>0.07103218645948946</v>
      </c>
      <c r="E226">
        <f t="shared" si="95"/>
        <v>0.07103218645948946</v>
      </c>
      <c r="F226">
        <f>$E226*(24/$E229)</f>
        <v>0.6387424140674929</v>
      </c>
      <c r="G226" s="6">
        <f>$F226*2</f>
        <v>1.2774848281349858</v>
      </c>
      <c r="I226" s="6">
        <f t="shared" si="94"/>
        <v>1.2774848281349858</v>
      </c>
      <c r="J226" s="5">
        <f>$I226</f>
        <v>1.2774848281349858</v>
      </c>
    </row>
    <row r="227" ht="15">
      <c r="B227" s="5"/>
    </row>
    <row r="228" spans="1:3" ht="15">
      <c r="A228" t="s">
        <v>19</v>
      </c>
      <c r="B228" s="5">
        <v>0</v>
      </c>
      <c r="C228">
        <v>19</v>
      </c>
    </row>
    <row r="229" spans="2:8" ht="15">
      <c r="B229" s="5">
        <f>SUM(B215:B228)</f>
        <v>99.24000000000001</v>
      </c>
      <c r="E229">
        <f>SUM(E215:E226)</f>
        <v>2.668951423112497</v>
      </c>
      <c r="G229" s="8" t="s">
        <v>210</v>
      </c>
      <c r="H229" s="3" t="s">
        <v>228</v>
      </c>
    </row>
    <row r="230" ht="15">
      <c r="A230" s="10" t="s">
        <v>213</v>
      </c>
    </row>
    <row r="232" ht="15">
      <c r="A232" t="s">
        <v>265</v>
      </c>
    </row>
    <row r="233" spans="1:7" ht="15">
      <c r="A233" t="s">
        <v>245</v>
      </c>
      <c r="C233" t="s">
        <v>260</v>
      </c>
      <c r="G233" s="5"/>
    </row>
    <row r="234" spans="1:9" ht="15">
      <c r="A234" t="s">
        <v>43</v>
      </c>
      <c r="B234" s="5">
        <v>52.37</v>
      </c>
      <c r="C234">
        <v>60.08</v>
      </c>
      <c r="D234">
        <f>$B234/$C234</f>
        <v>0.8716711051930759</v>
      </c>
      <c r="E234">
        <f>$D234*2</f>
        <v>1.7433422103861518</v>
      </c>
      <c r="F234">
        <f>$E234*(24/$E248)</f>
        <v>15.55918680108675</v>
      </c>
      <c r="G234" s="6">
        <f>$F234/2</f>
        <v>7.779593400543375</v>
      </c>
      <c r="I234" s="6">
        <f>+$G234</f>
        <v>7.779593400543375</v>
      </c>
    </row>
    <row r="235" spans="1:10" ht="15">
      <c r="A235" t="s">
        <v>37</v>
      </c>
      <c r="B235" s="5">
        <v>3.32</v>
      </c>
      <c r="C235">
        <v>101.96</v>
      </c>
      <c r="D235">
        <f>$B235/$C235</f>
        <v>0.032561788936837976</v>
      </c>
      <c r="E235">
        <f>$D235*3</f>
        <v>0.09768536681051393</v>
      </c>
      <c r="F235">
        <f>$E235*(24/$E248)</f>
        <v>0.8718339181386572</v>
      </c>
      <c r="G235" s="6">
        <f>$F235*0.6666</f>
        <v>0.5811644898312288</v>
      </c>
      <c r="I235" s="6">
        <f>8-$G234</f>
        <v>0.22040659945662533</v>
      </c>
      <c r="J235" s="5">
        <f>$I234+$I235</f>
        <v>8</v>
      </c>
    </row>
    <row r="236" spans="2:10" ht="15">
      <c r="B236" s="5"/>
      <c r="I236" s="6">
        <f>$G235-$I235</f>
        <v>0.3607578903746035</v>
      </c>
      <c r="J236" s="5"/>
    </row>
    <row r="237" spans="1:10" ht="15">
      <c r="A237" t="s">
        <v>41</v>
      </c>
      <c r="B237" s="5">
        <v>0.11</v>
      </c>
      <c r="C237">
        <v>79.88</v>
      </c>
      <c r="D237">
        <f>$B237/$C237</f>
        <v>0.0013770655983975965</v>
      </c>
      <c r="E237">
        <f>$D237*2</f>
        <v>0.002754131196795193</v>
      </c>
      <c r="F237">
        <f>$E237*(24/$E248)</f>
        <v>0.02458039592590674</v>
      </c>
      <c r="G237" s="6">
        <f>$F237/2</f>
        <v>0.01229019796295337</v>
      </c>
      <c r="I237" s="6">
        <f>$G237</f>
        <v>0.01229019796295337</v>
      </c>
      <c r="J237" s="5"/>
    </row>
    <row r="238" spans="1:10" ht="15">
      <c r="A238" t="s">
        <v>203</v>
      </c>
      <c r="B238" s="5">
        <v>0</v>
      </c>
      <c r="C238">
        <v>159.69</v>
      </c>
      <c r="D238">
        <f aca="true" t="shared" si="96" ref="D238:D245">$B238/$C238</f>
        <v>0</v>
      </c>
      <c r="E238">
        <f>$D238*3</f>
        <v>0</v>
      </c>
      <c r="F238">
        <f>$E238*(24/$E248)</f>
        <v>0</v>
      </c>
      <c r="G238" s="6">
        <f>$F238*0.6666</f>
        <v>0</v>
      </c>
      <c r="I238" s="6">
        <f aca="true" t="shared" si="97" ref="I238:I245">$G238</f>
        <v>0</v>
      </c>
      <c r="J238" s="5"/>
    </row>
    <row r="239" spans="1:10" ht="15">
      <c r="A239" t="s">
        <v>42</v>
      </c>
      <c r="B239" s="5">
        <v>17.17</v>
      </c>
      <c r="C239">
        <v>71.85</v>
      </c>
      <c r="D239">
        <f t="shared" si="96"/>
        <v>0.2389700765483647</v>
      </c>
      <c r="E239">
        <f aca="true" t="shared" si="98" ref="E239:E245">$D239</f>
        <v>0.2389700765483647</v>
      </c>
      <c r="F239">
        <f>$E239*(24/$E248)</f>
        <v>2.132788409948742</v>
      </c>
      <c r="G239" s="6">
        <f>$F239</f>
        <v>2.132788409948742</v>
      </c>
      <c r="I239" s="6">
        <f t="shared" si="97"/>
        <v>2.132788409948742</v>
      </c>
      <c r="J239" s="5"/>
    </row>
    <row r="240" spans="1:10" ht="15">
      <c r="A240" t="s">
        <v>44</v>
      </c>
      <c r="B240" s="5">
        <v>0.35</v>
      </c>
      <c r="C240">
        <v>70.94</v>
      </c>
      <c r="D240">
        <f t="shared" si="96"/>
        <v>0.00493374682830561</v>
      </c>
      <c r="E240">
        <f t="shared" si="98"/>
        <v>0.00493374682830561</v>
      </c>
      <c r="F240">
        <f>$E240*(24/$E248)</f>
        <v>0.04403328736810241</v>
      </c>
      <c r="G240" s="6">
        <f>$F240</f>
        <v>0.04403328736810241</v>
      </c>
      <c r="I240" s="6">
        <f t="shared" si="97"/>
        <v>0.04403328736810241</v>
      </c>
      <c r="J240" s="5"/>
    </row>
    <row r="241" spans="1:10" ht="15">
      <c r="A241" t="s">
        <v>38</v>
      </c>
      <c r="B241" s="5">
        <v>12.32</v>
      </c>
      <c r="C241">
        <v>40.3</v>
      </c>
      <c r="D241">
        <f t="shared" si="96"/>
        <v>0.3057071960297767</v>
      </c>
      <c r="E241">
        <f t="shared" si="98"/>
        <v>0.3057071960297767</v>
      </c>
      <c r="F241">
        <f>$E241*(24/$E248)</f>
        <v>2.728411749067993</v>
      </c>
      <c r="G241" s="6">
        <f>$F241</f>
        <v>2.728411749067993</v>
      </c>
      <c r="I241" s="6">
        <f t="shared" si="97"/>
        <v>2.728411749067993</v>
      </c>
      <c r="J241" s="5">
        <f>SUM(I236:I241)</f>
        <v>5.278281534722394</v>
      </c>
    </row>
    <row r="242" spans="1:10" ht="15">
      <c r="A242" t="s">
        <v>39</v>
      </c>
      <c r="B242" s="5">
        <v>12.2</v>
      </c>
      <c r="C242">
        <v>56.08</v>
      </c>
      <c r="D242">
        <f t="shared" si="96"/>
        <v>0.21754636233951496</v>
      </c>
      <c r="E242">
        <f t="shared" si="98"/>
        <v>0.21754636233951496</v>
      </c>
      <c r="F242">
        <f>$E242*(24/$E248)</f>
        <v>1.9415835108975368</v>
      </c>
      <c r="G242" s="6">
        <f>$F242</f>
        <v>1.9415835108975368</v>
      </c>
      <c r="I242" s="6">
        <f t="shared" si="97"/>
        <v>1.9415835108975368</v>
      </c>
      <c r="J242" s="5"/>
    </row>
    <row r="243" spans="1:10" ht="15">
      <c r="A243" t="s">
        <v>36</v>
      </c>
      <c r="B243" s="5">
        <v>0.33</v>
      </c>
      <c r="C243">
        <v>61.98</v>
      </c>
      <c r="D243">
        <f t="shared" si="96"/>
        <v>0.005324298160697</v>
      </c>
      <c r="E243">
        <f t="shared" si="98"/>
        <v>0.005324298160697</v>
      </c>
      <c r="F243">
        <f>$E243*(24/$E248)</f>
        <v>0.04751892610264837</v>
      </c>
      <c r="G243" s="6">
        <f>$F243*2</f>
        <v>0.09503785220529674</v>
      </c>
      <c r="I243" s="6">
        <f t="shared" si="97"/>
        <v>0.09503785220529674</v>
      </c>
      <c r="J243" s="5"/>
    </row>
    <row r="244" spans="1:10" ht="15">
      <c r="A244" t="s">
        <v>40</v>
      </c>
      <c r="B244" s="5">
        <v>0.17</v>
      </c>
      <c r="C244">
        <v>94.2</v>
      </c>
      <c r="D244">
        <f t="shared" si="96"/>
        <v>0.0018046709129511678</v>
      </c>
      <c r="E244">
        <f t="shared" si="98"/>
        <v>0.0018046709129511678</v>
      </c>
      <c r="F244">
        <f>$E244*(24/$E248)</f>
        <v>0.016106540461081027</v>
      </c>
      <c r="G244" s="6">
        <f>$F244*2</f>
        <v>0.03221308092216205</v>
      </c>
      <c r="I244" s="6">
        <f t="shared" si="97"/>
        <v>0.03221308092216205</v>
      </c>
      <c r="J244" s="5">
        <f>SUM(I242:I244)</f>
        <v>2.0688344440249953</v>
      </c>
    </row>
    <row r="245" spans="1:10" ht="15">
      <c r="A245" t="s">
        <v>205</v>
      </c>
      <c r="B245" s="7">
        <v>1.28</v>
      </c>
      <c r="C245">
        <v>18.02</v>
      </c>
      <c r="D245">
        <f t="shared" si="96"/>
        <v>0.07103218645948946</v>
      </c>
      <c r="E245">
        <f t="shared" si="98"/>
        <v>0.07103218645948946</v>
      </c>
      <c r="F245">
        <f>$E245*(24/$E248)</f>
        <v>0.6339564610025807</v>
      </c>
      <c r="G245" s="6">
        <f>$F245*2</f>
        <v>1.2679129220051615</v>
      </c>
      <c r="I245" s="6">
        <f t="shared" si="97"/>
        <v>1.2679129220051615</v>
      </c>
      <c r="J245" s="5">
        <f>$I245</f>
        <v>1.2679129220051615</v>
      </c>
    </row>
    <row r="246" ht="15">
      <c r="B246" s="5"/>
    </row>
    <row r="247" spans="1:3" ht="15">
      <c r="A247" t="s">
        <v>19</v>
      </c>
      <c r="B247" s="5">
        <v>0</v>
      </c>
      <c r="C247">
        <v>19</v>
      </c>
    </row>
    <row r="248" spans="2:8" ht="15">
      <c r="B248" s="5">
        <f>SUM(B234:B247)</f>
        <v>99.61999999999999</v>
      </c>
      <c r="E248">
        <f>SUM(E234:E245)</f>
        <v>2.689100245672561</v>
      </c>
      <c r="G248" s="8" t="s">
        <v>210</v>
      </c>
      <c r="H248" s="3" t="s">
        <v>228</v>
      </c>
    </row>
    <row r="249" ht="15">
      <c r="A249" s="10" t="s">
        <v>213</v>
      </c>
    </row>
    <row r="251" ht="15">
      <c r="A251" t="s">
        <v>265</v>
      </c>
    </row>
    <row r="252" spans="1:7" ht="15">
      <c r="A252" t="s">
        <v>245</v>
      </c>
      <c r="C252" t="s">
        <v>261</v>
      </c>
      <c r="G252" s="5"/>
    </row>
    <row r="253" spans="1:9" ht="15">
      <c r="A253" t="s">
        <v>43</v>
      </c>
      <c r="B253" s="5">
        <v>45.58</v>
      </c>
      <c r="C253">
        <v>60.08</v>
      </c>
      <c r="D253">
        <f>$B253/$C253</f>
        <v>0.7586551264980027</v>
      </c>
      <c r="E253">
        <f>$D253*2</f>
        <v>1.5173102529960054</v>
      </c>
      <c r="F253">
        <f>$E253*(24/$E267)</f>
        <v>13.865775352731424</v>
      </c>
      <c r="G253" s="6">
        <f>$F253/2</f>
        <v>6.932887676365712</v>
      </c>
      <c r="I253" s="6">
        <f>+$G253</f>
        <v>6.932887676365712</v>
      </c>
    </row>
    <row r="254" spans="1:10" ht="15">
      <c r="A254" t="s">
        <v>37</v>
      </c>
      <c r="B254" s="5">
        <v>10.58</v>
      </c>
      <c r="C254">
        <v>101.96</v>
      </c>
      <c r="D254">
        <f>$B254/$C254</f>
        <v>0.10376618281679091</v>
      </c>
      <c r="E254">
        <f>$D254*3</f>
        <v>0.31129854845037275</v>
      </c>
      <c r="F254">
        <f>$E254*(24/$E267)</f>
        <v>2.8447680571071783</v>
      </c>
      <c r="G254" s="6">
        <f>$F254*0.6666</f>
        <v>1.8963223868676449</v>
      </c>
      <c r="I254" s="6">
        <f>8-$G253</f>
        <v>1.067112323634288</v>
      </c>
      <c r="J254" s="5">
        <f>$I253+$I254</f>
        <v>8</v>
      </c>
    </row>
    <row r="255" spans="2:10" ht="15">
      <c r="B255" s="5"/>
      <c r="I255" s="6">
        <f>$G254-$I254</f>
        <v>0.8292100632333568</v>
      </c>
      <c r="J255" s="5"/>
    </row>
    <row r="256" spans="1:10" ht="15">
      <c r="A256" t="s">
        <v>41</v>
      </c>
      <c r="B256" s="5">
        <v>0.24</v>
      </c>
      <c r="C256">
        <v>79.88</v>
      </c>
      <c r="D256">
        <f>$B256/$C256</f>
        <v>0.0030045067601402104</v>
      </c>
      <c r="E256">
        <f>$D256*2</f>
        <v>0.006009013520280421</v>
      </c>
      <c r="F256">
        <f>$E256*(24/$E267)</f>
        <v>0.05491271900339126</v>
      </c>
      <c r="G256" s="6">
        <f>$F256/2</f>
        <v>0.02745635950169563</v>
      </c>
      <c r="I256" s="6">
        <f>$G256</f>
        <v>0.02745635950169563</v>
      </c>
      <c r="J256" s="5"/>
    </row>
    <row r="257" spans="1:10" ht="15">
      <c r="A257" t="s">
        <v>203</v>
      </c>
      <c r="B257" s="5">
        <v>0</v>
      </c>
      <c r="C257">
        <v>159.69</v>
      </c>
      <c r="D257">
        <f aca="true" t="shared" si="99" ref="D257:D264">$B257/$C257</f>
        <v>0</v>
      </c>
      <c r="E257">
        <f>$D257*3</f>
        <v>0</v>
      </c>
      <c r="F257">
        <f>$E257*(24/$E267)</f>
        <v>0</v>
      </c>
      <c r="G257" s="6">
        <f>$F257*0.6666</f>
        <v>0</v>
      </c>
      <c r="I257" s="6">
        <f aca="true" t="shared" si="100" ref="I257:I264">$G257</f>
        <v>0</v>
      </c>
      <c r="J257" s="5"/>
    </row>
    <row r="258" spans="1:10" ht="15">
      <c r="A258" t="s">
        <v>42</v>
      </c>
      <c r="B258" s="5">
        <v>20.39</v>
      </c>
      <c r="C258">
        <v>71.85</v>
      </c>
      <c r="D258">
        <f t="shared" si="99"/>
        <v>0.283785664578984</v>
      </c>
      <c r="E258">
        <f aca="true" t="shared" si="101" ref="E258:E264">$D258</f>
        <v>0.283785664578984</v>
      </c>
      <c r="F258">
        <f>$E258*(24/$E267)</f>
        <v>2.593344548755345</v>
      </c>
      <c r="G258" s="6">
        <f>$F258</f>
        <v>2.593344548755345</v>
      </c>
      <c r="I258" s="6">
        <f t="shared" si="100"/>
        <v>2.593344548755345</v>
      </c>
      <c r="J258" s="5"/>
    </row>
    <row r="259" spans="1:10" ht="15">
      <c r="A259" t="s">
        <v>44</v>
      </c>
      <c r="B259" s="5">
        <v>0.35</v>
      </c>
      <c r="C259">
        <v>70.94</v>
      </c>
      <c r="D259">
        <f t="shared" si="99"/>
        <v>0.00493374682830561</v>
      </c>
      <c r="E259">
        <f t="shared" si="101"/>
        <v>0.00493374682830561</v>
      </c>
      <c r="F259">
        <f>$E259*(24/$E267)</f>
        <v>0.045086510839465646</v>
      </c>
      <c r="G259" s="6">
        <f>$F259</f>
        <v>0.045086510839465646</v>
      </c>
      <c r="I259" s="6">
        <f t="shared" si="100"/>
        <v>0.045086510839465646</v>
      </c>
      <c r="J259" s="5"/>
    </row>
    <row r="260" spans="1:10" ht="15">
      <c r="A260" t="s">
        <v>38</v>
      </c>
      <c r="B260" s="5">
        <v>8.23</v>
      </c>
      <c r="C260">
        <v>40.3</v>
      </c>
      <c r="D260">
        <f t="shared" si="99"/>
        <v>0.20421836228287843</v>
      </c>
      <c r="E260">
        <f t="shared" si="101"/>
        <v>0.20421836228287843</v>
      </c>
      <c r="F260">
        <f>$E260*(24/$E267)</f>
        <v>1.8662273775095666</v>
      </c>
      <c r="G260" s="6">
        <f>$F260</f>
        <v>1.8662273775095666</v>
      </c>
      <c r="I260" s="6">
        <f t="shared" si="100"/>
        <v>1.8662273775095666</v>
      </c>
      <c r="J260" s="5">
        <f>SUM(I255:I260)</f>
        <v>5.36132485983943</v>
      </c>
    </row>
    <row r="261" spans="1:10" ht="15">
      <c r="A261" t="s">
        <v>39</v>
      </c>
      <c r="B261" s="5">
        <v>11.59</v>
      </c>
      <c r="C261">
        <v>56.08</v>
      </c>
      <c r="D261">
        <f t="shared" si="99"/>
        <v>0.20666904422253923</v>
      </c>
      <c r="E261">
        <f t="shared" si="101"/>
        <v>0.20666904422253923</v>
      </c>
      <c r="F261">
        <f>$E261*(24/$E267)</f>
        <v>1.8886226688939334</v>
      </c>
      <c r="G261" s="6">
        <f>$F261</f>
        <v>1.8886226688939334</v>
      </c>
      <c r="I261" s="6">
        <f t="shared" si="100"/>
        <v>1.8886226688939334</v>
      </c>
      <c r="J261" s="5"/>
    </row>
    <row r="262" spans="1:10" ht="15">
      <c r="A262" t="s">
        <v>36</v>
      </c>
      <c r="B262" s="5">
        <v>1.04</v>
      </c>
      <c r="C262">
        <v>61.98</v>
      </c>
      <c r="D262">
        <f t="shared" si="99"/>
        <v>0.016779606324620847</v>
      </c>
      <c r="E262">
        <f t="shared" si="101"/>
        <v>0.016779606324620847</v>
      </c>
      <c r="F262">
        <f>$E262*(24/$E267)</f>
        <v>0.15333861439679902</v>
      </c>
      <c r="G262" s="6">
        <f>$F262*2</f>
        <v>0.30667722879359804</v>
      </c>
      <c r="I262" s="6">
        <f t="shared" si="100"/>
        <v>0.30667722879359804</v>
      </c>
      <c r="J262" s="5"/>
    </row>
    <row r="263" spans="1:10" ht="15">
      <c r="A263" t="s">
        <v>40</v>
      </c>
      <c r="B263" s="5">
        <v>0.4</v>
      </c>
      <c r="C263">
        <v>94.2</v>
      </c>
      <c r="D263">
        <f t="shared" si="99"/>
        <v>0.004246284501061571</v>
      </c>
      <c r="E263">
        <f t="shared" si="101"/>
        <v>0.004246284501061571</v>
      </c>
      <c r="F263">
        <f>$E263*(24/$E267)</f>
        <v>0.03880421084563777</v>
      </c>
      <c r="G263" s="6">
        <f>$F263*2</f>
        <v>0.07760842169127553</v>
      </c>
      <c r="I263" s="6">
        <f t="shared" si="100"/>
        <v>0.07760842169127553</v>
      </c>
      <c r="J263" s="5">
        <f>SUM(I261:I263)</f>
        <v>2.2729083193788067</v>
      </c>
    </row>
    <row r="264" spans="1:10" ht="15">
      <c r="A264" t="s">
        <v>205</v>
      </c>
      <c r="B264" s="7">
        <v>1.28</v>
      </c>
      <c r="C264">
        <v>18.02</v>
      </c>
      <c r="D264">
        <f t="shared" si="99"/>
        <v>0.07103218645948946</v>
      </c>
      <c r="E264">
        <f t="shared" si="101"/>
        <v>0.07103218645948946</v>
      </c>
      <c r="F264">
        <f>$E264*(24/$E267)</f>
        <v>0.6491199399172614</v>
      </c>
      <c r="G264" s="6">
        <f>$F264*2</f>
        <v>1.2982398798345227</v>
      </c>
      <c r="I264" s="6">
        <f t="shared" si="100"/>
        <v>1.2982398798345227</v>
      </c>
      <c r="J264" s="5">
        <f>$I264</f>
        <v>1.2982398798345227</v>
      </c>
    </row>
    <row r="265" ht="15">
      <c r="B265" s="5"/>
    </row>
    <row r="266" spans="1:3" ht="15">
      <c r="A266" t="s">
        <v>19</v>
      </c>
      <c r="B266" s="5">
        <v>0</v>
      </c>
      <c r="C266">
        <v>19</v>
      </c>
    </row>
    <row r="267" spans="2:8" ht="15">
      <c r="B267" s="5">
        <f>SUM(B253:B266)</f>
        <v>99.68</v>
      </c>
      <c r="E267">
        <f>SUM(E253:E264)</f>
        <v>2.6262827101645376</v>
      </c>
      <c r="G267" s="8" t="s">
        <v>210</v>
      </c>
      <c r="H267" s="3" t="s">
        <v>254</v>
      </c>
    </row>
    <row r="268" ht="15">
      <c r="A268" s="10" t="s">
        <v>213</v>
      </c>
    </row>
    <row r="269" ht="15">
      <c r="A269" t="s">
        <v>266</v>
      </c>
    </row>
    <row r="270" spans="1:7" ht="15">
      <c r="A270" t="s">
        <v>200</v>
      </c>
      <c r="C270" t="s">
        <v>262</v>
      </c>
      <c r="G270" s="5"/>
    </row>
    <row r="271" spans="1:9" ht="15">
      <c r="A271" t="s">
        <v>43</v>
      </c>
      <c r="B271" s="5">
        <v>44.15</v>
      </c>
      <c r="C271">
        <v>60.08</v>
      </c>
      <c r="D271">
        <f>$B271/$C271</f>
        <v>0.7348535286284953</v>
      </c>
      <c r="E271">
        <f>$D271*2</f>
        <v>1.4697070572569906</v>
      </c>
      <c r="F271">
        <f>$E271*(24/$E285)</f>
        <v>13.33512231786934</v>
      </c>
      <c r="G271" s="6">
        <f>$F271/2</f>
        <v>6.66756115893467</v>
      </c>
      <c r="I271" s="6">
        <f>+$G271</f>
        <v>6.66756115893467</v>
      </c>
    </row>
    <row r="272" spans="1:10" ht="15">
      <c r="A272" t="s">
        <v>37</v>
      </c>
      <c r="B272" s="5">
        <v>12.07</v>
      </c>
      <c r="C272">
        <v>101.96</v>
      </c>
      <c r="D272">
        <f>$B272/$C272</f>
        <v>0.11837975676735976</v>
      </c>
      <c r="E272">
        <f>$D272*3</f>
        <v>0.35513927030207926</v>
      </c>
      <c r="F272">
        <f>$E272*(24/$E285)</f>
        <v>3.222292215290758</v>
      </c>
      <c r="G272" s="6">
        <f>$F272*0.6666</f>
        <v>2.147979990712819</v>
      </c>
      <c r="I272" s="6">
        <f>8-$G271</f>
        <v>1.33243884106533</v>
      </c>
      <c r="J272" s="5">
        <f>$I271+$I272</f>
        <v>8</v>
      </c>
    </row>
    <row r="273" spans="2:10" ht="15">
      <c r="B273" s="5"/>
      <c r="I273" s="6">
        <f>$G272-$I272</f>
        <v>0.8155411496474891</v>
      </c>
      <c r="J273" s="5"/>
    </row>
    <row r="274" spans="1:10" ht="15">
      <c r="A274" t="s">
        <v>41</v>
      </c>
      <c r="B274" s="5">
        <v>0.15</v>
      </c>
      <c r="C274">
        <v>79.88</v>
      </c>
      <c r="D274">
        <f>$B274/$C274</f>
        <v>0.0018778167250876315</v>
      </c>
      <c r="E274">
        <f>$D274*2</f>
        <v>0.003755633450175263</v>
      </c>
      <c r="F274">
        <f>$E274*(24/$E285)</f>
        <v>0.03407606379235855</v>
      </c>
      <c r="G274" s="6">
        <f>$F274/2</f>
        <v>0.017038031896179275</v>
      </c>
      <c r="I274" s="6">
        <f>$G274</f>
        <v>0.017038031896179275</v>
      </c>
      <c r="J274" s="5"/>
    </row>
    <row r="275" spans="1:10" ht="15">
      <c r="A275" t="s">
        <v>203</v>
      </c>
      <c r="B275" s="5">
        <v>0</v>
      </c>
      <c r="C275">
        <v>159.69</v>
      </c>
      <c r="D275">
        <f aca="true" t="shared" si="102" ref="D275:D282">$B275/$C275</f>
        <v>0</v>
      </c>
      <c r="E275">
        <f>$D275*3</f>
        <v>0</v>
      </c>
      <c r="F275">
        <f>$E275*(24/$E285)</f>
        <v>0</v>
      </c>
      <c r="G275" s="6">
        <f>$F275*0.6666</f>
        <v>0</v>
      </c>
      <c r="I275" s="6">
        <f aca="true" t="shared" si="103" ref="I275:I282">$G275</f>
        <v>0</v>
      </c>
      <c r="J275" s="5"/>
    </row>
    <row r="276" spans="1:10" ht="15">
      <c r="A276" t="s">
        <v>42</v>
      </c>
      <c r="B276" s="5">
        <v>15.43</v>
      </c>
      <c r="C276">
        <v>71.85</v>
      </c>
      <c r="D276">
        <f t="shared" si="102"/>
        <v>0.21475295755045234</v>
      </c>
      <c r="E276">
        <f aca="true" t="shared" si="104" ref="E276:E282">$D276</f>
        <v>0.21475295755045234</v>
      </c>
      <c r="F276">
        <f>$E276*(24/$E285)</f>
        <v>1.948522287430734</v>
      </c>
      <c r="G276" s="6">
        <f>$F276</f>
        <v>1.948522287430734</v>
      </c>
      <c r="I276" s="6">
        <f t="shared" si="103"/>
        <v>1.948522287430734</v>
      </c>
      <c r="J276" s="5"/>
    </row>
    <row r="277" spans="1:10" ht="15">
      <c r="A277" t="s">
        <v>44</v>
      </c>
      <c r="B277" s="5">
        <v>0.28</v>
      </c>
      <c r="C277">
        <v>70.94</v>
      </c>
      <c r="D277">
        <f t="shared" si="102"/>
        <v>0.0039469974626444885</v>
      </c>
      <c r="E277">
        <f t="shared" si="104"/>
        <v>0.0039469974626444885</v>
      </c>
      <c r="F277">
        <f>$E277*(24/$E285)</f>
        <v>0.03581237069849678</v>
      </c>
      <c r="G277" s="6">
        <f>$F277</f>
        <v>0.03581237069849678</v>
      </c>
      <c r="I277" s="6">
        <f t="shared" si="103"/>
        <v>0.03581237069849678</v>
      </c>
      <c r="J277" s="5"/>
    </row>
    <row r="278" spans="1:10" ht="15">
      <c r="A278" t="s">
        <v>38</v>
      </c>
      <c r="B278" s="5">
        <v>11.94</v>
      </c>
      <c r="C278">
        <v>40.3</v>
      </c>
      <c r="D278">
        <f t="shared" si="102"/>
        <v>0.29627791563275435</v>
      </c>
      <c r="E278">
        <f t="shared" si="104"/>
        <v>0.29627791563275435</v>
      </c>
      <c r="F278">
        <f>$E278*(24/$E285)</f>
        <v>2.688224313503656</v>
      </c>
      <c r="G278" s="6">
        <f>$F278</f>
        <v>2.688224313503656</v>
      </c>
      <c r="I278" s="6">
        <f t="shared" si="103"/>
        <v>2.688224313503656</v>
      </c>
      <c r="J278" s="5">
        <f>SUM(I273:I278)</f>
        <v>5.505138153176555</v>
      </c>
    </row>
    <row r="279" spans="1:10" ht="15">
      <c r="A279" t="s">
        <v>39</v>
      </c>
      <c r="B279" s="5">
        <v>11.3</v>
      </c>
      <c r="C279">
        <v>56.08</v>
      </c>
      <c r="D279">
        <f t="shared" si="102"/>
        <v>0.20149786019971472</v>
      </c>
      <c r="E279">
        <f t="shared" si="104"/>
        <v>0.20149786019971472</v>
      </c>
      <c r="F279">
        <f>$E279*(24/$E285)</f>
        <v>1.8282545486085173</v>
      </c>
      <c r="G279" s="6">
        <f>$F279</f>
        <v>1.8282545486085173</v>
      </c>
      <c r="I279" s="6">
        <f t="shared" si="103"/>
        <v>1.8282545486085173</v>
      </c>
      <c r="J279" s="5"/>
    </row>
    <row r="280" spans="1:10" ht="15">
      <c r="A280" t="s">
        <v>36</v>
      </c>
      <c r="B280" s="5">
        <v>1.64</v>
      </c>
      <c r="C280">
        <v>61.98</v>
      </c>
      <c r="D280">
        <f t="shared" si="102"/>
        <v>0.026460148434979024</v>
      </c>
      <c r="E280">
        <f t="shared" si="104"/>
        <v>0.026460148434979024</v>
      </c>
      <c r="F280">
        <f>$E280*(24/$E285)</f>
        <v>0.2400813918577555</v>
      </c>
      <c r="G280" s="6">
        <f>$F280*2</f>
        <v>0.480162783715511</v>
      </c>
      <c r="I280" s="6">
        <f t="shared" si="103"/>
        <v>0.480162783715511</v>
      </c>
      <c r="J280" s="5"/>
    </row>
    <row r="281" spans="1:10" ht="15">
      <c r="A281" t="s">
        <v>40</v>
      </c>
      <c r="B281" s="5">
        <v>0.24</v>
      </c>
      <c r="C281">
        <v>94.2</v>
      </c>
      <c r="D281">
        <f t="shared" si="102"/>
        <v>0.0025477707006369425</v>
      </c>
      <c r="E281">
        <f t="shared" si="104"/>
        <v>0.0025477707006369425</v>
      </c>
      <c r="F281">
        <f>$E281*(24/$E285)</f>
        <v>0.023116738647419116</v>
      </c>
      <c r="G281" s="6">
        <f>$F281*2</f>
        <v>0.04623347729483823</v>
      </c>
      <c r="I281" s="6">
        <f t="shared" si="103"/>
        <v>0.04623347729483823</v>
      </c>
      <c r="J281" s="5">
        <f>SUM(I279:I281)</f>
        <v>2.3546508096188665</v>
      </c>
    </row>
    <row r="282" spans="1:10" ht="15">
      <c r="A282" t="s">
        <v>205</v>
      </c>
      <c r="B282" s="7">
        <v>1.28</v>
      </c>
      <c r="C282">
        <v>18.02</v>
      </c>
      <c r="D282">
        <f t="shared" si="102"/>
        <v>0.07103218645948946</v>
      </c>
      <c r="E282">
        <f t="shared" si="104"/>
        <v>0.07103218645948946</v>
      </c>
      <c r="F282">
        <f>$E282*(24/$E285)</f>
        <v>0.6444977523009636</v>
      </c>
      <c r="G282" s="6">
        <f>$F282*2</f>
        <v>1.2889955046019272</v>
      </c>
      <c r="I282" s="6">
        <f t="shared" si="103"/>
        <v>1.2889955046019272</v>
      </c>
      <c r="J282" s="5">
        <f>$I282</f>
        <v>1.2889955046019272</v>
      </c>
    </row>
    <row r="283" ht="15">
      <c r="B283" s="5"/>
    </row>
    <row r="284" spans="1:3" ht="15">
      <c r="A284" t="s">
        <v>19</v>
      </c>
      <c r="B284" s="5">
        <v>0</v>
      </c>
      <c r="C284">
        <v>19</v>
      </c>
    </row>
    <row r="285" spans="2:8" ht="15">
      <c r="B285" s="5">
        <f>SUM(B271:B284)</f>
        <v>98.47999999999999</v>
      </c>
      <c r="E285">
        <f>SUM(E271:E282)</f>
        <v>2.6451177974499167</v>
      </c>
      <c r="G285" s="8" t="s">
        <v>210</v>
      </c>
      <c r="H285" s="3" t="s">
        <v>254</v>
      </c>
    </row>
    <row r="286" ht="15">
      <c r="A286" s="10" t="s">
        <v>213</v>
      </c>
    </row>
    <row r="287" ht="15">
      <c r="A287" t="s">
        <v>266</v>
      </c>
    </row>
    <row r="288" spans="1:7" ht="15">
      <c r="A288" t="s">
        <v>200</v>
      </c>
      <c r="C288" t="s">
        <v>262</v>
      </c>
      <c r="G288" s="5"/>
    </row>
    <row r="289" spans="1:9" ht="15">
      <c r="A289" t="s">
        <v>43</v>
      </c>
      <c r="B289" s="5">
        <v>53.43</v>
      </c>
      <c r="C289">
        <v>60.08</v>
      </c>
      <c r="D289">
        <f>$B289/$C289</f>
        <v>0.8893142476697736</v>
      </c>
      <c r="E289">
        <f>$D289*2</f>
        <v>1.7786284953395473</v>
      </c>
      <c r="F289">
        <f>$E289*(24/$E303)</f>
        <v>15.623098215426548</v>
      </c>
      <c r="G289" s="6">
        <f>$F289/2</f>
        <v>7.811549107713274</v>
      </c>
      <c r="I289" s="6">
        <f>+$G289</f>
        <v>7.811549107713274</v>
      </c>
    </row>
    <row r="290" spans="1:10" ht="15">
      <c r="A290" t="s">
        <v>37</v>
      </c>
      <c r="B290" s="5">
        <v>2.75</v>
      </c>
      <c r="C290">
        <v>101.96</v>
      </c>
      <c r="D290">
        <f>$B290/$C290</f>
        <v>0.026971361318163987</v>
      </c>
      <c r="E290">
        <f>$D290*3</f>
        <v>0.08091408395449196</v>
      </c>
      <c r="F290">
        <f>$E290*(24/$E303)</f>
        <v>0.7107322771138724</v>
      </c>
      <c r="G290" s="6">
        <f>$F290*0.6666</f>
        <v>0.47377413592410733</v>
      </c>
      <c r="I290" s="6">
        <f>8-$G289</f>
        <v>0.18845089228672585</v>
      </c>
      <c r="J290" s="5">
        <f>$I289+$I290</f>
        <v>8</v>
      </c>
    </row>
    <row r="291" spans="2:10" ht="15">
      <c r="B291" s="5"/>
      <c r="I291" s="6">
        <f>$G290-$I290</f>
        <v>0.2853232436373815</v>
      </c>
      <c r="J291" s="5"/>
    </row>
    <row r="292" spans="1:10" ht="15">
      <c r="A292" t="s">
        <v>41</v>
      </c>
      <c r="B292" s="5">
        <v>0.03</v>
      </c>
      <c r="C292">
        <v>79.88</v>
      </c>
      <c r="D292">
        <f>$B292/$C292</f>
        <v>0.0003755633450175263</v>
      </c>
      <c r="E292">
        <f>$D292*2</f>
        <v>0.0007511266900350526</v>
      </c>
      <c r="F292">
        <f>$E292*(24/$E303)</f>
        <v>0.0065977386966386345</v>
      </c>
      <c r="G292" s="6">
        <f>$F292/2</f>
        <v>0.0032988693483193172</v>
      </c>
      <c r="I292" s="6">
        <f>$G292</f>
        <v>0.0032988693483193172</v>
      </c>
      <c r="J292" s="5"/>
    </row>
    <row r="293" spans="1:10" ht="15">
      <c r="A293" t="s">
        <v>203</v>
      </c>
      <c r="B293" s="5">
        <v>0</v>
      </c>
      <c r="C293">
        <v>159.69</v>
      </c>
      <c r="D293">
        <f aca="true" t="shared" si="105" ref="D293:D300">$B293/$C293</f>
        <v>0</v>
      </c>
      <c r="E293">
        <f>$D293*3</f>
        <v>0</v>
      </c>
      <c r="F293">
        <f>$E293*(24/$E303)</f>
        <v>0</v>
      </c>
      <c r="G293" s="6">
        <f>$F293*0.6666</f>
        <v>0</v>
      </c>
      <c r="I293" s="6">
        <f aca="true" t="shared" si="106" ref="I293:I300">$G293</f>
        <v>0</v>
      </c>
      <c r="J293" s="5"/>
    </row>
    <row r="294" spans="1:10" ht="15">
      <c r="A294" t="s">
        <v>42</v>
      </c>
      <c r="B294" s="5">
        <v>11.67</v>
      </c>
      <c r="C294">
        <v>71.85</v>
      </c>
      <c r="D294">
        <f t="shared" si="105"/>
        <v>0.16242171189979124</v>
      </c>
      <c r="E294">
        <f aca="true" t="shared" si="107" ref="E294:E300">$D294</f>
        <v>0.16242171189979124</v>
      </c>
      <c r="F294">
        <f>$E294*(24/$E303)</f>
        <v>1.4266781196731748</v>
      </c>
      <c r="G294" s="6">
        <f>$F294</f>
        <v>1.4266781196731748</v>
      </c>
      <c r="I294" s="6">
        <f t="shared" si="106"/>
        <v>1.4266781196731748</v>
      </c>
      <c r="J294" s="5"/>
    </row>
    <row r="295" spans="1:10" ht="15">
      <c r="A295" t="s">
        <v>44</v>
      </c>
      <c r="B295" s="5">
        <v>0.29</v>
      </c>
      <c r="C295">
        <v>70.94</v>
      </c>
      <c r="D295">
        <f t="shared" si="105"/>
        <v>0.004087961657738934</v>
      </c>
      <c r="E295">
        <f t="shared" si="107"/>
        <v>0.004087961657738934</v>
      </c>
      <c r="F295">
        <f>$E295*(24/$E303)</f>
        <v>0.035907794487212964</v>
      </c>
      <c r="G295" s="6">
        <f>$F295</f>
        <v>0.035907794487212964</v>
      </c>
      <c r="I295" s="6">
        <f t="shared" si="106"/>
        <v>0.035907794487212964</v>
      </c>
      <c r="J295" s="5"/>
    </row>
    <row r="296" spans="1:10" ht="15">
      <c r="A296" t="s">
        <v>38</v>
      </c>
      <c r="B296" s="5">
        <v>17.02</v>
      </c>
      <c r="C296">
        <v>40.3</v>
      </c>
      <c r="D296">
        <f t="shared" si="105"/>
        <v>0.42233250620347396</v>
      </c>
      <c r="E296">
        <f t="shared" si="107"/>
        <v>0.42233250620347396</v>
      </c>
      <c r="F296">
        <f>$E296*(24/$E303)</f>
        <v>3.709679812997994</v>
      </c>
      <c r="G296" s="6">
        <f>$F296</f>
        <v>3.709679812997994</v>
      </c>
      <c r="I296" s="6">
        <f t="shared" si="106"/>
        <v>3.709679812997994</v>
      </c>
      <c r="J296" s="5">
        <f>SUM(I291:I296)</f>
        <v>5.460887840144083</v>
      </c>
    </row>
    <row r="297" spans="1:10" ht="15">
      <c r="A297" t="s">
        <v>39</v>
      </c>
      <c r="B297" s="5">
        <v>11.49</v>
      </c>
      <c r="C297">
        <v>56.08</v>
      </c>
      <c r="D297">
        <f t="shared" si="105"/>
        <v>0.204885877318117</v>
      </c>
      <c r="E297">
        <f t="shared" si="107"/>
        <v>0.204885877318117</v>
      </c>
      <c r="F297">
        <f>$E297*(24/$E303)</f>
        <v>1.799674407939642</v>
      </c>
      <c r="G297" s="6">
        <f>$F297</f>
        <v>1.799674407939642</v>
      </c>
      <c r="I297" s="6">
        <f t="shared" si="106"/>
        <v>1.799674407939642</v>
      </c>
      <c r="J297" s="5"/>
    </row>
    <row r="298" spans="1:10" ht="15">
      <c r="A298" t="s">
        <v>36</v>
      </c>
      <c r="B298" s="5">
        <v>0.41</v>
      </c>
      <c r="C298">
        <v>61.98</v>
      </c>
      <c r="D298">
        <f t="shared" si="105"/>
        <v>0.006615037108744756</v>
      </c>
      <c r="E298">
        <f t="shared" si="107"/>
        <v>0.006615037108744756</v>
      </c>
      <c r="F298">
        <f>$E298*(24/$E303)</f>
        <v>0.05810509317679697</v>
      </c>
      <c r="G298" s="6">
        <f>$F298*2</f>
        <v>0.11621018635359394</v>
      </c>
      <c r="I298" s="6">
        <f t="shared" si="106"/>
        <v>0.11621018635359394</v>
      </c>
      <c r="J298" s="5"/>
    </row>
    <row r="299" spans="1:10" ht="15">
      <c r="A299" t="s">
        <v>40</v>
      </c>
      <c r="B299" s="5">
        <v>0.06</v>
      </c>
      <c r="C299">
        <v>94.2</v>
      </c>
      <c r="D299">
        <f t="shared" si="105"/>
        <v>0.0006369426751592356</v>
      </c>
      <c r="E299">
        <f t="shared" si="107"/>
        <v>0.0006369426751592356</v>
      </c>
      <c r="F299">
        <f>$E299*(24/$E303)</f>
        <v>0.005594770351247283</v>
      </c>
      <c r="G299" s="6">
        <f>$F299*2</f>
        <v>0.011189540702494566</v>
      </c>
      <c r="I299" s="6">
        <f t="shared" si="106"/>
        <v>0.011189540702494566</v>
      </c>
      <c r="J299" s="5">
        <f>SUM(I297:I299)</f>
        <v>1.9270741349957308</v>
      </c>
    </row>
    <row r="300" spans="1:10" ht="15">
      <c r="A300" t="s">
        <v>205</v>
      </c>
      <c r="B300" s="7">
        <v>1.28</v>
      </c>
      <c r="C300">
        <v>18.02</v>
      </c>
      <c r="D300">
        <f t="shared" si="105"/>
        <v>0.07103218645948946</v>
      </c>
      <c r="E300">
        <f t="shared" si="107"/>
        <v>0.07103218645948946</v>
      </c>
      <c r="F300">
        <f>$E300*(24/$E303)</f>
        <v>0.623931770136878</v>
      </c>
      <c r="G300" s="6">
        <f>$F300*2</f>
        <v>1.247863540273756</v>
      </c>
      <c r="I300" s="6">
        <f t="shared" si="106"/>
        <v>1.247863540273756</v>
      </c>
      <c r="J300" s="5">
        <f>$I300</f>
        <v>1.247863540273756</v>
      </c>
    </row>
    <row r="301" ht="15">
      <c r="B301" s="5"/>
    </row>
    <row r="302" spans="1:3" ht="15">
      <c r="A302" t="s">
        <v>19</v>
      </c>
      <c r="B302" s="5">
        <v>0</v>
      </c>
      <c r="C302">
        <v>19</v>
      </c>
    </row>
    <row r="303" spans="2:8" ht="15">
      <c r="B303" s="5">
        <f>SUM(B289:B302)</f>
        <v>98.42999999999999</v>
      </c>
      <c r="E303">
        <f>SUM(E289:E300)</f>
        <v>2.7323059293065883</v>
      </c>
      <c r="G303" s="8" t="s">
        <v>210</v>
      </c>
      <c r="H303" s="3" t="s">
        <v>228</v>
      </c>
    </row>
    <row r="304" ht="15">
      <c r="A304" s="10" t="s">
        <v>213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Brooke Smith</cp:lastModifiedBy>
  <dcterms:created xsi:type="dcterms:W3CDTF">2012-10-25T15:10:56Z</dcterms:created>
  <dcterms:modified xsi:type="dcterms:W3CDTF">2014-04-18T16:02:42Z</dcterms:modified>
  <cp:category/>
  <cp:version/>
  <cp:contentType/>
  <cp:contentStatus/>
</cp:coreProperties>
</file>