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9420" yWindow="1120" windowWidth="25600" windowHeight="14620" tabRatio="500" activeTab="1"/>
  </bookViews>
  <sheets>
    <sheet name="Hvitserkur WR Hf isotope" sheetId="1" r:id="rId1"/>
    <sheet name="Standards" sheetId="3" r:id="rId2"/>
  </sheets>
  <externalReferences>
    <externalReference r:id="rId3"/>
    <externalReference r:id="rId4"/>
    <externalReference r:id="rId5"/>
    <externalReference r:id="rId6"/>
  </externalReferences>
  <definedNames>
    <definedName name="__gXY1">#REF!</definedName>
    <definedName name="_xlnm._FilterDatabase" localSheetId="0" hidden="1">'Hvitserkur WR Hf isotope'!$A$2:$C$2</definedName>
    <definedName name="_GeO2">#REF!</definedName>
    <definedName name="_gXY1">#REF!</definedName>
    <definedName name="_HfO2">#REF!</definedName>
    <definedName name="_PbO2">#REF!</definedName>
    <definedName name="_SiO2">#REF!</definedName>
    <definedName name="_SnO2">#REF!</definedName>
    <definedName name="_ThO2">#REF!</definedName>
    <definedName name="_TiO2">#REF!</definedName>
    <definedName name="_UO2">#REF!</definedName>
    <definedName name="Aadat">#REF!</definedName>
    <definedName name="Aaerdat1">#REF!</definedName>
    <definedName name="Aaerdat2">#REF!</definedName>
    <definedName name="Adat">#REF!</definedName>
    <definedName name="Aer">#REF!</definedName>
    <definedName name="Ag">#REF!</definedName>
    <definedName name="Ag2O">#REF!</definedName>
    <definedName name="AgeStdAge">#REF!</definedName>
    <definedName name="Al">#REF!</definedName>
    <definedName name="Al2O3">#REF!</definedName>
    <definedName name="Arr">#REF!</definedName>
    <definedName name="As">#REF!</definedName>
    <definedName name="As2O5">#REF!</definedName>
    <definedName name="Au">#REF!</definedName>
    <definedName name="Au2O">#REF!</definedName>
    <definedName name="B">#REF!</definedName>
    <definedName name="B2O3">#REF!</definedName>
    <definedName name="Ba">#REF!</definedName>
    <definedName name="BaO">#REF!</definedName>
    <definedName name="Be">#REF!</definedName>
    <definedName name="BeO">#REF!</definedName>
    <definedName name="Bi">#REF!</definedName>
    <definedName name="Bi2O5">#REF!</definedName>
    <definedName name="Br">#REF!</definedName>
    <definedName name="Ca">#REF!</definedName>
    <definedName name="CalConstInter">#REF!</definedName>
    <definedName name="CalConstSlope">#REF!</definedName>
    <definedName name="CaO">#REF!</definedName>
    <definedName name="Carb">#REF!</definedName>
    <definedName name="Cd">#REF!</definedName>
    <definedName name="CdO">#REF!</definedName>
    <definedName name="Ce">#REF!</definedName>
    <definedName name="Ce2O3">#REF!</definedName>
    <definedName name="CeSiO">[1]SampleData!$CN$7</definedName>
    <definedName name="CeZr2O">#REF!</definedName>
    <definedName name="Cl">#REF!</definedName>
    <definedName name="CO">#REF!</definedName>
    <definedName name="CO2_bare_bones.wke">'[2]All Minerals (Summary)'!#REF!</definedName>
    <definedName name="Comm_64">#REF!</definedName>
    <definedName name="Comm_64err">#REF!</definedName>
    <definedName name="Comm_74">#REF!</definedName>
    <definedName name="Comm_76">#REF!</definedName>
    <definedName name="Comm_76err">#REF!</definedName>
    <definedName name="Comm_84">#REF!</definedName>
    <definedName name="Comm_86">#REF!</definedName>
    <definedName name="Comm_86err">#REF!</definedName>
    <definedName name="Comm64">#REF!</definedName>
    <definedName name="Comm76">#REF!</definedName>
    <definedName name="Comm86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O">#REF!</definedName>
    <definedName name="Cr">#REF!</definedName>
    <definedName name="Cr2O3">#REF!</definedName>
    <definedName name="Cs">#REF!</definedName>
    <definedName name="Cs2O">#REF!</definedName>
    <definedName name="Cu">#REF!</definedName>
    <definedName name="Cu2O">#REF!</definedName>
    <definedName name="Dy">#REF!</definedName>
    <definedName name="Dy2O3">#REF!</definedName>
    <definedName name="DySiO">[1]SampleData!$CS$7</definedName>
    <definedName name="DyZr2O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Ellipse2_1">#REF!</definedName>
    <definedName name="Er">#REF!</definedName>
    <definedName name="Er2O3">#REF!</definedName>
    <definedName name="ErSiO">[1]SampleData!$CU$7</definedName>
    <definedName name="ErZr2O">#REF!</definedName>
    <definedName name="Eu">#REF!</definedName>
    <definedName name="Eu2O3">#REF!</definedName>
    <definedName name="EuSiO">[1]SampleData!$CQ$7</definedName>
    <definedName name="EuZr2O">#REF!</definedName>
    <definedName name="Expo">#REF!</definedName>
    <definedName name="ExpoPbTh">#REF!</definedName>
    <definedName name="ExpoPbU">#REF!</definedName>
    <definedName name="ExtPerr1">#REF!</definedName>
    <definedName name="ExtPerrA">#REF!</definedName>
    <definedName name="ExtPerrA1">#REF!</definedName>
    <definedName name="F">#REF!</definedName>
    <definedName name="Fe">#REF!</definedName>
    <definedName name="Fe2O3">#REF!</definedName>
    <definedName name="FeII">#REF!</definedName>
    <definedName name="FeIII">#REF!</definedName>
    <definedName name="FeO">#REF!</definedName>
    <definedName name="FeSiO">[1]SampleData!$CI$7</definedName>
    <definedName name="Ga">#REF!</definedName>
    <definedName name="Ga2O3">#REF!</definedName>
    <definedName name="Gd">#REF!</definedName>
    <definedName name="Gd2O3">#REF!</definedName>
    <definedName name="GdSiO">[1]SampleData!$CR$7</definedName>
    <definedName name="GdZr2O">#REF!</definedName>
    <definedName name="Ge">#REF!</definedName>
    <definedName name="H">#REF!</definedName>
    <definedName name="H2O">#REF!</definedName>
    <definedName name="Hf">#REF!</definedName>
    <definedName name="HfSiO">[1]SampleData!$CY$7</definedName>
    <definedName name="HfZr2O">#REF!</definedName>
    <definedName name="Hg">#REF!</definedName>
    <definedName name="Hg2O">#REF!</definedName>
    <definedName name="Ho">#REF!</definedName>
    <definedName name="Ho2O3">#REF!</definedName>
    <definedName name="HoSiO">[1]SampleData!$CT$7</definedName>
    <definedName name="I">#REF!</definedName>
    <definedName name="In">#REF!</definedName>
    <definedName name="In2O3">#REF!</definedName>
    <definedName name="Íons_X">#REF!</definedName>
    <definedName name="Íons_Y">#REF!</definedName>
    <definedName name="ÍonsX">#REF!</definedName>
    <definedName name="ÍonsY">#REF!</definedName>
    <definedName name="Ir">#REF!</definedName>
    <definedName name="IrO0">#REF!</definedName>
    <definedName name="K">#REF!</definedName>
    <definedName name="K2O">#REF!</definedName>
    <definedName name="La">#REF!</definedName>
    <definedName name="La2O3">#REF!</definedName>
    <definedName name="LaSiO">[1]SampleData!$CM$7</definedName>
    <definedName name="LaZr2O">#REF!</definedName>
    <definedName name="Li">#REF!</definedName>
    <definedName name="Li2O">#REF!</definedName>
    <definedName name="Lu">#REF!</definedName>
    <definedName name="Lu2O3">#REF!</definedName>
    <definedName name="LuSiO">[1]SampleData!$CW$7</definedName>
    <definedName name="Mg">#REF!</definedName>
    <definedName name="MgO">#REF!</definedName>
    <definedName name="Mn">#REF!</definedName>
    <definedName name="MnO">#REF!</definedName>
    <definedName name="Mo">#REF!</definedName>
    <definedName name="Mo2O3">#REF!</definedName>
    <definedName name="N">#REF!</definedName>
    <definedName name="N2O5">#REF!</definedName>
    <definedName name="Na">#REF!</definedName>
    <definedName name="Na2O">#REF!</definedName>
    <definedName name="Nb">#REF!</definedName>
    <definedName name="Nb2O5">#REF!</definedName>
    <definedName name="NbSiO">[1]SampleData!$CK$7</definedName>
    <definedName name="Nd">#REF!</definedName>
    <definedName name="Nd2O3">#REF!</definedName>
    <definedName name="NdSiO">[1]SampleData!$CO$7</definedName>
    <definedName name="NdZr2O">#REF!</definedName>
    <definedName name="Ni">#REF!</definedName>
    <definedName name="NiO">#REF!</definedName>
    <definedName name="O">#REF!</definedName>
    <definedName name="Os">#REF!</definedName>
    <definedName name="OsO0">#REF!</definedName>
    <definedName name="OverCtsDeltaP7corr">#REF!</definedName>
    <definedName name="OverCtsDeltaP7corrEr">#REF!</definedName>
    <definedName name="OverCtsDeltaP8corr">#REF!</definedName>
    <definedName name="OverCtsDeltaP8corrEr">#REF!</definedName>
    <definedName name="P">#REF!</definedName>
    <definedName name="P2O5">#REF!</definedName>
    <definedName name="Pb">#REF!</definedName>
    <definedName name="Pb204OverCts7corr">#REF!</definedName>
    <definedName name="Pb204OverCts8corr">#REF!</definedName>
    <definedName name="Pd">#REF!</definedName>
    <definedName name="PdO0">#REF!</definedName>
    <definedName name="Pr">#REF!</definedName>
    <definedName name="Pr2O3">#REF!</definedName>
    <definedName name="Pt">#REF!</definedName>
    <definedName name="PtO0">#REF!</definedName>
    <definedName name="Rb">#REF!</definedName>
    <definedName name="Rb2O">#REF!</definedName>
    <definedName name="RbAv">#REF!</definedName>
    <definedName name="Re">#REF!</definedName>
    <definedName name="RecalcWarning">#REF!</definedName>
    <definedName name="RejectOK">#REF!</definedName>
    <definedName name="ReO0">#REF!</definedName>
    <definedName name="Rh">#REF!</definedName>
    <definedName name="RhO0">#REF!</definedName>
    <definedName name="Ru">#REF!</definedName>
    <definedName name="RuO0">#REF!</definedName>
    <definedName name="S">#REF!</definedName>
    <definedName name="SamCommPb">#REF!</definedName>
    <definedName name="Sb">#REF!</definedName>
    <definedName name="Sb2O5">#REF!</definedName>
    <definedName name="Sc">#REF!</definedName>
    <definedName name="Sc2O3">#REF!</definedName>
    <definedName name="sComm0_64">#REF!</definedName>
    <definedName name="sComm0_74">#REF!</definedName>
    <definedName name="sComm0_76">#REF!</definedName>
    <definedName name="sComm0_84">#REF!</definedName>
    <definedName name="sComm0_86">#REF!</definedName>
    <definedName name="ScSiO">[1]SampleData!$CJ$7</definedName>
    <definedName name="Se">#REF!</definedName>
    <definedName name="Si">#REF!</definedName>
    <definedName name="Sm">#REF!</definedName>
    <definedName name="Sm2O3">#REF!</definedName>
    <definedName name="SmSiO">[1]SampleData!$CP$7</definedName>
    <definedName name="SmZr2O">#REF!</definedName>
    <definedName name="Sn">#REF!</definedName>
    <definedName name="sq_48TiSiO">[1]SampleData!$CG$7</definedName>
    <definedName name="sq_49TiSiO">[1]SampleData!$CH$7</definedName>
    <definedName name="Sr">#REF!</definedName>
    <definedName name="SrO">#REF!</definedName>
    <definedName name="Std6r38">#REF!</definedName>
    <definedName name="StdCommPb">#REF!</definedName>
    <definedName name="StdConc">#REF!</definedName>
    <definedName name="StdHrs">#REF!</definedName>
    <definedName name="StdSlopePercent">#REF!</definedName>
    <definedName name="StdSlopePercentMinusErr">#REF!</definedName>
    <definedName name="StdSlopePercentPlusErr">#REF!</definedName>
    <definedName name="Ta">#REF!</definedName>
    <definedName name="Ta2O5">#REF!</definedName>
    <definedName name="Tb">#REF!</definedName>
    <definedName name="Tb2O3">#REF!</definedName>
    <definedName name="Te">#REF!</definedName>
    <definedName name="Th">#REF!</definedName>
    <definedName name="ThPbStdAgesRatios">#REF!</definedName>
    <definedName name="Ti">#REF!</definedName>
    <definedName name="Tl">#REF!</definedName>
    <definedName name="Tl2O3">#REF!</definedName>
    <definedName name="Tm">#REF!</definedName>
    <definedName name="Tm2O3">#REF!</definedName>
    <definedName name="U">#REF!</definedName>
    <definedName name="UPbStd76">#REF!</definedName>
    <definedName name="UPbStdAge">#REF!</definedName>
    <definedName name="UPbStdAgesRatios">#REF!</definedName>
    <definedName name="UPbStdRatio">#REF!</definedName>
    <definedName name="UstdConst">#REF!</definedName>
    <definedName name="Ustdppmu">#REF!</definedName>
    <definedName name="V">#REF!</definedName>
    <definedName name="VO0">#REF!</definedName>
    <definedName name="W">#REF!</definedName>
    <definedName name="W2O3">#REF!</definedName>
    <definedName name="WtdMeanA">#REF!</definedName>
    <definedName name="WtdMeanAPerr">#REF!</definedName>
    <definedName name="Y">#REF!</definedName>
    <definedName name="Y2O3">#REF!</definedName>
    <definedName name="Yb">#REF!</definedName>
    <definedName name="Yb2O3">#REF!</definedName>
    <definedName name="YbSiO">[1]SampleData!$CV$7</definedName>
    <definedName name="YbZr2O">#REF!</definedName>
    <definedName name="YSiO">[1]SampleData!$CL$7</definedName>
    <definedName name="YZr2O">#REF!</definedName>
    <definedName name="Zn">#REF!</definedName>
    <definedName name="ZnO">#REF!</definedName>
    <definedName name="Zr">#REF!</definedName>
    <definedName name="Zr2OSiO">[1]SampleData!$CX$7</definedName>
    <definedName name="ZrO2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3" l="1"/>
  <c r="J10" i="3"/>
  <c r="AF2" i="3"/>
  <c r="AE2" i="3"/>
  <c r="AJ2" i="3"/>
  <c r="AI2" i="3"/>
  <c r="AH2" i="3"/>
  <c r="AG2" i="3"/>
  <c r="AF5" i="3"/>
  <c r="AM5" i="3"/>
  <c r="AU5" i="3"/>
  <c r="AE5" i="3"/>
  <c r="AL5" i="3"/>
  <c r="AT5" i="3"/>
  <c r="AJ5" i="3"/>
  <c r="AQ5" i="3"/>
  <c r="AI5" i="3"/>
  <c r="AP5" i="3"/>
  <c r="AH5" i="3"/>
  <c r="AO5" i="3"/>
  <c r="AG5" i="3"/>
  <c r="AN5" i="3"/>
  <c r="R5" i="3"/>
  <c r="T5" i="3"/>
  <c r="Q5" i="3"/>
  <c r="S5" i="3"/>
  <c r="N5" i="3"/>
  <c r="K5" i="3"/>
  <c r="AF4" i="3"/>
  <c r="AM4" i="3"/>
  <c r="AU4" i="3"/>
  <c r="AE4" i="3"/>
  <c r="AL4" i="3"/>
  <c r="AT4" i="3"/>
  <c r="AJ4" i="3"/>
  <c r="AQ4" i="3"/>
  <c r="AI4" i="3"/>
  <c r="AP4" i="3"/>
  <c r="AH4" i="3"/>
  <c r="AO4" i="3"/>
  <c r="AG4" i="3"/>
  <c r="AN4" i="3"/>
  <c r="R4" i="3"/>
  <c r="T4" i="3"/>
  <c r="Q4" i="3"/>
  <c r="S4" i="3"/>
  <c r="N4" i="3"/>
  <c r="K4" i="3"/>
  <c r="W2" i="3"/>
  <c r="U2" i="3"/>
  <c r="O2" i="3"/>
</calcChain>
</file>

<file path=xl/sharedStrings.xml><?xml version="1.0" encoding="utf-8"?>
<sst xmlns="http://schemas.openxmlformats.org/spreadsheetml/2006/main" count="79" uniqueCount="58">
  <si>
    <r>
      <t>REFERENCE</t>
    </r>
    <r>
      <rPr>
        <b/>
        <vertAlign val="superscript"/>
        <sz val="12"/>
        <color theme="1"/>
        <rFont val="Times New Roman"/>
      </rPr>
      <t>1</t>
    </r>
  </si>
  <si>
    <t>LOCATION</t>
  </si>
  <si>
    <t>SAMPLE NAME</t>
  </si>
  <si>
    <t>MATERIAL</t>
  </si>
  <si>
    <t>ANALYSIS DATE</t>
  </si>
  <si>
    <r>
      <t>STANDARDS</t>
    </r>
    <r>
      <rPr>
        <b/>
        <vertAlign val="superscript"/>
        <sz val="12"/>
        <color theme="1"/>
        <rFont val="Times New Roman"/>
      </rPr>
      <t>7</t>
    </r>
  </si>
  <si>
    <r>
      <t>Present day ε</t>
    </r>
    <r>
      <rPr>
        <b/>
        <vertAlign val="subscript"/>
        <sz val="12"/>
        <rFont val="Times New Roman"/>
      </rPr>
      <t>Hf</t>
    </r>
    <r>
      <rPr>
        <b/>
        <sz val="12"/>
        <rFont val="Times New Roman"/>
        <family val="1"/>
      </rPr>
      <t xml:space="preserve"> values were calculated using the CHUR parameters reported by Bouvier et al. (2008)</t>
    </r>
  </si>
  <si>
    <r>
      <rPr>
        <b/>
        <vertAlign val="superscript"/>
        <sz val="12"/>
        <rFont val="Times New Roman"/>
      </rPr>
      <t>176</t>
    </r>
    <r>
      <rPr>
        <b/>
        <sz val="12"/>
        <rFont val="Times New Roman"/>
        <family val="1"/>
      </rPr>
      <t>Hf/</t>
    </r>
    <r>
      <rPr>
        <b/>
        <vertAlign val="superscript"/>
        <sz val="12"/>
        <rFont val="Times New Roman"/>
      </rPr>
      <t>177</t>
    </r>
    <r>
      <rPr>
        <b/>
        <sz val="12"/>
        <rFont val="Times New Roman"/>
        <family val="1"/>
      </rPr>
      <t>Hf</t>
    </r>
  </si>
  <si>
    <t>2σ</t>
  </si>
  <si>
    <r>
      <rPr>
        <b/>
        <vertAlign val="superscript"/>
        <sz val="12"/>
        <rFont val="Times New Roman"/>
      </rPr>
      <t>178</t>
    </r>
    <r>
      <rPr>
        <b/>
        <sz val="12"/>
        <rFont val="Times New Roman"/>
        <family val="1"/>
      </rPr>
      <t>Hf/</t>
    </r>
    <r>
      <rPr>
        <b/>
        <vertAlign val="superscript"/>
        <sz val="12"/>
        <rFont val="Times New Roman"/>
      </rPr>
      <t>177</t>
    </r>
    <r>
      <rPr>
        <b/>
        <sz val="12"/>
        <rFont val="Times New Roman"/>
        <family val="1"/>
      </rPr>
      <t>Hf</t>
    </r>
  </si>
  <si>
    <r>
      <rPr>
        <b/>
        <vertAlign val="superscript"/>
        <sz val="12"/>
        <rFont val="Times New Roman"/>
      </rPr>
      <t>180</t>
    </r>
    <r>
      <rPr>
        <b/>
        <sz val="12"/>
        <rFont val="Times New Roman"/>
        <family val="1"/>
      </rPr>
      <t>Hf/</t>
    </r>
    <r>
      <rPr>
        <b/>
        <vertAlign val="superscript"/>
        <sz val="12"/>
        <rFont val="Times New Roman"/>
      </rPr>
      <t>177</t>
    </r>
    <r>
      <rPr>
        <b/>
        <sz val="12"/>
        <rFont val="Times New Roman"/>
        <family val="1"/>
      </rPr>
      <t>Hf</t>
    </r>
  </si>
  <si>
    <r>
      <t>ε</t>
    </r>
    <r>
      <rPr>
        <b/>
        <vertAlign val="subscript"/>
        <sz val="12"/>
        <rFont val="Times New Roman"/>
      </rPr>
      <t>Hf</t>
    </r>
  </si>
  <si>
    <t>Whole Rock</t>
  </si>
  <si>
    <t xml:space="preserve">Spring 2013. </t>
  </si>
  <si>
    <t>normalized to standard plus error propagation</t>
  </si>
  <si>
    <t>Hvitserkur</t>
  </si>
  <si>
    <t>IEHv-1c-1</t>
    <phoneticPr fontId="0" type="noConversion"/>
  </si>
  <si>
    <t>Note</t>
  </si>
  <si>
    <t>Carley 2014.</t>
  </si>
  <si>
    <r>
      <t xml:space="preserve">JMC-475 - Hf Reference Material (accepted </t>
    </r>
    <r>
      <rPr>
        <vertAlign val="superscript"/>
        <sz val="12"/>
        <color theme="1"/>
        <rFont val="Times New Roman"/>
      </rPr>
      <t>176</t>
    </r>
    <r>
      <rPr>
        <sz val="12"/>
        <color theme="1"/>
        <rFont val="Times New Roman"/>
        <family val="2"/>
      </rPr>
      <t>Hf/</t>
    </r>
    <r>
      <rPr>
        <vertAlign val="superscript"/>
        <sz val="12"/>
        <color theme="1"/>
        <rFont val="Times New Roman"/>
      </rPr>
      <t>177</t>
    </r>
    <r>
      <rPr>
        <sz val="12"/>
        <color theme="1"/>
        <rFont val="Times New Roman"/>
        <family val="2"/>
      </rPr>
      <t>Hf = 0.282161); (Bilchert-Toft et al., 1997)</t>
    </r>
  </si>
  <si>
    <t>NORMALIZED TO STANDARD</t>
  </si>
  <si>
    <t>NORMALIZED TO STANDARD-PLUS ERROR PROPAGATION</t>
  </si>
  <si>
    <t>Finnigan Hf Analyses</t>
  </si>
  <si>
    <t>NOTES</t>
    <phoneticPr fontId="0" type="noConversion"/>
  </si>
  <si>
    <t>no</t>
  </si>
  <si>
    <t>Date</t>
  </si>
  <si>
    <t>Name</t>
  </si>
  <si>
    <t>Type</t>
  </si>
  <si>
    <t>Time</t>
  </si>
  <si>
    <t>user</t>
  </si>
  <si>
    <t>ratios</t>
  </si>
  <si>
    <t>177 int, V</t>
  </si>
  <si>
    <t>Neb</t>
  </si>
  <si>
    <t>Conc, ppb</t>
  </si>
  <si>
    <t>V/ppm</t>
  </si>
  <si>
    <t>179/177</t>
  </si>
  <si>
    <t>Beta</t>
  </si>
  <si>
    <t>176/177</t>
  </si>
  <si>
    <t>178/177</t>
  </si>
  <si>
    <t>180/177</t>
  </si>
  <si>
    <t>173Yb/177Hf</t>
  </si>
  <si>
    <t>175Lu/177Hf</t>
  </si>
  <si>
    <t>eps Hf</t>
  </si>
  <si>
    <t>2SE</t>
  </si>
  <si>
    <t>Iceland</t>
    <phoneticPr fontId="0" type="noConversion"/>
  </si>
  <si>
    <t>CF-VU</t>
  </si>
  <si>
    <t>aridus</t>
  </si>
  <si>
    <t>REPLICATE</t>
    <phoneticPr fontId="0" type="noConversion"/>
  </si>
  <si>
    <t>n = 45; place as replicate to sample analyzed on 12-Mar-13</t>
    <phoneticPr fontId="0" type="noConversion"/>
  </si>
  <si>
    <t>IEHV-1c-1</t>
    <phoneticPr fontId="0" type="noConversion"/>
  </si>
  <si>
    <t>JMC475 Day1</t>
    <phoneticPr fontId="0" type="noConversion"/>
  </si>
  <si>
    <t>corr factor</t>
    <phoneticPr fontId="0" type="noConversion"/>
  </si>
  <si>
    <t>JMC 475 Day2</t>
    <phoneticPr fontId="0" type="noConversion"/>
  </si>
  <si>
    <t>179Hf/177Hf true</t>
  </si>
  <si>
    <t>mass 179Hf</t>
  </si>
  <si>
    <t>mass 177Hf</t>
  </si>
  <si>
    <t>CHUR</t>
  </si>
  <si>
    <t>176Hf/177Hf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</si>
</sst>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±&quot;0"/>
    <numFmt numFmtId="165" formatCode="&quot;±&quot;0.0"/>
    <numFmt numFmtId="166" formatCode="0.000000"/>
    <numFmt numFmtId="167" formatCode="0.0"/>
    <numFmt numFmtId="168" formatCode="0.00000"/>
    <numFmt numFmtId="169" formatCode="0.000"/>
    <numFmt numFmtId="170" formatCode="&quot;R$&quot;#,##0_-;[Red]&quot;R$&quot;#,##0\-"/>
    <numFmt numFmtId="171" formatCode="&quot;R$&quot;#,##0.00_-;[Red]&quot;R$&quot;#,##0.00\-"/>
    <numFmt numFmtId="172" formatCode="&quot;±&quot;\ 0"/>
    <numFmt numFmtId="173" formatCode="0.0000"/>
    <numFmt numFmtId="174" formatCode="0.0000000"/>
  </numFmts>
  <fonts count="42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vertAlign val="superscript"/>
      <sz val="12"/>
      <color theme="1"/>
      <name val="Times New Roman"/>
    </font>
    <font>
      <sz val="10"/>
      <name val="Verdana"/>
      <family val="2"/>
    </font>
    <font>
      <b/>
      <sz val="12"/>
      <name val="Times New Roman"/>
      <family val="1"/>
    </font>
    <font>
      <b/>
      <vertAlign val="subscript"/>
      <sz val="12"/>
      <name val="Times New Roman"/>
    </font>
    <font>
      <b/>
      <vertAlign val="superscript"/>
      <sz val="12"/>
      <name val="Times New Roman"/>
    </font>
    <font>
      <sz val="11"/>
      <color theme="1"/>
      <name val="Calibri"/>
      <family val="2"/>
      <scheme val="minor"/>
    </font>
    <font>
      <b/>
      <sz val="12"/>
      <color indexed="8"/>
      <name val="Times New Roman"/>
    </font>
    <font>
      <sz val="12"/>
      <name val="Times New Roman"/>
      <family val="1"/>
    </font>
    <font>
      <sz val="12"/>
      <name val="Palatin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</font>
    <font>
      <sz val="11"/>
      <color indexed="60"/>
      <name val="Calibri"/>
      <family val="2"/>
    </font>
    <font>
      <sz val="10"/>
      <name val="Arial"/>
      <family val="2"/>
    </font>
    <font>
      <sz val="9"/>
      <name val="Geneva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theme="1"/>
      <name val="Times New Roman"/>
    </font>
    <font>
      <sz val="12"/>
      <color indexed="10"/>
      <name val="Palatino"/>
    </font>
    <font>
      <b/>
      <i/>
      <u/>
      <sz val="12"/>
      <name val="Palatino"/>
    </font>
    <font>
      <b/>
      <sz val="12"/>
      <color indexed="10"/>
      <name val="Palatino"/>
    </font>
    <font>
      <b/>
      <sz val="12"/>
      <name val="Palatino"/>
    </font>
    <font>
      <b/>
      <i/>
      <sz val="12"/>
      <name val="Palatino"/>
    </font>
    <font>
      <sz val="12"/>
      <name val="Symbol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0">
    <xf numFmtId="0" fontId="0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2" borderId="0" applyNumberFormat="0" applyBorder="0" applyAlignment="0" applyProtection="0"/>
    <xf numFmtId="0" fontId="13" fillId="18" borderId="0" applyNumberFormat="0" applyBorder="0" applyAlignment="0" applyProtection="0"/>
    <xf numFmtId="0" fontId="14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24" borderId="1" applyNumberFormat="0">
      <alignment horizontal="center" vertical="center"/>
    </xf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4" applyNumberFormat="0" applyAlignment="0" applyProtection="0"/>
    <xf numFmtId="0" fontId="24" fillId="9" borderId="4" applyNumberFormat="0" applyAlignment="0" applyProtection="0"/>
    <xf numFmtId="0" fontId="25" fillId="0" borderId="9" applyNumberFormat="0" applyFill="0" applyAlignment="0" applyProtection="0"/>
    <xf numFmtId="0" fontId="10" fillId="0" borderId="0">
      <alignment horizontal="center" vertical="center"/>
    </xf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25" borderId="0" applyNumberFormat="0" applyBorder="0" applyAlignment="0" applyProtection="0"/>
    <xf numFmtId="167" fontId="28" fillId="0" borderId="0" applyNumberFormat="0" applyFont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9" fillId="0" borderId="0"/>
    <xf numFmtId="0" fontId="1" fillId="0" borderId="0"/>
    <xf numFmtId="0" fontId="28" fillId="0" borderId="0"/>
    <xf numFmtId="0" fontId="12" fillId="0" borderId="0"/>
    <xf numFmtId="0" fontId="30" fillId="0" borderId="0"/>
    <xf numFmtId="0" fontId="8" fillId="0" borderId="0"/>
    <xf numFmtId="0" fontId="4" fillId="0" borderId="0"/>
    <xf numFmtId="0" fontId="28" fillId="0" borderId="0"/>
    <xf numFmtId="0" fontId="8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8" fillId="0" borderId="0"/>
    <xf numFmtId="0" fontId="8" fillId="0" borderId="0"/>
    <xf numFmtId="0" fontId="12" fillId="26" borderId="10" applyNumberFormat="0" applyFont="0" applyAlignment="0" applyProtection="0"/>
    <xf numFmtId="0" fontId="12" fillId="26" borderId="10" applyNumberFormat="0" applyFont="0" applyAlignment="0" applyProtection="0"/>
    <xf numFmtId="0" fontId="31" fillId="22" borderId="11" applyNumberFormat="0" applyAlignment="0" applyProtection="0"/>
    <xf numFmtId="0" fontId="31" fillId="22" borderId="11" applyNumberFormat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3" xfId="2" applyFont="1" applyFill="1" applyBorder="1" applyAlignment="1">
      <alignment horizontal="left" vertical="center"/>
    </xf>
    <xf numFmtId="164" fontId="5" fillId="0" borderId="3" xfId="2" applyNumberFormat="1" applyFont="1" applyFill="1" applyBorder="1" applyAlignment="1">
      <alignment horizontal="left" vertical="center"/>
    </xf>
    <xf numFmtId="165" fontId="5" fillId="0" borderId="3" xfId="2" applyNumberFormat="1" applyFont="1" applyFill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10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10" fillId="0" borderId="0" xfId="4" applyFont="1" applyFill="1" applyAlignment="1">
      <alignment horizontal="left" vertical="center"/>
    </xf>
    <xf numFmtId="0" fontId="5" fillId="27" borderId="13" xfId="2" applyFont="1" applyFill="1" applyBorder="1" applyAlignment="1">
      <alignment horizontal="left" vertical="center"/>
    </xf>
    <xf numFmtId="0" fontId="5" fillId="27" borderId="14" xfId="2" applyFont="1" applyFill="1" applyBorder="1" applyAlignment="1">
      <alignment horizontal="left" vertical="center"/>
    </xf>
    <xf numFmtId="167" fontId="0" fillId="27" borderId="15" xfId="0" applyNumberFormat="1" applyFill="1" applyBorder="1" applyAlignment="1">
      <alignment horizontal="left"/>
    </xf>
    <xf numFmtId="167" fontId="0" fillId="27" borderId="16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11" fillId="28" borderId="0" xfId="58" applyFont="1" applyFill="1" applyBorder="1" applyAlignment="1">
      <alignment horizontal="center"/>
    </xf>
    <xf numFmtId="0" fontId="11" fillId="28" borderId="0" xfId="58" applyFont="1" applyFill="1" applyBorder="1"/>
    <xf numFmtId="2" fontId="11" fillId="28" borderId="0" xfId="58" applyNumberFormat="1" applyFont="1" applyFill="1" applyBorder="1"/>
    <xf numFmtId="0" fontId="36" fillId="28" borderId="0" xfId="58" applyFont="1" applyFill="1" applyBorder="1"/>
    <xf numFmtId="166" fontId="11" fillId="28" borderId="0" xfId="58" applyNumberFormat="1" applyFont="1" applyFill="1" applyBorder="1" applyAlignment="1">
      <alignment horizontal="center"/>
    </xf>
    <xf numFmtId="172" fontId="11" fillId="28" borderId="0" xfId="58" applyNumberFormat="1" applyFont="1" applyFill="1" applyBorder="1" applyAlignment="1">
      <alignment horizontal="center"/>
    </xf>
    <xf numFmtId="173" fontId="36" fillId="28" borderId="0" xfId="58" applyNumberFormat="1" applyFont="1" applyFill="1" applyBorder="1" applyAlignment="1">
      <alignment horizontal="center"/>
    </xf>
    <xf numFmtId="0" fontId="11" fillId="0" borderId="0" xfId="58" applyFont="1"/>
    <xf numFmtId="166" fontId="11" fillId="29" borderId="0" xfId="58" applyNumberFormat="1" applyFont="1" applyFill="1"/>
    <xf numFmtId="0" fontId="11" fillId="29" borderId="0" xfId="58" applyFont="1" applyFill="1"/>
    <xf numFmtId="166" fontId="37" fillId="29" borderId="0" xfId="58" applyNumberFormat="1" applyFont="1" applyFill="1" applyAlignment="1">
      <alignment horizontal="center"/>
    </xf>
    <xf numFmtId="0" fontId="11" fillId="0" borderId="0" xfId="58" applyFont="1" applyFill="1"/>
    <xf numFmtId="1" fontId="11" fillId="29" borderId="0" xfId="58" applyNumberFormat="1" applyFont="1" applyFill="1"/>
    <xf numFmtId="167" fontId="11" fillId="0" borderId="0" xfId="58" applyNumberFormat="1" applyFont="1"/>
    <xf numFmtId="15" fontId="11" fillId="28" borderId="0" xfId="58" applyNumberFormat="1" applyFont="1" applyFill="1" applyBorder="1"/>
    <xf numFmtId="20" fontId="11" fillId="28" borderId="0" xfId="58" applyNumberFormat="1" applyFont="1" applyFill="1" applyBorder="1"/>
    <xf numFmtId="1" fontId="11" fillId="28" borderId="0" xfId="58" applyNumberFormat="1" applyFont="1" applyFill="1" applyBorder="1" applyAlignment="1">
      <alignment horizontal="center"/>
    </xf>
    <xf numFmtId="2" fontId="11" fillId="28" borderId="0" xfId="58" applyNumberFormat="1" applyFont="1" applyFill="1" applyBorder="1" applyAlignment="1">
      <alignment horizontal="center"/>
    </xf>
    <xf numFmtId="1" fontId="36" fillId="28" borderId="0" xfId="58" applyNumberFormat="1" applyFont="1" applyFill="1" applyBorder="1" applyAlignment="1">
      <alignment horizontal="center"/>
    </xf>
    <xf numFmtId="166" fontId="38" fillId="28" borderId="0" xfId="58" applyNumberFormat="1" applyFont="1" applyFill="1" applyBorder="1" applyAlignment="1">
      <alignment horizontal="center"/>
    </xf>
    <xf numFmtId="172" fontId="39" fillId="28" borderId="0" xfId="58" applyNumberFormat="1" applyFont="1" applyFill="1" applyBorder="1" applyAlignment="1">
      <alignment horizontal="center"/>
    </xf>
    <xf numFmtId="166" fontId="38" fillId="30" borderId="17" xfId="58" applyNumberFormat="1" applyFont="1" applyFill="1" applyBorder="1" applyAlignment="1">
      <alignment horizontal="center"/>
    </xf>
    <xf numFmtId="172" fontId="39" fillId="30" borderId="0" xfId="58" applyNumberFormat="1" applyFont="1" applyFill="1" applyBorder="1" applyAlignment="1">
      <alignment horizontal="center"/>
    </xf>
    <xf numFmtId="172" fontId="39" fillId="0" borderId="0" xfId="58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0" fontId="39" fillId="0" borderId="0" xfId="58" applyFont="1"/>
    <xf numFmtId="0" fontId="11" fillId="28" borderId="2" xfId="58" applyFont="1" applyFill="1" applyBorder="1" applyAlignment="1">
      <alignment horizontal="center"/>
    </xf>
    <xf numFmtId="15" fontId="39" fillId="28" borderId="2" xfId="58" applyNumberFormat="1" applyFont="1" applyFill="1" applyBorder="1" applyAlignment="1">
      <alignment horizontal="center"/>
    </xf>
    <xf numFmtId="20" fontId="39" fillId="28" borderId="2" xfId="58" applyNumberFormat="1" applyFont="1" applyFill="1" applyBorder="1" applyAlignment="1">
      <alignment horizontal="center"/>
    </xf>
    <xf numFmtId="1" fontId="11" fillId="28" borderId="2" xfId="58" applyNumberFormat="1" applyFont="1" applyFill="1" applyBorder="1" applyAlignment="1">
      <alignment horizontal="center"/>
    </xf>
    <xf numFmtId="2" fontId="11" fillId="28" borderId="2" xfId="58" applyNumberFormat="1" applyFont="1" applyFill="1" applyBorder="1" applyAlignment="1">
      <alignment horizontal="center"/>
    </xf>
    <xf numFmtId="1" fontId="36" fillId="28" borderId="2" xfId="58" applyNumberFormat="1" applyFont="1" applyFill="1" applyBorder="1" applyAlignment="1">
      <alignment horizontal="center"/>
    </xf>
    <xf numFmtId="166" fontId="39" fillId="28" borderId="2" xfId="58" applyNumberFormat="1" applyFont="1" applyFill="1" applyBorder="1" applyAlignment="1">
      <alignment horizontal="center"/>
    </xf>
    <xf numFmtId="172" fontId="39" fillId="28" borderId="2" xfId="58" applyNumberFormat="1" applyFont="1" applyFill="1" applyBorder="1" applyAlignment="1">
      <alignment horizontal="center"/>
    </xf>
    <xf numFmtId="173" fontId="38" fillId="28" borderId="2" xfId="58" applyNumberFormat="1" applyFont="1" applyFill="1" applyBorder="1" applyAlignment="1">
      <alignment horizontal="center"/>
    </xf>
    <xf numFmtId="166" fontId="39" fillId="30" borderId="2" xfId="58" applyNumberFormat="1" applyFont="1" applyFill="1" applyBorder="1" applyAlignment="1">
      <alignment horizontal="center"/>
    </xf>
    <xf numFmtId="172" fontId="39" fillId="30" borderId="2" xfId="58" applyNumberFormat="1" applyFont="1" applyFill="1" applyBorder="1" applyAlignment="1">
      <alignment horizontal="center"/>
    </xf>
    <xf numFmtId="167" fontId="40" fillId="0" borderId="0" xfId="58" applyNumberFormat="1" applyFont="1" applyAlignment="1">
      <alignment horizontal="center"/>
    </xf>
    <xf numFmtId="0" fontId="11" fillId="31" borderId="0" xfId="58" applyFont="1" applyFill="1" applyBorder="1" applyAlignment="1">
      <alignment horizontal="center"/>
    </xf>
    <xf numFmtId="15" fontId="11" fillId="31" borderId="0" xfId="58" applyNumberFormat="1" applyFont="1" applyFill="1" applyBorder="1" applyAlignment="1">
      <alignment horizontal="center"/>
    </xf>
    <xf numFmtId="0" fontId="11" fillId="32" borderId="0" xfId="58" applyFont="1" applyFill="1" applyAlignment="1">
      <alignment horizontal="center"/>
    </xf>
    <xf numFmtId="0" fontId="11" fillId="31" borderId="0" xfId="58" applyFont="1" applyFill="1" applyAlignment="1">
      <alignment horizontal="center"/>
    </xf>
    <xf numFmtId="20" fontId="11" fillId="31" borderId="0" xfId="58" applyNumberFormat="1" applyFont="1" applyFill="1" applyAlignment="1">
      <alignment horizontal="center"/>
    </xf>
    <xf numFmtId="2" fontId="11" fillId="31" borderId="0" xfId="58" applyNumberFormat="1" applyFont="1" applyFill="1" applyBorder="1" applyAlignment="1">
      <alignment horizontal="center"/>
    </xf>
    <xf numFmtId="1" fontId="36" fillId="31" borderId="0" xfId="58" applyNumberFormat="1" applyFont="1" applyFill="1" applyBorder="1" applyAlignment="1">
      <alignment horizontal="center"/>
    </xf>
    <xf numFmtId="166" fontId="11" fillId="31" borderId="0" xfId="58" applyNumberFormat="1" applyFont="1" applyFill="1" applyBorder="1" applyAlignment="1">
      <alignment horizontal="center"/>
    </xf>
    <xf numFmtId="172" fontId="11" fillId="31" borderId="0" xfId="58" applyNumberFormat="1" applyFont="1" applyFill="1" applyAlignment="1">
      <alignment horizontal="center"/>
    </xf>
    <xf numFmtId="173" fontId="36" fillId="31" borderId="0" xfId="58" applyNumberFormat="1" applyFont="1" applyFill="1" applyBorder="1" applyAlignment="1">
      <alignment horizontal="center"/>
    </xf>
    <xf numFmtId="166" fontId="11" fillId="31" borderId="0" xfId="58" applyNumberFormat="1" applyFont="1" applyFill="1" applyAlignment="1">
      <alignment horizontal="center"/>
    </xf>
    <xf numFmtId="167" fontId="11" fillId="31" borderId="0" xfId="58" applyNumberFormat="1" applyFont="1" applyFill="1" applyAlignment="1">
      <alignment horizontal="center"/>
    </xf>
    <xf numFmtId="0" fontId="11" fillId="31" borderId="0" xfId="58" applyFont="1" applyFill="1"/>
    <xf numFmtId="174" fontId="11" fillId="31" borderId="0" xfId="58" applyNumberFormat="1" applyFont="1" applyFill="1" applyAlignment="1">
      <alignment horizontal="center"/>
    </xf>
    <xf numFmtId="174" fontId="11" fillId="31" borderId="0" xfId="58" applyNumberFormat="1" applyFont="1" applyFill="1" applyBorder="1" applyAlignment="1">
      <alignment horizontal="center"/>
    </xf>
    <xf numFmtId="172" fontId="11" fillId="31" borderId="0" xfId="58" applyNumberFormat="1" applyFont="1" applyFill="1" applyBorder="1" applyAlignment="1">
      <alignment horizontal="center"/>
    </xf>
    <xf numFmtId="1" fontId="11" fillId="31" borderId="0" xfId="58" applyNumberFormat="1" applyFont="1" applyFill="1" applyBorder="1" applyAlignment="1">
      <alignment horizontal="center"/>
    </xf>
    <xf numFmtId="167" fontId="11" fillId="31" borderId="0" xfId="58" applyNumberFormat="1" applyFont="1" applyFill="1" applyBorder="1" applyAlignment="1">
      <alignment horizontal="center"/>
    </xf>
    <xf numFmtId="0" fontId="11" fillId="33" borderId="0" xfId="58" applyFont="1" applyFill="1" applyBorder="1" applyAlignment="1">
      <alignment horizontal="center"/>
    </xf>
    <xf numFmtId="15" fontId="11" fillId="33" borderId="0" xfId="58" applyNumberFormat="1" applyFont="1" applyFill="1" applyBorder="1" applyAlignment="1">
      <alignment horizontal="center"/>
    </xf>
    <xf numFmtId="0" fontId="11" fillId="33" borderId="0" xfId="58" applyFont="1" applyFill="1" applyAlignment="1">
      <alignment horizontal="center"/>
    </xf>
    <xf numFmtId="20" fontId="11" fillId="33" borderId="0" xfId="58" applyNumberFormat="1" applyFont="1" applyFill="1" applyAlignment="1">
      <alignment horizontal="center"/>
    </xf>
    <xf numFmtId="2" fontId="11" fillId="33" borderId="0" xfId="58" applyNumberFormat="1" applyFont="1" applyFill="1" applyBorder="1" applyAlignment="1">
      <alignment horizontal="center"/>
    </xf>
    <xf numFmtId="1" fontId="36" fillId="33" borderId="0" xfId="58" applyNumberFormat="1" applyFont="1" applyFill="1" applyBorder="1" applyAlignment="1">
      <alignment horizontal="center"/>
    </xf>
    <xf numFmtId="166" fontId="11" fillId="33" borderId="0" xfId="58" applyNumberFormat="1" applyFont="1" applyFill="1" applyBorder="1" applyAlignment="1">
      <alignment horizontal="center"/>
    </xf>
    <xf numFmtId="172" fontId="11" fillId="33" borderId="0" xfId="58" applyNumberFormat="1" applyFont="1" applyFill="1" applyAlignment="1">
      <alignment horizontal="center"/>
    </xf>
    <xf numFmtId="173" fontId="36" fillId="33" borderId="0" xfId="58" applyNumberFormat="1" applyFont="1" applyFill="1" applyBorder="1" applyAlignment="1">
      <alignment horizontal="center"/>
    </xf>
    <xf numFmtId="0" fontId="11" fillId="33" borderId="0" xfId="58" applyFont="1" applyFill="1"/>
    <xf numFmtId="174" fontId="11" fillId="33" borderId="0" xfId="58" applyNumberFormat="1" applyFont="1" applyFill="1" applyAlignment="1">
      <alignment horizontal="center"/>
    </xf>
    <xf numFmtId="174" fontId="11" fillId="33" borderId="0" xfId="58" applyNumberFormat="1" applyFont="1" applyFill="1" applyBorder="1" applyAlignment="1">
      <alignment horizontal="center"/>
    </xf>
    <xf numFmtId="172" fontId="11" fillId="33" borderId="0" xfId="58" applyNumberFormat="1" applyFont="1" applyFill="1" applyBorder="1" applyAlignment="1">
      <alignment horizontal="center"/>
    </xf>
    <xf numFmtId="1" fontId="11" fillId="33" borderId="0" xfId="58" applyNumberFormat="1" applyFont="1" applyFill="1" applyBorder="1" applyAlignment="1">
      <alignment horizontal="center"/>
    </xf>
    <xf numFmtId="167" fontId="11" fillId="33" borderId="0" xfId="58" applyNumberFormat="1" applyFont="1" applyFill="1" applyBorder="1" applyAlignment="1">
      <alignment horizontal="center"/>
    </xf>
    <xf numFmtId="0" fontId="11" fillId="0" borderId="0" xfId="58" applyFont="1" applyAlignment="1">
      <alignment horizontal="center"/>
    </xf>
    <xf numFmtId="2" fontId="11" fillId="0" borderId="0" xfId="58" applyNumberFormat="1" applyFont="1"/>
    <xf numFmtId="166" fontId="11" fillId="0" borderId="0" xfId="58" applyNumberFormat="1" applyFont="1"/>
    <xf numFmtId="172" fontId="36" fillId="0" borderId="0" xfId="58" applyNumberFormat="1" applyFont="1"/>
    <xf numFmtId="166" fontId="11" fillId="0" borderId="0" xfId="58" applyNumberFormat="1" applyFont="1" applyAlignment="1">
      <alignment horizontal="center"/>
    </xf>
    <xf numFmtId="172" fontId="11" fillId="0" borderId="0" xfId="58" applyNumberFormat="1" applyFont="1" applyAlignment="1">
      <alignment horizontal="center"/>
    </xf>
    <xf numFmtId="166" fontId="36" fillId="0" borderId="0" xfId="58" applyNumberFormat="1" applyFont="1" applyAlignment="1">
      <alignment horizontal="center"/>
    </xf>
    <xf numFmtId="166" fontId="11" fillId="34" borderId="0" xfId="58" applyNumberFormat="1" applyFont="1" applyFill="1"/>
    <xf numFmtId="2" fontId="11" fillId="0" borderId="0" xfId="58" applyNumberFormat="1" applyFont="1" applyAlignment="1">
      <alignment horizontal="center"/>
    </xf>
    <xf numFmtId="166" fontId="11" fillId="0" borderId="0" xfId="58" applyNumberFormat="1" applyFont="1" applyFill="1" applyBorder="1" applyAlignment="1">
      <alignment horizontal="center"/>
    </xf>
    <xf numFmtId="172" fontId="11" fillId="0" borderId="0" xfId="58" applyNumberFormat="1" applyFont="1" applyFill="1" applyBorder="1" applyAlignment="1">
      <alignment horizontal="center"/>
    </xf>
    <xf numFmtId="173" fontId="36" fillId="0" borderId="0" xfId="58" applyNumberFormat="1" applyFont="1" applyFill="1" applyBorder="1" applyAlignment="1">
      <alignment horizontal="center"/>
    </xf>
    <xf numFmtId="0" fontId="11" fillId="35" borderId="0" xfId="58" applyFont="1" applyFill="1"/>
    <xf numFmtId="0" fontId="36" fillId="35" borderId="0" xfId="58" applyFont="1" applyFill="1"/>
    <xf numFmtId="166" fontId="11" fillId="35" borderId="0" xfId="58" applyNumberFormat="1" applyFont="1" applyFill="1" applyAlignment="1">
      <alignment horizontal="center"/>
    </xf>
    <xf numFmtId="0" fontId="36" fillId="0" borderId="0" xfId="58" applyFont="1"/>
    <xf numFmtId="166" fontId="40" fillId="0" borderId="0" xfId="58" applyNumberFormat="1" applyFont="1" applyFill="1" applyBorder="1" applyAlignment="1">
      <alignment horizontal="left"/>
    </xf>
    <xf numFmtId="173" fontId="36" fillId="0" borderId="0" xfId="58" applyNumberFormat="1" applyFont="1" applyAlignment="1">
      <alignment horizontal="center"/>
    </xf>
    <xf numFmtId="166" fontId="40" fillId="28" borderId="2" xfId="58" applyNumberFormat="1" applyFont="1" applyFill="1" applyBorder="1" applyAlignment="1">
      <alignment horizontal="left"/>
    </xf>
    <xf numFmtId="1" fontId="41" fillId="0" borderId="0" xfId="58" applyNumberFormat="1" applyFont="1" applyAlignment="1">
      <alignment horizontal="center"/>
    </xf>
    <xf numFmtId="0" fontId="36" fillId="0" borderId="0" xfId="58" applyNumberFormat="1" applyFont="1" applyAlignment="1">
      <alignment horizontal="center"/>
    </xf>
    <xf numFmtId="0" fontId="11" fillId="0" borderId="0" xfId="58" applyNumberFormat="1" applyFont="1" applyAlignment="1">
      <alignment horizontal="center"/>
    </xf>
    <xf numFmtId="1" fontId="11" fillId="0" borderId="0" xfId="58" applyNumberFormat="1" applyFont="1" applyAlignment="1">
      <alignment horizontal="center"/>
    </xf>
    <xf numFmtId="9" fontId="11" fillId="0" borderId="0" xfId="58" applyNumberFormat="1" applyFont="1" applyAlignment="1">
      <alignment horizontal="center"/>
    </xf>
  </cellXfs>
  <cellStyles count="9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1 3" xfId="24"/>
    <cellStyle name="Accent2 2" xfId="25"/>
    <cellStyle name="Accent2 3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alculation 2 2" xfId="33"/>
    <cellStyle name="Check Cell 2" xfId="34"/>
    <cellStyle name="Comma 2" xfId="35"/>
    <cellStyle name="Comma 3" xfId="36"/>
    <cellStyle name="Discarded Analyses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Input 2 2" xfId="45"/>
    <cellStyle name="Linked Cell 2" xfId="46"/>
    <cellStyle name="Mincalc" xfId="47"/>
    <cellStyle name="Moeda [0]_Lorenz98" xfId="48"/>
    <cellStyle name="Moeda_Lorenz98" xfId="49"/>
    <cellStyle name="Neutral 2" xfId="50"/>
    <cellStyle name="Norm" xfId="51"/>
    <cellStyle name="Normal" xfId="0" builtinId="0"/>
    <cellStyle name="Normal 10" xfId="52"/>
    <cellStyle name="Normal 11" xfId="53"/>
    <cellStyle name="Normal 12" xfId="54"/>
    <cellStyle name="Normal 12 2" xfId="55"/>
    <cellStyle name="Normal 12 2 2" xfId="56"/>
    <cellStyle name="Normal 13" xfId="57"/>
    <cellStyle name="Normal 14" xfId="58"/>
    <cellStyle name="Normal 15" xfId="59"/>
    <cellStyle name="Normal 2" xfId="1"/>
    <cellStyle name="Normal 2 2" xfId="60"/>
    <cellStyle name="Normal 2 3" xfId="61"/>
    <cellStyle name="Normal 2 3 2" xfId="62"/>
    <cellStyle name="Normal 2 4" xfId="63"/>
    <cellStyle name="Normal 2 5" xfId="64"/>
    <cellStyle name="Normal 2_ALL VU zircon TE data" xfId="65"/>
    <cellStyle name="Normal 3" xfId="66"/>
    <cellStyle name="Normal 3 2" xfId="67"/>
    <cellStyle name="Normal 3 3" xfId="2"/>
    <cellStyle name="Normal 4" xfId="4"/>
    <cellStyle name="Normal 4 2" xfId="68"/>
    <cellStyle name="Normal 4 2 2" xfId="3"/>
    <cellStyle name="Normal 4 3" xfId="69"/>
    <cellStyle name="Normal 4 4" xfId="70"/>
    <cellStyle name="Normal 4_Data" xfId="71"/>
    <cellStyle name="Normal 5" xfId="72"/>
    <cellStyle name="Normal 6" xfId="73"/>
    <cellStyle name="Normal 7" xfId="74"/>
    <cellStyle name="Normal 8" xfId="75"/>
    <cellStyle name="Normal 9" xfId="76"/>
    <cellStyle name="Normal 9 2" xfId="77"/>
    <cellStyle name="Note 2" xfId="78"/>
    <cellStyle name="Note 2 2" xfId="79"/>
    <cellStyle name="Output 2" xfId="80"/>
    <cellStyle name="Output 2 2" xfId="81"/>
    <cellStyle name="Percent 2" xfId="82"/>
    <cellStyle name="Percent 2 2" xfId="83"/>
    <cellStyle name="Separador de milhares [0]_Lorenz98" xfId="84"/>
    <cellStyle name="Separador de milhares_Lorenz98" xfId="85"/>
    <cellStyle name="Title 2" xfId="86"/>
    <cellStyle name="Total 2" xfId="87"/>
    <cellStyle name="Total 2 2" xfId="88"/>
    <cellStyle name="Warning Text 2" xfId="8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yVal>
            <c:numRef>
              <c:f>Standards!$Q$4:$Q$5</c:f>
              <c:numCache>
                <c:formatCode>0.000000</c:formatCode>
                <c:ptCount val="2"/>
                <c:pt idx="0">
                  <c:v>0.28321142522044</c:v>
                </c:pt>
                <c:pt idx="1">
                  <c:v>0.283215851433137</c:v>
                </c:pt>
              </c:numCache>
            </c:numRef>
          </c:yVal>
          <c:smooth val="0"/>
        </c:ser>
        <c:ser>
          <c:idx val="1"/>
          <c:order val="1"/>
          <c:tx>
            <c:v>Snaefellsness Intrusion (of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Torfajokull (propagating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2.0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Hekla (transitional to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3.0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4"/>
          <c:tx>
            <c:v>Vididalsfjall (waning rift?)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4.0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5"/>
          <c:order val="5"/>
          <c:tx>
            <c:v>Kerlingarfjoll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5.0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IEFS-1a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6.0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7"/>
          <c:order val="7"/>
          <c:tx>
            <c:v>"Hvitserkur Tuff (replicate)"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7.0</c:v>
              </c:pt>
            </c:numLit>
          </c:xVal>
          <c:yVal>
            <c:numRef>
              <c:f>Standards!$Q$4</c:f>
              <c:numCache>
                <c:formatCode>0.000000</c:formatCode>
                <c:ptCount val="1"/>
                <c:pt idx="0">
                  <c:v>0.28321142522044</c:v>
                </c:pt>
              </c:numCache>
            </c:numRef>
          </c:yVal>
          <c:smooth val="0"/>
        </c:ser>
        <c:ser>
          <c:idx val="8"/>
          <c:order val="8"/>
          <c:tx>
            <c:v>Krafla (on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8.0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9"/>
          <c:order val="9"/>
          <c:tx>
            <c:v>Askja (on rift, xenolith)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9.0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0"/>
          <c:order val="10"/>
          <c:tx>
            <c:v>Kerlingarfjoll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10.0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1"/>
          <c:order val="11"/>
          <c:tx>
            <c:v>Torfajokull (propagating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11.0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2"/>
          <c:order val="12"/>
          <c:tx>
            <c:v>Torfajokull (propagating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12.0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3"/>
          <c:order val="13"/>
          <c:tx>
            <c:v>Hvitserkur Tuff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13.0</c:v>
              </c:pt>
            </c:numLit>
          </c:xVal>
          <c:yVal>
            <c:numRef>
              <c:f>Standards!$Q$5</c:f>
              <c:numCache>
                <c:formatCode>0.000000</c:formatCode>
                <c:ptCount val="1"/>
                <c:pt idx="0">
                  <c:v>0.283215851433137</c:v>
                </c:pt>
              </c:numCache>
            </c:numRef>
          </c:yVal>
          <c:smooth val="0"/>
        </c:ser>
        <c:ser>
          <c:idx val="14"/>
          <c:order val="14"/>
          <c:tx>
            <c:v>Oraefajokull (off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14.0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5"/>
          <c:order val="15"/>
          <c:tx>
            <c:v>Kroksfjordur 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15.0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6"/>
          <c:order val="16"/>
          <c:tx>
            <c:v>Torfajokull (propagating rift)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17.0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7"/>
          <c:order val="17"/>
          <c:tx>
            <c:v>Kerlingarfjoll</c:v>
          </c:tx>
          <c:spPr>
            <a:ln w="28575">
              <a:noFill/>
            </a:ln>
          </c:spPr>
          <c:xVal>
            <c:numLit>
              <c:formatCode>General</c:formatCode>
              <c:ptCount val="1"/>
              <c:pt idx="0">
                <c:v>18.0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823464"/>
        <c:axId val="-2086887816"/>
      </c:scatterChart>
      <c:valAx>
        <c:axId val="-208682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86887816"/>
        <c:crosses val="autoZero"/>
        <c:crossBetween val="midCat"/>
      </c:valAx>
      <c:valAx>
        <c:axId val="-2086887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868234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Snaefellsness Intrusion (of rift)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16.0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1"/>
          <c:tx>
            <c:v>Torfajokull (propagating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5.0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2"/>
          <c:tx>
            <c:v>Hekla (transitional to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80008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9.0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4"/>
          <c:order val="3"/>
          <c:tx>
            <c:v>Vididalsfjall (waning rift?)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12.0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5"/>
          <c:order val="4"/>
          <c:tx>
            <c:v>Kerlingarfjoll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10.0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6"/>
          <c:order val="5"/>
          <c:tx>
            <c:v>IEFS-1a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4.0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7"/>
          <c:order val="6"/>
          <c:tx>
            <c:v>"Hvitserkur Tuff (replicate)"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14.0</c:v>
              </c:pt>
            </c:numLit>
          </c:xVal>
          <c:yVal>
            <c:numRef>
              <c:f>Standards!$Q$4</c:f>
              <c:numCache>
                <c:formatCode>0.000000</c:formatCode>
                <c:ptCount val="1"/>
                <c:pt idx="0">
                  <c:v>0.28321142522044</c:v>
                </c:pt>
              </c:numCache>
            </c:numRef>
          </c:yVal>
          <c:smooth val="0"/>
        </c:ser>
        <c:ser>
          <c:idx val="8"/>
          <c:order val="7"/>
          <c:tx>
            <c:v>Krafla (on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2.0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9"/>
          <c:order val="8"/>
          <c:tx>
            <c:v>Askja (on rift, xenolith)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0"/>
          <c:order val="9"/>
          <c:tx>
            <c:v>Kerlingarfjoll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3366FF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11.0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1"/>
          <c:order val="10"/>
          <c:tx>
            <c:v>Torfajokull (propagating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6.0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2"/>
          <c:order val="11"/>
          <c:tx>
            <c:v>Torfajokull (propagating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7.0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3"/>
          <c:order val="12"/>
          <c:tx>
            <c:v>Hvitserkur Tuff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15.0</c:v>
              </c:pt>
            </c:numLit>
          </c:xVal>
          <c:yVal>
            <c:numRef>
              <c:f>Standards!$Q$5</c:f>
              <c:numCache>
                <c:formatCode>0.000000</c:formatCode>
                <c:ptCount val="1"/>
                <c:pt idx="0">
                  <c:v>0.283215851433137</c:v>
                </c:pt>
              </c:numCache>
            </c:numRef>
          </c:yVal>
          <c:smooth val="0"/>
        </c:ser>
        <c:ser>
          <c:idx val="14"/>
          <c:order val="13"/>
          <c:tx>
            <c:v>Oraefajokull (off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17.0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5"/>
          <c:order val="14"/>
          <c:tx>
            <c:v>Kroksfjordur 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13.0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6"/>
          <c:order val="15"/>
          <c:tx>
            <c:v>Torfajokull (propagating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80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8.0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7"/>
          <c:order val="16"/>
          <c:tx>
            <c:v>Krafla (on rift)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1"/>
              <c:pt idx="0">
                <c:v>3.0</c:v>
              </c:pt>
            </c:numLit>
          </c:xVal>
          <c:yVal>
            <c:numRef>
              <c:f>Standards!#REF!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935800"/>
        <c:axId val="-2086947208"/>
      </c:scatterChart>
      <c:valAx>
        <c:axId val="-208693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86947208"/>
        <c:crosses val="autoZero"/>
        <c:crossBetween val="midCat"/>
      </c:valAx>
      <c:valAx>
        <c:axId val="-20869472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869358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7</xdr:row>
      <xdr:rowOff>0</xdr:rowOff>
    </xdr:from>
    <xdr:to>
      <xdr:col>20</xdr:col>
      <xdr:colOff>1143000</xdr:colOff>
      <xdr:row>32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7</xdr:row>
      <xdr:rowOff>0</xdr:rowOff>
    </xdr:from>
    <xdr:to>
      <xdr:col>32</xdr:col>
      <xdr:colOff>533400</xdr:colOff>
      <xdr:row>32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padilla/Dropbox/Iceland%20(2012)/DATA%20(ALL)/A.Padilla_AJP01_SqRed_F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padilla/Dropbox/Abe's%20Academic/RESEARCH/ICELAND/AIC%20MS%20#2 (Low d18O Zircons)/Padilla_O Isotopes_All Minerals_2014 Ma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eyt/Desktop/Research/VU%20temporary/Isotope%20Manuscript/original%20data/Whole%20Rock%20Isotopes/Vandy_2013%20Hf%20and%20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SSY/Susanne/Susanne%20Silver%20Creek/Silver%20Creek%20Data/Working%20Data%20Files/Whole%20Rock%20Isotopes/Hf/Hf%20VU-July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Within-Spot Ratios"/>
      <sheetName val="PlotDat13"/>
      <sheetName val="IIV03A"/>
      <sheetName val="V03A WtAvg (2s)"/>
      <sheetName val="PlotDat14"/>
      <sheetName val="IISLAU12"/>
      <sheetName val="Slau12 WtAvg (2s)"/>
      <sheetName val="PlotDat15"/>
      <sheetName val="IAG5"/>
      <sheetName val="G5 WtAvg (2s)"/>
      <sheetName val="SampleData"/>
      <sheetName val="Trim Masses"/>
      <sheetName val="StandardData"/>
      <sheetName val="A.Padilla_AJP01_13051921.03.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CG7">
            <v>4.5902926654944427E-3</v>
          </cell>
          <cell r="CH7">
            <v>3.4836572522987079E-4</v>
          </cell>
          <cell r="CI7">
            <v>7.5752682072879342E-4</v>
          </cell>
          <cell r="CJ7">
            <v>6.5401871410875161E-3</v>
          </cell>
          <cell r="CK7">
            <v>2.732939320636639E-3</v>
          </cell>
          <cell r="CL7">
            <v>0.20322431579527661</v>
          </cell>
          <cell r="CM7">
            <v>1.8930137294172551E-6</v>
          </cell>
          <cell r="CN7">
            <v>1.0426739018327589E-2</v>
          </cell>
          <cell r="CO7">
            <v>9.2435035471149975E-5</v>
          </cell>
          <cell r="CP7">
            <v>1.7816579329839189E-4</v>
          </cell>
          <cell r="CQ7">
            <v>4.3530119247534744E-5</v>
          </cell>
          <cell r="CR7">
            <v>3.2421183803744882E-4</v>
          </cell>
          <cell r="CS7">
            <v>1.8703563550140898E-3</v>
          </cell>
          <cell r="CT7">
            <v>2.8739496502127571E-3</v>
          </cell>
          <cell r="CU7">
            <v>3.5904207356542706E-3</v>
          </cell>
          <cell r="CV7">
            <v>3.4947401091352851E-3</v>
          </cell>
          <cell r="CW7">
            <v>3.6246462001381426E-3</v>
          </cell>
          <cell r="CX7">
            <v>8.8293973499818171E-3</v>
          </cell>
          <cell r="CY7">
            <v>0.14634403581365779</v>
          </cell>
        </row>
      </sheetData>
      <sheetData sheetId="12" refreshError="1"/>
      <sheetData sheetId="13">
        <row r="7">
          <cell r="C7">
            <v>0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jor Minerals"/>
      <sheetName val="D.1"/>
      <sheetName val="Zircon"/>
      <sheetName val="All Minerals (Summary)"/>
      <sheetName val="δ18O vs. Analysis"/>
      <sheetName val="Plot Summary"/>
      <sheetName val="δ18O vs. Minerals (by sample)"/>
      <sheetName val="δ18O vs. Minerals"/>
      <sheetName val="δ18O vs. Minerals (3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d Day 1"/>
      <sheetName val="Hf"/>
      <sheetName val="Nd day 2"/>
      <sheetName val="Sheet2"/>
    </sheetNames>
    <sheetDataSet>
      <sheetData sheetId="0"/>
      <sheetData sheetId="1">
        <row r="4">
          <cell r="Q4">
            <v>0.28310341971923875</v>
          </cell>
        </row>
        <row r="5">
          <cell r="Q5">
            <v>0.28308841895518294</v>
          </cell>
        </row>
        <row r="6">
          <cell r="Q6">
            <v>0.28312442078891681</v>
          </cell>
        </row>
        <row r="7">
          <cell r="Q7">
            <v>0.28312542083985393</v>
          </cell>
        </row>
        <row r="8">
          <cell r="Q8">
            <v>0.28312842099266505</v>
          </cell>
        </row>
        <row r="9">
          <cell r="Q9">
            <v>0.28312210067074284</v>
          </cell>
        </row>
        <row r="10">
          <cell r="Q10">
            <v>0.2832114252204404</v>
          </cell>
        </row>
        <row r="11">
          <cell r="Q11">
            <v>0.28317637343509672</v>
          </cell>
        </row>
        <row r="12">
          <cell r="Q12">
            <v>0.28317341328432305</v>
          </cell>
        </row>
        <row r="13">
          <cell r="Q13">
            <v>0.28313840150101682</v>
          </cell>
        </row>
        <row r="14">
          <cell r="Q14">
            <v>0.2830889389816702</v>
          </cell>
        </row>
        <row r="15">
          <cell r="Q15">
            <v>0.28308717889202101</v>
          </cell>
        </row>
        <row r="16">
          <cell r="Q16">
            <v>0.28321585143313655</v>
          </cell>
        </row>
        <row r="17">
          <cell r="Q17">
            <v>0.28313647694014343</v>
          </cell>
        </row>
        <row r="18">
          <cell r="Q18">
            <v>0.28319372018039701</v>
          </cell>
        </row>
        <row r="19">
          <cell r="Q19">
            <v>0.28309302448051699</v>
          </cell>
        </row>
        <row r="20">
          <cell r="Q20">
            <v>0.28317303900973934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ndards"/>
      <sheetName val="Samples"/>
    </sheetNames>
    <sheetDataSet>
      <sheetData sheetId="0">
        <row r="18">
          <cell r="N18">
            <v>2.1880920151114028E-6</v>
          </cell>
          <cell r="P18">
            <v>2.172359700107714E-5</v>
          </cell>
          <cell r="R18">
            <v>3.0194237860850959E-5</v>
          </cell>
        </row>
        <row r="23">
          <cell r="N23">
            <v>1.0000520358330005</v>
          </cell>
          <cell r="P23">
            <v>0.99997337348333371</v>
          </cell>
          <cell r="R23">
            <v>0.99990802050345129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G12" sqref="G12"/>
    </sheetView>
  </sheetViews>
  <sheetFormatPr baseColWidth="10" defaultRowHeight="15" x14ac:dyDescent="0"/>
  <cols>
    <col min="1" max="1" width="15.33203125" style="2" customWidth="1"/>
    <col min="2" max="2" width="28.83203125" style="2" customWidth="1"/>
    <col min="3" max="3" width="16.1640625" style="2" bestFit="1" customWidth="1"/>
    <col min="4" max="4" width="12.1640625" style="2" bestFit="1" customWidth="1"/>
    <col min="5" max="5" width="17.1640625" style="2" bestFit="1" customWidth="1"/>
    <col min="6" max="6" width="15.5" style="2" customWidth="1"/>
    <col min="7" max="7" width="13.1640625" style="2" customWidth="1"/>
    <col min="8" max="8" width="9.5" style="2" customWidth="1"/>
    <col min="9" max="9" width="13.1640625" style="2" customWidth="1"/>
    <col min="10" max="10" width="9.5" style="2" customWidth="1"/>
    <col min="11" max="11" width="13.1640625" style="2" customWidth="1"/>
    <col min="12" max="12" width="9.5" style="2" customWidth="1"/>
    <col min="13" max="13" width="13.1640625" style="2" customWidth="1"/>
    <col min="14" max="14" width="9.5" style="2" customWidth="1"/>
    <col min="15" max="16384" width="10.83203125" style="2"/>
  </cols>
  <sheetData>
    <row r="1" spans="1:15" ht="25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9" t="s">
        <v>6</v>
      </c>
      <c r="H1" s="19"/>
      <c r="I1" s="19"/>
      <c r="J1" s="19"/>
      <c r="K1" s="19"/>
      <c r="L1" s="19"/>
      <c r="M1" s="19"/>
      <c r="N1" s="19"/>
      <c r="O1" s="1"/>
    </row>
    <row r="2" spans="1:15" ht="25" customHeight="1" thickBot="1">
      <c r="A2" s="18"/>
      <c r="B2" s="18"/>
      <c r="C2" s="18"/>
      <c r="D2" s="18"/>
      <c r="E2" s="18"/>
      <c r="F2" s="18"/>
      <c r="G2" s="3" t="s">
        <v>7</v>
      </c>
      <c r="H2" s="4" t="s">
        <v>8</v>
      </c>
      <c r="I2" s="3" t="s">
        <v>9</v>
      </c>
      <c r="J2" s="5" t="s">
        <v>8</v>
      </c>
      <c r="K2" s="3" t="s">
        <v>10</v>
      </c>
      <c r="L2" s="5" t="s">
        <v>8</v>
      </c>
      <c r="M2" s="13" t="s">
        <v>11</v>
      </c>
      <c r="N2" s="14" t="s">
        <v>8</v>
      </c>
      <c r="O2" s="6" t="s">
        <v>17</v>
      </c>
    </row>
    <row r="3" spans="1:15" ht="16" thickTop="1">
      <c r="A3" s="7" t="s">
        <v>18</v>
      </c>
      <c r="B3" s="12" t="s">
        <v>15</v>
      </c>
      <c r="C3" s="8" t="s">
        <v>16</v>
      </c>
      <c r="D3" s="7" t="s">
        <v>12</v>
      </c>
      <c r="E3" s="2" t="s">
        <v>13</v>
      </c>
      <c r="F3" t="s">
        <v>19</v>
      </c>
      <c r="G3" s="9">
        <v>0.2832117363917982</v>
      </c>
      <c r="H3" s="10">
        <v>4.5593581419531279</v>
      </c>
      <c r="I3" s="11">
        <v>1.467199932536313</v>
      </c>
      <c r="J3" s="10">
        <v>23.14983081288517</v>
      </c>
      <c r="K3" s="11">
        <v>1.8873283885163052</v>
      </c>
      <c r="L3" s="10">
        <v>33.282007150976419</v>
      </c>
      <c r="M3" s="15">
        <v>15.090488950905744</v>
      </c>
      <c r="N3" s="16">
        <v>0.16283421935546885</v>
      </c>
      <c r="O3" s="2" t="s">
        <v>14</v>
      </c>
    </row>
    <row r="4" spans="1:15">
      <c r="I4" s="11"/>
    </row>
  </sheetData>
  <autoFilter ref="A2:C2"/>
  <mergeCells count="7">
    <mergeCell ref="F1:F2"/>
    <mergeCell ref="G1:N1"/>
    <mergeCell ref="A1:A2"/>
    <mergeCell ref="B1:B2"/>
    <mergeCell ref="C1:C2"/>
    <mergeCell ref="D1:D2"/>
    <mergeCell ref="E1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23" sqref="C23"/>
    </sheetView>
  </sheetViews>
  <sheetFormatPr baseColWidth="10" defaultRowHeight="15.75" customHeight="1" x14ac:dyDescent="0"/>
  <cols>
    <col min="1" max="1" width="4.83203125" style="93" customWidth="1"/>
    <col min="2" max="2" width="12.1640625" style="27" customWidth="1"/>
    <col min="3" max="3" width="17.83203125" style="27" customWidth="1"/>
    <col min="4" max="4" width="23.5" style="27" bestFit="1" customWidth="1"/>
    <col min="5" max="5" width="8.33203125" style="27" customWidth="1"/>
    <col min="6" max="6" width="6.6640625" style="27" customWidth="1"/>
    <col min="7" max="7" width="6.1640625" style="27" customWidth="1"/>
    <col min="8" max="8" width="13" style="94" customWidth="1"/>
    <col min="9" max="9" width="12.5" style="27" customWidth="1"/>
    <col min="10" max="10" width="12.33203125" style="27" customWidth="1"/>
    <col min="11" max="11" width="10.33203125" style="108" customWidth="1"/>
    <col min="12" max="12" width="14" style="97" customWidth="1"/>
    <col min="13" max="13" width="9" style="98" customWidth="1"/>
    <col min="14" max="14" width="12.33203125" style="110" bestFit="1" customWidth="1"/>
    <col min="15" max="15" width="13" style="97" customWidth="1"/>
    <col min="16" max="16" width="5.5" style="98" customWidth="1"/>
    <col min="17" max="17" width="13.83203125" style="98" customWidth="1"/>
    <col min="18" max="18" width="5.5" style="98" customWidth="1"/>
    <col min="19" max="20" width="10" style="98" customWidth="1"/>
    <col min="21" max="21" width="16.6640625" style="97" customWidth="1"/>
    <col min="22" max="22" width="5.83203125" style="98" customWidth="1"/>
    <col min="23" max="23" width="15.6640625" style="97" customWidth="1"/>
    <col min="24" max="24" width="5.5" style="98" customWidth="1"/>
    <col min="25" max="25" width="6.1640625" style="27" customWidth="1"/>
    <col min="26" max="26" width="13.83203125" style="27" bestFit="1" customWidth="1"/>
    <col min="27" max="27" width="5.83203125" style="27" customWidth="1"/>
    <col min="28" max="28" width="12.5" style="27" customWidth="1"/>
    <col min="29" max="29" width="5.1640625" style="27" customWidth="1"/>
    <col min="30" max="30" width="10.83203125" style="27"/>
    <col min="31" max="31" width="14.5" style="28" customWidth="1"/>
    <col min="32" max="32" width="10.83203125" style="29"/>
    <col min="33" max="33" width="10.83203125" style="28"/>
    <col min="34" max="34" width="10.83203125" style="29"/>
    <col min="35" max="35" width="10.83203125" style="28"/>
    <col min="36" max="36" width="10.83203125" style="29"/>
    <col min="37" max="37" width="10.83203125" style="31"/>
    <col min="38" max="38" width="15.5" style="29" customWidth="1"/>
    <col min="39" max="39" width="10.83203125" style="32"/>
    <col min="40" max="40" width="10.83203125" style="29"/>
    <col min="41" max="41" width="10.83203125" style="32"/>
    <col min="42" max="42" width="10.83203125" style="29"/>
    <col min="43" max="43" width="10.83203125" style="32"/>
    <col min="44" max="45" width="10.83203125" style="27"/>
    <col min="46" max="47" width="10.83203125" style="33"/>
    <col min="48" max="16384" width="10.83203125" style="27"/>
  </cols>
  <sheetData>
    <row r="1" spans="1:48" ht="15.75" customHeight="1" thickBot="1">
      <c r="A1" s="20"/>
      <c r="B1" s="21"/>
      <c r="C1" s="21"/>
      <c r="D1" s="21"/>
      <c r="E1" s="21"/>
      <c r="F1" s="21"/>
      <c r="G1" s="21"/>
      <c r="H1" s="22"/>
      <c r="I1" s="21"/>
      <c r="J1" s="21"/>
      <c r="K1" s="23"/>
      <c r="L1" s="24"/>
      <c r="M1" s="25"/>
      <c r="N1" s="26"/>
      <c r="O1" s="24"/>
      <c r="P1" s="25"/>
      <c r="Q1" s="25"/>
      <c r="R1" s="25"/>
      <c r="S1" s="25"/>
      <c r="T1" s="25"/>
      <c r="U1" s="24"/>
      <c r="V1" s="25"/>
      <c r="W1" s="24"/>
      <c r="X1" s="25"/>
      <c r="AG1" s="30" t="s">
        <v>20</v>
      </c>
      <c r="AM1" s="29"/>
      <c r="AN1" s="30" t="s">
        <v>21</v>
      </c>
      <c r="AO1" s="29"/>
    </row>
    <row r="2" spans="1:48" ht="15.75" customHeight="1" thickBot="1">
      <c r="A2" s="20"/>
      <c r="B2" s="34" t="s">
        <v>22</v>
      </c>
      <c r="C2" s="34"/>
      <c r="D2" s="34"/>
      <c r="E2" s="35"/>
      <c r="F2" s="35"/>
      <c r="G2" s="36"/>
      <c r="H2" s="37"/>
      <c r="I2" s="37"/>
      <c r="J2" s="36"/>
      <c r="K2" s="38"/>
      <c r="L2" s="24"/>
      <c r="M2" s="25"/>
      <c r="N2" s="26"/>
      <c r="O2" s="39">
        <f>[4]Standards!$N$23</f>
        <v>1.0000520358330005</v>
      </c>
      <c r="P2" s="40"/>
      <c r="Q2" s="40"/>
      <c r="R2" s="40"/>
      <c r="S2" s="40"/>
      <c r="T2" s="40"/>
      <c r="U2" s="39">
        <f>[4]Standards!$P$23</f>
        <v>0.99997337348333371</v>
      </c>
      <c r="V2" s="40"/>
      <c r="W2" s="39">
        <f>[4]Standards!$R$23</f>
        <v>0.99990802050345129</v>
      </c>
      <c r="X2" s="25"/>
      <c r="AE2" s="41">
        <f>[4]Standards!$N$23</f>
        <v>1.0000520358330005</v>
      </c>
      <c r="AF2" s="42">
        <f>[4]Standards!N18*1000000</f>
        <v>2.1880920151114029</v>
      </c>
      <c r="AG2" s="41">
        <f>[4]Standards!$P$23</f>
        <v>0.99997337348333371</v>
      </c>
      <c r="AH2" s="42">
        <f>[4]Standards!P18*1000000</f>
        <v>21.723597001077138</v>
      </c>
      <c r="AI2" s="41">
        <f>[4]Standards!$R$23</f>
        <v>0.99990802050345129</v>
      </c>
      <c r="AJ2" s="42">
        <f>[4]Standards!R18*1000000</f>
        <v>30.194237860850958</v>
      </c>
      <c r="AK2" s="43"/>
      <c r="AL2" s="44" t="s">
        <v>7</v>
      </c>
      <c r="AM2" s="45" t="s">
        <v>8</v>
      </c>
      <c r="AN2" s="44" t="s">
        <v>9</v>
      </c>
      <c r="AO2" s="46" t="s">
        <v>8</v>
      </c>
      <c r="AP2" s="44" t="s">
        <v>10</v>
      </c>
      <c r="AQ2" s="46" t="s">
        <v>8</v>
      </c>
      <c r="AR2" s="44" t="s">
        <v>11</v>
      </c>
      <c r="AS2" s="44" t="s">
        <v>8</v>
      </c>
      <c r="AV2" s="47" t="s">
        <v>23</v>
      </c>
    </row>
    <row r="3" spans="1:48" ht="15.75" customHeight="1">
      <c r="A3" s="48" t="s">
        <v>24</v>
      </c>
      <c r="B3" s="49" t="s">
        <v>25</v>
      </c>
      <c r="C3" s="49" t="s">
        <v>26</v>
      </c>
      <c r="D3" s="49" t="s">
        <v>27</v>
      </c>
      <c r="E3" s="50" t="s">
        <v>28</v>
      </c>
      <c r="F3" s="50" t="s">
        <v>29</v>
      </c>
      <c r="G3" s="51" t="s">
        <v>30</v>
      </c>
      <c r="H3" s="52" t="s">
        <v>31</v>
      </c>
      <c r="I3" s="52" t="s">
        <v>32</v>
      </c>
      <c r="J3" s="51" t="s">
        <v>33</v>
      </c>
      <c r="K3" s="53" t="s">
        <v>34</v>
      </c>
      <c r="L3" s="54" t="s">
        <v>35</v>
      </c>
      <c r="M3" s="55"/>
      <c r="N3" s="56" t="s">
        <v>36</v>
      </c>
      <c r="O3" s="54" t="s">
        <v>37</v>
      </c>
      <c r="P3" s="55"/>
      <c r="Q3" s="55"/>
      <c r="R3" s="55"/>
      <c r="S3" s="55"/>
      <c r="T3" s="55"/>
      <c r="U3" s="54" t="s">
        <v>38</v>
      </c>
      <c r="V3" s="55"/>
      <c r="W3" s="54" t="s">
        <v>39</v>
      </c>
      <c r="X3" s="55"/>
      <c r="Z3" s="47" t="s">
        <v>40</v>
      </c>
      <c r="AA3" s="47"/>
      <c r="AB3" s="47" t="s">
        <v>41</v>
      </c>
      <c r="AE3" s="57" t="s">
        <v>37</v>
      </c>
      <c r="AF3" s="58"/>
      <c r="AG3" s="57" t="s">
        <v>38</v>
      </c>
      <c r="AH3" s="58"/>
      <c r="AI3" s="57" t="s">
        <v>39</v>
      </c>
      <c r="AJ3" s="58"/>
      <c r="AK3" s="43"/>
      <c r="AL3" s="57" t="s">
        <v>37</v>
      </c>
      <c r="AM3" s="58"/>
      <c r="AN3" s="57" t="s">
        <v>38</v>
      </c>
      <c r="AO3" s="58"/>
      <c r="AP3" s="57" t="s">
        <v>39</v>
      </c>
      <c r="AQ3" s="58"/>
      <c r="AT3" s="59" t="s">
        <v>42</v>
      </c>
      <c r="AU3" s="59" t="s">
        <v>43</v>
      </c>
    </row>
    <row r="4" spans="1:48" s="72" customFormat="1" ht="15.75" customHeight="1">
      <c r="A4" s="60">
        <v>21</v>
      </c>
      <c r="B4" s="61">
        <v>41344</v>
      </c>
      <c r="C4" s="62" t="s">
        <v>16</v>
      </c>
      <c r="D4" s="63" t="s">
        <v>47</v>
      </c>
      <c r="E4" s="64">
        <v>0</v>
      </c>
      <c r="F4" s="60" t="s">
        <v>45</v>
      </c>
      <c r="G4" s="60">
        <v>75</v>
      </c>
      <c r="H4" s="65">
        <v>4.57</v>
      </c>
      <c r="I4" s="60" t="s">
        <v>46</v>
      </c>
      <c r="J4" s="60">
        <v>125</v>
      </c>
      <c r="K4" s="66">
        <f t="shared" ref="K4:K5" si="0">(H4/0.1855)*(1000/J4)</f>
        <v>197.08894878706201</v>
      </c>
      <c r="L4" s="67">
        <v>0.74692864999999997</v>
      </c>
      <c r="M4" s="68">
        <v>5</v>
      </c>
      <c r="N4" s="69">
        <f>(LN(J$16/L4))/(LN(J$17/J$18))</f>
        <v>-1.7332503103097099</v>
      </c>
      <c r="O4" s="67">
        <v>0.28319699999999998</v>
      </c>
      <c r="P4" s="68">
        <v>4</v>
      </c>
      <c r="Q4" s="70">
        <f>O4*J$10</f>
        <v>0.2832114252204404</v>
      </c>
      <c r="R4" s="68">
        <f t="shared" ref="R4:R5" si="1">2*P4</f>
        <v>8</v>
      </c>
      <c r="S4" s="71">
        <f t="shared" ref="S4:S5" si="2">(Q4-0.282785)/0.282785*10^4</f>
        <v>15.07948513677869</v>
      </c>
      <c r="T4" s="71">
        <f t="shared" ref="T4:T5" si="3">R4/28</f>
        <v>0.2857142857142857</v>
      </c>
      <c r="U4" s="67">
        <v>1.467239</v>
      </c>
      <c r="V4" s="68">
        <v>8</v>
      </c>
      <c r="W4" s="67">
        <v>1.887502</v>
      </c>
      <c r="X4" s="68">
        <v>14</v>
      </c>
      <c r="Z4" s="73">
        <v>8.1177519000000003E-8</v>
      </c>
      <c r="AA4" s="68">
        <v>1</v>
      </c>
      <c r="AB4" s="74">
        <v>5.5440743999999998E-8</v>
      </c>
      <c r="AC4" s="68">
        <v>1</v>
      </c>
      <c r="AE4" s="67">
        <f t="shared" ref="AE4:AE5" si="4">O4*AE$2</f>
        <v>0.2832117363917982</v>
      </c>
      <c r="AF4" s="75">
        <f t="shared" ref="AF4:AF5" si="5">P4</f>
        <v>4</v>
      </c>
      <c r="AG4" s="67">
        <f t="shared" ref="AG4:AG5" si="6">U4*AG$2</f>
        <v>1.467199932536313</v>
      </c>
      <c r="AH4" s="75">
        <f t="shared" ref="AH4:AH5" si="7">V4</f>
        <v>8</v>
      </c>
      <c r="AI4" s="67">
        <f t="shared" ref="AI4:AI5" si="8">W4*AI$2</f>
        <v>1.8873283885163052</v>
      </c>
      <c r="AJ4" s="75">
        <f t="shared" ref="AJ4:AJ5" si="9">X4</f>
        <v>14</v>
      </c>
      <c r="AK4" s="75"/>
      <c r="AL4" s="67">
        <f t="shared" ref="AL4:AL5" si="10">AE4</f>
        <v>0.2832117363917982</v>
      </c>
      <c r="AM4" s="76">
        <f t="shared" ref="AM4:AM5" si="11">SQRT((AF4^2)+(AF$2^2))</f>
        <v>4.5593581419531279</v>
      </c>
      <c r="AN4" s="67">
        <f t="shared" ref="AN4:AN5" si="12">AG4</f>
        <v>1.467199932536313</v>
      </c>
      <c r="AO4" s="76">
        <f t="shared" ref="AO4:AO5" si="13">SQRT((AH4^2)+(AH$2^2))</f>
        <v>23.14983081288517</v>
      </c>
      <c r="AP4" s="67">
        <f t="shared" ref="AP4:AP5" si="14">AI4</f>
        <v>1.8873283885163052</v>
      </c>
      <c r="AQ4" s="76">
        <f t="shared" ref="AQ4:AQ5" si="15">SQRT((AJ4^2)+(AJ$2^2))</f>
        <v>33.282007150976419</v>
      </c>
      <c r="AT4" s="77">
        <f t="shared" ref="AT4:AT5" si="16">(AL4-0.282785)/0.282785*10^4</f>
        <v>15.090488950905744</v>
      </c>
      <c r="AU4" s="77">
        <f t="shared" ref="AU4:AU5" si="17">(AM4/1000000)/0.000028</f>
        <v>0.16283421935546885</v>
      </c>
      <c r="AV4" s="72" t="s">
        <v>48</v>
      </c>
    </row>
    <row r="5" spans="1:48" s="87" customFormat="1" ht="15.75" customHeight="1">
      <c r="A5" s="78">
        <v>21</v>
      </c>
      <c r="B5" s="79">
        <v>41345</v>
      </c>
      <c r="C5" s="62" t="s">
        <v>49</v>
      </c>
      <c r="D5" s="80" t="s">
        <v>44</v>
      </c>
      <c r="E5" s="81">
        <v>0</v>
      </c>
      <c r="F5" s="78" t="s">
        <v>45</v>
      </c>
      <c r="G5" s="78">
        <v>75</v>
      </c>
      <c r="H5" s="82">
        <v>5.57</v>
      </c>
      <c r="I5" s="78" t="s">
        <v>46</v>
      </c>
      <c r="J5" s="78">
        <v>125</v>
      </c>
      <c r="K5" s="83">
        <f t="shared" si="0"/>
        <v>240.21563342318061</v>
      </c>
      <c r="L5" s="84">
        <v>0.74752684000000003</v>
      </c>
      <c r="M5" s="85">
        <v>5</v>
      </c>
      <c r="N5" s="86">
        <f>(LN(J$16/L5))/(LN(J$17/J$18))</f>
        <v>-1.8043834584000824</v>
      </c>
      <c r="O5" s="84">
        <v>0.28319981999999999</v>
      </c>
      <c r="P5" s="85">
        <v>3</v>
      </c>
      <c r="Q5" s="70">
        <f>O5*J$14</f>
        <v>0.28321585143313655</v>
      </c>
      <c r="R5" s="68">
        <f t="shared" si="1"/>
        <v>6</v>
      </c>
      <c r="S5" s="71">
        <f t="shared" si="2"/>
        <v>15.236007324877081</v>
      </c>
      <c r="T5" s="71">
        <f t="shared" si="3"/>
        <v>0.21428571428571427</v>
      </c>
      <c r="U5" s="84">
        <v>1.4672483000000001</v>
      </c>
      <c r="V5" s="85">
        <v>5</v>
      </c>
      <c r="W5" s="84">
        <v>1.8874991000000001</v>
      </c>
      <c r="X5" s="85">
        <v>9</v>
      </c>
      <c r="Z5" s="88">
        <v>1.68E-6</v>
      </c>
      <c r="AA5" s="85">
        <v>1</v>
      </c>
      <c r="AB5" s="89">
        <v>3.8299999999999998E-6</v>
      </c>
      <c r="AC5" s="85">
        <v>1</v>
      </c>
      <c r="AE5" s="84">
        <f t="shared" si="4"/>
        <v>0.28321455653853927</v>
      </c>
      <c r="AF5" s="90">
        <f t="shared" si="5"/>
        <v>3</v>
      </c>
      <c r="AG5" s="84">
        <f t="shared" si="6"/>
        <v>1.4672092322886865</v>
      </c>
      <c r="AH5" s="90">
        <f t="shared" si="7"/>
        <v>5</v>
      </c>
      <c r="AI5" s="84">
        <f t="shared" si="8"/>
        <v>1.887325488783046</v>
      </c>
      <c r="AJ5" s="90">
        <f t="shared" si="9"/>
        <v>9</v>
      </c>
      <c r="AK5" s="90"/>
      <c r="AL5" s="84">
        <f t="shared" si="10"/>
        <v>0.28321455653853927</v>
      </c>
      <c r="AM5" s="91">
        <f t="shared" si="11"/>
        <v>3.713185514702205</v>
      </c>
      <c r="AN5" s="84">
        <f t="shared" si="12"/>
        <v>1.4672092322886865</v>
      </c>
      <c r="AO5" s="91">
        <f t="shared" si="13"/>
        <v>22.291582865853371</v>
      </c>
      <c r="AP5" s="84">
        <f t="shared" si="14"/>
        <v>1.887325488783046</v>
      </c>
      <c r="AQ5" s="91">
        <f t="shared" si="15"/>
        <v>31.507015091843364</v>
      </c>
      <c r="AT5" s="92">
        <f t="shared" si="16"/>
        <v>15.190216543991596</v>
      </c>
      <c r="AU5" s="92">
        <f t="shared" si="17"/>
        <v>0.13261376838222161</v>
      </c>
    </row>
    <row r="8" spans="1:48" ht="15.75" customHeight="1">
      <c r="H8" s="94" t="s">
        <v>50</v>
      </c>
      <c r="J8" s="95">
        <v>0.28214562833333334</v>
      </c>
      <c r="K8" s="96"/>
      <c r="L8" s="97">
        <v>1.4672453333333333</v>
      </c>
      <c r="N8" s="99">
        <v>1.8868949833333335</v>
      </c>
    </row>
    <row r="9" spans="1:48" ht="15.75" customHeight="1">
      <c r="J9" s="95">
        <v>5.0766880643357799E-6</v>
      </c>
      <c r="K9" s="96"/>
      <c r="L9" s="97">
        <v>1.574691093280075E-5</v>
      </c>
      <c r="N9" s="99">
        <v>1.8374092507360845E-5</v>
      </c>
    </row>
    <row r="10" spans="1:48" s="97" customFormat="1" ht="15.75" customHeight="1">
      <c r="A10" s="93"/>
      <c r="B10" s="27"/>
      <c r="C10" s="27"/>
      <c r="D10" s="27"/>
      <c r="E10" s="27"/>
      <c r="F10" s="27"/>
      <c r="G10" s="27"/>
      <c r="H10" s="94"/>
      <c r="I10" s="27" t="s">
        <v>51</v>
      </c>
      <c r="J10" s="100">
        <f>0.28216/J8</f>
        <v>1.000050937052442</v>
      </c>
      <c r="K10" s="96"/>
      <c r="M10" s="98"/>
      <c r="N10" s="99"/>
      <c r="P10" s="98"/>
      <c r="Q10" s="98"/>
      <c r="R10" s="98"/>
      <c r="S10" s="98"/>
      <c r="T10" s="98"/>
      <c r="V10" s="98"/>
      <c r="X10" s="98"/>
      <c r="Y10" s="27"/>
      <c r="Z10" s="27"/>
      <c r="AA10" s="27"/>
      <c r="AB10" s="27"/>
      <c r="AC10" s="27"/>
      <c r="AD10" s="27"/>
      <c r="AE10" s="28"/>
      <c r="AF10" s="29"/>
      <c r="AG10" s="28"/>
      <c r="AH10" s="29"/>
      <c r="AI10" s="28"/>
      <c r="AJ10" s="29"/>
      <c r="AK10" s="31"/>
      <c r="AL10" s="29"/>
      <c r="AM10" s="32"/>
      <c r="AN10" s="29"/>
      <c r="AO10" s="32"/>
      <c r="AP10" s="29"/>
      <c r="AQ10" s="32"/>
      <c r="AR10" s="27"/>
      <c r="AS10" s="27"/>
      <c r="AT10" s="33"/>
      <c r="AU10" s="33"/>
      <c r="AV10" s="27"/>
    </row>
    <row r="11" spans="1:48" s="97" customFormat="1" ht="15.75" customHeight="1">
      <c r="A11" s="93"/>
      <c r="B11" s="27"/>
      <c r="C11" s="27"/>
      <c r="D11" s="27"/>
      <c r="E11" s="27"/>
      <c r="F11" s="27"/>
      <c r="G11" s="27"/>
      <c r="H11" s="94" t="s">
        <v>52</v>
      </c>
      <c r="I11" s="27"/>
      <c r="J11" s="95">
        <v>0.28214402833333335</v>
      </c>
      <c r="K11" s="96"/>
      <c r="L11" s="97">
        <v>1.4672353666666667</v>
      </c>
      <c r="M11" s="98"/>
      <c r="N11" s="99">
        <v>1.8868970166666668</v>
      </c>
      <c r="P11" s="98"/>
      <c r="Q11" s="98"/>
      <c r="R11" s="98"/>
      <c r="S11" s="98"/>
      <c r="T11" s="98"/>
      <c r="V11" s="98"/>
      <c r="X11" s="98"/>
      <c r="Y11" s="27"/>
      <c r="Z11" s="27"/>
      <c r="AA11" s="27"/>
      <c r="AB11" s="27"/>
      <c r="AC11" s="27"/>
      <c r="AD11" s="27"/>
      <c r="AE11" s="28"/>
      <c r="AF11" s="29"/>
      <c r="AG11" s="28"/>
      <c r="AH11" s="29"/>
      <c r="AI11" s="28"/>
      <c r="AJ11" s="29"/>
      <c r="AK11" s="31"/>
      <c r="AL11" s="29"/>
      <c r="AM11" s="32"/>
      <c r="AN11" s="29"/>
      <c r="AO11" s="32"/>
      <c r="AP11" s="29"/>
      <c r="AQ11" s="32"/>
      <c r="AR11" s="27"/>
      <c r="AS11" s="27"/>
      <c r="AT11" s="33"/>
      <c r="AU11" s="33"/>
      <c r="AV11" s="27"/>
    </row>
    <row r="12" spans="1:48" s="97" customFormat="1" ht="15.75" customHeight="1">
      <c r="A12" s="93"/>
      <c r="B12" s="27"/>
      <c r="C12" s="27"/>
      <c r="D12" s="27"/>
      <c r="E12" s="27"/>
      <c r="F12" s="27"/>
      <c r="G12" s="27"/>
      <c r="H12" s="94"/>
      <c r="I12" s="27"/>
      <c r="J12" s="95">
        <v>5.9124983539357783E-6</v>
      </c>
      <c r="K12" s="96"/>
      <c r="L12" s="97">
        <v>1.2864057760794446E-5</v>
      </c>
      <c r="M12" s="98"/>
      <c r="N12" s="99">
        <v>4.4999446253306518E-5</v>
      </c>
      <c r="P12" s="98"/>
      <c r="Q12" s="98"/>
      <c r="R12" s="98"/>
      <c r="S12" s="98"/>
      <c r="T12" s="98"/>
      <c r="V12" s="98"/>
      <c r="X12" s="98"/>
      <c r="Y12" s="27"/>
      <c r="Z12" s="27"/>
      <c r="AA12" s="27"/>
      <c r="AB12" s="27"/>
      <c r="AC12" s="27"/>
      <c r="AD12" s="27"/>
      <c r="AE12" s="28"/>
      <c r="AF12" s="29"/>
      <c r="AG12" s="28"/>
      <c r="AH12" s="29"/>
      <c r="AI12" s="28"/>
      <c r="AJ12" s="29"/>
      <c r="AK12" s="31"/>
      <c r="AL12" s="29"/>
      <c r="AM12" s="32"/>
      <c r="AN12" s="29"/>
      <c r="AO12" s="32"/>
      <c r="AP12" s="29"/>
      <c r="AQ12" s="32"/>
      <c r="AR12" s="27"/>
      <c r="AS12" s="27"/>
      <c r="AT12" s="33"/>
      <c r="AU12" s="33"/>
      <c r="AV12" s="27"/>
    </row>
    <row r="13" spans="1:48" s="97" customFormat="1" ht="15.75" customHeight="1">
      <c r="A13" s="93"/>
      <c r="B13" s="27"/>
      <c r="C13" s="27"/>
      <c r="D13" s="27"/>
      <c r="E13" s="27"/>
      <c r="F13" s="27"/>
      <c r="G13" s="27"/>
      <c r="H13" s="94"/>
      <c r="I13" s="27"/>
      <c r="J13" s="95"/>
      <c r="K13" s="96"/>
      <c r="M13" s="98"/>
      <c r="N13" s="99"/>
      <c r="P13" s="98"/>
      <c r="Q13" s="98"/>
      <c r="R13" s="98"/>
      <c r="S13" s="98"/>
      <c r="T13" s="98"/>
      <c r="V13" s="98"/>
      <c r="X13" s="98"/>
      <c r="Y13" s="27"/>
      <c r="Z13" s="27"/>
      <c r="AA13" s="27"/>
      <c r="AB13" s="27"/>
      <c r="AC13" s="27"/>
      <c r="AD13" s="27"/>
      <c r="AE13" s="28"/>
      <c r="AF13" s="29"/>
      <c r="AG13" s="28"/>
      <c r="AH13" s="29"/>
      <c r="AI13" s="28"/>
      <c r="AJ13" s="29"/>
      <c r="AK13" s="31"/>
      <c r="AL13" s="29"/>
      <c r="AM13" s="32"/>
      <c r="AN13" s="29"/>
      <c r="AO13" s="32"/>
      <c r="AP13" s="29"/>
      <c r="AQ13" s="32"/>
      <c r="AR13" s="27"/>
      <c r="AS13" s="27"/>
      <c r="AT13" s="33"/>
      <c r="AU13" s="33"/>
      <c r="AV13" s="27"/>
    </row>
    <row r="14" spans="1:48" s="97" customFormat="1" ht="15.75" customHeight="1">
      <c r="A14" s="93"/>
      <c r="B14" s="27"/>
      <c r="C14" s="27"/>
      <c r="D14" s="27"/>
      <c r="E14" s="27"/>
      <c r="F14" s="27"/>
      <c r="G14" s="27"/>
      <c r="H14" s="94"/>
      <c r="I14" s="27" t="s">
        <v>51</v>
      </c>
      <c r="J14" s="100">
        <f>0.28216/J11</f>
        <v>1.0000566082038349</v>
      </c>
      <c r="K14" s="96"/>
      <c r="M14" s="98"/>
      <c r="N14" s="99"/>
      <c r="P14" s="98"/>
      <c r="Q14" s="98"/>
      <c r="R14" s="98"/>
      <c r="S14" s="98"/>
      <c r="T14" s="98"/>
      <c r="V14" s="98"/>
      <c r="X14" s="98"/>
      <c r="Y14" s="27"/>
      <c r="Z14" s="27"/>
      <c r="AA14" s="27"/>
      <c r="AB14" s="27"/>
      <c r="AC14" s="27"/>
      <c r="AD14" s="27"/>
      <c r="AE14" s="28"/>
      <c r="AF14" s="29"/>
      <c r="AG14" s="28"/>
      <c r="AH14" s="29"/>
      <c r="AI14" s="28"/>
      <c r="AJ14" s="29"/>
      <c r="AK14" s="31"/>
      <c r="AL14" s="29"/>
      <c r="AM14" s="32"/>
      <c r="AN14" s="29"/>
      <c r="AO14" s="32"/>
      <c r="AP14" s="29"/>
      <c r="AQ14" s="32"/>
      <c r="AR14" s="27"/>
      <c r="AS14" s="27"/>
      <c r="AT14" s="33"/>
      <c r="AU14" s="33"/>
      <c r="AV14" s="27"/>
    </row>
    <row r="15" spans="1:48" s="97" customFormat="1" ht="15.75" customHeight="1">
      <c r="A15" s="93"/>
      <c r="B15" s="27"/>
      <c r="C15" s="27"/>
      <c r="D15" s="27"/>
      <c r="E15" s="27"/>
      <c r="F15" s="27"/>
      <c r="G15" s="27"/>
      <c r="H15" s="94"/>
      <c r="I15" s="27"/>
      <c r="J15" s="27"/>
      <c r="K15" s="101"/>
      <c r="L15" s="102"/>
      <c r="M15" s="103"/>
      <c r="N15" s="104"/>
      <c r="P15" s="98"/>
      <c r="Q15" s="98"/>
      <c r="R15" s="98"/>
      <c r="S15" s="98"/>
      <c r="T15" s="98"/>
      <c r="V15" s="98"/>
      <c r="X15" s="98"/>
      <c r="Y15" s="27"/>
      <c r="Z15" s="27"/>
      <c r="AA15" s="27"/>
      <c r="AB15" s="27"/>
      <c r="AC15" s="27"/>
      <c r="AD15" s="27"/>
      <c r="AE15" s="28"/>
      <c r="AF15" s="29"/>
      <c r="AG15" s="28"/>
      <c r="AH15" s="29"/>
      <c r="AI15" s="28"/>
      <c r="AJ15" s="29"/>
      <c r="AK15" s="31"/>
      <c r="AL15" s="29"/>
      <c r="AM15" s="32"/>
      <c r="AN15" s="29"/>
      <c r="AO15" s="32"/>
      <c r="AP15" s="29"/>
      <c r="AQ15" s="32"/>
      <c r="AR15" s="27"/>
      <c r="AS15" s="27"/>
      <c r="AT15" s="33"/>
      <c r="AU15" s="33"/>
      <c r="AV15" s="27"/>
    </row>
    <row r="16" spans="1:48" s="97" customFormat="1" ht="15.75" customHeight="1">
      <c r="A16" s="93"/>
      <c r="B16" s="27"/>
      <c r="C16" s="27"/>
      <c r="D16" s="27"/>
      <c r="E16" s="27"/>
      <c r="F16" s="27"/>
      <c r="G16" s="27"/>
      <c r="H16" s="105" t="s">
        <v>53</v>
      </c>
      <c r="I16" s="106"/>
      <c r="J16" s="107">
        <v>0.73250000000000004</v>
      </c>
      <c r="K16" s="108"/>
      <c r="L16" s="102"/>
      <c r="M16" s="103"/>
      <c r="N16" s="104"/>
      <c r="P16" s="98"/>
      <c r="Q16" s="98"/>
      <c r="R16" s="98"/>
      <c r="S16" s="98"/>
      <c r="T16" s="98"/>
      <c r="V16" s="98"/>
      <c r="X16" s="98"/>
      <c r="Y16" s="27"/>
      <c r="Z16" s="27"/>
      <c r="AA16" s="27"/>
      <c r="AB16" s="27"/>
      <c r="AC16" s="27"/>
      <c r="AD16" s="27"/>
      <c r="AE16" s="28"/>
      <c r="AF16" s="29"/>
      <c r="AG16" s="28"/>
      <c r="AH16" s="29"/>
      <c r="AI16" s="28"/>
      <c r="AJ16" s="29"/>
      <c r="AK16" s="31"/>
      <c r="AL16" s="29"/>
      <c r="AM16" s="32"/>
      <c r="AN16" s="29"/>
      <c r="AO16" s="32"/>
      <c r="AP16" s="29"/>
      <c r="AQ16" s="32"/>
      <c r="AR16" s="27"/>
      <c r="AS16" s="27"/>
      <c r="AT16" s="33"/>
      <c r="AU16" s="33"/>
      <c r="AV16" s="27"/>
    </row>
    <row r="17" spans="1:48" s="97" customFormat="1" ht="15.75" customHeight="1">
      <c r="A17" s="93"/>
      <c r="B17" s="27"/>
      <c r="C17" s="27"/>
      <c r="D17" s="27"/>
      <c r="E17" s="27"/>
      <c r="F17" s="27"/>
      <c r="G17" s="27"/>
      <c r="H17" s="105" t="s">
        <v>54</v>
      </c>
      <c r="I17" s="106"/>
      <c r="J17" s="107">
        <v>178.94583</v>
      </c>
      <c r="K17" s="108"/>
      <c r="L17" s="102"/>
      <c r="M17" s="109"/>
      <c r="N17" s="104"/>
      <c r="P17" s="98"/>
      <c r="Q17" s="98"/>
      <c r="R17" s="98"/>
      <c r="S17" s="98"/>
      <c r="T17" s="98"/>
      <c r="V17" s="98"/>
      <c r="X17" s="98"/>
      <c r="Y17" s="27"/>
      <c r="Z17" s="27"/>
      <c r="AA17" s="27"/>
      <c r="AB17" s="27"/>
      <c r="AC17" s="27"/>
      <c r="AD17" s="27"/>
      <c r="AE17" s="28"/>
      <c r="AF17" s="29"/>
      <c r="AG17" s="28"/>
      <c r="AH17" s="29"/>
      <c r="AI17" s="28"/>
      <c r="AJ17" s="29"/>
      <c r="AK17" s="31"/>
      <c r="AL17" s="29"/>
      <c r="AM17" s="32"/>
      <c r="AN17" s="29"/>
      <c r="AO17" s="32"/>
      <c r="AP17" s="29"/>
      <c r="AQ17" s="32"/>
      <c r="AR17" s="27"/>
      <c r="AS17" s="27"/>
      <c r="AT17" s="33"/>
      <c r="AU17" s="33"/>
      <c r="AV17" s="27"/>
    </row>
    <row r="18" spans="1:48" s="97" customFormat="1" ht="15.75" customHeight="1">
      <c r="A18" s="93"/>
      <c r="B18" s="27"/>
      <c r="C18" s="27"/>
      <c r="D18" s="27"/>
      <c r="E18" s="27"/>
      <c r="F18" s="27"/>
      <c r="G18" s="27"/>
      <c r="H18" s="105" t="s">
        <v>55</v>
      </c>
      <c r="I18" s="106"/>
      <c r="J18" s="107">
        <v>176.94323</v>
      </c>
      <c r="K18" s="108"/>
      <c r="L18" s="102"/>
      <c r="M18" s="109"/>
      <c r="N18" s="104"/>
      <c r="P18" s="98"/>
      <c r="Q18" s="98"/>
      <c r="R18" s="98"/>
      <c r="S18" s="98"/>
      <c r="T18" s="98"/>
      <c r="V18" s="98"/>
      <c r="X18" s="98"/>
      <c r="Y18" s="27"/>
      <c r="Z18" s="27"/>
      <c r="AA18" s="27"/>
      <c r="AB18" s="27"/>
      <c r="AC18" s="27"/>
      <c r="AD18" s="27"/>
      <c r="AE18" s="28"/>
      <c r="AF18" s="29"/>
      <c r="AG18" s="28"/>
      <c r="AH18" s="29"/>
      <c r="AI18" s="28"/>
      <c r="AJ18" s="29"/>
      <c r="AK18" s="31"/>
      <c r="AL18" s="29"/>
      <c r="AM18" s="32"/>
      <c r="AN18" s="29"/>
      <c r="AO18" s="32"/>
      <c r="AP18" s="29"/>
      <c r="AQ18" s="32"/>
      <c r="AR18" s="27"/>
      <c r="AS18" s="27"/>
      <c r="AT18" s="33"/>
      <c r="AU18" s="33"/>
      <c r="AV18" s="27"/>
    </row>
    <row r="19" spans="1:48" s="97" customFormat="1" ht="15.75" customHeight="1">
      <c r="A19" s="93"/>
      <c r="B19" s="27"/>
      <c r="C19" s="27"/>
      <c r="D19" s="27"/>
      <c r="E19" s="27"/>
      <c r="F19" s="27"/>
      <c r="G19" s="27"/>
      <c r="I19" s="98"/>
      <c r="J19" s="105"/>
      <c r="K19" s="108"/>
      <c r="L19" s="102"/>
      <c r="M19" s="103"/>
      <c r="N19" s="104"/>
      <c r="P19" s="98"/>
      <c r="Q19" s="98"/>
      <c r="R19" s="98"/>
      <c r="S19" s="98"/>
      <c r="T19" s="98"/>
      <c r="V19" s="98"/>
      <c r="X19" s="98"/>
      <c r="Y19" s="27"/>
      <c r="Z19" s="27"/>
      <c r="AA19" s="27"/>
      <c r="AB19" s="27"/>
      <c r="AC19" s="27"/>
      <c r="AD19" s="27"/>
      <c r="AE19" s="28"/>
      <c r="AF19" s="29"/>
      <c r="AG19" s="28"/>
      <c r="AH19" s="29"/>
      <c r="AI19" s="28"/>
      <c r="AJ19" s="29"/>
      <c r="AK19" s="31"/>
      <c r="AL19" s="29"/>
      <c r="AM19" s="32"/>
      <c r="AN19" s="29"/>
      <c r="AO19" s="32"/>
      <c r="AP19" s="29"/>
      <c r="AQ19" s="32"/>
      <c r="AR19" s="27"/>
      <c r="AS19" s="27"/>
      <c r="AT19" s="33"/>
      <c r="AU19" s="33"/>
      <c r="AV19" s="27"/>
    </row>
    <row r="20" spans="1:48" s="97" customFormat="1" ht="15.75" customHeight="1">
      <c r="A20" s="93"/>
      <c r="B20" s="27"/>
      <c r="C20" s="27"/>
      <c r="D20" s="27"/>
      <c r="E20" s="27"/>
      <c r="F20" s="27"/>
      <c r="G20" s="27"/>
      <c r="H20" s="101" t="s">
        <v>56</v>
      </c>
      <c r="I20" s="98"/>
      <c r="J20" s="27"/>
      <c r="K20" s="108"/>
      <c r="M20" s="98"/>
      <c r="N20" s="110"/>
      <c r="P20" s="98"/>
      <c r="Q20" s="98"/>
      <c r="R20" s="98"/>
      <c r="S20" s="98"/>
      <c r="T20" s="98"/>
      <c r="V20" s="98"/>
      <c r="X20" s="98"/>
      <c r="Y20" s="27"/>
      <c r="Z20" s="27"/>
      <c r="AA20" s="27"/>
      <c r="AB20" s="27"/>
      <c r="AC20" s="27"/>
      <c r="AD20" s="27"/>
      <c r="AE20" s="28"/>
      <c r="AF20" s="29"/>
      <c r="AG20" s="28"/>
      <c r="AH20" s="29"/>
      <c r="AI20" s="28"/>
      <c r="AJ20" s="29"/>
      <c r="AK20" s="31"/>
      <c r="AL20" s="29"/>
      <c r="AM20" s="32"/>
      <c r="AN20" s="29"/>
      <c r="AO20" s="32"/>
      <c r="AP20" s="29"/>
      <c r="AQ20" s="32"/>
      <c r="AR20" s="27"/>
      <c r="AS20" s="27"/>
      <c r="AT20" s="33"/>
      <c r="AU20" s="33"/>
      <c r="AV20" s="27"/>
    </row>
    <row r="21" spans="1:48" s="97" customFormat="1" ht="15.75" customHeight="1">
      <c r="A21" s="93"/>
      <c r="B21" s="27"/>
      <c r="C21" s="27"/>
      <c r="D21" s="27"/>
      <c r="E21" s="27"/>
      <c r="F21" s="27"/>
      <c r="G21" s="27"/>
      <c r="H21" s="97">
        <v>0.28278500000000001</v>
      </c>
      <c r="I21" s="111" t="s">
        <v>57</v>
      </c>
      <c r="J21" s="27"/>
      <c r="K21" s="108"/>
      <c r="M21" s="98"/>
      <c r="N21" s="110"/>
      <c r="P21" s="98"/>
      <c r="Q21" s="98"/>
      <c r="R21" s="98"/>
      <c r="S21" s="98"/>
      <c r="T21" s="98"/>
      <c r="V21" s="98"/>
      <c r="X21" s="98"/>
      <c r="Y21" s="27"/>
      <c r="Z21" s="27"/>
      <c r="AA21" s="27"/>
      <c r="AB21" s="27"/>
      <c r="AC21" s="27"/>
      <c r="AD21" s="27"/>
      <c r="AE21" s="28"/>
      <c r="AF21" s="29"/>
      <c r="AG21" s="28"/>
      <c r="AH21" s="29"/>
      <c r="AI21" s="28"/>
      <c r="AJ21" s="29"/>
      <c r="AK21" s="31"/>
      <c r="AL21" s="29"/>
      <c r="AM21" s="32"/>
      <c r="AN21" s="29"/>
      <c r="AO21" s="32"/>
      <c r="AP21" s="29"/>
      <c r="AQ21" s="32"/>
      <c r="AR21" s="27"/>
      <c r="AS21" s="27"/>
      <c r="AT21" s="33"/>
      <c r="AU21" s="33"/>
      <c r="AV21" s="27"/>
    </row>
    <row r="42" spans="1:48" s="97" customFormat="1" ht="15.75" customHeight="1">
      <c r="A42" s="93"/>
      <c r="B42" s="27"/>
      <c r="C42" s="27"/>
      <c r="D42" s="27"/>
      <c r="E42" s="27"/>
      <c r="F42" s="27"/>
      <c r="G42" s="27"/>
      <c r="H42" s="94"/>
      <c r="I42" s="27"/>
      <c r="J42" s="27"/>
      <c r="K42" s="108"/>
      <c r="M42" s="98"/>
      <c r="N42" s="110"/>
      <c r="O42" s="112"/>
      <c r="P42" s="112"/>
      <c r="Q42" s="112"/>
      <c r="R42" s="112"/>
      <c r="S42" s="112"/>
      <c r="T42" s="112"/>
      <c r="U42" s="112"/>
      <c r="V42" s="98"/>
      <c r="X42" s="98"/>
      <c r="Y42" s="27"/>
      <c r="Z42" s="27"/>
      <c r="AA42" s="27"/>
      <c r="AB42" s="27"/>
      <c r="AC42" s="27"/>
      <c r="AD42" s="27"/>
      <c r="AE42" s="28"/>
      <c r="AF42" s="29"/>
      <c r="AG42" s="28"/>
      <c r="AH42" s="29"/>
      <c r="AI42" s="28"/>
      <c r="AJ42" s="29"/>
      <c r="AK42" s="31"/>
      <c r="AL42" s="29"/>
      <c r="AM42" s="32"/>
      <c r="AN42" s="29"/>
      <c r="AO42" s="32"/>
      <c r="AP42" s="29"/>
      <c r="AQ42" s="32"/>
      <c r="AR42" s="27"/>
      <c r="AS42" s="27"/>
      <c r="AT42" s="33"/>
      <c r="AU42" s="33"/>
      <c r="AV42" s="27"/>
    </row>
    <row r="43" spans="1:48" s="97" customFormat="1" ht="15.75" customHeight="1">
      <c r="A43" s="93"/>
      <c r="B43" s="27"/>
      <c r="C43" s="27"/>
      <c r="D43" s="27"/>
      <c r="E43" s="27"/>
      <c r="F43" s="27"/>
      <c r="G43" s="27"/>
      <c r="H43" s="94"/>
      <c r="I43" s="27"/>
      <c r="J43" s="27"/>
      <c r="K43" s="108"/>
      <c r="M43" s="98"/>
      <c r="N43" s="113"/>
      <c r="O43" s="114"/>
      <c r="P43" s="98"/>
      <c r="Q43" s="98"/>
      <c r="R43" s="98"/>
      <c r="S43" s="98"/>
      <c r="T43" s="98"/>
      <c r="U43" s="115"/>
      <c r="V43" s="116"/>
      <c r="X43" s="98"/>
      <c r="Y43" s="27"/>
      <c r="Z43" s="27"/>
      <c r="AA43" s="27"/>
      <c r="AB43" s="27"/>
      <c r="AC43" s="27"/>
      <c r="AD43" s="27"/>
      <c r="AE43" s="28"/>
      <c r="AF43" s="29"/>
      <c r="AG43" s="28"/>
      <c r="AH43" s="29"/>
      <c r="AI43" s="28"/>
      <c r="AJ43" s="29"/>
      <c r="AK43" s="31"/>
      <c r="AL43" s="29"/>
      <c r="AM43" s="32"/>
      <c r="AN43" s="29"/>
      <c r="AO43" s="32"/>
      <c r="AP43" s="29"/>
      <c r="AQ43" s="32"/>
      <c r="AR43" s="27"/>
      <c r="AS43" s="27"/>
      <c r="AT43" s="33"/>
      <c r="AU43" s="33"/>
      <c r="AV43" s="27"/>
    </row>
    <row r="44" spans="1:48" s="97" customFormat="1" ht="15.75" customHeight="1">
      <c r="A44" s="93"/>
      <c r="B44" s="27"/>
      <c r="C44" s="27"/>
      <c r="D44" s="27"/>
      <c r="E44" s="27"/>
      <c r="F44" s="27"/>
      <c r="G44" s="27"/>
      <c r="H44" s="94"/>
      <c r="I44" s="27"/>
      <c r="J44" s="27"/>
      <c r="K44" s="108"/>
      <c r="M44" s="98"/>
      <c r="N44" s="113"/>
      <c r="O44" s="114"/>
      <c r="P44" s="98"/>
      <c r="Q44" s="98"/>
      <c r="R44" s="98"/>
      <c r="S44" s="98"/>
      <c r="T44" s="98"/>
      <c r="U44" s="115"/>
      <c r="V44" s="116"/>
      <c r="X44" s="98"/>
      <c r="Y44" s="27"/>
      <c r="Z44" s="27"/>
      <c r="AA44" s="27"/>
      <c r="AB44" s="27"/>
      <c r="AC44" s="27"/>
      <c r="AD44" s="27"/>
      <c r="AE44" s="28"/>
      <c r="AF44" s="29"/>
      <c r="AG44" s="28"/>
      <c r="AH44" s="29"/>
      <c r="AI44" s="28"/>
      <c r="AJ44" s="29"/>
      <c r="AK44" s="31"/>
      <c r="AL44" s="29"/>
      <c r="AM44" s="32"/>
      <c r="AN44" s="29"/>
      <c r="AO44" s="32"/>
      <c r="AP44" s="29"/>
      <c r="AQ44" s="32"/>
      <c r="AR44" s="27"/>
      <c r="AS44" s="27"/>
      <c r="AT44" s="33"/>
      <c r="AU44" s="33"/>
      <c r="AV44" s="27"/>
    </row>
    <row r="45" spans="1:48" s="97" customFormat="1" ht="15.75" customHeight="1">
      <c r="A45" s="93"/>
      <c r="B45" s="27"/>
      <c r="C45" s="27"/>
      <c r="D45" s="27"/>
      <c r="E45" s="27"/>
      <c r="F45" s="27"/>
      <c r="G45" s="27"/>
      <c r="H45" s="94"/>
      <c r="I45" s="27"/>
      <c r="J45" s="27"/>
      <c r="K45" s="108"/>
      <c r="M45" s="98"/>
      <c r="N45" s="113"/>
      <c r="O45" s="114"/>
      <c r="P45" s="98"/>
      <c r="Q45" s="98"/>
      <c r="R45" s="98"/>
      <c r="S45" s="98"/>
      <c r="T45" s="98"/>
      <c r="U45" s="115"/>
      <c r="V45" s="116"/>
      <c r="X45" s="98"/>
      <c r="Y45" s="27"/>
      <c r="Z45" s="27"/>
      <c r="AA45" s="27"/>
      <c r="AB45" s="27"/>
      <c r="AC45" s="27"/>
      <c r="AD45" s="27"/>
      <c r="AE45" s="28"/>
      <c r="AF45" s="29"/>
      <c r="AG45" s="28"/>
      <c r="AH45" s="29"/>
      <c r="AI45" s="28"/>
      <c r="AJ45" s="29"/>
      <c r="AK45" s="31"/>
      <c r="AL45" s="29"/>
      <c r="AM45" s="32"/>
      <c r="AN45" s="29"/>
      <c r="AO45" s="32"/>
      <c r="AP45" s="29"/>
      <c r="AQ45" s="32"/>
      <c r="AR45" s="27"/>
      <c r="AS45" s="27"/>
      <c r="AT45" s="33"/>
      <c r="AU45" s="33"/>
      <c r="AV45" s="27"/>
    </row>
    <row r="46" spans="1:48" s="97" customFormat="1" ht="15.75" customHeight="1">
      <c r="A46" s="93"/>
      <c r="B46" s="27"/>
      <c r="C46" s="27"/>
      <c r="D46" s="27"/>
      <c r="E46" s="27"/>
      <c r="F46" s="27"/>
      <c r="G46" s="27"/>
      <c r="H46" s="94"/>
      <c r="I46" s="27"/>
      <c r="J46" s="27"/>
      <c r="K46" s="108"/>
      <c r="M46" s="98"/>
      <c r="N46" s="113"/>
      <c r="O46" s="114"/>
      <c r="P46" s="98"/>
      <c r="Q46" s="98"/>
      <c r="R46" s="98"/>
      <c r="S46" s="98"/>
      <c r="T46" s="98"/>
      <c r="U46" s="115"/>
      <c r="V46" s="116"/>
      <c r="X46" s="98"/>
      <c r="Y46" s="27"/>
      <c r="Z46" s="27"/>
      <c r="AA46" s="27"/>
      <c r="AB46" s="27"/>
      <c r="AC46" s="27"/>
      <c r="AD46" s="27"/>
      <c r="AE46" s="28"/>
      <c r="AF46" s="29"/>
      <c r="AG46" s="28"/>
      <c r="AH46" s="29"/>
      <c r="AI46" s="28"/>
      <c r="AJ46" s="29"/>
      <c r="AK46" s="31"/>
      <c r="AL46" s="29"/>
      <c r="AM46" s="32"/>
      <c r="AN46" s="29"/>
      <c r="AO46" s="32"/>
      <c r="AP46" s="29"/>
      <c r="AQ46" s="32"/>
      <c r="AR46" s="27"/>
      <c r="AS46" s="27"/>
      <c r="AT46" s="33"/>
      <c r="AU46" s="33"/>
      <c r="AV46" s="27"/>
    </row>
    <row r="47" spans="1:48" s="97" customFormat="1" ht="15.75" customHeight="1">
      <c r="A47" s="93"/>
      <c r="B47" s="27"/>
      <c r="C47" s="27"/>
      <c r="D47" s="27"/>
      <c r="E47" s="27"/>
      <c r="F47" s="27"/>
      <c r="G47" s="27"/>
      <c r="H47" s="94"/>
      <c r="I47" s="27"/>
      <c r="J47" s="27"/>
      <c r="K47" s="108"/>
      <c r="M47" s="98"/>
      <c r="N47" s="113"/>
      <c r="O47" s="114"/>
      <c r="P47" s="98"/>
      <c r="Q47" s="98"/>
      <c r="R47" s="98"/>
      <c r="S47" s="98"/>
      <c r="T47" s="98"/>
      <c r="U47" s="115"/>
      <c r="V47" s="116"/>
      <c r="X47" s="98"/>
      <c r="Y47" s="27"/>
      <c r="Z47" s="27"/>
      <c r="AA47" s="27"/>
      <c r="AB47" s="27"/>
      <c r="AC47" s="27"/>
      <c r="AD47" s="27"/>
      <c r="AE47" s="28"/>
      <c r="AF47" s="29"/>
      <c r="AG47" s="28"/>
      <c r="AH47" s="29"/>
      <c r="AI47" s="28"/>
      <c r="AJ47" s="29"/>
      <c r="AK47" s="31"/>
      <c r="AL47" s="29"/>
      <c r="AM47" s="32"/>
      <c r="AN47" s="29"/>
      <c r="AO47" s="32"/>
      <c r="AP47" s="29"/>
      <c r="AQ47" s="32"/>
      <c r="AR47" s="27"/>
      <c r="AS47" s="27"/>
      <c r="AT47" s="33"/>
      <c r="AU47" s="33"/>
      <c r="AV47" s="27"/>
    </row>
    <row r="48" spans="1:48" s="97" customFormat="1" ht="15.75" customHeight="1">
      <c r="A48" s="93"/>
      <c r="B48" s="27"/>
      <c r="C48" s="27"/>
      <c r="D48" s="27"/>
      <c r="E48" s="27"/>
      <c r="F48" s="27"/>
      <c r="G48" s="27"/>
      <c r="H48" s="94"/>
      <c r="I48" s="27"/>
      <c r="J48" s="27"/>
      <c r="K48" s="108"/>
      <c r="M48" s="98"/>
      <c r="N48" s="113"/>
      <c r="O48" s="114"/>
      <c r="P48" s="98"/>
      <c r="Q48" s="98"/>
      <c r="R48" s="98"/>
      <c r="S48" s="98"/>
      <c r="T48" s="98"/>
      <c r="U48" s="115"/>
      <c r="V48" s="116"/>
      <c r="X48" s="98"/>
      <c r="Y48" s="27"/>
      <c r="Z48" s="27"/>
      <c r="AA48" s="27"/>
      <c r="AB48" s="27"/>
      <c r="AC48" s="27"/>
      <c r="AD48" s="27"/>
      <c r="AE48" s="28"/>
      <c r="AF48" s="29"/>
      <c r="AG48" s="28"/>
      <c r="AH48" s="29"/>
      <c r="AI48" s="28"/>
      <c r="AJ48" s="29"/>
      <c r="AK48" s="31"/>
      <c r="AL48" s="29"/>
      <c r="AM48" s="32"/>
      <c r="AN48" s="29"/>
      <c r="AO48" s="32"/>
      <c r="AP48" s="29"/>
      <c r="AQ48" s="32"/>
      <c r="AR48" s="27"/>
      <c r="AS48" s="27"/>
      <c r="AT48" s="33"/>
      <c r="AU48" s="33"/>
      <c r="AV48" s="27"/>
    </row>
    <row r="49" spans="1:48" s="97" customFormat="1" ht="15.75" customHeight="1">
      <c r="A49" s="93"/>
      <c r="B49" s="27"/>
      <c r="C49" s="27"/>
      <c r="D49" s="27"/>
      <c r="E49" s="27"/>
      <c r="F49" s="27"/>
      <c r="G49" s="27"/>
      <c r="H49" s="94"/>
      <c r="I49" s="27"/>
      <c r="J49" s="27"/>
      <c r="K49" s="108"/>
      <c r="M49" s="98"/>
      <c r="N49" s="113"/>
      <c r="O49" s="114"/>
      <c r="P49" s="98"/>
      <c r="Q49" s="98"/>
      <c r="R49" s="98"/>
      <c r="S49" s="98"/>
      <c r="T49" s="98"/>
      <c r="U49" s="115"/>
      <c r="V49" s="116"/>
      <c r="X49" s="98"/>
      <c r="Y49" s="27"/>
      <c r="Z49" s="27"/>
      <c r="AA49" s="27"/>
      <c r="AB49" s="27"/>
      <c r="AC49" s="27"/>
      <c r="AD49" s="27"/>
      <c r="AE49" s="28"/>
      <c r="AF49" s="29"/>
      <c r="AG49" s="28"/>
      <c r="AH49" s="29"/>
      <c r="AI49" s="28"/>
      <c r="AJ49" s="29"/>
      <c r="AK49" s="31"/>
      <c r="AL49" s="29"/>
      <c r="AM49" s="32"/>
      <c r="AN49" s="29"/>
      <c r="AO49" s="32"/>
      <c r="AP49" s="29"/>
      <c r="AQ49" s="32"/>
      <c r="AR49" s="27"/>
      <c r="AS49" s="27"/>
      <c r="AT49" s="33"/>
      <c r="AU49" s="33"/>
      <c r="AV49" s="27"/>
    </row>
    <row r="50" spans="1:48" s="97" customFormat="1" ht="15.75" customHeight="1">
      <c r="A50" s="93"/>
      <c r="B50" s="27"/>
      <c r="C50" s="27"/>
      <c r="D50" s="27"/>
      <c r="E50" s="27"/>
      <c r="F50" s="27"/>
      <c r="G50" s="27"/>
      <c r="H50" s="94"/>
      <c r="I50" s="27"/>
      <c r="J50" s="27"/>
      <c r="K50" s="108"/>
      <c r="M50" s="98"/>
      <c r="N50" s="113"/>
      <c r="O50" s="114"/>
      <c r="P50" s="98"/>
      <c r="Q50" s="98"/>
      <c r="R50" s="98"/>
      <c r="S50" s="98"/>
      <c r="T50" s="98"/>
      <c r="U50" s="115"/>
      <c r="V50" s="116"/>
      <c r="X50" s="98"/>
      <c r="Y50" s="27"/>
      <c r="Z50" s="27"/>
      <c r="AA50" s="27"/>
      <c r="AB50" s="27"/>
      <c r="AC50" s="27"/>
      <c r="AD50" s="27"/>
      <c r="AE50" s="28"/>
      <c r="AF50" s="29"/>
      <c r="AG50" s="28"/>
      <c r="AH50" s="29"/>
      <c r="AI50" s="28"/>
      <c r="AJ50" s="29"/>
      <c r="AK50" s="31"/>
      <c r="AL50" s="29"/>
      <c r="AM50" s="32"/>
      <c r="AN50" s="29"/>
      <c r="AO50" s="32"/>
      <c r="AP50" s="29"/>
      <c r="AQ50" s="32"/>
      <c r="AR50" s="27"/>
      <c r="AS50" s="27"/>
      <c r="AT50" s="33"/>
      <c r="AU50" s="33"/>
      <c r="AV50" s="27"/>
    </row>
    <row r="51" spans="1:48" s="97" customFormat="1" ht="15.75" customHeight="1">
      <c r="A51" s="93"/>
      <c r="B51" s="27"/>
      <c r="C51" s="27"/>
      <c r="D51" s="27"/>
      <c r="E51" s="27"/>
      <c r="F51" s="27"/>
      <c r="G51" s="27"/>
      <c r="H51" s="94"/>
      <c r="I51" s="27"/>
      <c r="J51" s="27"/>
      <c r="K51" s="108"/>
      <c r="M51" s="98"/>
      <c r="N51" s="113"/>
      <c r="O51" s="114"/>
      <c r="P51" s="98"/>
      <c r="Q51" s="98"/>
      <c r="R51" s="98"/>
      <c r="S51" s="98"/>
      <c r="T51" s="98"/>
      <c r="U51" s="115"/>
      <c r="V51" s="116"/>
      <c r="X51" s="98"/>
      <c r="Y51" s="27"/>
      <c r="Z51" s="27"/>
      <c r="AA51" s="27"/>
      <c r="AB51" s="27"/>
      <c r="AC51" s="27"/>
      <c r="AD51" s="27"/>
      <c r="AE51" s="28"/>
      <c r="AF51" s="29"/>
      <c r="AG51" s="28"/>
      <c r="AH51" s="29"/>
      <c r="AI51" s="28"/>
      <c r="AJ51" s="29"/>
      <c r="AK51" s="31"/>
      <c r="AL51" s="29"/>
      <c r="AM51" s="32"/>
      <c r="AN51" s="29"/>
      <c r="AO51" s="32"/>
      <c r="AP51" s="29"/>
      <c r="AQ51" s="32"/>
      <c r="AR51" s="27"/>
      <c r="AS51" s="27"/>
      <c r="AT51" s="33"/>
      <c r="AU51" s="33"/>
      <c r="AV51" s="27"/>
    </row>
    <row r="52" spans="1:48" s="97" customFormat="1" ht="15.75" customHeight="1">
      <c r="A52" s="93"/>
      <c r="B52" s="27"/>
      <c r="C52" s="27"/>
      <c r="D52" s="27"/>
      <c r="E52" s="27"/>
      <c r="F52" s="27"/>
      <c r="G52" s="27"/>
      <c r="H52" s="94"/>
      <c r="I52" s="27"/>
      <c r="J52" s="27"/>
      <c r="K52" s="108"/>
      <c r="M52" s="98"/>
      <c r="N52" s="113"/>
      <c r="O52" s="114"/>
      <c r="P52" s="98"/>
      <c r="Q52" s="98"/>
      <c r="R52" s="98"/>
      <c r="S52" s="98"/>
      <c r="T52" s="98"/>
      <c r="U52" s="115"/>
      <c r="V52" s="116"/>
      <c r="X52" s="98"/>
      <c r="Y52" s="27"/>
      <c r="Z52" s="27"/>
      <c r="AA52" s="27"/>
      <c r="AB52" s="27"/>
      <c r="AC52" s="27"/>
      <c r="AD52" s="27"/>
      <c r="AE52" s="28"/>
      <c r="AF52" s="29"/>
      <c r="AG52" s="28"/>
      <c r="AH52" s="29"/>
      <c r="AI52" s="28"/>
      <c r="AJ52" s="29"/>
      <c r="AK52" s="31"/>
      <c r="AL52" s="29"/>
      <c r="AM52" s="32"/>
      <c r="AN52" s="29"/>
      <c r="AO52" s="32"/>
      <c r="AP52" s="29"/>
      <c r="AQ52" s="32"/>
      <c r="AR52" s="27"/>
      <c r="AS52" s="27"/>
      <c r="AT52" s="33"/>
      <c r="AU52" s="33"/>
      <c r="AV52" s="27"/>
    </row>
    <row r="53" spans="1:48" s="97" customFormat="1" ht="15.75" customHeight="1">
      <c r="A53" s="93"/>
      <c r="B53" s="27"/>
      <c r="C53" s="27"/>
      <c r="D53" s="27"/>
      <c r="E53" s="27"/>
      <c r="F53" s="27"/>
      <c r="G53" s="27"/>
      <c r="H53" s="94"/>
      <c r="I53" s="27"/>
      <c r="J53" s="27"/>
      <c r="K53" s="108"/>
      <c r="M53" s="98"/>
      <c r="N53" s="113"/>
      <c r="O53" s="114"/>
      <c r="P53" s="98"/>
      <c r="Q53" s="98"/>
      <c r="R53" s="98"/>
      <c r="S53" s="98"/>
      <c r="T53" s="98"/>
      <c r="U53" s="115"/>
      <c r="V53" s="98"/>
      <c r="X53" s="98"/>
      <c r="Y53" s="27"/>
      <c r="Z53" s="27"/>
      <c r="AA53" s="27"/>
      <c r="AB53" s="27"/>
      <c r="AC53" s="27"/>
      <c r="AD53" s="27"/>
      <c r="AE53" s="28"/>
      <c r="AF53" s="29"/>
      <c r="AG53" s="28"/>
      <c r="AH53" s="29"/>
      <c r="AI53" s="28"/>
      <c r="AJ53" s="29"/>
      <c r="AK53" s="31"/>
      <c r="AL53" s="29"/>
      <c r="AM53" s="32"/>
      <c r="AN53" s="29"/>
      <c r="AO53" s="32"/>
      <c r="AP53" s="29"/>
      <c r="AQ53" s="32"/>
      <c r="AR53" s="27"/>
      <c r="AS53" s="27"/>
      <c r="AT53" s="33"/>
      <c r="AU53" s="33"/>
      <c r="AV53" s="27"/>
    </row>
    <row r="54" spans="1:48" s="97" customFormat="1" ht="15.75" customHeight="1">
      <c r="A54" s="93"/>
      <c r="B54" s="27"/>
      <c r="C54" s="27"/>
      <c r="D54" s="27"/>
      <c r="E54" s="27"/>
      <c r="F54" s="27"/>
      <c r="G54" s="27"/>
      <c r="H54" s="94"/>
      <c r="I54" s="27"/>
      <c r="J54" s="27"/>
      <c r="K54" s="108"/>
      <c r="M54" s="98"/>
      <c r="N54" s="113"/>
      <c r="O54" s="114"/>
      <c r="P54" s="98"/>
      <c r="Q54" s="98"/>
      <c r="R54" s="98"/>
      <c r="S54" s="98"/>
      <c r="T54" s="98"/>
      <c r="U54" s="115"/>
      <c r="V54" s="98"/>
      <c r="X54" s="98"/>
      <c r="Y54" s="27"/>
      <c r="Z54" s="27"/>
      <c r="AA54" s="27"/>
      <c r="AB54" s="27"/>
      <c r="AC54" s="27"/>
      <c r="AD54" s="27"/>
      <c r="AE54" s="28"/>
      <c r="AF54" s="29"/>
      <c r="AG54" s="28"/>
      <c r="AH54" s="29"/>
      <c r="AI54" s="28"/>
      <c r="AJ54" s="29"/>
      <c r="AK54" s="31"/>
      <c r="AL54" s="29"/>
      <c r="AM54" s="32"/>
      <c r="AN54" s="29"/>
      <c r="AO54" s="32"/>
      <c r="AP54" s="29"/>
      <c r="AQ54" s="32"/>
      <c r="AR54" s="27"/>
      <c r="AS54" s="27"/>
      <c r="AT54" s="33"/>
      <c r="AU54" s="33"/>
      <c r="AV54" s="27"/>
    </row>
    <row r="55" spans="1:48" s="97" customFormat="1" ht="15.75" customHeight="1">
      <c r="A55" s="93"/>
      <c r="B55" s="27"/>
      <c r="C55" s="27"/>
      <c r="D55" s="27"/>
      <c r="E55" s="27"/>
      <c r="F55" s="27"/>
      <c r="G55" s="27"/>
      <c r="H55" s="94"/>
      <c r="I55" s="27"/>
      <c r="J55" s="27"/>
      <c r="K55" s="108"/>
      <c r="M55" s="98"/>
      <c r="N55" s="113"/>
      <c r="O55" s="114"/>
      <c r="P55" s="98"/>
      <c r="Q55" s="98"/>
      <c r="R55" s="98"/>
      <c r="S55" s="98"/>
      <c r="T55" s="98"/>
      <c r="U55" s="115"/>
      <c r="V55" s="98"/>
      <c r="X55" s="98"/>
      <c r="Y55" s="27"/>
      <c r="Z55" s="27"/>
      <c r="AA55" s="27"/>
      <c r="AB55" s="27"/>
      <c r="AC55" s="27"/>
      <c r="AD55" s="27"/>
      <c r="AE55" s="28"/>
      <c r="AF55" s="29"/>
      <c r="AG55" s="28"/>
      <c r="AH55" s="29"/>
      <c r="AI55" s="28"/>
      <c r="AJ55" s="29"/>
      <c r="AK55" s="31"/>
      <c r="AL55" s="29"/>
      <c r="AM55" s="32"/>
      <c r="AN55" s="29"/>
      <c r="AO55" s="32"/>
      <c r="AP55" s="29"/>
      <c r="AQ55" s="32"/>
      <c r="AR55" s="27"/>
      <c r="AS55" s="27"/>
      <c r="AT55" s="33"/>
      <c r="AU55" s="33"/>
      <c r="AV55" s="27"/>
    </row>
    <row r="56" spans="1:48" s="97" customFormat="1" ht="15.75" customHeight="1">
      <c r="A56" s="93"/>
      <c r="B56" s="27"/>
      <c r="C56" s="27"/>
      <c r="D56" s="27"/>
      <c r="E56" s="27"/>
      <c r="F56" s="27"/>
      <c r="G56" s="27"/>
      <c r="H56" s="94"/>
      <c r="I56" s="27"/>
      <c r="J56" s="27"/>
      <c r="K56" s="108"/>
      <c r="M56" s="98"/>
      <c r="N56" s="113"/>
      <c r="O56" s="114"/>
      <c r="P56" s="98"/>
      <c r="Q56" s="98"/>
      <c r="R56" s="98"/>
      <c r="S56" s="98"/>
      <c r="T56" s="98"/>
      <c r="U56" s="115"/>
      <c r="V56" s="98"/>
      <c r="X56" s="98"/>
      <c r="Y56" s="27"/>
      <c r="Z56" s="27"/>
      <c r="AA56" s="27"/>
      <c r="AB56" s="27"/>
      <c r="AC56" s="27"/>
      <c r="AD56" s="27"/>
      <c r="AE56" s="28"/>
      <c r="AF56" s="29"/>
      <c r="AG56" s="28"/>
      <c r="AH56" s="29"/>
      <c r="AI56" s="28"/>
      <c r="AJ56" s="29"/>
      <c r="AK56" s="31"/>
      <c r="AL56" s="29"/>
      <c r="AM56" s="32"/>
      <c r="AN56" s="29"/>
      <c r="AO56" s="32"/>
      <c r="AP56" s="29"/>
      <c r="AQ56" s="32"/>
      <c r="AR56" s="27"/>
      <c r="AS56" s="27"/>
      <c r="AT56" s="33"/>
      <c r="AU56" s="33"/>
      <c r="AV56" s="27"/>
    </row>
    <row r="57" spans="1:48" s="97" customFormat="1" ht="15.75" customHeight="1">
      <c r="A57" s="93"/>
      <c r="B57" s="27"/>
      <c r="C57" s="27"/>
      <c r="D57" s="27"/>
      <c r="E57" s="27"/>
      <c r="F57" s="27"/>
      <c r="G57" s="27"/>
      <c r="H57" s="94"/>
      <c r="I57" s="27"/>
      <c r="J57" s="27"/>
      <c r="K57" s="108"/>
      <c r="M57" s="98"/>
      <c r="N57" s="113"/>
      <c r="O57" s="114"/>
      <c r="P57" s="98"/>
      <c r="Q57" s="98"/>
      <c r="R57" s="98"/>
      <c r="S57" s="98"/>
      <c r="T57" s="98"/>
      <c r="U57" s="115"/>
      <c r="V57" s="98"/>
      <c r="X57" s="98"/>
      <c r="Y57" s="27"/>
      <c r="Z57" s="27"/>
      <c r="AA57" s="27"/>
      <c r="AB57" s="27"/>
      <c r="AC57" s="27"/>
      <c r="AD57" s="27"/>
      <c r="AE57" s="28"/>
      <c r="AF57" s="29"/>
      <c r="AG57" s="28"/>
      <c r="AH57" s="29"/>
      <c r="AI57" s="28"/>
      <c r="AJ57" s="29"/>
      <c r="AK57" s="31"/>
      <c r="AL57" s="29"/>
      <c r="AM57" s="32"/>
      <c r="AN57" s="29"/>
      <c r="AO57" s="32"/>
      <c r="AP57" s="29"/>
      <c r="AQ57" s="32"/>
      <c r="AR57" s="27"/>
      <c r="AS57" s="27"/>
      <c r="AT57" s="33"/>
      <c r="AU57" s="33"/>
      <c r="AV57" s="27"/>
    </row>
    <row r="58" spans="1:48" s="98" customFormat="1" ht="15.75" customHeight="1">
      <c r="A58" s="93"/>
      <c r="B58" s="27"/>
      <c r="C58" s="27"/>
      <c r="D58" s="27"/>
      <c r="E58" s="27"/>
      <c r="F58" s="27"/>
      <c r="G58" s="27"/>
      <c r="H58" s="94"/>
      <c r="I58" s="27"/>
      <c r="J58" s="27"/>
      <c r="K58" s="108"/>
      <c r="L58" s="97"/>
      <c r="N58" s="113"/>
      <c r="O58" s="114"/>
      <c r="U58" s="115"/>
      <c r="W58" s="97"/>
      <c r="Y58" s="27"/>
      <c r="Z58" s="27"/>
      <c r="AA58" s="27"/>
      <c r="AB58" s="27"/>
      <c r="AC58" s="27"/>
      <c r="AD58" s="27"/>
      <c r="AE58" s="28"/>
      <c r="AF58" s="29"/>
      <c r="AG58" s="28"/>
      <c r="AH58" s="29"/>
      <c r="AI58" s="28"/>
      <c r="AJ58" s="29"/>
      <c r="AK58" s="31"/>
      <c r="AL58" s="29"/>
      <c r="AM58" s="32"/>
      <c r="AN58" s="29"/>
      <c r="AO58" s="32"/>
      <c r="AP58" s="29"/>
      <c r="AQ58" s="32"/>
      <c r="AR58" s="27"/>
      <c r="AS58" s="27"/>
      <c r="AT58" s="33"/>
      <c r="AU58" s="33"/>
      <c r="AV58" s="27"/>
    </row>
    <row r="59" spans="1:48" s="98" customFormat="1" ht="15.75" customHeight="1">
      <c r="A59" s="93"/>
      <c r="B59" s="27"/>
      <c r="C59" s="27"/>
      <c r="D59" s="27"/>
      <c r="E59" s="27"/>
      <c r="F59" s="27"/>
      <c r="G59" s="27"/>
      <c r="H59" s="94"/>
      <c r="I59" s="27"/>
      <c r="J59" s="27"/>
      <c r="K59" s="108"/>
      <c r="L59" s="97"/>
      <c r="N59" s="113"/>
      <c r="O59" s="114"/>
      <c r="U59" s="115"/>
      <c r="W59" s="97"/>
      <c r="Y59" s="27"/>
      <c r="Z59" s="27"/>
      <c r="AA59" s="27"/>
      <c r="AB59" s="27"/>
      <c r="AC59" s="27"/>
      <c r="AD59" s="27"/>
      <c r="AE59" s="28"/>
      <c r="AF59" s="29"/>
      <c r="AG59" s="28"/>
      <c r="AH59" s="29"/>
      <c r="AI59" s="28"/>
      <c r="AJ59" s="29"/>
      <c r="AK59" s="31"/>
      <c r="AL59" s="29"/>
      <c r="AM59" s="32"/>
      <c r="AN59" s="29"/>
      <c r="AO59" s="32"/>
      <c r="AP59" s="29"/>
      <c r="AQ59" s="32"/>
      <c r="AR59" s="27"/>
      <c r="AS59" s="27"/>
      <c r="AT59" s="33"/>
      <c r="AU59" s="33"/>
      <c r="AV59" s="27"/>
    </row>
    <row r="60" spans="1:48" s="98" customFormat="1" ht="15.75" customHeight="1">
      <c r="A60" s="93"/>
      <c r="B60" s="27"/>
      <c r="C60" s="27"/>
      <c r="D60" s="27"/>
      <c r="E60" s="27"/>
      <c r="F60" s="27"/>
      <c r="G60" s="27"/>
      <c r="H60" s="94"/>
      <c r="I60" s="27"/>
      <c r="J60" s="27"/>
      <c r="K60" s="108"/>
      <c r="L60" s="97"/>
      <c r="N60" s="113"/>
      <c r="O60" s="114"/>
      <c r="U60" s="115"/>
      <c r="W60" s="97"/>
      <c r="Y60" s="27"/>
      <c r="Z60" s="27"/>
      <c r="AA60" s="27"/>
      <c r="AB60" s="27"/>
      <c r="AC60" s="27"/>
      <c r="AD60" s="27"/>
      <c r="AE60" s="28"/>
      <c r="AF60" s="29"/>
      <c r="AG60" s="28"/>
      <c r="AH60" s="29"/>
      <c r="AI60" s="28"/>
      <c r="AJ60" s="29"/>
      <c r="AK60" s="31"/>
      <c r="AL60" s="29"/>
      <c r="AM60" s="32"/>
      <c r="AN60" s="29"/>
      <c r="AO60" s="32"/>
      <c r="AP60" s="29"/>
      <c r="AQ60" s="32"/>
      <c r="AR60" s="27"/>
      <c r="AS60" s="27"/>
      <c r="AT60" s="33"/>
      <c r="AU60" s="33"/>
      <c r="AV60" s="27"/>
    </row>
    <row r="61" spans="1:48" s="98" customFormat="1" ht="15.75" customHeight="1">
      <c r="A61" s="93"/>
      <c r="B61" s="27"/>
      <c r="C61" s="27"/>
      <c r="D61" s="27"/>
      <c r="E61" s="27"/>
      <c r="F61" s="27"/>
      <c r="G61" s="27"/>
      <c r="H61" s="94"/>
      <c r="I61" s="27"/>
      <c r="J61" s="27"/>
      <c r="K61" s="108"/>
      <c r="L61" s="97"/>
      <c r="N61" s="113"/>
      <c r="O61" s="114"/>
      <c r="U61" s="97"/>
      <c r="W61" s="97"/>
      <c r="Y61" s="27"/>
      <c r="Z61" s="27"/>
      <c r="AA61" s="27"/>
      <c r="AB61" s="27"/>
      <c r="AC61" s="27"/>
      <c r="AD61" s="27"/>
      <c r="AE61" s="28"/>
      <c r="AF61" s="29"/>
      <c r="AG61" s="28"/>
      <c r="AH61" s="29"/>
      <c r="AI61" s="28"/>
      <c r="AJ61" s="29"/>
      <c r="AK61" s="31"/>
      <c r="AL61" s="29"/>
      <c r="AM61" s="32"/>
      <c r="AN61" s="29"/>
      <c r="AO61" s="32"/>
      <c r="AP61" s="29"/>
      <c r="AQ61" s="32"/>
      <c r="AR61" s="27"/>
      <c r="AS61" s="27"/>
      <c r="AT61" s="33"/>
      <c r="AU61" s="33"/>
      <c r="AV61" s="27"/>
    </row>
    <row r="62" spans="1:48" s="98" customFormat="1" ht="15.75" customHeight="1">
      <c r="A62" s="93"/>
      <c r="B62" s="27"/>
      <c r="C62" s="27"/>
      <c r="D62" s="27"/>
      <c r="E62" s="27"/>
      <c r="F62" s="27"/>
      <c r="G62" s="27"/>
      <c r="H62" s="94"/>
      <c r="I62" s="27"/>
      <c r="J62" s="27"/>
      <c r="K62" s="108"/>
      <c r="L62" s="97"/>
      <c r="N62" s="113"/>
      <c r="O62" s="114"/>
      <c r="U62" s="97"/>
      <c r="W62" s="97"/>
      <c r="Y62" s="27"/>
      <c r="Z62" s="27"/>
      <c r="AA62" s="27"/>
      <c r="AB62" s="27"/>
      <c r="AC62" s="27"/>
      <c r="AD62" s="27"/>
      <c r="AE62" s="28"/>
      <c r="AF62" s="29"/>
      <c r="AG62" s="28"/>
      <c r="AH62" s="29"/>
      <c r="AI62" s="28"/>
      <c r="AJ62" s="29"/>
      <c r="AK62" s="31"/>
      <c r="AL62" s="29"/>
      <c r="AM62" s="32"/>
      <c r="AN62" s="29"/>
      <c r="AO62" s="32"/>
      <c r="AP62" s="29"/>
      <c r="AQ62" s="32"/>
      <c r="AR62" s="27"/>
      <c r="AS62" s="27"/>
      <c r="AT62" s="33"/>
      <c r="AU62" s="33"/>
      <c r="AV62" s="27"/>
    </row>
    <row r="63" spans="1:48" s="98" customFormat="1" ht="15.75" customHeight="1">
      <c r="A63" s="93"/>
      <c r="B63" s="27"/>
      <c r="C63" s="27"/>
      <c r="D63" s="27"/>
      <c r="E63" s="27"/>
      <c r="F63" s="27"/>
      <c r="G63" s="27"/>
      <c r="H63" s="94"/>
      <c r="I63" s="27"/>
      <c r="J63" s="27"/>
      <c r="K63" s="108"/>
      <c r="L63" s="97"/>
      <c r="N63" s="113"/>
      <c r="O63" s="114"/>
      <c r="U63" s="97"/>
      <c r="W63" s="97"/>
      <c r="Y63" s="27"/>
      <c r="Z63" s="27"/>
      <c r="AA63" s="27"/>
      <c r="AB63" s="27"/>
      <c r="AC63" s="27"/>
      <c r="AD63" s="27"/>
      <c r="AE63" s="28"/>
      <c r="AF63" s="29"/>
      <c r="AG63" s="28"/>
      <c r="AH63" s="29"/>
      <c r="AI63" s="28"/>
      <c r="AJ63" s="29"/>
      <c r="AK63" s="31"/>
      <c r="AL63" s="29"/>
      <c r="AM63" s="32"/>
      <c r="AN63" s="29"/>
      <c r="AO63" s="32"/>
      <c r="AP63" s="29"/>
      <c r="AQ63" s="32"/>
      <c r="AR63" s="27"/>
      <c r="AS63" s="27"/>
      <c r="AT63" s="33"/>
      <c r="AU63" s="33"/>
      <c r="AV63" s="27"/>
    </row>
    <row r="64" spans="1:48" s="98" customFormat="1" ht="15.75" customHeight="1">
      <c r="A64" s="93"/>
      <c r="B64" s="27"/>
      <c r="C64" s="27"/>
      <c r="D64" s="27"/>
      <c r="E64" s="27"/>
      <c r="F64" s="27"/>
      <c r="G64" s="27"/>
      <c r="H64" s="94"/>
      <c r="I64" s="27"/>
      <c r="J64" s="27"/>
      <c r="K64" s="108"/>
      <c r="L64" s="97"/>
      <c r="N64" s="113"/>
      <c r="O64" s="114"/>
      <c r="U64" s="97"/>
      <c r="W64" s="97"/>
      <c r="Y64" s="27"/>
      <c r="Z64" s="27"/>
      <c r="AA64" s="27"/>
      <c r="AB64" s="27"/>
      <c r="AC64" s="27"/>
      <c r="AD64" s="27"/>
      <c r="AE64" s="28"/>
      <c r="AF64" s="29"/>
      <c r="AG64" s="28"/>
      <c r="AH64" s="29"/>
      <c r="AI64" s="28"/>
      <c r="AJ64" s="29"/>
      <c r="AK64" s="31"/>
      <c r="AL64" s="29"/>
      <c r="AM64" s="32"/>
      <c r="AN64" s="29"/>
      <c r="AO64" s="32"/>
      <c r="AP64" s="29"/>
      <c r="AQ64" s="32"/>
      <c r="AR64" s="27"/>
      <c r="AS64" s="27"/>
      <c r="AT64" s="33"/>
      <c r="AU64" s="33"/>
      <c r="AV64" s="2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Hvitserkur WR Hf isotope</vt:lpstr>
      <vt:lpstr>Standards</vt:lpstr>
    </vt:vector>
  </TitlesOfParts>
  <Company>Lafayette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Carley</dc:creator>
  <cp:lastModifiedBy>Tamara Carley</cp:lastModifiedBy>
  <dcterms:created xsi:type="dcterms:W3CDTF">2016-08-08T14:25:03Z</dcterms:created>
  <dcterms:modified xsi:type="dcterms:W3CDTF">2016-09-24T20:42:36Z</dcterms:modified>
</cp:coreProperties>
</file>